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919"/>
  </bookViews>
  <sheets>
    <sheet name="Help" sheetId="30" r:id="rId1"/>
    <sheet name="Master" sheetId="1" r:id="rId2"/>
    <sheet name="Result Entry" sheetId="5" r:id="rId3"/>
    <sheet name="Result Sheet" sheetId="24" r:id="rId4"/>
    <sheet name="Statics" sheetId="21" r:id="rId5"/>
    <sheet name="Mark Sheet 1X1" sheetId="31" r:id="rId6"/>
  </sheets>
  <definedNames>
    <definedName name="_xlnm.Print_Area" localSheetId="2">'Result Entry'!#REF!</definedName>
    <definedName name="_xlnm.Print_Titles" localSheetId="3">'Result Sheet'!$F:$F,'Result Sheet'!$2:$6</definedName>
  </definedNames>
  <calcPr calcId="124519"/>
  <fileRecoveryPr repairLoad="1"/>
</workbook>
</file>

<file path=xl/calcChain.xml><?xml version="1.0" encoding="utf-8"?>
<calcChain xmlns="http://schemas.openxmlformats.org/spreadsheetml/2006/main">
  <c r="C3892" i="31"/>
  <c r="C3891"/>
  <c r="C3890"/>
  <c r="K3889"/>
  <c r="C3889"/>
  <c r="C3882"/>
  <c r="J3881"/>
  <c r="I3881"/>
  <c r="K3881" s="1"/>
  <c r="H3881"/>
  <c r="G3881"/>
  <c r="F3881"/>
  <c r="E3881"/>
  <c r="C3880"/>
  <c r="J3879"/>
  <c r="I3879"/>
  <c r="K3879" s="1"/>
  <c r="H3879"/>
  <c r="G3879"/>
  <c r="F3879"/>
  <c r="E3879"/>
  <c r="C3878"/>
  <c r="C3877"/>
  <c r="C3876"/>
  <c r="J3875"/>
  <c r="I3875"/>
  <c r="K3875" s="1"/>
  <c r="H3875"/>
  <c r="G3875"/>
  <c r="F3875"/>
  <c r="E3875"/>
  <c r="G3874"/>
  <c r="F3874"/>
  <c r="E3874"/>
  <c r="H3873"/>
  <c r="H3872"/>
  <c r="H3871"/>
  <c r="H3870"/>
  <c r="H3869"/>
  <c r="H3868"/>
  <c r="I3867"/>
  <c r="H3891" s="1"/>
  <c r="L3866"/>
  <c r="L3865"/>
  <c r="D3864"/>
  <c r="D3863"/>
  <c r="B3862"/>
  <c r="A3862"/>
  <c r="C3853"/>
  <c r="C3852"/>
  <c r="C3851"/>
  <c r="K3850"/>
  <c r="C3850"/>
  <c r="C3843"/>
  <c r="J3842"/>
  <c r="H3842"/>
  <c r="G3842"/>
  <c r="F3842"/>
  <c r="E3842"/>
  <c r="I3842" s="1"/>
  <c r="K3842" s="1"/>
  <c r="C3841"/>
  <c r="J3840"/>
  <c r="H3840"/>
  <c r="G3840"/>
  <c r="F3840"/>
  <c r="E3840"/>
  <c r="I3840" s="1"/>
  <c r="K3840" s="1"/>
  <c r="C3839"/>
  <c r="C3838"/>
  <c r="C3837"/>
  <c r="J3836"/>
  <c r="H3836"/>
  <c r="G3836"/>
  <c r="F3836"/>
  <c r="E3836"/>
  <c r="I3836" s="1"/>
  <c r="K3836" s="1"/>
  <c r="G3835"/>
  <c r="F3835"/>
  <c r="E3835"/>
  <c r="H3833"/>
  <c r="L3827"/>
  <c r="L3826"/>
  <c r="D3825"/>
  <c r="D3824"/>
  <c r="C3814"/>
  <c r="C3813"/>
  <c r="C3812"/>
  <c r="K3811"/>
  <c r="C3811"/>
  <c r="C3804"/>
  <c r="J3803"/>
  <c r="H3803"/>
  <c r="G3803"/>
  <c r="F3803"/>
  <c r="E3803"/>
  <c r="I3803" s="1"/>
  <c r="K3803" s="1"/>
  <c r="C3802"/>
  <c r="J3801"/>
  <c r="H3801"/>
  <c r="G3801"/>
  <c r="F3801"/>
  <c r="E3801"/>
  <c r="I3801" s="1"/>
  <c r="K3801" s="1"/>
  <c r="C3800"/>
  <c r="C3799"/>
  <c r="C3798"/>
  <c r="J3797"/>
  <c r="H3797"/>
  <c r="G3797"/>
  <c r="F3797"/>
  <c r="E3797"/>
  <c r="I3797" s="1"/>
  <c r="K3797" s="1"/>
  <c r="G3796"/>
  <c r="F3796"/>
  <c r="E3796"/>
  <c r="H3794"/>
  <c r="L3788"/>
  <c r="L3787"/>
  <c r="D3786"/>
  <c r="D3785"/>
  <c r="C3775"/>
  <c r="C3774"/>
  <c r="C3773"/>
  <c r="K3772"/>
  <c r="C3772"/>
  <c r="C3765"/>
  <c r="J3764"/>
  <c r="H3764"/>
  <c r="G3764"/>
  <c r="F3764"/>
  <c r="E3764"/>
  <c r="I3764" s="1"/>
  <c r="K3764" s="1"/>
  <c r="C3763"/>
  <c r="J3762"/>
  <c r="H3762"/>
  <c r="G3762"/>
  <c r="F3762"/>
  <c r="E3762"/>
  <c r="I3762" s="1"/>
  <c r="K3762" s="1"/>
  <c r="C3761"/>
  <c r="C3760"/>
  <c r="C3759"/>
  <c r="J3758"/>
  <c r="H3758"/>
  <c r="G3758"/>
  <c r="F3758"/>
  <c r="E3758"/>
  <c r="I3758" s="1"/>
  <c r="K3758" s="1"/>
  <c r="G3757"/>
  <c r="F3757"/>
  <c r="E3757"/>
  <c r="H3755"/>
  <c r="L3749"/>
  <c r="L3748"/>
  <c r="D3747"/>
  <c r="D3746"/>
  <c r="C3736"/>
  <c r="C3735"/>
  <c r="C3734"/>
  <c r="K3733"/>
  <c r="C3733"/>
  <c r="C3726"/>
  <c r="J3725"/>
  <c r="H3725"/>
  <c r="G3725"/>
  <c r="F3725"/>
  <c r="E3725"/>
  <c r="I3725" s="1"/>
  <c r="K3725" s="1"/>
  <c r="C3724"/>
  <c r="J3723"/>
  <c r="H3723"/>
  <c r="G3723"/>
  <c r="F3723"/>
  <c r="E3723"/>
  <c r="I3723" s="1"/>
  <c r="K3723" s="1"/>
  <c r="C3722"/>
  <c r="C3721"/>
  <c r="C3720"/>
  <c r="J3719"/>
  <c r="H3719"/>
  <c r="G3719"/>
  <c r="F3719"/>
  <c r="E3719"/>
  <c r="I3719" s="1"/>
  <c r="K3719" s="1"/>
  <c r="G3718"/>
  <c r="F3718"/>
  <c r="E3718"/>
  <c r="H3716"/>
  <c r="L3710"/>
  <c r="L3709"/>
  <c r="D3708"/>
  <c r="D3707"/>
  <c r="C3697"/>
  <c r="C3696"/>
  <c r="C3695"/>
  <c r="K3694"/>
  <c r="C3694"/>
  <c r="C3687"/>
  <c r="J3686"/>
  <c r="H3686"/>
  <c r="G3686"/>
  <c r="F3686"/>
  <c r="E3686"/>
  <c r="I3686" s="1"/>
  <c r="K3686" s="1"/>
  <c r="C3685"/>
  <c r="J3684"/>
  <c r="H3684"/>
  <c r="G3684"/>
  <c r="F3684"/>
  <c r="E3684"/>
  <c r="I3684" s="1"/>
  <c r="K3684" s="1"/>
  <c r="C3683"/>
  <c r="C3682"/>
  <c r="C3681"/>
  <c r="J3680"/>
  <c r="H3680"/>
  <c r="G3680"/>
  <c r="F3680"/>
  <c r="E3680"/>
  <c r="I3680" s="1"/>
  <c r="K3680" s="1"/>
  <c r="G3679"/>
  <c r="F3679"/>
  <c r="E3679"/>
  <c r="H3677"/>
  <c r="L3671"/>
  <c r="L3670"/>
  <c r="D3669"/>
  <c r="D3668"/>
  <c r="C3658"/>
  <c r="C3657"/>
  <c r="C3656"/>
  <c r="K3655"/>
  <c r="C3655"/>
  <c r="C3648"/>
  <c r="J3647"/>
  <c r="H3647"/>
  <c r="G3647"/>
  <c r="F3647"/>
  <c r="E3647"/>
  <c r="I3647" s="1"/>
  <c r="K3647" s="1"/>
  <c r="C3646"/>
  <c r="J3645"/>
  <c r="H3645"/>
  <c r="G3645"/>
  <c r="F3645"/>
  <c r="E3645"/>
  <c r="I3645" s="1"/>
  <c r="K3645" s="1"/>
  <c r="C3644"/>
  <c r="C3643"/>
  <c r="C3642"/>
  <c r="J3641"/>
  <c r="H3641"/>
  <c r="G3641"/>
  <c r="F3641"/>
  <c r="E3641"/>
  <c r="I3641" s="1"/>
  <c r="K3641" s="1"/>
  <c r="G3640"/>
  <c r="F3640"/>
  <c r="E3640"/>
  <c r="H3638"/>
  <c r="L3632"/>
  <c r="L3631"/>
  <c r="D3630"/>
  <c r="D3629"/>
  <c r="C3619"/>
  <c r="C3618"/>
  <c r="C3617"/>
  <c r="K3616"/>
  <c r="C3616"/>
  <c r="C3609"/>
  <c r="J3608"/>
  <c r="H3608"/>
  <c r="G3608"/>
  <c r="F3608"/>
  <c r="E3608"/>
  <c r="I3608" s="1"/>
  <c r="K3608" s="1"/>
  <c r="C3607"/>
  <c r="J3606"/>
  <c r="H3606"/>
  <c r="G3606"/>
  <c r="F3606"/>
  <c r="E3606"/>
  <c r="I3606" s="1"/>
  <c r="K3606" s="1"/>
  <c r="C3605"/>
  <c r="C3604"/>
  <c r="C3603"/>
  <c r="J3602"/>
  <c r="H3602"/>
  <c r="G3602"/>
  <c r="F3602"/>
  <c r="E3602"/>
  <c r="I3602" s="1"/>
  <c r="K3602" s="1"/>
  <c r="G3601"/>
  <c r="F3601"/>
  <c r="E3601"/>
  <c r="H3599"/>
  <c r="L3593"/>
  <c r="L3592"/>
  <c r="D3591"/>
  <c r="D3590"/>
  <c r="C3580"/>
  <c r="C3579"/>
  <c r="C3578"/>
  <c r="K3577"/>
  <c r="C3577"/>
  <c r="C3570"/>
  <c r="J3569"/>
  <c r="H3569"/>
  <c r="G3569"/>
  <c r="F3569"/>
  <c r="E3569"/>
  <c r="I3569" s="1"/>
  <c r="K3569" s="1"/>
  <c r="C3568"/>
  <c r="J3567"/>
  <c r="H3567"/>
  <c r="G3567"/>
  <c r="F3567"/>
  <c r="E3567"/>
  <c r="I3567" s="1"/>
  <c r="K3567" s="1"/>
  <c r="C3566"/>
  <c r="C3565"/>
  <c r="C3564"/>
  <c r="J3563"/>
  <c r="H3563"/>
  <c r="G3563"/>
  <c r="F3563"/>
  <c r="E3563"/>
  <c r="I3563" s="1"/>
  <c r="K3563" s="1"/>
  <c r="G3562"/>
  <c r="F3562"/>
  <c r="E3562"/>
  <c r="H3560"/>
  <c r="L3554"/>
  <c r="L3553"/>
  <c r="D3552"/>
  <c r="D3551"/>
  <c r="C3541"/>
  <c r="C3540"/>
  <c r="C3539"/>
  <c r="K3538"/>
  <c r="C3538"/>
  <c r="C3531"/>
  <c r="J3530"/>
  <c r="H3530"/>
  <c r="G3530"/>
  <c r="F3530"/>
  <c r="E3530"/>
  <c r="I3530" s="1"/>
  <c r="K3530" s="1"/>
  <c r="C3529"/>
  <c r="J3528"/>
  <c r="H3528"/>
  <c r="G3528"/>
  <c r="F3528"/>
  <c r="E3528"/>
  <c r="I3528" s="1"/>
  <c r="K3528" s="1"/>
  <c r="C3527"/>
  <c r="C3526"/>
  <c r="C3525"/>
  <c r="J3524"/>
  <c r="H3524"/>
  <c r="G3524"/>
  <c r="F3524"/>
  <c r="E3524"/>
  <c r="I3524" s="1"/>
  <c r="K3524" s="1"/>
  <c r="G3523"/>
  <c r="F3523"/>
  <c r="E3523"/>
  <c r="H3521"/>
  <c r="L3515"/>
  <c r="L3514"/>
  <c r="D3513"/>
  <c r="D3512"/>
  <c r="C3502"/>
  <c r="C3501"/>
  <c r="C3500"/>
  <c r="K3499"/>
  <c r="C3499"/>
  <c r="C3492"/>
  <c r="J3491"/>
  <c r="H3491"/>
  <c r="G3491"/>
  <c r="F3491"/>
  <c r="E3491"/>
  <c r="I3491" s="1"/>
  <c r="K3491" s="1"/>
  <c r="C3490"/>
  <c r="J3489"/>
  <c r="H3489"/>
  <c r="G3489"/>
  <c r="F3489"/>
  <c r="E3489"/>
  <c r="I3489" s="1"/>
  <c r="K3489" s="1"/>
  <c r="C3488"/>
  <c r="C3487"/>
  <c r="C3486"/>
  <c r="J3485"/>
  <c r="H3485"/>
  <c r="G3485"/>
  <c r="F3485"/>
  <c r="E3485"/>
  <c r="I3485" s="1"/>
  <c r="K3485" s="1"/>
  <c r="G3484"/>
  <c r="F3484"/>
  <c r="E3484"/>
  <c r="H3482"/>
  <c r="L3476"/>
  <c r="L3475"/>
  <c r="D3474"/>
  <c r="D3473"/>
  <c r="C3463"/>
  <c r="C3462"/>
  <c r="C3461"/>
  <c r="K3460"/>
  <c r="C3460"/>
  <c r="C3453"/>
  <c r="J3452"/>
  <c r="H3452"/>
  <c r="G3452"/>
  <c r="F3452"/>
  <c r="E3452"/>
  <c r="I3452" s="1"/>
  <c r="K3452" s="1"/>
  <c r="C3451"/>
  <c r="J3450"/>
  <c r="H3450"/>
  <c r="G3450"/>
  <c r="F3450"/>
  <c r="E3450"/>
  <c r="I3450" s="1"/>
  <c r="K3450" s="1"/>
  <c r="C3449"/>
  <c r="C3448"/>
  <c r="C3447"/>
  <c r="J3446"/>
  <c r="H3446"/>
  <c r="G3446"/>
  <c r="F3446"/>
  <c r="E3446"/>
  <c r="I3446" s="1"/>
  <c r="K3446" s="1"/>
  <c r="G3445"/>
  <c r="F3445"/>
  <c r="E3445"/>
  <c r="H3443"/>
  <c r="L3437"/>
  <c r="L3436"/>
  <c r="D3435"/>
  <c r="D3434"/>
  <c r="C3424"/>
  <c r="C3423"/>
  <c r="C3422"/>
  <c r="K3421"/>
  <c r="C3421"/>
  <c r="C3414"/>
  <c r="J3413"/>
  <c r="H3413"/>
  <c r="G3413"/>
  <c r="F3413"/>
  <c r="E3413"/>
  <c r="I3413" s="1"/>
  <c r="K3413" s="1"/>
  <c r="C3412"/>
  <c r="J3411"/>
  <c r="H3411"/>
  <c r="G3411"/>
  <c r="F3411"/>
  <c r="E3411"/>
  <c r="I3411" s="1"/>
  <c r="K3411" s="1"/>
  <c r="C3410"/>
  <c r="C3409"/>
  <c r="C3408"/>
  <c r="J3407"/>
  <c r="H3407"/>
  <c r="G3407"/>
  <c r="F3407"/>
  <c r="E3407"/>
  <c r="I3407" s="1"/>
  <c r="K3407" s="1"/>
  <c r="G3406"/>
  <c r="F3406"/>
  <c r="E3406"/>
  <c r="H3404"/>
  <c r="L3398"/>
  <c r="L3397"/>
  <c r="D3396"/>
  <c r="D3395"/>
  <c r="C3385"/>
  <c r="C3384"/>
  <c r="C3383"/>
  <c r="K3382"/>
  <c r="C3382"/>
  <c r="C3375"/>
  <c r="J3374"/>
  <c r="H3374"/>
  <c r="G3374"/>
  <c r="F3374"/>
  <c r="E3374"/>
  <c r="I3374" s="1"/>
  <c r="K3374" s="1"/>
  <c r="C3373"/>
  <c r="J3372"/>
  <c r="H3372"/>
  <c r="G3372"/>
  <c r="F3372"/>
  <c r="E3372"/>
  <c r="I3372" s="1"/>
  <c r="K3372" s="1"/>
  <c r="C3371"/>
  <c r="C3370"/>
  <c r="C3369"/>
  <c r="J3368"/>
  <c r="H3368"/>
  <c r="G3368"/>
  <c r="F3368"/>
  <c r="E3368"/>
  <c r="I3368" s="1"/>
  <c r="K3368" s="1"/>
  <c r="G3367"/>
  <c r="F3367"/>
  <c r="E3367"/>
  <c r="H3365"/>
  <c r="L3359"/>
  <c r="L3358"/>
  <c r="D3357"/>
  <c r="D3356"/>
  <c r="C3346"/>
  <c r="C3345"/>
  <c r="C3344"/>
  <c r="K3343"/>
  <c r="C3343"/>
  <c r="C3336"/>
  <c r="J3335"/>
  <c r="H3335"/>
  <c r="G3335"/>
  <c r="F3335"/>
  <c r="E3335"/>
  <c r="I3335" s="1"/>
  <c r="K3335" s="1"/>
  <c r="C3334"/>
  <c r="J3333"/>
  <c r="H3333"/>
  <c r="G3333"/>
  <c r="F3333"/>
  <c r="E3333"/>
  <c r="I3333" s="1"/>
  <c r="K3333" s="1"/>
  <c r="C3332"/>
  <c r="C3331"/>
  <c r="C3330"/>
  <c r="J3329"/>
  <c r="H3329"/>
  <c r="G3329"/>
  <c r="F3329"/>
  <c r="E3329"/>
  <c r="I3329" s="1"/>
  <c r="K3329" s="1"/>
  <c r="G3328"/>
  <c r="F3328"/>
  <c r="E3328"/>
  <c r="H3326"/>
  <c r="L3320"/>
  <c r="L3319"/>
  <c r="D3318"/>
  <c r="D3317"/>
  <c r="C3307"/>
  <c r="C3306"/>
  <c r="C3305"/>
  <c r="K3304"/>
  <c r="C3304"/>
  <c r="C3297"/>
  <c r="J3296"/>
  <c r="H3296"/>
  <c r="G3296"/>
  <c r="F3296"/>
  <c r="E3296"/>
  <c r="I3296" s="1"/>
  <c r="K3296" s="1"/>
  <c r="C3295"/>
  <c r="J3294"/>
  <c r="H3294"/>
  <c r="G3294"/>
  <c r="F3294"/>
  <c r="E3294"/>
  <c r="I3294" s="1"/>
  <c r="K3294" s="1"/>
  <c r="C3293"/>
  <c r="C3292"/>
  <c r="C3291"/>
  <c r="J3290"/>
  <c r="H3290"/>
  <c r="G3290"/>
  <c r="F3290"/>
  <c r="E3290"/>
  <c r="I3290" s="1"/>
  <c r="K3290" s="1"/>
  <c r="G3289"/>
  <c r="F3289"/>
  <c r="E3289"/>
  <c r="H3287"/>
  <c r="L3281"/>
  <c r="L3280"/>
  <c r="D3279"/>
  <c r="D3278"/>
  <c r="C3268"/>
  <c r="C3267"/>
  <c r="C3266"/>
  <c r="K3265"/>
  <c r="C3265"/>
  <c r="C3258"/>
  <c r="J3257"/>
  <c r="H3257"/>
  <c r="G3257"/>
  <c r="F3257"/>
  <c r="E3257"/>
  <c r="I3257" s="1"/>
  <c r="K3257" s="1"/>
  <c r="C3256"/>
  <c r="J3255"/>
  <c r="H3255"/>
  <c r="G3255"/>
  <c r="F3255"/>
  <c r="E3255"/>
  <c r="I3255" s="1"/>
  <c r="K3255" s="1"/>
  <c r="C3254"/>
  <c r="C3253"/>
  <c r="C3252"/>
  <c r="J3251"/>
  <c r="H3251"/>
  <c r="G3251"/>
  <c r="F3251"/>
  <c r="E3251"/>
  <c r="I3251" s="1"/>
  <c r="K3251" s="1"/>
  <c r="G3250"/>
  <c r="F3250"/>
  <c r="E3250"/>
  <c r="H3248"/>
  <c r="L3242"/>
  <c r="L3241"/>
  <c r="D3240"/>
  <c r="D3239"/>
  <c r="C3229"/>
  <c r="C3228"/>
  <c r="C3227"/>
  <c r="K3226"/>
  <c r="C3226"/>
  <c r="C3219"/>
  <c r="J3218"/>
  <c r="H3218"/>
  <c r="G3218"/>
  <c r="F3218"/>
  <c r="E3218"/>
  <c r="I3218" s="1"/>
  <c r="K3218" s="1"/>
  <c r="C3217"/>
  <c r="J3216"/>
  <c r="H3216"/>
  <c r="G3216"/>
  <c r="F3216"/>
  <c r="E3216"/>
  <c r="I3216" s="1"/>
  <c r="K3216" s="1"/>
  <c r="C3215"/>
  <c r="C3214"/>
  <c r="C3213"/>
  <c r="J3212"/>
  <c r="H3212"/>
  <c r="G3212"/>
  <c r="F3212"/>
  <c r="E3212"/>
  <c r="I3212" s="1"/>
  <c r="K3212" s="1"/>
  <c r="G3211"/>
  <c r="F3211"/>
  <c r="E3211"/>
  <c r="H3209"/>
  <c r="L3203"/>
  <c r="L3202"/>
  <c r="D3201"/>
  <c r="D3200"/>
  <c r="C3190"/>
  <c r="C3189"/>
  <c r="C3188"/>
  <c r="K3187"/>
  <c r="C3187"/>
  <c r="C3180"/>
  <c r="J3179"/>
  <c r="H3179"/>
  <c r="G3179"/>
  <c r="F3179"/>
  <c r="E3179"/>
  <c r="I3179" s="1"/>
  <c r="K3179" s="1"/>
  <c r="C3178"/>
  <c r="J3177"/>
  <c r="H3177"/>
  <c r="G3177"/>
  <c r="F3177"/>
  <c r="E3177"/>
  <c r="I3177" s="1"/>
  <c r="K3177" s="1"/>
  <c r="C3176"/>
  <c r="C3175"/>
  <c r="C3174"/>
  <c r="J3173"/>
  <c r="H3173"/>
  <c r="G3173"/>
  <c r="F3173"/>
  <c r="E3173"/>
  <c r="I3173" s="1"/>
  <c r="K3173" s="1"/>
  <c r="G3172"/>
  <c r="F3172"/>
  <c r="E3172"/>
  <c r="H3170"/>
  <c r="L3164"/>
  <c r="L3163"/>
  <c r="D3162"/>
  <c r="D3161"/>
  <c r="C3151"/>
  <c r="C3150"/>
  <c r="C3149"/>
  <c r="K3148"/>
  <c r="C3148"/>
  <c r="C3141"/>
  <c r="J3140"/>
  <c r="H3140"/>
  <c r="G3140"/>
  <c r="F3140"/>
  <c r="E3140"/>
  <c r="I3140" s="1"/>
  <c r="K3140" s="1"/>
  <c r="C3139"/>
  <c r="J3138"/>
  <c r="H3138"/>
  <c r="G3138"/>
  <c r="F3138"/>
  <c r="E3138"/>
  <c r="I3138" s="1"/>
  <c r="K3138" s="1"/>
  <c r="C3137"/>
  <c r="C3136"/>
  <c r="C3135"/>
  <c r="J3134"/>
  <c r="H3134"/>
  <c r="G3134"/>
  <c r="F3134"/>
  <c r="E3134"/>
  <c r="I3134" s="1"/>
  <c r="K3134" s="1"/>
  <c r="G3133"/>
  <c r="F3133"/>
  <c r="E3133"/>
  <c r="H3131"/>
  <c r="L3125"/>
  <c r="L3124"/>
  <c r="D3123"/>
  <c r="D3122"/>
  <c r="C3112"/>
  <c r="C3111"/>
  <c r="C3110"/>
  <c r="K3109"/>
  <c r="C3109"/>
  <c r="C3102"/>
  <c r="J3101"/>
  <c r="H3101"/>
  <c r="G3101"/>
  <c r="F3101"/>
  <c r="E3101"/>
  <c r="I3101" s="1"/>
  <c r="K3101" s="1"/>
  <c r="C3100"/>
  <c r="J3099"/>
  <c r="H3099"/>
  <c r="G3099"/>
  <c r="F3099"/>
  <c r="E3099"/>
  <c r="I3099" s="1"/>
  <c r="K3099" s="1"/>
  <c r="C3098"/>
  <c r="C3097"/>
  <c r="C3096"/>
  <c r="J3095"/>
  <c r="H3095"/>
  <c r="G3095"/>
  <c r="F3095"/>
  <c r="E3095"/>
  <c r="I3095" s="1"/>
  <c r="K3095" s="1"/>
  <c r="G3094"/>
  <c r="F3094"/>
  <c r="E3094"/>
  <c r="H3092"/>
  <c r="L3086"/>
  <c r="L3085"/>
  <c r="D3084"/>
  <c r="D3083"/>
  <c r="C3073"/>
  <c r="C3072"/>
  <c r="C3071"/>
  <c r="K3070"/>
  <c r="C3070"/>
  <c r="C3063"/>
  <c r="J3062"/>
  <c r="H3062"/>
  <c r="G3062"/>
  <c r="F3062"/>
  <c r="E3062"/>
  <c r="I3062" s="1"/>
  <c r="K3062" s="1"/>
  <c r="C3061"/>
  <c r="J3060"/>
  <c r="H3060"/>
  <c r="G3060"/>
  <c r="F3060"/>
  <c r="E3060"/>
  <c r="I3060" s="1"/>
  <c r="K3060" s="1"/>
  <c r="C3059"/>
  <c r="C3058"/>
  <c r="C3057"/>
  <c r="J3056"/>
  <c r="H3056"/>
  <c r="G3056"/>
  <c r="F3056"/>
  <c r="E3056"/>
  <c r="I3056" s="1"/>
  <c r="K3056" s="1"/>
  <c r="G3055"/>
  <c r="F3055"/>
  <c r="E3055"/>
  <c r="H3053"/>
  <c r="L3047"/>
  <c r="L3046"/>
  <c r="D3045"/>
  <c r="D3044"/>
  <c r="C3034"/>
  <c r="C3033"/>
  <c r="C3032"/>
  <c r="K3031"/>
  <c r="C3031"/>
  <c r="C3024"/>
  <c r="J3023"/>
  <c r="H3023"/>
  <c r="G3023"/>
  <c r="F3023"/>
  <c r="E3023"/>
  <c r="I3023" s="1"/>
  <c r="K3023" s="1"/>
  <c r="C3022"/>
  <c r="J3021"/>
  <c r="H3021"/>
  <c r="G3021"/>
  <c r="F3021"/>
  <c r="E3021"/>
  <c r="I3021" s="1"/>
  <c r="K3021" s="1"/>
  <c r="C3020"/>
  <c r="C3019"/>
  <c r="C3018"/>
  <c r="J3017"/>
  <c r="H3017"/>
  <c r="G3017"/>
  <c r="F3017"/>
  <c r="E3017"/>
  <c r="I3017" s="1"/>
  <c r="K3017" s="1"/>
  <c r="G3016"/>
  <c r="F3016"/>
  <c r="E3016"/>
  <c r="H3014"/>
  <c r="L3008"/>
  <c r="L3007"/>
  <c r="D3006"/>
  <c r="D3005"/>
  <c r="C2995"/>
  <c r="C2994"/>
  <c r="C2993"/>
  <c r="K2992"/>
  <c r="C2992"/>
  <c r="C2985"/>
  <c r="J2984"/>
  <c r="H2984"/>
  <c r="G2984"/>
  <c r="F2984"/>
  <c r="E2984"/>
  <c r="I2984" s="1"/>
  <c r="K2984" s="1"/>
  <c r="C2983"/>
  <c r="J2982"/>
  <c r="H2982"/>
  <c r="G2982"/>
  <c r="F2982"/>
  <c r="E2982"/>
  <c r="I2982" s="1"/>
  <c r="K2982" s="1"/>
  <c r="C2981"/>
  <c r="C2980"/>
  <c r="C2979"/>
  <c r="J2978"/>
  <c r="H2978"/>
  <c r="G2978"/>
  <c r="F2978"/>
  <c r="E2978"/>
  <c r="I2978" s="1"/>
  <c r="K2978" s="1"/>
  <c r="G2977"/>
  <c r="F2977"/>
  <c r="E2977"/>
  <c r="H2975"/>
  <c r="L2969"/>
  <c r="L2968"/>
  <c r="D2967"/>
  <c r="D2966"/>
  <c r="C2956"/>
  <c r="C2955"/>
  <c r="C2954"/>
  <c r="K2953"/>
  <c r="C2953"/>
  <c r="C2946"/>
  <c r="J2945"/>
  <c r="H2945"/>
  <c r="G2945"/>
  <c r="F2945"/>
  <c r="E2945"/>
  <c r="I2945" s="1"/>
  <c r="K2945" s="1"/>
  <c r="C2944"/>
  <c r="J2943"/>
  <c r="H2943"/>
  <c r="G2943"/>
  <c r="F2943"/>
  <c r="E2943"/>
  <c r="I2943" s="1"/>
  <c r="K2943" s="1"/>
  <c r="C2942"/>
  <c r="C2941"/>
  <c r="C2940"/>
  <c r="J2939"/>
  <c r="H2939"/>
  <c r="G2939"/>
  <c r="F2939"/>
  <c r="E2939"/>
  <c r="G2938"/>
  <c r="F2938"/>
  <c r="E2938"/>
  <c r="H2936"/>
  <c r="L2930"/>
  <c r="L2929"/>
  <c r="D2928"/>
  <c r="D2927"/>
  <c r="C2917"/>
  <c r="C2916"/>
  <c r="C2915"/>
  <c r="K2914"/>
  <c r="C2914"/>
  <c r="C2907"/>
  <c r="J2906"/>
  <c r="H2906"/>
  <c r="G2906"/>
  <c r="F2906"/>
  <c r="E2906"/>
  <c r="I2906" s="1"/>
  <c r="K2906" s="1"/>
  <c r="C2905"/>
  <c r="J2904"/>
  <c r="H2904"/>
  <c r="G2904"/>
  <c r="F2904"/>
  <c r="E2904"/>
  <c r="I2904" s="1"/>
  <c r="K2904" s="1"/>
  <c r="C2903"/>
  <c r="C2902"/>
  <c r="C2901"/>
  <c r="J2900"/>
  <c r="H2900"/>
  <c r="G2900"/>
  <c r="F2900"/>
  <c r="E2900"/>
  <c r="I2900" s="1"/>
  <c r="K2900" s="1"/>
  <c r="G2899"/>
  <c r="F2899"/>
  <c r="E2899"/>
  <c r="H2897"/>
  <c r="L2891"/>
  <c r="L2890"/>
  <c r="D2889"/>
  <c r="D2888"/>
  <c r="C2878"/>
  <c r="C2877"/>
  <c r="C2876"/>
  <c r="K2875"/>
  <c r="C2875"/>
  <c r="C2868"/>
  <c r="J2867"/>
  <c r="H2867"/>
  <c r="G2867"/>
  <c r="F2867"/>
  <c r="E2867"/>
  <c r="I2867" s="1"/>
  <c r="K2867" s="1"/>
  <c r="C2866"/>
  <c r="J2865"/>
  <c r="H2865"/>
  <c r="G2865"/>
  <c r="F2865"/>
  <c r="E2865"/>
  <c r="I2865" s="1"/>
  <c r="K2865" s="1"/>
  <c r="C2864"/>
  <c r="C2863"/>
  <c r="C2862"/>
  <c r="J2861"/>
  <c r="H2861"/>
  <c r="G2861"/>
  <c r="F2861"/>
  <c r="E2861"/>
  <c r="I2861" s="1"/>
  <c r="K2861" s="1"/>
  <c r="G2860"/>
  <c r="F2860"/>
  <c r="E2860"/>
  <c r="H2858"/>
  <c r="L2852"/>
  <c r="L2851"/>
  <c r="D2850"/>
  <c r="D2849"/>
  <c r="C2839"/>
  <c r="C2838"/>
  <c r="C2837"/>
  <c r="K2836"/>
  <c r="C2836"/>
  <c r="C2829"/>
  <c r="J2828"/>
  <c r="H2828"/>
  <c r="G2828"/>
  <c r="F2828"/>
  <c r="E2828"/>
  <c r="I2828" s="1"/>
  <c r="K2828" s="1"/>
  <c r="C2827"/>
  <c r="J2826"/>
  <c r="H2826"/>
  <c r="G2826"/>
  <c r="F2826"/>
  <c r="E2826"/>
  <c r="I2826" s="1"/>
  <c r="K2826" s="1"/>
  <c r="C2825"/>
  <c r="C2824"/>
  <c r="C2823"/>
  <c r="J2822"/>
  <c r="H2822"/>
  <c r="G2822"/>
  <c r="F2822"/>
  <c r="E2822"/>
  <c r="I2822" s="1"/>
  <c r="K2822" s="1"/>
  <c r="G2821"/>
  <c r="F2821"/>
  <c r="E2821"/>
  <c r="H2819"/>
  <c r="L2813"/>
  <c r="L2812"/>
  <c r="D2811"/>
  <c r="D2810"/>
  <c r="C2800"/>
  <c r="C2799"/>
  <c r="C2798"/>
  <c r="K2797"/>
  <c r="C2797"/>
  <c r="C2790"/>
  <c r="J2789"/>
  <c r="H2789"/>
  <c r="G2789"/>
  <c r="F2789"/>
  <c r="E2789"/>
  <c r="I2789" s="1"/>
  <c r="K2789" s="1"/>
  <c r="C2788"/>
  <c r="J2787"/>
  <c r="H2787"/>
  <c r="G2787"/>
  <c r="F2787"/>
  <c r="E2787"/>
  <c r="I2787" s="1"/>
  <c r="K2787" s="1"/>
  <c r="C2786"/>
  <c r="C2785"/>
  <c r="C2784"/>
  <c r="J2783"/>
  <c r="H2783"/>
  <c r="G2783"/>
  <c r="F2783"/>
  <c r="E2783"/>
  <c r="I2783" s="1"/>
  <c r="K2783" s="1"/>
  <c r="G2782"/>
  <c r="F2782"/>
  <c r="E2782"/>
  <c r="H2780"/>
  <c r="L2774"/>
  <c r="L2773"/>
  <c r="D2772"/>
  <c r="D2771"/>
  <c r="C2761"/>
  <c r="C2760"/>
  <c r="C2759"/>
  <c r="K2758"/>
  <c r="C2758"/>
  <c r="C2751"/>
  <c r="J2750"/>
  <c r="H2750"/>
  <c r="G2750"/>
  <c r="F2750"/>
  <c r="E2750"/>
  <c r="I2750" s="1"/>
  <c r="K2750" s="1"/>
  <c r="C2749"/>
  <c r="J2748"/>
  <c r="H2748"/>
  <c r="G2748"/>
  <c r="F2748"/>
  <c r="E2748"/>
  <c r="I2748" s="1"/>
  <c r="K2748" s="1"/>
  <c r="C2747"/>
  <c r="C2746"/>
  <c r="C2745"/>
  <c r="J2744"/>
  <c r="H2744"/>
  <c r="G2744"/>
  <c r="F2744"/>
  <c r="E2744"/>
  <c r="I2744" s="1"/>
  <c r="K2744" s="1"/>
  <c r="G2743"/>
  <c r="F2743"/>
  <c r="E2743"/>
  <c r="H2741"/>
  <c r="L2735"/>
  <c r="L2734"/>
  <c r="D2733"/>
  <c r="D2732"/>
  <c r="C2722"/>
  <c r="C2721"/>
  <c r="C2720"/>
  <c r="K2719"/>
  <c r="C2719"/>
  <c r="C2712"/>
  <c r="J2711"/>
  <c r="H2711"/>
  <c r="G2711"/>
  <c r="F2711"/>
  <c r="E2711"/>
  <c r="I2711" s="1"/>
  <c r="K2711" s="1"/>
  <c r="C2710"/>
  <c r="J2709"/>
  <c r="H2709"/>
  <c r="G2709"/>
  <c r="F2709"/>
  <c r="E2709"/>
  <c r="I2709" s="1"/>
  <c r="K2709" s="1"/>
  <c r="C2708"/>
  <c r="C2707"/>
  <c r="C2706"/>
  <c r="J2705"/>
  <c r="H2705"/>
  <c r="G2705"/>
  <c r="F2705"/>
  <c r="E2705"/>
  <c r="I2705" s="1"/>
  <c r="K2705" s="1"/>
  <c r="G2704"/>
  <c r="F2704"/>
  <c r="E2704"/>
  <c r="H2702"/>
  <c r="L2696"/>
  <c r="L2695"/>
  <c r="D2694"/>
  <c r="D2693"/>
  <c r="C2683"/>
  <c r="C2682"/>
  <c r="C2681"/>
  <c r="K2680"/>
  <c r="C2680"/>
  <c r="C2673"/>
  <c r="J2672"/>
  <c r="H2672"/>
  <c r="G2672"/>
  <c r="F2672"/>
  <c r="E2672"/>
  <c r="I2672" s="1"/>
  <c r="K2672" s="1"/>
  <c r="C2671"/>
  <c r="J2670"/>
  <c r="H2670"/>
  <c r="G2670"/>
  <c r="F2670"/>
  <c r="E2670"/>
  <c r="I2670" s="1"/>
  <c r="K2670" s="1"/>
  <c r="C2669"/>
  <c r="C2668"/>
  <c r="C2667"/>
  <c r="J2666"/>
  <c r="H2666"/>
  <c r="G2666"/>
  <c r="F2666"/>
  <c r="E2666"/>
  <c r="I2666" s="1"/>
  <c r="K2666" s="1"/>
  <c r="G2665"/>
  <c r="F2665"/>
  <c r="E2665"/>
  <c r="H2663"/>
  <c r="L2657"/>
  <c r="L2656"/>
  <c r="D2655"/>
  <c r="D2654"/>
  <c r="C2644"/>
  <c r="C2643"/>
  <c r="C2642"/>
  <c r="K2641"/>
  <c r="C2641"/>
  <c r="C2634"/>
  <c r="J2633"/>
  <c r="H2633"/>
  <c r="G2633"/>
  <c r="F2633"/>
  <c r="E2633"/>
  <c r="I2633" s="1"/>
  <c r="K2633" s="1"/>
  <c r="C2632"/>
  <c r="J2631"/>
  <c r="H2631"/>
  <c r="G2631"/>
  <c r="F2631"/>
  <c r="E2631"/>
  <c r="I2631" s="1"/>
  <c r="K2631" s="1"/>
  <c r="C2630"/>
  <c r="C2629"/>
  <c r="C2628"/>
  <c r="J2627"/>
  <c r="H2627"/>
  <c r="G2627"/>
  <c r="F2627"/>
  <c r="E2627"/>
  <c r="I2627" s="1"/>
  <c r="K2627" s="1"/>
  <c r="G2626"/>
  <c r="F2626"/>
  <c r="E2626"/>
  <c r="H2624"/>
  <c r="L2618"/>
  <c r="L2617"/>
  <c r="D2616"/>
  <c r="D2615"/>
  <c r="C2605"/>
  <c r="C2604"/>
  <c r="C2603"/>
  <c r="K2602"/>
  <c r="C2602"/>
  <c r="C2595"/>
  <c r="J2594"/>
  <c r="H2594"/>
  <c r="G2594"/>
  <c r="F2594"/>
  <c r="E2594"/>
  <c r="I2594" s="1"/>
  <c r="K2594" s="1"/>
  <c r="C2593"/>
  <c r="J2592"/>
  <c r="H2592"/>
  <c r="G2592"/>
  <c r="F2592"/>
  <c r="E2592"/>
  <c r="I2592" s="1"/>
  <c r="K2592" s="1"/>
  <c r="C2591"/>
  <c r="C2590"/>
  <c r="C2589"/>
  <c r="J2588"/>
  <c r="H2588"/>
  <c r="G2588"/>
  <c r="F2588"/>
  <c r="E2588"/>
  <c r="I2588" s="1"/>
  <c r="K2588" s="1"/>
  <c r="G2587"/>
  <c r="F2587"/>
  <c r="E2587"/>
  <c r="H2585"/>
  <c r="L2579"/>
  <c r="L2578"/>
  <c r="D2577"/>
  <c r="D2576"/>
  <c r="C2566"/>
  <c r="C2565"/>
  <c r="C2564"/>
  <c r="K2563"/>
  <c r="C2563"/>
  <c r="C2556"/>
  <c r="J2555"/>
  <c r="H2555"/>
  <c r="G2555"/>
  <c r="F2555"/>
  <c r="E2555"/>
  <c r="I2555" s="1"/>
  <c r="K2555" s="1"/>
  <c r="C2554"/>
  <c r="J2553"/>
  <c r="H2553"/>
  <c r="G2553"/>
  <c r="F2553"/>
  <c r="E2553"/>
  <c r="I2553" s="1"/>
  <c r="K2553" s="1"/>
  <c r="C2552"/>
  <c r="C2551"/>
  <c r="C2550"/>
  <c r="J2549"/>
  <c r="H2549"/>
  <c r="G2549"/>
  <c r="F2549"/>
  <c r="E2549"/>
  <c r="I2549" s="1"/>
  <c r="K2549" s="1"/>
  <c r="G2548"/>
  <c r="F2548"/>
  <c r="E2548"/>
  <c r="H2546"/>
  <c r="L2540"/>
  <c r="L2539"/>
  <c r="D2538"/>
  <c r="D2537"/>
  <c r="B2536"/>
  <c r="B2575" s="1"/>
  <c r="B2614" s="1"/>
  <c r="B2653" s="1"/>
  <c r="B2692" s="1"/>
  <c r="B2731" s="1"/>
  <c r="B2770" s="1"/>
  <c r="B2809" s="1"/>
  <c r="B2848" s="1"/>
  <c r="B2887" s="1"/>
  <c r="B2926" s="1"/>
  <c r="B2965" s="1"/>
  <c r="B3004" s="1"/>
  <c r="B3043" s="1"/>
  <c r="B3082" s="1"/>
  <c r="B3121" s="1"/>
  <c r="B3160" s="1"/>
  <c r="B3199" s="1"/>
  <c r="B3238" s="1"/>
  <c r="B3277" s="1"/>
  <c r="B3316" s="1"/>
  <c r="B3355" s="1"/>
  <c r="B3394" s="1"/>
  <c r="B3433" s="1"/>
  <c r="B3472" s="1"/>
  <c r="B3511" s="1"/>
  <c r="B3550" s="1"/>
  <c r="B3589" s="1"/>
  <c r="B3628" s="1"/>
  <c r="B3667" s="1"/>
  <c r="B3706" s="1"/>
  <c r="B3745" s="1"/>
  <c r="B3784" s="1"/>
  <c r="B3823" s="1"/>
  <c r="A2536"/>
  <c r="H2547" s="1"/>
  <c r="C2527"/>
  <c r="C2526"/>
  <c r="C2525"/>
  <c r="K2524"/>
  <c r="C2524"/>
  <c r="C2517"/>
  <c r="J2516"/>
  <c r="H2516"/>
  <c r="G2516"/>
  <c r="F2516"/>
  <c r="E2516"/>
  <c r="C2515"/>
  <c r="J2514"/>
  <c r="H2514"/>
  <c r="G2514"/>
  <c r="F2514"/>
  <c r="E2514"/>
  <c r="C2513"/>
  <c r="C2512"/>
  <c r="C2511"/>
  <c r="J2510"/>
  <c r="H2510"/>
  <c r="G2510"/>
  <c r="F2510"/>
  <c r="E2510"/>
  <c r="G2509"/>
  <c r="F2509"/>
  <c r="E2509"/>
  <c r="H2507"/>
  <c r="L2501"/>
  <c r="L2500"/>
  <c r="D2499"/>
  <c r="D2498"/>
  <c r="C2488"/>
  <c r="C2487"/>
  <c r="C2486"/>
  <c r="K2485"/>
  <c r="C2485"/>
  <c r="C2478"/>
  <c r="J2477"/>
  <c r="H2477"/>
  <c r="G2477"/>
  <c r="F2477"/>
  <c r="E2477"/>
  <c r="I2477" s="1"/>
  <c r="K2477" s="1"/>
  <c r="C2476"/>
  <c r="J2475"/>
  <c r="H2475"/>
  <c r="G2475"/>
  <c r="F2475"/>
  <c r="E2475"/>
  <c r="C2474"/>
  <c r="C2473"/>
  <c r="C2472"/>
  <c r="J2471"/>
  <c r="H2471"/>
  <c r="G2471"/>
  <c r="F2471"/>
  <c r="E2471"/>
  <c r="G2470"/>
  <c r="F2470"/>
  <c r="E2470"/>
  <c r="H2468"/>
  <c r="L2462"/>
  <c r="L2461"/>
  <c r="D2460"/>
  <c r="D2459"/>
  <c r="C2449"/>
  <c r="C2448"/>
  <c r="C2447"/>
  <c r="K2446"/>
  <c r="C2446"/>
  <c r="C2439"/>
  <c r="J2438"/>
  <c r="H2438"/>
  <c r="G2438"/>
  <c r="F2438"/>
  <c r="E2438"/>
  <c r="C2437"/>
  <c r="J2436"/>
  <c r="H2436"/>
  <c r="G2436"/>
  <c r="F2436"/>
  <c r="E2436"/>
  <c r="C2435"/>
  <c r="C2434"/>
  <c r="C2433"/>
  <c r="J2432"/>
  <c r="H2432"/>
  <c r="G2432"/>
  <c r="F2432"/>
  <c r="E2432"/>
  <c r="G2431"/>
  <c r="F2431"/>
  <c r="E2431"/>
  <c r="H2429"/>
  <c r="L2423"/>
  <c r="L2422"/>
  <c r="D2421"/>
  <c r="D2420"/>
  <c r="C2410"/>
  <c r="C2409"/>
  <c r="C2408"/>
  <c r="K2407"/>
  <c r="C2407"/>
  <c r="C2400"/>
  <c r="J2399"/>
  <c r="H2399"/>
  <c r="G2399"/>
  <c r="F2399"/>
  <c r="E2399"/>
  <c r="I2399" s="1"/>
  <c r="K2399" s="1"/>
  <c r="C2398"/>
  <c r="J2397"/>
  <c r="H2397"/>
  <c r="G2397"/>
  <c r="F2397"/>
  <c r="E2397"/>
  <c r="C2396"/>
  <c r="C2395"/>
  <c r="C2394"/>
  <c r="J2393"/>
  <c r="H2393"/>
  <c r="G2393"/>
  <c r="F2393"/>
  <c r="E2393"/>
  <c r="G2392"/>
  <c r="F2392"/>
  <c r="E2392"/>
  <c r="H2390"/>
  <c r="L2384"/>
  <c r="L2383"/>
  <c r="D2382"/>
  <c r="D2381"/>
  <c r="C2371"/>
  <c r="C2370"/>
  <c r="C2369"/>
  <c r="K2368"/>
  <c r="C2368"/>
  <c r="C2361"/>
  <c r="J2360"/>
  <c r="H2360"/>
  <c r="G2360"/>
  <c r="F2360"/>
  <c r="E2360"/>
  <c r="C2359"/>
  <c r="J2358"/>
  <c r="H2358"/>
  <c r="G2358"/>
  <c r="F2358"/>
  <c r="E2358"/>
  <c r="C2357"/>
  <c r="C2356"/>
  <c r="C2355"/>
  <c r="J2354"/>
  <c r="H2354"/>
  <c r="G2354"/>
  <c r="F2354"/>
  <c r="E2354"/>
  <c r="G2353"/>
  <c r="F2353"/>
  <c r="E2353"/>
  <c r="H2351"/>
  <c r="L2345"/>
  <c r="L2344"/>
  <c r="D2343"/>
  <c r="D2342"/>
  <c r="C2332"/>
  <c r="C2331"/>
  <c r="C2330"/>
  <c r="K2329"/>
  <c r="C2329"/>
  <c r="C2322"/>
  <c r="J2321"/>
  <c r="H2321"/>
  <c r="G2321"/>
  <c r="F2321"/>
  <c r="E2321"/>
  <c r="C2320"/>
  <c r="J2319"/>
  <c r="H2319"/>
  <c r="G2319"/>
  <c r="F2319"/>
  <c r="E2319"/>
  <c r="I2319" s="1"/>
  <c r="K2319" s="1"/>
  <c r="C2318"/>
  <c r="C2317"/>
  <c r="C2316"/>
  <c r="J2315"/>
  <c r="H2315"/>
  <c r="G2315"/>
  <c r="F2315"/>
  <c r="E2315"/>
  <c r="I2315" s="1"/>
  <c r="K2315" s="1"/>
  <c r="G2314"/>
  <c r="F2314"/>
  <c r="E2314"/>
  <c r="H2312"/>
  <c r="L2306"/>
  <c r="L2305"/>
  <c r="D2304"/>
  <c r="D2303"/>
  <c r="C2293"/>
  <c r="C2292"/>
  <c r="C2291"/>
  <c r="K2290"/>
  <c r="C2290"/>
  <c r="C2283"/>
  <c r="J2282"/>
  <c r="H2282"/>
  <c r="G2282"/>
  <c r="F2282"/>
  <c r="E2282"/>
  <c r="C2281"/>
  <c r="J2280"/>
  <c r="H2280"/>
  <c r="G2280"/>
  <c r="F2280"/>
  <c r="E2280"/>
  <c r="C2279"/>
  <c r="C2278"/>
  <c r="C2277"/>
  <c r="J2276"/>
  <c r="H2276"/>
  <c r="G2276"/>
  <c r="F2276"/>
  <c r="E2276"/>
  <c r="G2275"/>
  <c r="F2275"/>
  <c r="E2275"/>
  <c r="H2273"/>
  <c r="L2267"/>
  <c r="L2266"/>
  <c r="D2265"/>
  <c r="D2264"/>
  <c r="C2254"/>
  <c r="C2253"/>
  <c r="C2252"/>
  <c r="K2251"/>
  <c r="C2251"/>
  <c r="C2244"/>
  <c r="J2243"/>
  <c r="H2243"/>
  <c r="G2243"/>
  <c r="F2243"/>
  <c r="E2243"/>
  <c r="I2243" s="1"/>
  <c r="K2243" s="1"/>
  <c r="C2242"/>
  <c r="J2241"/>
  <c r="H2241"/>
  <c r="G2241"/>
  <c r="F2241"/>
  <c r="E2241"/>
  <c r="C2240"/>
  <c r="C2239"/>
  <c r="C2238"/>
  <c r="J2237"/>
  <c r="H2237"/>
  <c r="G2237"/>
  <c r="F2237"/>
  <c r="E2237"/>
  <c r="G2236"/>
  <c r="F2236"/>
  <c r="E2236"/>
  <c r="H2234"/>
  <c r="L2228"/>
  <c r="L2227"/>
  <c r="D2226"/>
  <c r="D2225"/>
  <c r="C2215"/>
  <c r="C2214"/>
  <c r="C2213"/>
  <c r="K2212"/>
  <c r="C2212"/>
  <c r="C2205"/>
  <c r="J2204"/>
  <c r="H2204"/>
  <c r="G2204"/>
  <c r="F2204"/>
  <c r="E2204"/>
  <c r="C2203"/>
  <c r="J2202"/>
  <c r="H2202"/>
  <c r="G2202"/>
  <c r="F2202"/>
  <c r="E2202"/>
  <c r="C2201"/>
  <c r="C2200"/>
  <c r="C2199"/>
  <c r="J2198"/>
  <c r="H2198"/>
  <c r="G2198"/>
  <c r="F2198"/>
  <c r="E2198"/>
  <c r="G2197"/>
  <c r="F2197"/>
  <c r="E2197"/>
  <c r="H2195"/>
  <c r="L2189"/>
  <c r="L2188"/>
  <c r="D2187"/>
  <c r="D2186"/>
  <c r="C2176"/>
  <c r="C2175"/>
  <c r="C2174"/>
  <c r="K2173"/>
  <c r="C2173"/>
  <c r="C2166"/>
  <c r="J2165"/>
  <c r="H2165"/>
  <c r="G2165"/>
  <c r="F2165"/>
  <c r="E2165"/>
  <c r="C2164"/>
  <c r="J2163"/>
  <c r="H2163"/>
  <c r="G2163"/>
  <c r="F2163"/>
  <c r="E2163"/>
  <c r="I2163" s="1"/>
  <c r="K2163" s="1"/>
  <c r="C2162"/>
  <c r="C2161"/>
  <c r="C2160"/>
  <c r="J2159"/>
  <c r="H2159"/>
  <c r="G2159"/>
  <c r="F2159"/>
  <c r="E2159"/>
  <c r="I2159" s="1"/>
  <c r="K2159" s="1"/>
  <c r="G2158"/>
  <c r="F2158"/>
  <c r="E2158"/>
  <c r="H2156"/>
  <c r="L2150"/>
  <c r="L2149"/>
  <c r="D2148"/>
  <c r="D2147"/>
  <c r="C2137"/>
  <c r="C2136"/>
  <c r="C2135"/>
  <c r="K2134"/>
  <c r="C2134"/>
  <c r="C2127"/>
  <c r="J2126"/>
  <c r="H2126"/>
  <c r="G2126"/>
  <c r="F2126"/>
  <c r="E2126"/>
  <c r="C2125"/>
  <c r="J2124"/>
  <c r="H2124"/>
  <c r="G2124"/>
  <c r="F2124"/>
  <c r="E2124"/>
  <c r="C2123"/>
  <c r="C2122"/>
  <c r="C2121"/>
  <c r="J2120"/>
  <c r="H2120"/>
  <c r="G2120"/>
  <c r="F2120"/>
  <c r="E2120"/>
  <c r="G2119"/>
  <c r="F2119"/>
  <c r="E2119"/>
  <c r="H2117"/>
  <c r="L2111"/>
  <c r="L2110"/>
  <c r="D2109"/>
  <c r="D2108"/>
  <c r="C2098"/>
  <c r="C2097"/>
  <c r="C2096"/>
  <c r="K2095"/>
  <c r="C2095"/>
  <c r="C2088"/>
  <c r="J2087"/>
  <c r="H2087"/>
  <c r="G2087"/>
  <c r="F2087"/>
  <c r="E2087"/>
  <c r="C2086"/>
  <c r="J2085"/>
  <c r="H2085"/>
  <c r="G2085"/>
  <c r="F2085"/>
  <c r="E2085"/>
  <c r="C2084"/>
  <c r="C2083"/>
  <c r="C2082"/>
  <c r="J2081"/>
  <c r="H2081"/>
  <c r="G2081"/>
  <c r="F2081"/>
  <c r="E2081"/>
  <c r="G2080"/>
  <c r="F2080"/>
  <c r="E2080"/>
  <c r="H2078"/>
  <c r="L2072"/>
  <c r="L2071"/>
  <c r="D2070"/>
  <c r="D2069"/>
  <c r="C2059"/>
  <c r="C2058"/>
  <c r="C2057"/>
  <c r="K2056"/>
  <c r="C2056"/>
  <c r="C2049"/>
  <c r="J2048"/>
  <c r="H2048"/>
  <c r="G2048"/>
  <c r="F2048"/>
  <c r="E2048"/>
  <c r="C2047"/>
  <c r="J2046"/>
  <c r="H2046"/>
  <c r="G2046"/>
  <c r="F2046"/>
  <c r="E2046"/>
  <c r="C2045"/>
  <c r="C2044"/>
  <c r="C2043"/>
  <c r="J2042"/>
  <c r="H2042"/>
  <c r="G2042"/>
  <c r="F2042"/>
  <c r="E2042"/>
  <c r="G2041"/>
  <c r="F2041"/>
  <c r="E2041"/>
  <c r="H2039"/>
  <c r="L2033"/>
  <c r="L2032"/>
  <c r="D2031"/>
  <c r="D2030"/>
  <c r="C2020"/>
  <c r="C2019"/>
  <c r="C2018"/>
  <c r="K2017"/>
  <c r="C2017"/>
  <c r="C2010"/>
  <c r="J2009"/>
  <c r="H2009"/>
  <c r="G2009"/>
  <c r="F2009"/>
  <c r="E2009"/>
  <c r="C2008"/>
  <c r="J2007"/>
  <c r="H2007"/>
  <c r="G2007"/>
  <c r="F2007"/>
  <c r="E2007"/>
  <c r="C2006"/>
  <c r="C2005"/>
  <c r="C2004"/>
  <c r="J2003"/>
  <c r="H2003"/>
  <c r="G2003"/>
  <c r="F2003"/>
  <c r="E2003"/>
  <c r="G2002"/>
  <c r="F2002"/>
  <c r="E2002"/>
  <c r="H2000"/>
  <c r="L1994"/>
  <c r="L1993"/>
  <c r="D1992"/>
  <c r="D1991"/>
  <c r="C1981"/>
  <c r="C1980"/>
  <c r="C1979"/>
  <c r="K1978"/>
  <c r="C1978"/>
  <c r="C1971"/>
  <c r="J1970"/>
  <c r="H1970"/>
  <c r="G1970"/>
  <c r="F1970"/>
  <c r="E1970"/>
  <c r="C1969"/>
  <c r="J1968"/>
  <c r="H1968"/>
  <c r="G1968"/>
  <c r="F1968"/>
  <c r="E1968"/>
  <c r="I1968" s="1"/>
  <c r="K1968" s="1"/>
  <c r="C1967"/>
  <c r="C1966"/>
  <c r="C1965"/>
  <c r="J1964"/>
  <c r="H1964"/>
  <c r="G1964"/>
  <c r="F1964"/>
  <c r="E1964"/>
  <c r="I1964" s="1"/>
  <c r="K1964" s="1"/>
  <c r="G1963"/>
  <c r="F1963"/>
  <c r="E1963"/>
  <c r="H1961"/>
  <c r="L1955"/>
  <c r="L1954"/>
  <c r="D1953"/>
  <c r="D1952"/>
  <c r="C1942"/>
  <c r="C1941"/>
  <c r="C1940"/>
  <c r="K1939"/>
  <c r="C1939"/>
  <c r="C1932"/>
  <c r="J1931"/>
  <c r="H1931"/>
  <c r="G1931"/>
  <c r="F1931"/>
  <c r="E1931"/>
  <c r="C1930"/>
  <c r="J1929"/>
  <c r="H1929"/>
  <c r="G1929"/>
  <c r="F1929"/>
  <c r="E1929"/>
  <c r="C1928"/>
  <c r="C1927"/>
  <c r="C1926"/>
  <c r="J1925"/>
  <c r="H1925"/>
  <c r="G1925"/>
  <c r="F1925"/>
  <c r="E1925"/>
  <c r="G1924"/>
  <c r="F1924"/>
  <c r="E1924"/>
  <c r="H1922"/>
  <c r="L1916"/>
  <c r="L1915"/>
  <c r="D1914"/>
  <c r="D1913"/>
  <c r="C1903"/>
  <c r="C1902"/>
  <c r="C1901"/>
  <c r="K1900"/>
  <c r="C1900"/>
  <c r="C1893"/>
  <c r="J1892"/>
  <c r="H1892"/>
  <c r="G1892"/>
  <c r="F1892"/>
  <c r="E1892"/>
  <c r="I1892" s="1"/>
  <c r="K1892" s="1"/>
  <c r="C1891"/>
  <c r="J1890"/>
  <c r="H1890"/>
  <c r="G1890"/>
  <c r="F1890"/>
  <c r="E1890"/>
  <c r="C1889"/>
  <c r="C1888"/>
  <c r="C1887"/>
  <c r="J1886"/>
  <c r="H1886"/>
  <c r="G1886"/>
  <c r="F1886"/>
  <c r="E1886"/>
  <c r="G1885"/>
  <c r="F1885"/>
  <c r="E1885"/>
  <c r="H1883"/>
  <c r="L1877"/>
  <c r="L1876"/>
  <c r="D1875"/>
  <c r="D1874"/>
  <c r="C1864"/>
  <c r="C1863"/>
  <c r="C1862"/>
  <c r="K1861"/>
  <c r="C1861"/>
  <c r="C1854"/>
  <c r="J1853"/>
  <c r="H1853"/>
  <c r="G1853"/>
  <c r="F1853"/>
  <c r="E1853"/>
  <c r="C1852"/>
  <c r="J1851"/>
  <c r="H1851"/>
  <c r="G1851"/>
  <c r="F1851"/>
  <c r="E1851"/>
  <c r="C1850"/>
  <c r="C1849"/>
  <c r="C1848"/>
  <c r="J1847"/>
  <c r="H1847"/>
  <c r="G1847"/>
  <c r="F1847"/>
  <c r="E1847"/>
  <c r="G1846"/>
  <c r="F1846"/>
  <c r="E1846"/>
  <c r="H1844"/>
  <c r="L1838"/>
  <c r="L1837"/>
  <c r="D1836"/>
  <c r="D1835"/>
  <c r="C1825"/>
  <c r="C1824"/>
  <c r="C1823"/>
  <c r="K1822"/>
  <c r="C1822"/>
  <c r="C1815"/>
  <c r="J1814"/>
  <c r="H1814"/>
  <c r="G1814"/>
  <c r="F1814"/>
  <c r="E1814"/>
  <c r="C1813"/>
  <c r="J1812"/>
  <c r="H1812"/>
  <c r="G1812"/>
  <c r="F1812"/>
  <c r="E1812"/>
  <c r="I1812" s="1"/>
  <c r="K1812" s="1"/>
  <c r="C1811"/>
  <c r="C1810"/>
  <c r="C1809"/>
  <c r="J1808"/>
  <c r="H1808"/>
  <c r="G1808"/>
  <c r="F1808"/>
  <c r="E1808"/>
  <c r="I1808" s="1"/>
  <c r="K1808" s="1"/>
  <c r="G1807"/>
  <c r="F1807"/>
  <c r="E1807"/>
  <c r="H1805"/>
  <c r="L1799"/>
  <c r="L1798"/>
  <c r="D1797"/>
  <c r="D1796"/>
  <c r="C1786"/>
  <c r="C1785"/>
  <c r="C1784"/>
  <c r="K1783"/>
  <c r="C1783"/>
  <c r="C1776"/>
  <c r="J1775"/>
  <c r="H1775"/>
  <c r="G1775"/>
  <c r="F1775"/>
  <c r="E1775"/>
  <c r="C1774"/>
  <c r="J1773"/>
  <c r="H1773"/>
  <c r="G1773"/>
  <c r="F1773"/>
  <c r="E1773"/>
  <c r="C1772"/>
  <c r="C1771"/>
  <c r="C1770"/>
  <c r="J1769"/>
  <c r="H1769"/>
  <c r="G1769"/>
  <c r="F1769"/>
  <c r="E1769"/>
  <c r="G1768"/>
  <c r="F1768"/>
  <c r="E1768"/>
  <c r="H1766"/>
  <c r="L1760"/>
  <c r="L1759"/>
  <c r="D1758"/>
  <c r="D1757"/>
  <c r="C1747"/>
  <c r="C1746"/>
  <c r="C1745"/>
  <c r="K1744"/>
  <c r="C1744"/>
  <c r="C1737"/>
  <c r="J1736"/>
  <c r="H1736"/>
  <c r="G1736"/>
  <c r="F1736"/>
  <c r="E1736"/>
  <c r="I1736" s="1"/>
  <c r="K1736" s="1"/>
  <c r="C1735"/>
  <c r="J1734"/>
  <c r="H1734"/>
  <c r="G1734"/>
  <c r="F1734"/>
  <c r="E1734"/>
  <c r="C1733"/>
  <c r="C1732"/>
  <c r="C1731"/>
  <c r="J1730"/>
  <c r="H1730"/>
  <c r="G1730"/>
  <c r="F1730"/>
  <c r="E1730"/>
  <c r="G1729"/>
  <c r="F1729"/>
  <c r="E1729"/>
  <c r="H1727"/>
  <c r="L1721"/>
  <c r="L1720"/>
  <c r="D1719"/>
  <c r="D1718"/>
  <c r="C1708"/>
  <c r="C1707"/>
  <c r="C1706"/>
  <c r="K1705"/>
  <c r="C1705"/>
  <c r="C1698"/>
  <c r="J1697"/>
  <c r="H1697"/>
  <c r="G1697"/>
  <c r="F1697"/>
  <c r="E1697"/>
  <c r="C1696"/>
  <c r="J1695"/>
  <c r="H1695"/>
  <c r="G1695"/>
  <c r="F1695"/>
  <c r="E1695"/>
  <c r="C1694"/>
  <c r="C1693"/>
  <c r="C1692"/>
  <c r="J1691"/>
  <c r="H1691"/>
  <c r="G1691"/>
  <c r="F1691"/>
  <c r="E1691"/>
  <c r="G1690"/>
  <c r="F1690"/>
  <c r="E1690"/>
  <c r="H1688"/>
  <c r="L1682"/>
  <c r="L1681"/>
  <c r="D1680"/>
  <c r="D1679"/>
  <c r="C1669"/>
  <c r="C1668"/>
  <c r="C1667"/>
  <c r="K1666"/>
  <c r="C1666"/>
  <c r="C1659"/>
  <c r="J1658"/>
  <c r="H1658"/>
  <c r="G1658"/>
  <c r="F1658"/>
  <c r="E1658"/>
  <c r="C1657"/>
  <c r="J1656"/>
  <c r="H1656"/>
  <c r="G1656"/>
  <c r="F1656"/>
  <c r="E1656"/>
  <c r="C1655"/>
  <c r="C1654"/>
  <c r="C1653"/>
  <c r="J1652"/>
  <c r="H1652"/>
  <c r="G1652"/>
  <c r="F1652"/>
  <c r="E1652"/>
  <c r="G1651"/>
  <c r="F1651"/>
  <c r="E1651"/>
  <c r="H1649"/>
  <c r="L1643"/>
  <c r="L1642"/>
  <c r="D1641"/>
  <c r="D1640"/>
  <c r="C1630"/>
  <c r="C1629"/>
  <c r="C1628"/>
  <c r="K1627"/>
  <c r="C1627"/>
  <c r="C1620"/>
  <c r="J1619"/>
  <c r="H1619"/>
  <c r="G1619"/>
  <c r="F1619"/>
  <c r="E1619"/>
  <c r="C1618"/>
  <c r="J1617"/>
  <c r="H1617"/>
  <c r="G1617"/>
  <c r="F1617"/>
  <c r="E1617"/>
  <c r="C1616"/>
  <c r="C1615"/>
  <c r="C1614"/>
  <c r="J1613"/>
  <c r="H1613"/>
  <c r="G1613"/>
  <c r="F1613"/>
  <c r="E1613"/>
  <c r="G1612"/>
  <c r="F1612"/>
  <c r="E1612"/>
  <c r="H1610"/>
  <c r="L1604"/>
  <c r="L1603"/>
  <c r="D1602"/>
  <c r="D1601"/>
  <c r="C1591"/>
  <c r="C1590"/>
  <c r="C1589"/>
  <c r="K1588"/>
  <c r="C1588"/>
  <c r="C1581"/>
  <c r="J1580"/>
  <c r="H1580"/>
  <c r="G1580"/>
  <c r="F1580"/>
  <c r="E1580"/>
  <c r="I1580" s="1"/>
  <c r="K1580" s="1"/>
  <c r="C1579"/>
  <c r="J1578"/>
  <c r="H1578"/>
  <c r="G1578"/>
  <c r="F1578"/>
  <c r="E1578"/>
  <c r="C1577"/>
  <c r="C1576"/>
  <c r="C1575"/>
  <c r="J1574"/>
  <c r="H1574"/>
  <c r="G1574"/>
  <c r="F1574"/>
  <c r="E1574"/>
  <c r="G1573"/>
  <c r="F1573"/>
  <c r="E1573"/>
  <c r="H1571"/>
  <c r="L1565"/>
  <c r="L1564"/>
  <c r="D1563"/>
  <c r="D1562"/>
  <c r="C1552"/>
  <c r="C1551"/>
  <c r="C1550"/>
  <c r="K1549"/>
  <c r="C1549"/>
  <c r="C1542"/>
  <c r="J1541"/>
  <c r="H1541"/>
  <c r="G1541"/>
  <c r="F1541"/>
  <c r="E1541"/>
  <c r="C1540"/>
  <c r="J1539"/>
  <c r="H1539"/>
  <c r="G1539"/>
  <c r="F1539"/>
  <c r="E1539"/>
  <c r="C1538"/>
  <c r="C1537"/>
  <c r="C1536"/>
  <c r="J1535"/>
  <c r="H1535"/>
  <c r="G1535"/>
  <c r="F1535"/>
  <c r="E1535"/>
  <c r="G1534"/>
  <c r="F1534"/>
  <c r="E1534"/>
  <c r="H1532"/>
  <c r="L1526"/>
  <c r="L1525"/>
  <c r="D1524"/>
  <c r="D1523"/>
  <c r="C1513"/>
  <c r="C1512"/>
  <c r="C1511"/>
  <c r="K1510"/>
  <c r="C1510"/>
  <c r="C1503"/>
  <c r="J1502"/>
  <c r="H1502"/>
  <c r="G1502"/>
  <c r="F1502"/>
  <c r="E1502"/>
  <c r="C1501"/>
  <c r="J1500"/>
  <c r="H1500"/>
  <c r="G1500"/>
  <c r="F1500"/>
  <c r="E1500"/>
  <c r="I1500" s="1"/>
  <c r="K1500" s="1"/>
  <c r="C1499"/>
  <c r="C1498"/>
  <c r="C1497"/>
  <c r="J1496"/>
  <c r="H1496"/>
  <c r="G1496"/>
  <c r="F1496"/>
  <c r="E1496"/>
  <c r="I1496" s="1"/>
  <c r="K1496" s="1"/>
  <c r="G1495"/>
  <c r="F1495"/>
  <c r="E1495"/>
  <c r="H1493"/>
  <c r="L1487"/>
  <c r="L1486"/>
  <c r="D1485"/>
  <c r="D1484"/>
  <c r="C1474"/>
  <c r="C1473"/>
  <c r="C1472"/>
  <c r="K1471"/>
  <c r="C1471"/>
  <c r="C1464"/>
  <c r="J1463"/>
  <c r="H1463"/>
  <c r="G1463"/>
  <c r="F1463"/>
  <c r="E1463"/>
  <c r="C1462"/>
  <c r="J1461"/>
  <c r="H1461"/>
  <c r="G1461"/>
  <c r="F1461"/>
  <c r="E1461"/>
  <c r="C1460"/>
  <c r="C1459"/>
  <c r="C1458"/>
  <c r="J1457"/>
  <c r="H1457"/>
  <c r="G1457"/>
  <c r="F1457"/>
  <c r="E1457"/>
  <c r="G1456"/>
  <c r="F1456"/>
  <c r="E1456"/>
  <c r="H1454"/>
  <c r="L1448"/>
  <c r="L1447"/>
  <c r="D1446"/>
  <c r="D1445"/>
  <c r="C1435"/>
  <c r="C1434"/>
  <c r="C1433"/>
  <c r="K1432"/>
  <c r="C1432"/>
  <c r="C1425"/>
  <c r="J1424"/>
  <c r="H1424"/>
  <c r="G1424"/>
  <c r="F1424"/>
  <c r="E1424"/>
  <c r="I1424" s="1"/>
  <c r="K1424" s="1"/>
  <c r="C1423"/>
  <c r="J1422"/>
  <c r="H1422"/>
  <c r="G1422"/>
  <c r="F1422"/>
  <c r="E1422"/>
  <c r="C1421"/>
  <c r="C1420"/>
  <c r="C1419"/>
  <c r="J1418"/>
  <c r="H1418"/>
  <c r="G1418"/>
  <c r="F1418"/>
  <c r="E1418"/>
  <c r="G1417"/>
  <c r="F1417"/>
  <c r="E1417"/>
  <c r="H1415"/>
  <c r="L1409"/>
  <c r="L1408"/>
  <c r="D1407"/>
  <c r="D1406"/>
  <c r="C1396"/>
  <c r="C1395"/>
  <c r="C1394"/>
  <c r="K1393"/>
  <c r="C1393"/>
  <c r="C1386"/>
  <c r="J1385"/>
  <c r="H1385"/>
  <c r="G1385"/>
  <c r="F1385"/>
  <c r="E1385"/>
  <c r="C1384"/>
  <c r="J1383"/>
  <c r="H1383"/>
  <c r="G1383"/>
  <c r="F1383"/>
  <c r="E1383"/>
  <c r="C1382"/>
  <c r="C1381"/>
  <c r="C1380"/>
  <c r="J1379"/>
  <c r="H1379"/>
  <c r="G1379"/>
  <c r="F1379"/>
  <c r="E1379"/>
  <c r="G1378"/>
  <c r="F1378"/>
  <c r="E1378"/>
  <c r="H1376"/>
  <c r="L1370"/>
  <c r="L1369"/>
  <c r="D1368"/>
  <c r="D1367"/>
  <c r="C1357"/>
  <c r="C1356"/>
  <c r="C1355"/>
  <c r="K1354"/>
  <c r="C1354"/>
  <c r="C1347"/>
  <c r="J1346"/>
  <c r="H1346"/>
  <c r="G1346"/>
  <c r="F1346"/>
  <c r="E1346"/>
  <c r="C1345"/>
  <c r="J1344"/>
  <c r="H1344"/>
  <c r="G1344"/>
  <c r="F1344"/>
  <c r="E1344"/>
  <c r="I1344" s="1"/>
  <c r="K1344" s="1"/>
  <c r="C1343"/>
  <c r="C1342"/>
  <c r="C1341"/>
  <c r="J1340"/>
  <c r="H1340"/>
  <c r="G1340"/>
  <c r="F1340"/>
  <c r="E1340"/>
  <c r="I1340" s="1"/>
  <c r="K1340" s="1"/>
  <c r="G1339"/>
  <c r="F1339"/>
  <c r="E1339"/>
  <c r="H1337"/>
  <c r="L1331"/>
  <c r="L1330"/>
  <c r="D1329"/>
  <c r="D1328"/>
  <c r="A1327"/>
  <c r="H1333" s="1"/>
  <c r="C1318"/>
  <c r="C1317"/>
  <c r="C1316"/>
  <c r="K1315"/>
  <c r="C1315"/>
  <c r="C1308"/>
  <c r="J1307"/>
  <c r="H1307"/>
  <c r="G1307"/>
  <c r="F1307"/>
  <c r="E1307"/>
  <c r="I1307" s="1"/>
  <c r="K1307" s="1"/>
  <c r="C1306"/>
  <c r="J1305"/>
  <c r="H1305"/>
  <c r="G1305"/>
  <c r="F1305"/>
  <c r="E1305"/>
  <c r="C1304"/>
  <c r="C1303"/>
  <c r="J1304" s="1"/>
  <c r="C1302"/>
  <c r="J1301"/>
  <c r="H1301"/>
  <c r="G1301"/>
  <c r="F1301"/>
  <c r="E1301"/>
  <c r="G1300"/>
  <c r="F1300"/>
  <c r="E1300"/>
  <c r="H1298"/>
  <c r="H1297"/>
  <c r="H1296"/>
  <c r="I1293"/>
  <c r="H1317" s="1"/>
  <c r="L1292"/>
  <c r="L1291"/>
  <c r="D1290"/>
  <c r="D1289"/>
  <c r="B1288"/>
  <c r="B1327" s="1"/>
  <c r="B1366" s="1"/>
  <c r="B1405" s="1"/>
  <c r="B1444" s="1"/>
  <c r="B1483" s="1"/>
  <c r="B1522" s="1"/>
  <c r="B1561" s="1"/>
  <c r="B1600" s="1"/>
  <c r="B1639" s="1"/>
  <c r="B1678" s="1"/>
  <c r="B1717" s="1"/>
  <c r="B1756" s="1"/>
  <c r="B1795" s="1"/>
  <c r="B1834" s="1"/>
  <c r="B1873" s="1"/>
  <c r="B1912" s="1"/>
  <c r="B1951" s="1"/>
  <c r="B1990" s="1"/>
  <c r="B2029" s="1"/>
  <c r="B2068" s="1"/>
  <c r="B2107" s="1"/>
  <c r="B2146" s="1"/>
  <c r="B2185" s="1"/>
  <c r="B2224" s="1"/>
  <c r="B2263" s="1"/>
  <c r="B2302" s="1"/>
  <c r="B2341" s="1"/>
  <c r="B2380" s="1"/>
  <c r="B2419" s="1"/>
  <c r="B2458" s="1"/>
  <c r="B2497" s="1"/>
  <c r="A1288"/>
  <c r="H1294" s="1"/>
  <c r="C1279"/>
  <c r="C1278"/>
  <c r="C1277"/>
  <c r="K1276"/>
  <c r="C1276"/>
  <c r="C1269"/>
  <c r="J1268"/>
  <c r="H1268"/>
  <c r="G1268"/>
  <c r="F1268"/>
  <c r="E1268"/>
  <c r="C1267"/>
  <c r="J1266"/>
  <c r="H1266"/>
  <c r="G1266"/>
  <c r="F1266"/>
  <c r="E1266"/>
  <c r="I1266" s="1"/>
  <c r="K1266" s="1"/>
  <c r="C1265"/>
  <c r="C1264"/>
  <c r="C1263"/>
  <c r="J1262"/>
  <c r="H1262"/>
  <c r="G1262"/>
  <c r="F1262"/>
  <c r="E1262"/>
  <c r="I1262" s="1"/>
  <c r="K1262" s="1"/>
  <c r="G1261"/>
  <c r="F1261"/>
  <c r="E1261"/>
  <c r="H1259"/>
  <c r="L1253"/>
  <c r="L1252"/>
  <c r="D1251"/>
  <c r="D1250"/>
  <c r="C1240"/>
  <c r="C1239"/>
  <c r="C1238"/>
  <c r="K1237"/>
  <c r="C1237"/>
  <c r="C1230"/>
  <c r="J1229"/>
  <c r="H1229"/>
  <c r="G1229"/>
  <c r="F1229"/>
  <c r="E1229"/>
  <c r="C1228"/>
  <c r="J1227"/>
  <c r="H1227"/>
  <c r="G1227"/>
  <c r="F1227"/>
  <c r="E1227"/>
  <c r="C1226"/>
  <c r="C1225"/>
  <c r="C1224"/>
  <c r="J1223"/>
  <c r="H1223"/>
  <c r="G1223"/>
  <c r="F1223"/>
  <c r="E1223"/>
  <c r="G1222"/>
  <c r="F1222"/>
  <c r="E1222"/>
  <c r="H1220"/>
  <c r="L1214"/>
  <c r="L1213"/>
  <c r="D1212"/>
  <c r="D1211"/>
  <c r="C1201"/>
  <c r="C1200"/>
  <c r="C1199"/>
  <c r="K1198"/>
  <c r="C1198"/>
  <c r="C1191"/>
  <c r="J1190"/>
  <c r="H1190"/>
  <c r="G1190"/>
  <c r="F1190"/>
  <c r="E1190"/>
  <c r="I1190" s="1"/>
  <c r="K1190" s="1"/>
  <c r="C1189"/>
  <c r="J1188"/>
  <c r="H1188"/>
  <c r="G1188"/>
  <c r="F1188"/>
  <c r="E1188"/>
  <c r="C1187"/>
  <c r="C1186"/>
  <c r="C1185"/>
  <c r="J1184"/>
  <c r="H1184"/>
  <c r="G1184"/>
  <c r="F1184"/>
  <c r="E1184"/>
  <c r="G1183"/>
  <c r="F1183"/>
  <c r="E1183"/>
  <c r="H1181"/>
  <c r="L1175"/>
  <c r="L1174"/>
  <c r="D1173"/>
  <c r="D1172"/>
  <c r="C1162"/>
  <c r="C1161"/>
  <c r="C1160"/>
  <c r="K1159"/>
  <c r="C1159"/>
  <c r="C1152"/>
  <c r="J1151"/>
  <c r="H1151"/>
  <c r="G1151"/>
  <c r="F1151"/>
  <c r="E1151"/>
  <c r="C1150"/>
  <c r="J1149"/>
  <c r="H1149"/>
  <c r="G1149"/>
  <c r="F1149"/>
  <c r="E1149"/>
  <c r="C1148"/>
  <c r="C1147"/>
  <c r="C1146"/>
  <c r="J1145"/>
  <c r="H1145"/>
  <c r="G1145"/>
  <c r="F1145"/>
  <c r="E1145"/>
  <c r="G1144"/>
  <c r="F1144"/>
  <c r="E1144"/>
  <c r="H1142"/>
  <c r="L1136"/>
  <c r="L1135"/>
  <c r="D1134"/>
  <c r="D1133"/>
  <c r="C1123"/>
  <c r="C1122"/>
  <c r="C1121"/>
  <c r="K1120"/>
  <c r="C1120"/>
  <c r="C1113"/>
  <c r="J1112"/>
  <c r="H1112"/>
  <c r="G1112"/>
  <c r="F1112"/>
  <c r="E1112"/>
  <c r="C1111"/>
  <c r="J1110"/>
  <c r="H1110"/>
  <c r="G1110"/>
  <c r="F1110"/>
  <c r="E1110"/>
  <c r="I1110" s="1"/>
  <c r="K1110" s="1"/>
  <c r="C1109"/>
  <c r="C1108"/>
  <c r="C1107"/>
  <c r="J1106"/>
  <c r="H1106"/>
  <c r="G1106"/>
  <c r="F1106"/>
  <c r="E1106"/>
  <c r="I1106" s="1"/>
  <c r="K1106" s="1"/>
  <c r="G1105"/>
  <c r="F1105"/>
  <c r="E1105"/>
  <c r="H1103"/>
  <c r="L1097"/>
  <c r="L1096"/>
  <c r="D1095"/>
  <c r="D1094"/>
  <c r="C1084"/>
  <c r="C1083"/>
  <c r="C1082"/>
  <c r="K1081"/>
  <c r="C1081"/>
  <c r="C1074"/>
  <c r="J1073"/>
  <c r="H1073"/>
  <c r="G1073"/>
  <c r="F1073"/>
  <c r="E1073"/>
  <c r="C1072"/>
  <c r="J1071"/>
  <c r="H1071"/>
  <c r="G1071"/>
  <c r="F1071"/>
  <c r="E1071"/>
  <c r="C1070"/>
  <c r="C1069"/>
  <c r="C1068"/>
  <c r="J1067"/>
  <c r="H1067"/>
  <c r="G1067"/>
  <c r="F1067"/>
  <c r="E1067"/>
  <c r="G1066"/>
  <c r="F1066"/>
  <c r="E1066"/>
  <c r="H1064"/>
  <c r="L1058"/>
  <c r="L1057"/>
  <c r="D1056"/>
  <c r="D1055"/>
  <c r="C1045"/>
  <c r="C1044"/>
  <c r="C1043"/>
  <c r="K1042"/>
  <c r="C1042"/>
  <c r="C1035"/>
  <c r="J1034"/>
  <c r="H1034"/>
  <c r="G1034"/>
  <c r="F1034"/>
  <c r="E1034"/>
  <c r="I1034" s="1"/>
  <c r="K1034" s="1"/>
  <c r="C1033"/>
  <c r="J1032"/>
  <c r="H1032"/>
  <c r="G1032"/>
  <c r="F1032"/>
  <c r="E1032"/>
  <c r="C1031"/>
  <c r="C1030"/>
  <c r="C1029"/>
  <c r="J1028"/>
  <c r="H1028"/>
  <c r="G1028"/>
  <c r="F1028"/>
  <c r="E1028"/>
  <c r="G1027"/>
  <c r="F1027"/>
  <c r="E1027"/>
  <c r="H1025"/>
  <c r="L1019"/>
  <c r="L1018"/>
  <c r="D1017"/>
  <c r="D1016"/>
  <c r="C1006"/>
  <c r="C1005"/>
  <c r="C1004"/>
  <c r="K1003"/>
  <c r="C1003"/>
  <c r="C996"/>
  <c r="J995"/>
  <c r="H995"/>
  <c r="G995"/>
  <c r="F995"/>
  <c r="E995"/>
  <c r="C994"/>
  <c r="J993"/>
  <c r="H993"/>
  <c r="G993"/>
  <c r="F993"/>
  <c r="E993"/>
  <c r="C992"/>
  <c r="C991"/>
  <c r="C990"/>
  <c r="J989"/>
  <c r="H989"/>
  <c r="G989"/>
  <c r="F989"/>
  <c r="E989"/>
  <c r="G988"/>
  <c r="F988"/>
  <c r="E988"/>
  <c r="H986"/>
  <c r="L980"/>
  <c r="L979"/>
  <c r="D978"/>
  <c r="D977"/>
  <c r="C967"/>
  <c r="C966"/>
  <c r="C965"/>
  <c r="K964"/>
  <c r="C964"/>
  <c r="C957"/>
  <c r="J956"/>
  <c r="H956"/>
  <c r="G956"/>
  <c r="F956"/>
  <c r="E956"/>
  <c r="C955"/>
  <c r="J954"/>
  <c r="H954"/>
  <c r="G954"/>
  <c r="F954"/>
  <c r="E954"/>
  <c r="I954" s="1"/>
  <c r="K954" s="1"/>
  <c r="C953"/>
  <c r="C952"/>
  <c r="C951"/>
  <c r="J950"/>
  <c r="H950"/>
  <c r="G950"/>
  <c r="F950"/>
  <c r="E950"/>
  <c r="I950" s="1"/>
  <c r="K950" s="1"/>
  <c r="G949"/>
  <c r="F949"/>
  <c r="E949"/>
  <c r="H947"/>
  <c r="L941"/>
  <c r="L940"/>
  <c r="D939"/>
  <c r="D938"/>
  <c r="C928"/>
  <c r="C927"/>
  <c r="C926"/>
  <c r="K925"/>
  <c r="C925"/>
  <c r="C918"/>
  <c r="J917"/>
  <c r="H917"/>
  <c r="G917"/>
  <c r="F917"/>
  <c r="E917"/>
  <c r="C916"/>
  <c r="J915"/>
  <c r="H915"/>
  <c r="G915"/>
  <c r="F915"/>
  <c r="E915"/>
  <c r="C914"/>
  <c r="C913"/>
  <c r="C912"/>
  <c r="J911"/>
  <c r="H911"/>
  <c r="G911"/>
  <c r="F911"/>
  <c r="E911"/>
  <c r="G910"/>
  <c r="F910"/>
  <c r="E910"/>
  <c r="H908"/>
  <c r="L902"/>
  <c r="L901"/>
  <c r="D900"/>
  <c r="D899"/>
  <c r="C889"/>
  <c r="C888"/>
  <c r="C887"/>
  <c r="K886"/>
  <c r="C886"/>
  <c r="C879"/>
  <c r="J878"/>
  <c r="H878"/>
  <c r="G878"/>
  <c r="F878"/>
  <c r="E878"/>
  <c r="C877"/>
  <c r="J876"/>
  <c r="H876"/>
  <c r="G876"/>
  <c r="F876"/>
  <c r="E876"/>
  <c r="C875"/>
  <c r="C874"/>
  <c r="C873"/>
  <c r="J872"/>
  <c r="H872"/>
  <c r="G872"/>
  <c r="F872"/>
  <c r="E872"/>
  <c r="G871"/>
  <c r="F871"/>
  <c r="E871"/>
  <c r="H869"/>
  <c r="L863"/>
  <c r="L862"/>
  <c r="D861"/>
  <c r="D860"/>
  <c r="C850"/>
  <c r="C849"/>
  <c r="C848"/>
  <c r="K847"/>
  <c r="C847"/>
  <c r="C840"/>
  <c r="J839"/>
  <c r="H839"/>
  <c r="G839"/>
  <c r="F839"/>
  <c r="E839"/>
  <c r="C838"/>
  <c r="J837"/>
  <c r="H837"/>
  <c r="G837"/>
  <c r="F837"/>
  <c r="E837"/>
  <c r="C836"/>
  <c r="C835"/>
  <c r="C834"/>
  <c r="J833"/>
  <c r="H833"/>
  <c r="G833"/>
  <c r="F833"/>
  <c r="E833"/>
  <c r="G832"/>
  <c r="F832"/>
  <c r="E832"/>
  <c r="H830"/>
  <c r="L824"/>
  <c r="L823"/>
  <c r="D822"/>
  <c r="D821"/>
  <c r="C811"/>
  <c r="C810"/>
  <c r="C809"/>
  <c r="K808"/>
  <c r="C808"/>
  <c r="C801"/>
  <c r="J800"/>
  <c r="H800"/>
  <c r="G800"/>
  <c r="F800"/>
  <c r="E800"/>
  <c r="C799"/>
  <c r="J798"/>
  <c r="H798"/>
  <c r="G798"/>
  <c r="F798"/>
  <c r="E798"/>
  <c r="C797"/>
  <c r="C796"/>
  <c r="C795"/>
  <c r="J794"/>
  <c r="H794"/>
  <c r="G794"/>
  <c r="F794"/>
  <c r="E794"/>
  <c r="I794" s="1"/>
  <c r="K794" s="1"/>
  <c r="G793"/>
  <c r="F793"/>
  <c r="E793"/>
  <c r="H791"/>
  <c r="L785"/>
  <c r="L784"/>
  <c r="D783"/>
  <c r="D782"/>
  <c r="C772"/>
  <c r="C771"/>
  <c r="C770"/>
  <c r="K769"/>
  <c r="C769"/>
  <c r="C762"/>
  <c r="J761"/>
  <c r="H761"/>
  <c r="G761"/>
  <c r="F761"/>
  <c r="E761"/>
  <c r="C760"/>
  <c r="J759"/>
  <c r="H759"/>
  <c r="G759"/>
  <c r="F759"/>
  <c r="E759"/>
  <c r="C758"/>
  <c r="C757"/>
  <c r="C756"/>
  <c r="J755"/>
  <c r="H755"/>
  <c r="G755"/>
  <c r="F755"/>
  <c r="E755"/>
  <c r="G754"/>
  <c r="F754"/>
  <c r="E754"/>
  <c r="H752"/>
  <c r="L746"/>
  <c r="L745"/>
  <c r="D744"/>
  <c r="D743"/>
  <c r="C733"/>
  <c r="C732"/>
  <c r="C731"/>
  <c r="K730"/>
  <c r="C730"/>
  <c r="C723"/>
  <c r="J722"/>
  <c r="H722"/>
  <c r="G722"/>
  <c r="F722"/>
  <c r="E722"/>
  <c r="I722" s="1"/>
  <c r="K722" s="1"/>
  <c r="C721"/>
  <c r="J720"/>
  <c r="H720"/>
  <c r="G720"/>
  <c r="F720"/>
  <c r="E720"/>
  <c r="C719"/>
  <c r="C718"/>
  <c r="C717"/>
  <c r="J716"/>
  <c r="H716"/>
  <c r="G716"/>
  <c r="F716"/>
  <c r="E716"/>
  <c r="G715"/>
  <c r="F715"/>
  <c r="E715"/>
  <c r="H713"/>
  <c r="L707"/>
  <c r="L706"/>
  <c r="D705"/>
  <c r="D704"/>
  <c r="C694"/>
  <c r="C693"/>
  <c r="C692"/>
  <c r="K691"/>
  <c r="C691"/>
  <c r="C684"/>
  <c r="J683"/>
  <c r="H683"/>
  <c r="G683"/>
  <c r="F683"/>
  <c r="E683"/>
  <c r="C682"/>
  <c r="J681"/>
  <c r="H681"/>
  <c r="G681"/>
  <c r="F681"/>
  <c r="E681"/>
  <c r="C680"/>
  <c r="C679"/>
  <c r="C678"/>
  <c r="J677"/>
  <c r="H677"/>
  <c r="G677"/>
  <c r="F677"/>
  <c r="E677"/>
  <c r="G676"/>
  <c r="F676"/>
  <c r="E676"/>
  <c r="H674"/>
  <c r="L668"/>
  <c r="L667"/>
  <c r="D666"/>
  <c r="D665"/>
  <c r="B664"/>
  <c r="B703" s="1"/>
  <c r="B742" s="1"/>
  <c r="B781" s="1"/>
  <c r="B820" s="1"/>
  <c r="B859" s="1"/>
  <c r="B898" s="1"/>
  <c r="B937" s="1"/>
  <c r="B976" s="1"/>
  <c r="B1015" s="1"/>
  <c r="B1054" s="1"/>
  <c r="B1093" s="1"/>
  <c r="B1132" s="1"/>
  <c r="B1171" s="1"/>
  <c r="B1210" s="1"/>
  <c r="B1249" s="1"/>
  <c r="A664"/>
  <c r="H670" s="1"/>
  <c r="C655"/>
  <c r="C654"/>
  <c r="C653"/>
  <c r="K652"/>
  <c r="C652"/>
  <c r="C645"/>
  <c r="J644"/>
  <c r="H644"/>
  <c r="G644"/>
  <c r="F644"/>
  <c r="E644"/>
  <c r="C643"/>
  <c r="J642"/>
  <c r="H642"/>
  <c r="G642"/>
  <c r="F642"/>
  <c r="E642"/>
  <c r="C641"/>
  <c r="C640"/>
  <c r="C639"/>
  <c r="J638"/>
  <c r="H638"/>
  <c r="G638"/>
  <c r="F638"/>
  <c r="E638"/>
  <c r="G637"/>
  <c r="F637"/>
  <c r="E637"/>
  <c r="H635"/>
  <c r="L629"/>
  <c r="L628"/>
  <c r="D627"/>
  <c r="D626"/>
  <c r="C616"/>
  <c r="C615"/>
  <c r="C614"/>
  <c r="K613"/>
  <c r="C613"/>
  <c r="C606"/>
  <c r="J605"/>
  <c r="H605"/>
  <c r="G605"/>
  <c r="F605"/>
  <c r="E605"/>
  <c r="C604"/>
  <c r="J603"/>
  <c r="H603"/>
  <c r="G603"/>
  <c r="F603"/>
  <c r="E603"/>
  <c r="C602"/>
  <c r="C601"/>
  <c r="C600"/>
  <c r="J599"/>
  <c r="H599"/>
  <c r="G599"/>
  <c r="F599"/>
  <c r="E599"/>
  <c r="G598"/>
  <c r="F598"/>
  <c r="E598"/>
  <c r="H596"/>
  <c r="L590"/>
  <c r="L589"/>
  <c r="D588"/>
  <c r="D587"/>
  <c r="C577"/>
  <c r="C576"/>
  <c r="C575"/>
  <c r="K574"/>
  <c r="C574"/>
  <c r="C567"/>
  <c r="J566"/>
  <c r="H566"/>
  <c r="G566"/>
  <c r="F566"/>
  <c r="E566"/>
  <c r="C565"/>
  <c r="J564"/>
  <c r="H564"/>
  <c r="G564"/>
  <c r="F564"/>
  <c r="E564"/>
  <c r="C563"/>
  <c r="C562"/>
  <c r="C561"/>
  <c r="J560"/>
  <c r="H560"/>
  <c r="G560"/>
  <c r="F560"/>
  <c r="E560"/>
  <c r="G559"/>
  <c r="F559"/>
  <c r="E559"/>
  <c r="H557"/>
  <c r="L551"/>
  <c r="L550"/>
  <c r="D549"/>
  <c r="D548"/>
  <c r="C538"/>
  <c r="C537"/>
  <c r="C536"/>
  <c r="K535"/>
  <c r="C535"/>
  <c r="C528"/>
  <c r="J527"/>
  <c r="H527"/>
  <c r="G527"/>
  <c r="F527"/>
  <c r="E527"/>
  <c r="C526"/>
  <c r="J525"/>
  <c r="H525"/>
  <c r="G525"/>
  <c r="F525"/>
  <c r="E525"/>
  <c r="C524"/>
  <c r="C523"/>
  <c r="C522"/>
  <c r="J521"/>
  <c r="H521"/>
  <c r="G521"/>
  <c r="F521"/>
  <c r="E521"/>
  <c r="G520"/>
  <c r="F520"/>
  <c r="E520"/>
  <c r="H518"/>
  <c r="L512"/>
  <c r="L511"/>
  <c r="D510"/>
  <c r="D509"/>
  <c r="C499"/>
  <c r="C498"/>
  <c r="C497"/>
  <c r="K496"/>
  <c r="C496"/>
  <c r="C489"/>
  <c r="J488"/>
  <c r="H488"/>
  <c r="G488"/>
  <c r="F488"/>
  <c r="E488"/>
  <c r="C487"/>
  <c r="J486"/>
  <c r="H486"/>
  <c r="G486"/>
  <c r="F486"/>
  <c r="E486"/>
  <c r="C485"/>
  <c r="C484"/>
  <c r="C483"/>
  <c r="J482"/>
  <c r="H482"/>
  <c r="G482"/>
  <c r="F482"/>
  <c r="E482"/>
  <c r="G481"/>
  <c r="F481"/>
  <c r="E481"/>
  <c r="H479"/>
  <c r="L473"/>
  <c r="L472"/>
  <c r="D471"/>
  <c r="D470"/>
  <c r="C460"/>
  <c r="C459"/>
  <c r="C458"/>
  <c r="K457"/>
  <c r="C457"/>
  <c r="C450"/>
  <c r="J449"/>
  <c r="H449"/>
  <c r="G449"/>
  <c r="F449"/>
  <c r="E449"/>
  <c r="C448"/>
  <c r="J447"/>
  <c r="H447"/>
  <c r="G447"/>
  <c r="F447"/>
  <c r="E447"/>
  <c r="C446"/>
  <c r="C445"/>
  <c r="C444"/>
  <c r="J443"/>
  <c r="H443"/>
  <c r="G443"/>
  <c r="F443"/>
  <c r="E443"/>
  <c r="G442"/>
  <c r="F442"/>
  <c r="E442"/>
  <c r="H440"/>
  <c r="L434"/>
  <c r="L433"/>
  <c r="D432"/>
  <c r="D431"/>
  <c r="C421"/>
  <c r="C420"/>
  <c r="C419"/>
  <c r="K418"/>
  <c r="C418"/>
  <c r="C411"/>
  <c r="J410"/>
  <c r="H410"/>
  <c r="G410"/>
  <c r="F410"/>
  <c r="E410"/>
  <c r="C409"/>
  <c r="J408"/>
  <c r="H408"/>
  <c r="G408"/>
  <c r="F408"/>
  <c r="E408"/>
  <c r="C407"/>
  <c r="C406"/>
  <c r="C405"/>
  <c r="J404"/>
  <c r="H404"/>
  <c r="G404"/>
  <c r="F404"/>
  <c r="E404"/>
  <c r="G403"/>
  <c r="F403"/>
  <c r="E403"/>
  <c r="H401"/>
  <c r="L395"/>
  <c r="L394"/>
  <c r="D393"/>
  <c r="D392"/>
  <c r="C382"/>
  <c r="C381"/>
  <c r="C380"/>
  <c r="K379"/>
  <c r="C379"/>
  <c r="C372"/>
  <c r="J371"/>
  <c r="H371"/>
  <c r="G371"/>
  <c r="F371"/>
  <c r="E371"/>
  <c r="C370"/>
  <c r="J369"/>
  <c r="H369"/>
  <c r="G369"/>
  <c r="F369"/>
  <c r="E369"/>
  <c r="C368"/>
  <c r="C367"/>
  <c r="C366"/>
  <c r="J365"/>
  <c r="H365"/>
  <c r="G365"/>
  <c r="F365"/>
  <c r="E365"/>
  <c r="G364"/>
  <c r="F364"/>
  <c r="E364"/>
  <c r="H362"/>
  <c r="H360"/>
  <c r="L356"/>
  <c r="L355"/>
  <c r="D354"/>
  <c r="D353"/>
  <c r="B352"/>
  <c r="B391" s="1"/>
  <c r="B430" s="1"/>
  <c r="B469" s="1"/>
  <c r="B508" s="1"/>
  <c r="B547" s="1"/>
  <c r="B586" s="1"/>
  <c r="B625" s="1"/>
  <c r="A352"/>
  <c r="H358" s="1"/>
  <c r="C343"/>
  <c r="C342"/>
  <c r="C341"/>
  <c r="K340"/>
  <c r="C340"/>
  <c r="C333"/>
  <c r="J332"/>
  <c r="H332"/>
  <c r="G332"/>
  <c r="F332"/>
  <c r="E332"/>
  <c r="C331"/>
  <c r="J330"/>
  <c r="H330"/>
  <c r="G330"/>
  <c r="F330"/>
  <c r="E330"/>
  <c r="C329"/>
  <c r="C328"/>
  <c r="C327"/>
  <c r="J326"/>
  <c r="H326"/>
  <c r="G326"/>
  <c r="F326"/>
  <c r="E326"/>
  <c r="G325"/>
  <c r="F325"/>
  <c r="E325"/>
  <c r="H323"/>
  <c r="L317"/>
  <c r="L316"/>
  <c r="D315"/>
  <c r="D314"/>
  <c r="C304"/>
  <c r="C303"/>
  <c r="C302"/>
  <c r="K301"/>
  <c r="C301"/>
  <c r="C294"/>
  <c r="J293"/>
  <c r="H293"/>
  <c r="G293"/>
  <c r="F293"/>
  <c r="E293"/>
  <c r="C292"/>
  <c r="J291"/>
  <c r="H291"/>
  <c r="G291"/>
  <c r="F291"/>
  <c r="E291"/>
  <c r="C290"/>
  <c r="C289"/>
  <c r="C288"/>
  <c r="J287"/>
  <c r="H287"/>
  <c r="G287"/>
  <c r="F287"/>
  <c r="E287"/>
  <c r="G286"/>
  <c r="F286"/>
  <c r="E286"/>
  <c r="H284"/>
  <c r="L278"/>
  <c r="L277"/>
  <c r="D276"/>
  <c r="D275"/>
  <c r="C265"/>
  <c r="C264"/>
  <c r="C263"/>
  <c r="K262"/>
  <c r="C262"/>
  <c r="C255"/>
  <c r="J254"/>
  <c r="H254"/>
  <c r="G254"/>
  <c r="F254"/>
  <c r="E254"/>
  <c r="C253"/>
  <c r="J252"/>
  <c r="H252"/>
  <c r="G252"/>
  <c r="F252"/>
  <c r="E252"/>
  <c r="C251"/>
  <c r="C250"/>
  <c r="C249"/>
  <c r="J248"/>
  <c r="H248"/>
  <c r="G248"/>
  <c r="F248"/>
  <c r="E248"/>
  <c r="G247"/>
  <c r="F247"/>
  <c r="E247"/>
  <c r="H245"/>
  <c r="L239"/>
  <c r="L238"/>
  <c r="D237"/>
  <c r="D236"/>
  <c r="C226"/>
  <c r="C225"/>
  <c r="C224"/>
  <c r="K223"/>
  <c r="C223"/>
  <c r="C216"/>
  <c r="J215"/>
  <c r="H215"/>
  <c r="G215"/>
  <c r="F215"/>
  <c r="E215"/>
  <c r="C214"/>
  <c r="J213"/>
  <c r="H213"/>
  <c r="G213"/>
  <c r="F213"/>
  <c r="E213"/>
  <c r="C212"/>
  <c r="C211"/>
  <c r="C210"/>
  <c r="J209"/>
  <c r="H209"/>
  <c r="G209"/>
  <c r="F209"/>
  <c r="E209"/>
  <c r="G208"/>
  <c r="F208"/>
  <c r="E208"/>
  <c r="H206"/>
  <c r="L200"/>
  <c r="L199"/>
  <c r="D198"/>
  <c r="D197"/>
  <c r="B196"/>
  <c r="B235" s="1"/>
  <c r="B274" s="1"/>
  <c r="B313" s="1"/>
  <c r="A196"/>
  <c r="H202" s="1"/>
  <c r="C187"/>
  <c r="C186"/>
  <c r="C185"/>
  <c r="K184"/>
  <c r="C184"/>
  <c r="C177"/>
  <c r="J176"/>
  <c r="H176"/>
  <c r="G176"/>
  <c r="F176"/>
  <c r="E176"/>
  <c r="C175"/>
  <c r="J174"/>
  <c r="H174"/>
  <c r="G174"/>
  <c r="F174"/>
  <c r="E174"/>
  <c r="C173"/>
  <c r="C172"/>
  <c r="C171"/>
  <c r="J170"/>
  <c r="H170"/>
  <c r="G170"/>
  <c r="F170"/>
  <c r="E170"/>
  <c r="G169"/>
  <c r="F169"/>
  <c r="E169"/>
  <c r="H167"/>
  <c r="L161"/>
  <c r="L160"/>
  <c r="D159"/>
  <c r="D158"/>
  <c r="C148"/>
  <c r="C147"/>
  <c r="C146"/>
  <c r="K145"/>
  <c r="C145"/>
  <c r="C138"/>
  <c r="J137"/>
  <c r="H137"/>
  <c r="G137"/>
  <c r="F137"/>
  <c r="E137"/>
  <c r="C136"/>
  <c r="J135"/>
  <c r="H135"/>
  <c r="G135"/>
  <c r="F135"/>
  <c r="E135"/>
  <c r="C134"/>
  <c r="C133"/>
  <c r="C132"/>
  <c r="J131"/>
  <c r="H131"/>
  <c r="G131"/>
  <c r="F131"/>
  <c r="E131"/>
  <c r="G130"/>
  <c r="F130"/>
  <c r="E130"/>
  <c r="H128"/>
  <c r="H126"/>
  <c r="L122"/>
  <c r="L121"/>
  <c r="D120"/>
  <c r="D119"/>
  <c r="B118"/>
  <c r="B157" s="1"/>
  <c r="A118"/>
  <c r="H124" s="1"/>
  <c r="C109"/>
  <c r="C108"/>
  <c r="C107"/>
  <c r="K106"/>
  <c r="C106"/>
  <c r="C99"/>
  <c r="J98"/>
  <c r="H98"/>
  <c r="G98"/>
  <c r="F98"/>
  <c r="E98"/>
  <c r="C97"/>
  <c r="J96"/>
  <c r="H96"/>
  <c r="G96"/>
  <c r="F96"/>
  <c r="E96"/>
  <c r="C95"/>
  <c r="C94"/>
  <c r="C93"/>
  <c r="J92"/>
  <c r="H92"/>
  <c r="G92"/>
  <c r="F92"/>
  <c r="E92"/>
  <c r="G91"/>
  <c r="F91"/>
  <c r="E91"/>
  <c r="H89"/>
  <c r="L83"/>
  <c r="L82"/>
  <c r="D81"/>
  <c r="D80"/>
  <c r="B79"/>
  <c r="A79"/>
  <c r="H87" s="1"/>
  <c r="B40"/>
  <c r="A40"/>
  <c r="H49" s="1"/>
  <c r="C70"/>
  <c r="C69"/>
  <c r="C68"/>
  <c r="K67"/>
  <c r="C67"/>
  <c r="C60"/>
  <c r="J59"/>
  <c r="H59"/>
  <c r="G59"/>
  <c r="F59"/>
  <c r="E59"/>
  <c r="C58"/>
  <c r="J57"/>
  <c r="H57"/>
  <c r="G57"/>
  <c r="F57"/>
  <c r="E57"/>
  <c r="C56"/>
  <c r="C55"/>
  <c r="C54"/>
  <c r="J53"/>
  <c r="H53"/>
  <c r="G53"/>
  <c r="F53"/>
  <c r="E53"/>
  <c r="G52"/>
  <c r="F52"/>
  <c r="E52"/>
  <c r="H50"/>
  <c r="H48"/>
  <c r="L44"/>
  <c r="L43"/>
  <c r="D42"/>
  <c r="D41"/>
  <c r="C31"/>
  <c r="C30"/>
  <c r="C29"/>
  <c r="K28"/>
  <c r="C28"/>
  <c r="C21"/>
  <c r="J20"/>
  <c r="H20"/>
  <c r="G20"/>
  <c r="F20"/>
  <c r="E20"/>
  <c r="C19"/>
  <c r="J18"/>
  <c r="H18"/>
  <c r="G18"/>
  <c r="F18"/>
  <c r="E18"/>
  <c r="C17"/>
  <c r="C16"/>
  <c r="C15"/>
  <c r="J14"/>
  <c r="H14"/>
  <c r="G14"/>
  <c r="F14"/>
  <c r="E14"/>
  <c r="G13"/>
  <c r="F13"/>
  <c r="E13"/>
  <c r="H12"/>
  <c r="H11"/>
  <c r="H10"/>
  <c r="H9"/>
  <c r="H8"/>
  <c r="H7"/>
  <c r="I6"/>
  <c r="K26" s="1"/>
  <c r="L5"/>
  <c r="L4"/>
  <c r="D3"/>
  <c r="D2"/>
  <c r="E3876" l="1"/>
  <c r="H3877"/>
  <c r="M3877"/>
  <c r="G3878"/>
  <c r="G3880"/>
  <c r="G3882"/>
  <c r="J3885"/>
  <c r="K3886"/>
  <c r="F3891"/>
  <c r="H3892"/>
  <c r="H3876"/>
  <c r="M3876"/>
  <c r="G3877"/>
  <c r="F3878"/>
  <c r="J3878"/>
  <c r="F3880"/>
  <c r="J3880"/>
  <c r="F3882"/>
  <c r="J3882"/>
  <c r="H3885"/>
  <c r="M3885"/>
  <c r="K3888"/>
  <c r="F3892"/>
  <c r="G3876"/>
  <c r="F3877"/>
  <c r="J3877"/>
  <c r="E3878"/>
  <c r="E3880"/>
  <c r="I3880" s="1"/>
  <c r="K3880" s="1"/>
  <c r="E3882"/>
  <c r="F3885"/>
  <c r="L3885"/>
  <c r="L3887"/>
  <c r="H3889"/>
  <c r="H3890"/>
  <c r="B3863"/>
  <c r="F3876"/>
  <c r="J3876"/>
  <c r="E3877"/>
  <c r="I3877" s="1"/>
  <c r="K3877" s="1"/>
  <c r="H3878"/>
  <c r="M3878"/>
  <c r="H3880"/>
  <c r="M3880"/>
  <c r="H3882"/>
  <c r="M3882"/>
  <c r="K3885"/>
  <c r="K3887"/>
  <c r="F3889"/>
  <c r="F3890"/>
  <c r="M1302"/>
  <c r="M1306"/>
  <c r="I1385"/>
  <c r="K1385" s="1"/>
  <c r="I1457"/>
  <c r="K1457" s="1"/>
  <c r="I1461"/>
  <c r="K1461" s="1"/>
  <c r="I1541"/>
  <c r="K1541" s="1"/>
  <c r="I1613"/>
  <c r="K1613" s="1"/>
  <c r="I1617"/>
  <c r="K1617" s="1"/>
  <c r="I1697"/>
  <c r="K1697" s="1"/>
  <c r="I1769"/>
  <c r="K1769" s="1"/>
  <c r="I1773"/>
  <c r="K1773" s="1"/>
  <c r="I1853"/>
  <c r="K1853" s="1"/>
  <c r="I1925"/>
  <c r="K1925" s="1"/>
  <c r="I1929"/>
  <c r="K1929" s="1"/>
  <c r="I2009"/>
  <c r="K2009" s="1"/>
  <c r="I2165"/>
  <c r="K2165" s="1"/>
  <c r="I2237"/>
  <c r="K2237" s="1"/>
  <c r="I2241"/>
  <c r="K2241" s="1"/>
  <c r="I2321"/>
  <c r="K2321" s="1"/>
  <c r="I2393"/>
  <c r="K2393" s="1"/>
  <c r="I2397"/>
  <c r="K2397" s="1"/>
  <c r="H2542"/>
  <c r="I1301"/>
  <c r="K1301" s="1"/>
  <c r="I1305"/>
  <c r="K1305" s="1"/>
  <c r="F1318"/>
  <c r="I1346"/>
  <c r="K1346" s="1"/>
  <c r="I1418"/>
  <c r="K1418" s="1"/>
  <c r="I1422"/>
  <c r="K1422" s="1"/>
  <c r="I1502"/>
  <c r="K1502" s="1"/>
  <c r="I1574"/>
  <c r="K1574" s="1"/>
  <c r="I1578"/>
  <c r="K1578" s="1"/>
  <c r="I1730"/>
  <c r="K1730" s="1"/>
  <c r="I1734"/>
  <c r="K1734" s="1"/>
  <c r="I1814"/>
  <c r="K1814" s="1"/>
  <c r="I1886"/>
  <c r="K1886" s="1"/>
  <c r="I1890"/>
  <c r="K1890" s="1"/>
  <c r="I1970"/>
  <c r="K1970" s="1"/>
  <c r="I2042"/>
  <c r="K2042" s="1"/>
  <c r="I2126"/>
  <c r="K2126" s="1"/>
  <c r="I2198"/>
  <c r="K2198" s="1"/>
  <c r="I2202"/>
  <c r="K2202" s="1"/>
  <c r="I2282"/>
  <c r="K2282" s="1"/>
  <c r="I2354"/>
  <c r="K2354" s="1"/>
  <c r="I2358"/>
  <c r="K2358" s="1"/>
  <c r="I2438"/>
  <c r="K2438" s="1"/>
  <c r="I2510"/>
  <c r="K2510" s="1"/>
  <c r="I2514"/>
  <c r="K2514" s="1"/>
  <c r="I2541"/>
  <c r="H2552" s="1"/>
  <c r="H2545"/>
  <c r="G2550"/>
  <c r="E2552"/>
  <c r="E1304"/>
  <c r="M1308"/>
  <c r="F1317"/>
  <c r="I1379"/>
  <c r="K1379" s="1"/>
  <c r="I1383"/>
  <c r="K1383" s="1"/>
  <c r="I1463"/>
  <c r="K1463" s="1"/>
  <c r="I1535"/>
  <c r="K1535" s="1"/>
  <c r="I1539"/>
  <c r="K1539" s="1"/>
  <c r="I1619"/>
  <c r="K1619" s="1"/>
  <c r="I1695"/>
  <c r="K1695" s="1"/>
  <c r="I1775"/>
  <c r="K1775" s="1"/>
  <c r="I1847"/>
  <c r="K1847" s="1"/>
  <c r="I1851"/>
  <c r="K1851" s="1"/>
  <c r="I1931"/>
  <c r="K1931" s="1"/>
  <c r="I2003"/>
  <c r="K2003" s="1"/>
  <c r="I2007"/>
  <c r="K2007" s="1"/>
  <c r="I2471"/>
  <c r="K2471" s="1"/>
  <c r="I2475"/>
  <c r="K2475" s="1"/>
  <c r="H2544"/>
  <c r="M2552"/>
  <c r="M2554"/>
  <c r="M2556"/>
  <c r="A2575"/>
  <c r="I2939"/>
  <c r="K2939" s="1"/>
  <c r="I2120"/>
  <c r="K2120" s="1"/>
  <c r="I2124"/>
  <c r="K2124" s="1"/>
  <c r="I2204"/>
  <c r="K2204" s="1"/>
  <c r="I2276"/>
  <c r="K2276" s="1"/>
  <c r="I2280"/>
  <c r="K2280" s="1"/>
  <c r="I2360"/>
  <c r="K2360" s="1"/>
  <c r="I2432"/>
  <c r="K2432" s="1"/>
  <c r="I2436"/>
  <c r="K2436" s="1"/>
  <c r="I2516"/>
  <c r="K2516" s="1"/>
  <c r="H2543"/>
  <c r="I716"/>
  <c r="K716" s="1"/>
  <c r="I720"/>
  <c r="K720" s="1"/>
  <c r="I956"/>
  <c r="K956" s="1"/>
  <c r="I1028"/>
  <c r="K1028" s="1"/>
  <c r="I1032"/>
  <c r="K1032" s="1"/>
  <c r="I1112"/>
  <c r="K1112" s="1"/>
  <c r="I1184"/>
  <c r="K1184" s="1"/>
  <c r="I1188"/>
  <c r="K1188" s="1"/>
  <c r="I1268"/>
  <c r="K1268" s="1"/>
  <c r="H1295"/>
  <c r="H1299"/>
  <c r="E1302"/>
  <c r="H1303"/>
  <c r="M1303"/>
  <c r="G1304"/>
  <c r="G1306"/>
  <c r="G1308"/>
  <c r="J1311"/>
  <c r="K1312"/>
  <c r="H1318"/>
  <c r="I1332"/>
  <c r="F1355" s="1"/>
  <c r="H1336"/>
  <c r="H1355"/>
  <c r="I371"/>
  <c r="K371" s="1"/>
  <c r="I527"/>
  <c r="K527" s="1"/>
  <c r="I677"/>
  <c r="K677" s="1"/>
  <c r="I681"/>
  <c r="K681" s="1"/>
  <c r="I761"/>
  <c r="K761" s="1"/>
  <c r="I917"/>
  <c r="K917" s="1"/>
  <c r="I989"/>
  <c r="K989" s="1"/>
  <c r="I993"/>
  <c r="K993" s="1"/>
  <c r="I1073"/>
  <c r="K1073" s="1"/>
  <c r="I1145"/>
  <c r="K1145" s="1"/>
  <c r="I1149"/>
  <c r="K1149" s="1"/>
  <c r="I1229"/>
  <c r="K1229" s="1"/>
  <c r="H1302"/>
  <c r="G1303"/>
  <c r="F1304"/>
  <c r="F1306"/>
  <c r="J1306"/>
  <c r="F1308"/>
  <c r="J1308"/>
  <c r="H1311"/>
  <c r="M1311"/>
  <c r="K1314"/>
  <c r="H1335"/>
  <c r="F1341"/>
  <c r="E1342"/>
  <c r="M1343"/>
  <c r="H1347"/>
  <c r="A1366"/>
  <c r="I1658"/>
  <c r="K1658" s="1"/>
  <c r="I1691"/>
  <c r="K1691" s="1"/>
  <c r="G1302"/>
  <c r="F1303"/>
  <c r="J1303"/>
  <c r="E1306"/>
  <c r="E1308"/>
  <c r="F1311"/>
  <c r="L1311"/>
  <c r="L1313"/>
  <c r="H1315"/>
  <c r="H1316"/>
  <c r="H1334"/>
  <c r="H1338"/>
  <c r="M1342"/>
  <c r="I449"/>
  <c r="K449" s="1"/>
  <c r="I605"/>
  <c r="K605" s="1"/>
  <c r="I683"/>
  <c r="K683" s="1"/>
  <c r="I755"/>
  <c r="K755" s="1"/>
  <c r="I759"/>
  <c r="K759" s="1"/>
  <c r="I911"/>
  <c r="K911" s="1"/>
  <c r="I915"/>
  <c r="K915" s="1"/>
  <c r="I995"/>
  <c r="K995" s="1"/>
  <c r="I1067"/>
  <c r="K1067" s="1"/>
  <c r="I1071"/>
  <c r="K1071" s="1"/>
  <c r="I1151"/>
  <c r="K1151" s="1"/>
  <c r="I1223"/>
  <c r="K1223" s="1"/>
  <c r="I1227"/>
  <c r="K1227" s="1"/>
  <c r="B1289"/>
  <c r="F1302"/>
  <c r="J1302"/>
  <c r="E1303"/>
  <c r="H1304"/>
  <c r="M1304"/>
  <c r="H1306"/>
  <c r="H1308"/>
  <c r="K1311"/>
  <c r="K1313"/>
  <c r="F1315"/>
  <c r="F1316"/>
  <c r="H1341"/>
  <c r="I1652"/>
  <c r="K1652" s="1"/>
  <c r="I1656"/>
  <c r="K1656" s="1"/>
  <c r="I2046"/>
  <c r="K2046" s="1"/>
  <c r="I2087"/>
  <c r="K2087" s="1"/>
  <c r="I2048"/>
  <c r="K2048" s="1"/>
  <c r="I2081"/>
  <c r="K2081" s="1"/>
  <c r="I2085"/>
  <c r="K2085" s="1"/>
  <c r="I137"/>
  <c r="K137" s="1"/>
  <c r="I215"/>
  <c r="K215" s="1"/>
  <c r="I287"/>
  <c r="K287" s="1"/>
  <c r="I291"/>
  <c r="K291" s="1"/>
  <c r="I410"/>
  <c r="K410" s="1"/>
  <c r="I482"/>
  <c r="K482" s="1"/>
  <c r="I486"/>
  <c r="K486" s="1"/>
  <c r="I566"/>
  <c r="K566" s="1"/>
  <c r="I638"/>
  <c r="K638" s="1"/>
  <c r="I642"/>
  <c r="K642" s="1"/>
  <c r="I669"/>
  <c r="J679" s="1"/>
  <c r="H673"/>
  <c r="E684"/>
  <c r="I798"/>
  <c r="K798" s="1"/>
  <c r="I839"/>
  <c r="K839" s="1"/>
  <c r="I872"/>
  <c r="K872" s="1"/>
  <c r="I876"/>
  <c r="K876" s="1"/>
  <c r="I443"/>
  <c r="K443" s="1"/>
  <c r="I447"/>
  <c r="K447" s="1"/>
  <c r="I599"/>
  <c r="K599" s="1"/>
  <c r="I603"/>
  <c r="K603" s="1"/>
  <c r="H672"/>
  <c r="F678"/>
  <c r="J678"/>
  <c r="H680"/>
  <c r="H682"/>
  <c r="M682"/>
  <c r="H684"/>
  <c r="M684"/>
  <c r="A703"/>
  <c r="I404"/>
  <c r="K404" s="1"/>
  <c r="I408"/>
  <c r="K408" s="1"/>
  <c r="I488"/>
  <c r="K488" s="1"/>
  <c r="I560"/>
  <c r="K560" s="1"/>
  <c r="I564"/>
  <c r="K564" s="1"/>
  <c r="I644"/>
  <c r="K644" s="1"/>
  <c r="H671"/>
  <c r="H675"/>
  <c r="E678"/>
  <c r="H679"/>
  <c r="G680"/>
  <c r="G682"/>
  <c r="G684"/>
  <c r="I800"/>
  <c r="K800" s="1"/>
  <c r="I833"/>
  <c r="K833" s="1"/>
  <c r="I837"/>
  <c r="K837" s="1"/>
  <c r="I878"/>
  <c r="K878" s="1"/>
  <c r="I365"/>
  <c r="K365" s="1"/>
  <c r="I369"/>
  <c r="K369" s="1"/>
  <c r="I521"/>
  <c r="K521" s="1"/>
  <c r="I525"/>
  <c r="K525" s="1"/>
  <c r="H678"/>
  <c r="F682"/>
  <c r="F684"/>
  <c r="I254"/>
  <c r="K254" s="1"/>
  <c r="I326"/>
  <c r="K326" s="1"/>
  <c r="I330"/>
  <c r="K330" s="1"/>
  <c r="I357"/>
  <c r="F367" s="1"/>
  <c r="H361"/>
  <c r="A391"/>
  <c r="I248"/>
  <c r="K248" s="1"/>
  <c r="I252"/>
  <c r="K252" s="1"/>
  <c r="I332"/>
  <c r="K332" s="1"/>
  <c r="H359"/>
  <c r="H363"/>
  <c r="G368"/>
  <c r="G372"/>
  <c r="I209"/>
  <c r="K209" s="1"/>
  <c r="I213"/>
  <c r="K213" s="1"/>
  <c r="I293"/>
  <c r="K293" s="1"/>
  <c r="H366"/>
  <c r="I170"/>
  <c r="K170" s="1"/>
  <c r="I174"/>
  <c r="K174" s="1"/>
  <c r="I201"/>
  <c r="F212" s="1"/>
  <c r="H205"/>
  <c r="I131"/>
  <c r="K131" s="1"/>
  <c r="I135"/>
  <c r="K135" s="1"/>
  <c r="H204"/>
  <c r="A235"/>
  <c r="I20"/>
  <c r="K20" s="1"/>
  <c r="I53"/>
  <c r="K53" s="1"/>
  <c r="I57"/>
  <c r="K57" s="1"/>
  <c r="I176"/>
  <c r="K176" s="1"/>
  <c r="H203"/>
  <c r="H207"/>
  <c r="G212"/>
  <c r="I92"/>
  <c r="K92" s="1"/>
  <c r="I96"/>
  <c r="K96" s="1"/>
  <c r="I123"/>
  <c r="F147" s="1"/>
  <c r="H127"/>
  <c r="A157"/>
  <c r="I98"/>
  <c r="K98" s="1"/>
  <c r="H125"/>
  <c r="H129"/>
  <c r="I59"/>
  <c r="K59" s="1"/>
  <c r="E17"/>
  <c r="M21"/>
  <c r="H30"/>
  <c r="H86"/>
  <c r="H90"/>
  <c r="M17"/>
  <c r="F29"/>
  <c r="H85"/>
  <c r="B2"/>
  <c r="H17"/>
  <c r="M19"/>
  <c r="I84"/>
  <c r="H109" s="1"/>
  <c r="H88"/>
  <c r="I14"/>
  <c r="K14" s="1"/>
  <c r="I18"/>
  <c r="K18" s="1"/>
  <c r="F28"/>
  <c r="F31"/>
  <c r="H99"/>
  <c r="H47"/>
  <c r="H51"/>
  <c r="H46"/>
  <c r="I45"/>
  <c r="E15"/>
  <c r="H16"/>
  <c r="M16"/>
  <c r="G17"/>
  <c r="G19"/>
  <c r="G21"/>
  <c r="J24"/>
  <c r="K25"/>
  <c r="F30"/>
  <c r="H31"/>
  <c r="H15"/>
  <c r="M15"/>
  <c r="G16"/>
  <c r="F17"/>
  <c r="J17"/>
  <c r="F19"/>
  <c r="J19"/>
  <c r="F21"/>
  <c r="J21"/>
  <c r="H24"/>
  <c r="M24"/>
  <c r="K27"/>
  <c r="G15"/>
  <c r="F16"/>
  <c r="J16"/>
  <c r="E19"/>
  <c r="E21"/>
  <c r="F24"/>
  <c r="L24"/>
  <c r="L26"/>
  <c r="H28"/>
  <c r="H29"/>
  <c r="F15"/>
  <c r="J15"/>
  <c r="E16"/>
  <c r="H19"/>
  <c r="H21"/>
  <c r="K24"/>
  <c r="AE4" i="21"/>
  <c r="X4"/>
  <c r="CC106" i="24"/>
  <c r="CB106"/>
  <c r="CA106"/>
  <c r="BZ106"/>
  <c r="BY106"/>
  <c r="BX106"/>
  <c r="BW106"/>
  <c r="BV106"/>
  <c r="BT106"/>
  <c r="BS106"/>
  <c r="BR106"/>
  <c r="CB105"/>
  <c r="CA105"/>
  <c r="BZ105"/>
  <c r="BX105"/>
  <c r="BW105"/>
  <c r="BV105"/>
  <c r="BT105"/>
  <c r="BS105"/>
  <c r="BR105"/>
  <c r="CF104"/>
  <c r="CE104"/>
  <c r="CD104"/>
  <c r="CC104"/>
  <c r="CB104"/>
  <c r="CA104"/>
  <c r="BZ104"/>
  <c r="BY104"/>
  <c r="BX104"/>
  <c r="BW104"/>
  <c r="BV104"/>
  <c r="BU104"/>
  <c r="BT104"/>
  <c r="BS104"/>
  <c r="BR104"/>
  <c r="CF103"/>
  <c r="CE103"/>
  <c r="CD103"/>
  <c r="CC103"/>
  <c r="CB103"/>
  <c r="CA103"/>
  <c r="BZ103"/>
  <c r="BY103"/>
  <c r="BX103"/>
  <c r="BW103"/>
  <c r="BV103"/>
  <c r="BU103"/>
  <c r="BT103"/>
  <c r="BS103"/>
  <c r="BR103"/>
  <c r="CF102"/>
  <c r="CE102"/>
  <c r="CD102"/>
  <c r="CC102"/>
  <c r="CB102"/>
  <c r="CA102"/>
  <c r="BZ102"/>
  <c r="BY102"/>
  <c r="BX102"/>
  <c r="BW102"/>
  <c r="BV102"/>
  <c r="BU102"/>
  <c r="BT102"/>
  <c r="BS102"/>
  <c r="BR102"/>
  <c r="CF101"/>
  <c r="CE101"/>
  <c r="CD101"/>
  <c r="CC101"/>
  <c r="CB101"/>
  <c r="CA101"/>
  <c r="BZ101"/>
  <c r="BY101"/>
  <c r="BX101"/>
  <c r="BW101"/>
  <c r="BV101"/>
  <c r="BU101"/>
  <c r="BT101"/>
  <c r="BS101"/>
  <c r="BR101"/>
  <c r="CF100"/>
  <c r="CE100"/>
  <c r="CD100"/>
  <c r="CC100"/>
  <c r="CB100"/>
  <c r="CA100"/>
  <c r="BZ100"/>
  <c r="BY100"/>
  <c r="BX100"/>
  <c r="BW100"/>
  <c r="BV100"/>
  <c r="BU100"/>
  <c r="BT100"/>
  <c r="BS100"/>
  <c r="BR100"/>
  <c r="CF99"/>
  <c r="CE99"/>
  <c r="CD99"/>
  <c r="CC99"/>
  <c r="CB99"/>
  <c r="CA99"/>
  <c r="BZ99"/>
  <c r="BY99"/>
  <c r="BX99"/>
  <c r="BW99"/>
  <c r="BV99"/>
  <c r="BU99"/>
  <c r="BT99"/>
  <c r="BS99"/>
  <c r="BR99"/>
  <c r="CF98"/>
  <c r="CE98"/>
  <c r="CD98"/>
  <c r="CC98"/>
  <c r="CB98"/>
  <c r="CA98"/>
  <c r="BZ98"/>
  <c r="BY98"/>
  <c r="BX98"/>
  <c r="BW98"/>
  <c r="BV98"/>
  <c r="BU98"/>
  <c r="BT98"/>
  <c r="BS98"/>
  <c r="BR98"/>
  <c r="CF97"/>
  <c r="CE97"/>
  <c r="CD97"/>
  <c r="CC97"/>
  <c r="CB97"/>
  <c r="CA97"/>
  <c r="BZ97"/>
  <c r="BY97"/>
  <c r="BX97"/>
  <c r="BW97"/>
  <c r="BV97"/>
  <c r="BU97"/>
  <c r="BT97"/>
  <c r="BS97"/>
  <c r="BR97"/>
  <c r="CF96"/>
  <c r="CE96"/>
  <c r="CD96"/>
  <c r="CC96"/>
  <c r="CB96"/>
  <c r="CA96"/>
  <c r="BZ96"/>
  <c r="BY96"/>
  <c r="BX96"/>
  <c r="BW96"/>
  <c r="BV96"/>
  <c r="BU96"/>
  <c r="BT96"/>
  <c r="BS96"/>
  <c r="BR96"/>
  <c r="CF95"/>
  <c r="CE95"/>
  <c r="CD95"/>
  <c r="CC95"/>
  <c r="CB95"/>
  <c r="CA95"/>
  <c r="BZ95"/>
  <c r="BY95"/>
  <c r="BX95"/>
  <c r="BW95"/>
  <c r="BV95"/>
  <c r="BU95"/>
  <c r="BT95"/>
  <c r="BS95"/>
  <c r="BR95"/>
  <c r="CF94"/>
  <c r="CE94"/>
  <c r="CD94"/>
  <c r="CC94"/>
  <c r="CB94"/>
  <c r="CA94"/>
  <c r="BZ94"/>
  <c r="BY94"/>
  <c r="BX94"/>
  <c r="BW94"/>
  <c r="BV94"/>
  <c r="BU94"/>
  <c r="BT94"/>
  <c r="BS94"/>
  <c r="BR94"/>
  <c r="CF93"/>
  <c r="CE93"/>
  <c r="CD93"/>
  <c r="CC93"/>
  <c r="CB93"/>
  <c r="CA93"/>
  <c r="BZ93"/>
  <c r="BY93"/>
  <c r="BX93"/>
  <c r="BW93"/>
  <c r="BV93"/>
  <c r="BU93"/>
  <c r="BT93"/>
  <c r="BS93"/>
  <c r="BR93"/>
  <c r="CF92"/>
  <c r="CE92"/>
  <c r="CD92"/>
  <c r="CC92"/>
  <c r="CB92"/>
  <c r="CA92"/>
  <c r="BZ92"/>
  <c r="BY92"/>
  <c r="BX92"/>
  <c r="BW92"/>
  <c r="BV92"/>
  <c r="BU92"/>
  <c r="BT92"/>
  <c r="BS92"/>
  <c r="BR92"/>
  <c r="CF91"/>
  <c r="CE91"/>
  <c r="CD91"/>
  <c r="CC91"/>
  <c r="CB91"/>
  <c r="CA91"/>
  <c r="BZ91"/>
  <c r="BY91"/>
  <c r="BX91"/>
  <c r="BW91"/>
  <c r="BV91"/>
  <c r="BU91"/>
  <c r="BT91"/>
  <c r="BS91"/>
  <c r="BR91"/>
  <c r="CF90"/>
  <c r="CE90"/>
  <c r="CD90"/>
  <c r="CC90"/>
  <c r="CB90"/>
  <c r="CA90"/>
  <c r="BZ90"/>
  <c r="BY90"/>
  <c r="BX90"/>
  <c r="BW90"/>
  <c r="BV90"/>
  <c r="BU90"/>
  <c r="BT90"/>
  <c r="BS90"/>
  <c r="BR90"/>
  <c r="CF89"/>
  <c r="CE89"/>
  <c r="CD89"/>
  <c r="CC89"/>
  <c r="CB89"/>
  <c r="CA89"/>
  <c r="BZ89"/>
  <c r="BY89"/>
  <c r="BX89"/>
  <c r="BW89"/>
  <c r="BV89"/>
  <c r="BU89"/>
  <c r="BT89"/>
  <c r="BS89"/>
  <c r="BR89"/>
  <c r="CF88"/>
  <c r="CE88"/>
  <c r="CD88"/>
  <c r="CC88"/>
  <c r="CB88"/>
  <c r="CA88"/>
  <c r="BZ88"/>
  <c r="BY88"/>
  <c r="BX88"/>
  <c r="BW88"/>
  <c r="BV88"/>
  <c r="BU88"/>
  <c r="BT88"/>
  <c r="BS88"/>
  <c r="BR88"/>
  <c r="CF87"/>
  <c r="CE87"/>
  <c r="CD87"/>
  <c r="CC87"/>
  <c r="CB87"/>
  <c r="CA87"/>
  <c r="BZ87"/>
  <c r="BY87"/>
  <c r="BX87"/>
  <c r="BW87"/>
  <c r="BV87"/>
  <c r="BU87"/>
  <c r="BT87"/>
  <c r="BS87"/>
  <c r="BR87"/>
  <c r="CF86"/>
  <c r="CE86"/>
  <c r="CD86"/>
  <c r="CC86"/>
  <c r="CB86"/>
  <c r="CA86"/>
  <c r="BZ86"/>
  <c r="BY86"/>
  <c r="BX86"/>
  <c r="BW86"/>
  <c r="BV86"/>
  <c r="BU86"/>
  <c r="BT86"/>
  <c r="BS86"/>
  <c r="BR86"/>
  <c r="CF85"/>
  <c r="CE85"/>
  <c r="CD85"/>
  <c r="CC85"/>
  <c r="CB85"/>
  <c r="CA85"/>
  <c r="BZ85"/>
  <c r="BY85"/>
  <c r="BX85"/>
  <c r="BW85"/>
  <c r="BV85"/>
  <c r="BU85"/>
  <c r="BT85"/>
  <c r="BS85"/>
  <c r="BR85"/>
  <c r="CF84"/>
  <c r="CE84"/>
  <c r="CD84"/>
  <c r="CC84"/>
  <c r="CB84"/>
  <c r="CA84"/>
  <c r="BZ84"/>
  <c r="BY84"/>
  <c r="BX84"/>
  <c r="BW84"/>
  <c r="BV84"/>
  <c r="BU84"/>
  <c r="BT84"/>
  <c r="BS84"/>
  <c r="BR84"/>
  <c r="CF83"/>
  <c r="CE83"/>
  <c r="CD83"/>
  <c r="CC83"/>
  <c r="CB83"/>
  <c r="CA83"/>
  <c r="BZ83"/>
  <c r="BY83"/>
  <c r="BX83"/>
  <c r="BW83"/>
  <c r="BV83"/>
  <c r="BU83"/>
  <c r="BT83"/>
  <c r="BS83"/>
  <c r="BR83"/>
  <c r="CF82"/>
  <c r="CE82"/>
  <c r="CD82"/>
  <c r="CC82"/>
  <c r="CB82"/>
  <c r="CA82"/>
  <c r="BZ82"/>
  <c r="BY82"/>
  <c r="BX82"/>
  <c r="BW82"/>
  <c r="BV82"/>
  <c r="BU82"/>
  <c r="BT82"/>
  <c r="BS82"/>
  <c r="BR82"/>
  <c r="CF81"/>
  <c r="CE81"/>
  <c r="CD81"/>
  <c r="CC81"/>
  <c r="CB81"/>
  <c r="CA81"/>
  <c r="BZ81"/>
  <c r="BY81"/>
  <c r="BX81"/>
  <c r="BW81"/>
  <c r="BV81"/>
  <c r="BU81"/>
  <c r="BT81"/>
  <c r="BS81"/>
  <c r="BR81"/>
  <c r="CF80"/>
  <c r="CE80"/>
  <c r="CD80"/>
  <c r="CC80"/>
  <c r="CB80"/>
  <c r="CA80"/>
  <c r="BZ80"/>
  <c r="BY80"/>
  <c r="BX80"/>
  <c r="BW80"/>
  <c r="BV80"/>
  <c r="BU80"/>
  <c r="BT80"/>
  <c r="BS80"/>
  <c r="BR80"/>
  <c r="CF79"/>
  <c r="CE79"/>
  <c r="CD79"/>
  <c r="CC79"/>
  <c r="CB79"/>
  <c r="CA79"/>
  <c r="BZ79"/>
  <c r="BY79"/>
  <c r="BX79"/>
  <c r="BW79"/>
  <c r="BV79"/>
  <c r="BU79"/>
  <c r="BT79"/>
  <c r="BS79"/>
  <c r="BR79"/>
  <c r="CF78"/>
  <c r="CE78"/>
  <c r="CD78"/>
  <c r="CC78"/>
  <c r="CB78"/>
  <c r="CA78"/>
  <c r="BZ78"/>
  <c r="BY78"/>
  <c r="BX78"/>
  <c r="BW78"/>
  <c r="BV78"/>
  <c r="BU78"/>
  <c r="BT78"/>
  <c r="BS78"/>
  <c r="BR78"/>
  <c r="CF77"/>
  <c r="CE77"/>
  <c r="CD77"/>
  <c r="CC77"/>
  <c r="CB77"/>
  <c r="CA77"/>
  <c r="BZ77"/>
  <c r="BY77"/>
  <c r="BX77"/>
  <c r="BW77"/>
  <c r="BV77"/>
  <c r="BU77"/>
  <c r="BT77"/>
  <c r="BS77"/>
  <c r="BR77"/>
  <c r="CF76"/>
  <c r="CE76"/>
  <c r="CD76"/>
  <c r="CC76"/>
  <c r="CB76"/>
  <c r="CA76"/>
  <c r="BZ76"/>
  <c r="BY76"/>
  <c r="BX76"/>
  <c r="BW76"/>
  <c r="BV76"/>
  <c r="BU76"/>
  <c r="BT76"/>
  <c r="BS76"/>
  <c r="BR76"/>
  <c r="CF75"/>
  <c r="CE75"/>
  <c r="CD75"/>
  <c r="CC75"/>
  <c r="CB75"/>
  <c r="CA75"/>
  <c r="BZ75"/>
  <c r="BY75"/>
  <c r="BX75"/>
  <c r="BW75"/>
  <c r="BV75"/>
  <c r="BU75"/>
  <c r="BT75"/>
  <c r="BS75"/>
  <c r="BR75"/>
  <c r="CF74"/>
  <c r="CE74"/>
  <c r="CD74"/>
  <c r="CC74"/>
  <c r="CB74"/>
  <c r="CA74"/>
  <c r="BZ74"/>
  <c r="BY74"/>
  <c r="BX74"/>
  <c r="BW74"/>
  <c r="BV74"/>
  <c r="BU74"/>
  <c r="BT74"/>
  <c r="BS74"/>
  <c r="BR74"/>
  <c r="CF73"/>
  <c r="CE73"/>
  <c r="CD73"/>
  <c r="CC73"/>
  <c r="CB73"/>
  <c r="CA73"/>
  <c r="BZ73"/>
  <c r="BY73"/>
  <c r="BX73"/>
  <c r="BW73"/>
  <c r="BV73"/>
  <c r="BU73"/>
  <c r="BT73"/>
  <c r="BS73"/>
  <c r="BR73"/>
  <c r="CF72"/>
  <c r="CE72"/>
  <c r="CD72"/>
  <c r="CC72"/>
  <c r="CB72"/>
  <c r="CA72"/>
  <c r="BZ72"/>
  <c r="BY72"/>
  <c r="BX72"/>
  <c r="BW72"/>
  <c r="BV72"/>
  <c r="BU72"/>
  <c r="BT72"/>
  <c r="BS72"/>
  <c r="BR72"/>
  <c r="CF71"/>
  <c r="CE71"/>
  <c r="CD71"/>
  <c r="CC71"/>
  <c r="CB71"/>
  <c r="CA71"/>
  <c r="BZ71"/>
  <c r="BY71"/>
  <c r="BX71"/>
  <c r="BW71"/>
  <c r="BV71"/>
  <c r="BU71"/>
  <c r="BT71"/>
  <c r="BS71"/>
  <c r="BR71"/>
  <c r="CF70"/>
  <c r="CE70"/>
  <c r="CD70"/>
  <c r="CC70"/>
  <c r="CB70"/>
  <c r="CA70"/>
  <c r="BZ70"/>
  <c r="BY70"/>
  <c r="BX70"/>
  <c r="BW70"/>
  <c r="BV70"/>
  <c r="BU70"/>
  <c r="BT70"/>
  <c r="BS70"/>
  <c r="BR70"/>
  <c r="CF69"/>
  <c r="CE69"/>
  <c r="CD69"/>
  <c r="CC69"/>
  <c r="CB69"/>
  <c r="CA69"/>
  <c r="BZ69"/>
  <c r="BY69"/>
  <c r="BX69"/>
  <c r="BW69"/>
  <c r="BV69"/>
  <c r="BU69"/>
  <c r="BT69"/>
  <c r="BS69"/>
  <c r="BR69"/>
  <c r="CF68"/>
  <c r="CE68"/>
  <c r="CD68"/>
  <c r="CC68"/>
  <c r="CB68"/>
  <c r="CA68"/>
  <c r="BZ68"/>
  <c r="BY68"/>
  <c r="BX68"/>
  <c r="BW68"/>
  <c r="BV68"/>
  <c r="BU68"/>
  <c r="BT68"/>
  <c r="BS68"/>
  <c r="BR68"/>
  <c r="CF67"/>
  <c r="CE67"/>
  <c r="CD67"/>
  <c r="CC67"/>
  <c r="CB67"/>
  <c r="CA67"/>
  <c r="BZ67"/>
  <c r="BY67"/>
  <c r="BX67"/>
  <c r="BW67"/>
  <c r="BV67"/>
  <c r="BU67"/>
  <c r="BT67"/>
  <c r="BS67"/>
  <c r="BR67"/>
  <c r="CF66"/>
  <c r="CE66"/>
  <c r="CD66"/>
  <c r="CC66"/>
  <c r="CB66"/>
  <c r="CA66"/>
  <c r="BZ66"/>
  <c r="BY66"/>
  <c r="BX66"/>
  <c r="BW66"/>
  <c r="BV66"/>
  <c r="BU66"/>
  <c r="BT66"/>
  <c r="BS66"/>
  <c r="BR66"/>
  <c r="CF65"/>
  <c r="CE65"/>
  <c r="CD65"/>
  <c r="CC65"/>
  <c r="CB65"/>
  <c r="CA65"/>
  <c r="BZ65"/>
  <c r="BY65"/>
  <c r="BX65"/>
  <c r="BW65"/>
  <c r="BV65"/>
  <c r="BU65"/>
  <c r="BT65"/>
  <c r="BS65"/>
  <c r="BR65"/>
  <c r="CF64"/>
  <c r="CE64"/>
  <c r="CD64"/>
  <c r="CC64"/>
  <c r="CB64"/>
  <c r="CA64"/>
  <c r="BZ64"/>
  <c r="BY64"/>
  <c r="BX64"/>
  <c r="BW64"/>
  <c r="BV64"/>
  <c r="BU64"/>
  <c r="BT64"/>
  <c r="BS64"/>
  <c r="BR64"/>
  <c r="CF63"/>
  <c r="CE63"/>
  <c r="CD63"/>
  <c r="CC63"/>
  <c r="CB63"/>
  <c r="CA63"/>
  <c r="BZ63"/>
  <c r="BY63"/>
  <c r="BX63"/>
  <c r="BW63"/>
  <c r="BV63"/>
  <c r="BU63"/>
  <c r="BT63"/>
  <c r="BS63"/>
  <c r="BR63"/>
  <c r="CF62"/>
  <c r="CE62"/>
  <c r="CD62"/>
  <c r="CC62"/>
  <c r="CB62"/>
  <c r="CA62"/>
  <c r="BZ62"/>
  <c r="BY62"/>
  <c r="BX62"/>
  <c r="BW62"/>
  <c r="BV62"/>
  <c r="BU62"/>
  <c r="BT62"/>
  <c r="BS62"/>
  <c r="BR62"/>
  <c r="CF61"/>
  <c r="CE61"/>
  <c r="CD61"/>
  <c r="CC61"/>
  <c r="CB61"/>
  <c r="CA61"/>
  <c r="BZ61"/>
  <c r="BY61"/>
  <c r="BX61"/>
  <c r="BW61"/>
  <c r="BV61"/>
  <c r="BU61"/>
  <c r="BT61"/>
  <c r="BS61"/>
  <c r="BR61"/>
  <c r="CF60"/>
  <c r="CE60"/>
  <c r="CD60"/>
  <c r="CC60"/>
  <c r="CB60"/>
  <c r="CA60"/>
  <c r="BZ60"/>
  <c r="BY60"/>
  <c r="BX60"/>
  <c r="BW60"/>
  <c r="BV60"/>
  <c r="BU60"/>
  <c r="BT60"/>
  <c r="BS60"/>
  <c r="BR60"/>
  <c r="CF59"/>
  <c r="CE59"/>
  <c r="CD59"/>
  <c r="CC59"/>
  <c r="CB59"/>
  <c r="CA59"/>
  <c r="BZ59"/>
  <c r="BY59"/>
  <c r="BX59"/>
  <c r="BW59"/>
  <c r="BV59"/>
  <c r="BU59"/>
  <c r="BT59"/>
  <c r="BS59"/>
  <c r="BR59"/>
  <c r="CF58"/>
  <c r="CE58"/>
  <c r="CD58"/>
  <c r="CC58"/>
  <c r="CB58"/>
  <c r="CA58"/>
  <c r="BZ58"/>
  <c r="BY58"/>
  <c r="BX58"/>
  <c r="BW58"/>
  <c r="BV58"/>
  <c r="BU58"/>
  <c r="BT58"/>
  <c r="BS58"/>
  <c r="BR58"/>
  <c r="CF57"/>
  <c r="CE57"/>
  <c r="CD57"/>
  <c r="CC57"/>
  <c r="CB57"/>
  <c r="CA57"/>
  <c r="BZ57"/>
  <c r="BY57"/>
  <c r="BX57"/>
  <c r="BW57"/>
  <c r="BV57"/>
  <c r="BU57"/>
  <c r="BT57"/>
  <c r="BS57"/>
  <c r="BR57"/>
  <c r="CF56"/>
  <c r="CE56"/>
  <c r="CD56"/>
  <c r="CC56"/>
  <c r="CB56"/>
  <c r="CA56"/>
  <c r="BZ56"/>
  <c r="BY56"/>
  <c r="BX56"/>
  <c r="BW56"/>
  <c r="BV56"/>
  <c r="BU56"/>
  <c r="BT56"/>
  <c r="BS56"/>
  <c r="BR56"/>
  <c r="CF55"/>
  <c r="CE55"/>
  <c r="CD55"/>
  <c r="CC55"/>
  <c r="CB55"/>
  <c r="CA55"/>
  <c r="BZ55"/>
  <c r="BY55"/>
  <c r="BX55"/>
  <c r="BW55"/>
  <c r="BV55"/>
  <c r="BU55"/>
  <c r="BT55"/>
  <c r="BS55"/>
  <c r="BR55"/>
  <c r="CF54"/>
  <c r="CE54"/>
  <c r="CD54"/>
  <c r="CC54"/>
  <c r="CB54"/>
  <c r="CA54"/>
  <c r="BZ54"/>
  <c r="BY54"/>
  <c r="BX54"/>
  <c r="BW54"/>
  <c r="BV54"/>
  <c r="BU54"/>
  <c r="BT54"/>
  <c r="BS54"/>
  <c r="BR54"/>
  <c r="CF53"/>
  <c r="CE53"/>
  <c r="CD53"/>
  <c r="CC53"/>
  <c r="CB53"/>
  <c r="CA53"/>
  <c r="BZ53"/>
  <c r="BY53"/>
  <c r="BX53"/>
  <c r="BW53"/>
  <c r="BV53"/>
  <c r="BU53"/>
  <c r="BT53"/>
  <c r="BS53"/>
  <c r="BR53"/>
  <c r="CF52"/>
  <c r="CE52"/>
  <c r="CD52"/>
  <c r="CC52"/>
  <c r="CB52"/>
  <c r="CA52"/>
  <c r="BZ52"/>
  <c r="BY52"/>
  <c r="BX52"/>
  <c r="BW52"/>
  <c r="BV52"/>
  <c r="BU52"/>
  <c r="BT52"/>
  <c r="BS52"/>
  <c r="BR52"/>
  <c r="CF51"/>
  <c r="CE51"/>
  <c r="CD51"/>
  <c r="CC51"/>
  <c r="CB51"/>
  <c r="CA51"/>
  <c r="BZ51"/>
  <c r="BY51"/>
  <c r="BX51"/>
  <c r="BW51"/>
  <c r="BV51"/>
  <c r="BU51"/>
  <c r="BT51"/>
  <c r="BS51"/>
  <c r="BR51"/>
  <c r="CF50"/>
  <c r="CE50"/>
  <c r="CD50"/>
  <c r="CC50"/>
  <c r="CB50"/>
  <c r="CA50"/>
  <c r="BZ50"/>
  <c r="BY50"/>
  <c r="BX50"/>
  <c r="BW50"/>
  <c r="BV50"/>
  <c r="BU50"/>
  <c r="BT50"/>
  <c r="BS50"/>
  <c r="BR50"/>
  <c r="CF49"/>
  <c r="CE49"/>
  <c r="CD49"/>
  <c r="CC49"/>
  <c r="CB49"/>
  <c r="CA49"/>
  <c r="BZ49"/>
  <c r="BY49"/>
  <c r="BX49"/>
  <c r="BW49"/>
  <c r="BV49"/>
  <c r="BU49"/>
  <c r="BT49"/>
  <c r="BS49"/>
  <c r="BR49"/>
  <c r="CF48"/>
  <c r="CE48"/>
  <c r="CD48"/>
  <c r="CC48"/>
  <c r="CB48"/>
  <c r="CA48"/>
  <c r="BZ48"/>
  <c r="BY48"/>
  <c r="BX48"/>
  <c r="BW48"/>
  <c r="BV48"/>
  <c r="BU48"/>
  <c r="BT48"/>
  <c r="BS48"/>
  <c r="BR48"/>
  <c r="CF47"/>
  <c r="CE47"/>
  <c r="CD47"/>
  <c r="CC47"/>
  <c r="CB47"/>
  <c r="CA47"/>
  <c r="BZ47"/>
  <c r="BY47"/>
  <c r="BX47"/>
  <c r="BW47"/>
  <c r="BV47"/>
  <c r="BU47"/>
  <c r="BT47"/>
  <c r="BS47"/>
  <c r="BR47"/>
  <c r="CF46"/>
  <c r="CE46"/>
  <c r="CD46"/>
  <c r="CC46"/>
  <c r="CB46"/>
  <c r="CA46"/>
  <c r="BZ46"/>
  <c r="BY46"/>
  <c r="BX46"/>
  <c r="BW46"/>
  <c r="BV46"/>
  <c r="BU46"/>
  <c r="BT46"/>
  <c r="BS46"/>
  <c r="BR46"/>
  <c r="CF45"/>
  <c r="CE45"/>
  <c r="CD45"/>
  <c r="CC45"/>
  <c r="CB45"/>
  <c r="CA45"/>
  <c r="BZ45"/>
  <c r="BY45"/>
  <c r="BX45"/>
  <c r="BW45"/>
  <c r="BV45"/>
  <c r="BU45"/>
  <c r="BT45"/>
  <c r="BS45"/>
  <c r="BR45"/>
  <c r="CF44"/>
  <c r="CE44"/>
  <c r="CD44"/>
  <c r="CC44"/>
  <c r="CB44"/>
  <c r="CA44"/>
  <c r="BZ44"/>
  <c r="BY44"/>
  <c r="BX44"/>
  <c r="BW44"/>
  <c r="BV44"/>
  <c r="BU44"/>
  <c r="BT44"/>
  <c r="BS44"/>
  <c r="BR44"/>
  <c r="CF43"/>
  <c r="CE43"/>
  <c r="CD43"/>
  <c r="CC43"/>
  <c r="CB43"/>
  <c r="CA43"/>
  <c r="BZ43"/>
  <c r="BY43"/>
  <c r="BX43"/>
  <c r="BW43"/>
  <c r="BV43"/>
  <c r="BU43"/>
  <c r="BT43"/>
  <c r="BS43"/>
  <c r="BR43"/>
  <c r="CF42"/>
  <c r="CE42"/>
  <c r="CD42"/>
  <c r="CC42"/>
  <c r="CB42"/>
  <c r="CA42"/>
  <c r="BZ42"/>
  <c r="BY42"/>
  <c r="BX42"/>
  <c r="BW42"/>
  <c r="BV42"/>
  <c r="BU42"/>
  <c r="BT42"/>
  <c r="BS42"/>
  <c r="BR42"/>
  <c r="CF41"/>
  <c r="CE41"/>
  <c r="CD41"/>
  <c r="CC41"/>
  <c r="CB41"/>
  <c r="CA41"/>
  <c r="BZ41"/>
  <c r="BY41"/>
  <c r="BX41"/>
  <c r="BW41"/>
  <c r="BV41"/>
  <c r="BU41"/>
  <c r="BT41"/>
  <c r="BS41"/>
  <c r="BR41"/>
  <c r="CF40"/>
  <c r="CE40"/>
  <c r="CD40"/>
  <c r="CC40"/>
  <c r="CB40"/>
  <c r="CA40"/>
  <c r="BZ40"/>
  <c r="BY40"/>
  <c r="BX40"/>
  <c r="BW40"/>
  <c r="BV40"/>
  <c r="BU40"/>
  <c r="BT40"/>
  <c r="BS40"/>
  <c r="BR40"/>
  <c r="CF39"/>
  <c r="CE39"/>
  <c r="CD39"/>
  <c r="CC39"/>
  <c r="CB39"/>
  <c r="CA39"/>
  <c r="BZ39"/>
  <c r="BY39"/>
  <c r="BX39"/>
  <c r="BW39"/>
  <c r="BV39"/>
  <c r="BU39"/>
  <c r="BT39"/>
  <c r="BS39"/>
  <c r="BR39"/>
  <c r="CF38"/>
  <c r="CE38"/>
  <c r="CD38"/>
  <c r="CC38"/>
  <c r="CB38"/>
  <c r="CA38"/>
  <c r="BZ38"/>
  <c r="BY38"/>
  <c r="BX38"/>
  <c r="BW38"/>
  <c r="BV38"/>
  <c r="BU38"/>
  <c r="BT38"/>
  <c r="BS38"/>
  <c r="BR38"/>
  <c r="CF37"/>
  <c r="CE37"/>
  <c r="CD37"/>
  <c r="CC37"/>
  <c r="CB37"/>
  <c r="CA37"/>
  <c r="BZ37"/>
  <c r="BY37"/>
  <c r="BX37"/>
  <c r="BW37"/>
  <c r="BV37"/>
  <c r="BU37"/>
  <c r="BT37"/>
  <c r="BS37"/>
  <c r="BR37"/>
  <c r="CF36"/>
  <c r="CE36"/>
  <c r="CD36"/>
  <c r="CC36"/>
  <c r="CB36"/>
  <c r="CA36"/>
  <c r="BZ36"/>
  <c r="BY36"/>
  <c r="BX36"/>
  <c r="BW36"/>
  <c r="BV36"/>
  <c r="BU36"/>
  <c r="BT36"/>
  <c r="BS36"/>
  <c r="BR36"/>
  <c r="CF35"/>
  <c r="CE35"/>
  <c r="CD35"/>
  <c r="CC35"/>
  <c r="CB35"/>
  <c r="CA35"/>
  <c r="BZ35"/>
  <c r="BY35"/>
  <c r="BX35"/>
  <c r="BW35"/>
  <c r="BV35"/>
  <c r="BU35"/>
  <c r="BT35"/>
  <c r="BS35"/>
  <c r="BR35"/>
  <c r="CF34"/>
  <c r="CE34"/>
  <c r="CD34"/>
  <c r="CC34"/>
  <c r="CB34"/>
  <c r="CA34"/>
  <c r="BZ34"/>
  <c r="BY34"/>
  <c r="BX34"/>
  <c r="BW34"/>
  <c r="BV34"/>
  <c r="BU34"/>
  <c r="BT34"/>
  <c r="BS34"/>
  <c r="BR34"/>
  <c r="CF33"/>
  <c r="CE33"/>
  <c r="CD33"/>
  <c r="CC33"/>
  <c r="CB33"/>
  <c r="CA33"/>
  <c r="BZ33"/>
  <c r="BY33"/>
  <c r="BX33"/>
  <c r="BW33"/>
  <c r="BV33"/>
  <c r="BU33"/>
  <c r="BT33"/>
  <c r="BS33"/>
  <c r="BR33"/>
  <c r="CF32"/>
  <c r="CE32"/>
  <c r="CD32"/>
  <c r="CC32"/>
  <c r="CB32"/>
  <c r="CA32"/>
  <c r="BZ32"/>
  <c r="BY32"/>
  <c r="BX32"/>
  <c r="BW32"/>
  <c r="BV32"/>
  <c r="BU32"/>
  <c r="BT32"/>
  <c r="BS32"/>
  <c r="BR32"/>
  <c r="CF31"/>
  <c r="CE31"/>
  <c r="CD31"/>
  <c r="CC31"/>
  <c r="CB31"/>
  <c r="CA31"/>
  <c r="BZ31"/>
  <c r="BY31"/>
  <c r="BX31"/>
  <c r="BW31"/>
  <c r="BV31"/>
  <c r="BU31"/>
  <c r="BT31"/>
  <c r="BS31"/>
  <c r="BR31"/>
  <c r="CF30"/>
  <c r="CE30"/>
  <c r="CD30"/>
  <c r="CC30"/>
  <c r="CB30"/>
  <c r="CA30"/>
  <c r="BZ30"/>
  <c r="BY30"/>
  <c r="BX30"/>
  <c r="BW30"/>
  <c r="BV30"/>
  <c r="BU30"/>
  <c r="BT30"/>
  <c r="BS30"/>
  <c r="BR30"/>
  <c r="CF29"/>
  <c r="CE29"/>
  <c r="CD29"/>
  <c r="CC29"/>
  <c r="CB29"/>
  <c r="CA29"/>
  <c r="BZ29"/>
  <c r="BY29"/>
  <c r="BX29"/>
  <c r="BW29"/>
  <c r="BV29"/>
  <c r="BU29"/>
  <c r="BT29"/>
  <c r="BS29"/>
  <c r="BR29"/>
  <c r="CF28"/>
  <c r="CE28"/>
  <c r="CD28"/>
  <c r="CC28"/>
  <c r="CB28"/>
  <c r="CA28"/>
  <c r="BZ28"/>
  <c r="BY28"/>
  <c r="BX28"/>
  <c r="BW28"/>
  <c r="BV28"/>
  <c r="BU28"/>
  <c r="BT28"/>
  <c r="BS28"/>
  <c r="BR28"/>
  <c r="CF27"/>
  <c r="CE27"/>
  <c r="CD27"/>
  <c r="CC27"/>
  <c r="CB27"/>
  <c r="CA27"/>
  <c r="BZ27"/>
  <c r="BY27"/>
  <c r="BX27"/>
  <c r="BW27"/>
  <c r="BV27"/>
  <c r="BU27"/>
  <c r="BT27"/>
  <c r="BS27"/>
  <c r="BR27"/>
  <c r="CF26"/>
  <c r="CE26"/>
  <c r="CD26"/>
  <c r="CC26"/>
  <c r="CB26"/>
  <c r="CA26"/>
  <c r="BZ26"/>
  <c r="BY26"/>
  <c r="BX26"/>
  <c r="BW26"/>
  <c r="BV26"/>
  <c r="BU26"/>
  <c r="BT26"/>
  <c r="BS26"/>
  <c r="BR26"/>
  <c r="CF25"/>
  <c r="CE25"/>
  <c r="CD25"/>
  <c r="CC25"/>
  <c r="CB25"/>
  <c r="CA25"/>
  <c r="BZ25"/>
  <c r="BY25"/>
  <c r="BX25"/>
  <c r="BW25"/>
  <c r="BV25"/>
  <c r="BU25"/>
  <c r="BT25"/>
  <c r="BS25"/>
  <c r="BR25"/>
  <c r="CF24"/>
  <c r="CE24"/>
  <c r="CD24"/>
  <c r="CC24"/>
  <c r="CB24"/>
  <c r="CA24"/>
  <c r="BZ24"/>
  <c r="BY24"/>
  <c r="BX24"/>
  <c r="BW24"/>
  <c r="BV24"/>
  <c r="BU24"/>
  <c r="BT24"/>
  <c r="BS24"/>
  <c r="BR24"/>
  <c r="CF23"/>
  <c r="CE23"/>
  <c r="CD23"/>
  <c r="CC23"/>
  <c r="CB23"/>
  <c r="CA23"/>
  <c r="BZ23"/>
  <c r="BY23"/>
  <c r="BX23"/>
  <c r="BW23"/>
  <c r="BV23"/>
  <c r="BU23"/>
  <c r="BT23"/>
  <c r="BS23"/>
  <c r="BR23"/>
  <c r="CF22"/>
  <c r="CE22"/>
  <c r="CD22"/>
  <c r="CC22"/>
  <c r="CB22"/>
  <c r="CA22"/>
  <c r="BZ22"/>
  <c r="BY22"/>
  <c r="BX22"/>
  <c r="BW22"/>
  <c r="BV22"/>
  <c r="BU22"/>
  <c r="BT22"/>
  <c r="BS22"/>
  <c r="BR22"/>
  <c r="CF21"/>
  <c r="CE21"/>
  <c r="CD21"/>
  <c r="CC21"/>
  <c r="CB21"/>
  <c r="CA21"/>
  <c r="BZ21"/>
  <c r="BY21"/>
  <c r="BX21"/>
  <c r="BW21"/>
  <c r="BV21"/>
  <c r="BU21"/>
  <c r="BT21"/>
  <c r="BS21"/>
  <c r="BR21"/>
  <c r="CF20"/>
  <c r="CE20"/>
  <c r="CD20"/>
  <c r="CC20"/>
  <c r="CB20"/>
  <c r="CA20"/>
  <c r="BZ20"/>
  <c r="BY20"/>
  <c r="BX20"/>
  <c r="BW20"/>
  <c r="BV20"/>
  <c r="BU20"/>
  <c r="BT20"/>
  <c r="BS20"/>
  <c r="BR20"/>
  <c r="CF19"/>
  <c r="CE19"/>
  <c r="CD19"/>
  <c r="CC19"/>
  <c r="CB19"/>
  <c r="CA19"/>
  <c r="BZ19"/>
  <c r="BY19"/>
  <c r="BX19"/>
  <c r="BW19"/>
  <c r="BV19"/>
  <c r="BU19"/>
  <c r="BT19"/>
  <c r="BS19"/>
  <c r="BR19"/>
  <c r="CF18"/>
  <c r="CE18"/>
  <c r="CD18"/>
  <c r="CC18"/>
  <c r="CB18"/>
  <c r="CA18"/>
  <c r="BZ18"/>
  <c r="BY18"/>
  <c r="BX18"/>
  <c r="BW18"/>
  <c r="BV18"/>
  <c r="BU18"/>
  <c r="BT18"/>
  <c r="BS18"/>
  <c r="BR18"/>
  <c r="CF17"/>
  <c r="CE17"/>
  <c r="CD17"/>
  <c r="CC17"/>
  <c r="CB17"/>
  <c r="CA17"/>
  <c r="BZ17"/>
  <c r="BY17"/>
  <c r="BX17"/>
  <c r="BW17"/>
  <c r="BV17"/>
  <c r="BU17"/>
  <c r="BT17"/>
  <c r="BS17"/>
  <c r="BR17"/>
  <c r="CF16"/>
  <c r="CE16"/>
  <c r="CD16"/>
  <c r="CC16"/>
  <c r="CB16"/>
  <c r="CA16"/>
  <c r="BZ16"/>
  <c r="BY16"/>
  <c r="BX16"/>
  <c r="BW16"/>
  <c r="BV16"/>
  <c r="BU16"/>
  <c r="BT16"/>
  <c r="BS16"/>
  <c r="BR16"/>
  <c r="CF15"/>
  <c r="CE15"/>
  <c r="CD15"/>
  <c r="CC15"/>
  <c r="CB15"/>
  <c r="CA15"/>
  <c r="BZ15"/>
  <c r="BY15"/>
  <c r="BX15"/>
  <c r="BW15"/>
  <c r="BV15"/>
  <c r="BU15"/>
  <c r="BT15"/>
  <c r="BS15"/>
  <c r="BR15"/>
  <c r="CF14"/>
  <c r="CE14"/>
  <c r="CD14"/>
  <c r="CC14"/>
  <c r="CB14"/>
  <c r="CA14"/>
  <c r="BZ14"/>
  <c r="BY14"/>
  <c r="BX14"/>
  <c r="BW14"/>
  <c r="BV14"/>
  <c r="BU14"/>
  <c r="BT14"/>
  <c r="BS14"/>
  <c r="BR14"/>
  <c r="CF13"/>
  <c r="CE13"/>
  <c r="CD13"/>
  <c r="CC13"/>
  <c r="CB13"/>
  <c r="CA13"/>
  <c r="BZ13"/>
  <c r="BY13"/>
  <c r="BX13"/>
  <c r="BW13"/>
  <c r="BV13"/>
  <c r="BU13"/>
  <c r="BT13"/>
  <c r="BS13"/>
  <c r="BR13"/>
  <c r="CF12"/>
  <c r="CE12"/>
  <c r="CD12"/>
  <c r="CC12"/>
  <c r="CB12"/>
  <c r="CA12"/>
  <c r="BZ12"/>
  <c r="BY12"/>
  <c r="BX12"/>
  <c r="BW12"/>
  <c r="BV12"/>
  <c r="BU12"/>
  <c r="BT12"/>
  <c r="BS12"/>
  <c r="BR12"/>
  <c r="CF11"/>
  <c r="CE11"/>
  <c r="CD11"/>
  <c r="CC11"/>
  <c r="CB11"/>
  <c r="CA11"/>
  <c r="BZ11"/>
  <c r="BY11"/>
  <c r="BX11"/>
  <c r="BW11"/>
  <c r="BV11"/>
  <c r="BU11"/>
  <c r="BT11"/>
  <c r="BS11"/>
  <c r="BR11"/>
  <c r="CF10"/>
  <c r="CE10"/>
  <c r="CD10"/>
  <c r="CC10"/>
  <c r="CB10"/>
  <c r="CA10"/>
  <c r="BZ10"/>
  <c r="BY10"/>
  <c r="BX10"/>
  <c r="BW10"/>
  <c r="BV10"/>
  <c r="BU10"/>
  <c r="BT10"/>
  <c r="BS10"/>
  <c r="BR10"/>
  <c r="CF9"/>
  <c r="CE9"/>
  <c r="CD9"/>
  <c r="CC9"/>
  <c r="CB9"/>
  <c r="CA9"/>
  <c r="BZ9"/>
  <c r="BY9"/>
  <c r="BX9"/>
  <c r="BW9"/>
  <c r="BV9"/>
  <c r="BU9"/>
  <c r="BT9"/>
  <c r="BS9"/>
  <c r="BR9"/>
  <c r="CF8"/>
  <c r="CE8"/>
  <c r="CD8"/>
  <c r="CC8"/>
  <c r="CB8"/>
  <c r="CA8"/>
  <c r="BZ8"/>
  <c r="BY8"/>
  <c r="BX8"/>
  <c r="BW8"/>
  <c r="BV8"/>
  <c r="BU8"/>
  <c r="BT8"/>
  <c r="BS8"/>
  <c r="BR8"/>
  <c r="CF7"/>
  <c r="CE7"/>
  <c r="CD7"/>
  <c r="CC7"/>
  <c r="CB7"/>
  <c r="CA7"/>
  <c r="BZ7"/>
  <c r="BY7"/>
  <c r="BX7"/>
  <c r="BW7"/>
  <c r="BV7"/>
  <c r="BU7"/>
  <c r="BT7"/>
  <c r="BS7"/>
  <c r="BR7"/>
  <c r="CF6"/>
  <c r="CE6"/>
  <c r="CD6"/>
  <c r="CC6"/>
  <c r="CB6"/>
  <c r="CA6"/>
  <c r="BZ6"/>
  <c r="BY6"/>
  <c r="BX6"/>
  <c r="BW6"/>
  <c r="BV6"/>
  <c r="BU6"/>
  <c r="BT6"/>
  <c r="BS6"/>
  <c r="BR6"/>
  <c r="CF5"/>
  <c r="CE5"/>
  <c r="CD5"/>
  <c r="CB5"/>
  <c r="CA5"/>
  <c r="BZ5"/>
  <c r="BY5"/>
  <c r="BX5"/>
  <c r="BW5"/>
  <c r="BV5"/>
  <c r="BU5"/>
  <c r="BT5"/>
  <c r="BS5"/>
  <c r="BR5"/>
  <c r="CF4"/>
  <c r="CE4"/>
  <c r="CD4"/>
  <c r="CC4"/>
  <c r="CB4"/>
  <c r="CA4"/>
  <c r="BZ4"/>
  <c r="BY4"/>
  <c r="BX4"/>
  <c r="BW4"/>
  <c r="BV4"/>
  <c r="BU4"/>
  <c r="BT4"/>
  <c r="BS4"/>
  <c r="BR4"/>
  <c r="BR3"/>
  <c r="BR108" s="1"/>
  <c r="BR2"/>
  <c r="BR107" s="1"/>
  <c r="DQ108" i="5"/>
  <c r="DQ107"/>
  <c r="DR106"/>
  <c r="DQ106"/>
  <c r="DR105"/>
  <c r="DQ105"/>
  <c r="DR104"/>
  <c r="DQ104"/>
  <c r="DR103"/>
  <c r="DQ103"/>
  <c r="DR102"/>
  <c r="DQ102"/>
  <c r="DR101"/>
  <c r="DQ101"/>
  <c r="DR100"/>
  <c r="DQ100"/>
  <c r="DR99"/>
  <c r="DQ99"/>
  <c r="DR98"/>
  <c r="DQ98"/>
  <c r="DR97"/>
  <c r="DQ97"/>
  <c r="DR96"/>
  <c r="DQ96"/>
  <c r="DR95"/>
  <c r="DQ95"/>
  <c r="DR94"/>
  <c r="DQ94"/>
  <c r="DR93"/>
  <c r="DQ93"/>
  <c r="DR92"/>
  <c r="DQ92"/>
  <c r="DR91"/>
  <c r="DQ91"/>
  <c r="DR90"/>
  <c r="DQ90"/>
  <c r="DR89"/>
  <c r="DQ89"/>
  <c r="DR88"/>
  <c r="DQ88"/>
  <c r="DR87"/>
  <c r="DQ87"/>
  <c r="DR86"/>
  <c r="DQ86"/>
  <c r="DR85"/>
  <c r="DQ85"/>
  <c r="DR84"/>
  <c r="DQ84"/>
  <c r="DR83"/>
  <c r="DQ83"/>
  <c r="DR82"/>
  <c r="DQ82"/>
  <c r="DR81"/>
  <c r="DQ81"/>
  <c r="DR80"/>
  <c r="DQ80"/>
  <c r="DR79"/>
  <c r="DQ79"/>
  <c r="DR78"/>
  <c r="DQ78"/>
  <c r="DR77"/>
  <c r="DQ77"/>
  <c r="DR76"/>
  <c r="DQ76"/>
  <c r="DR75"/>
  <c r="DQ75"/>
  <c r="DR74"/>
  <c r="DQ74"/>
  <c r="DR73"/>
  <c r="DQ73"/>
  <c r="DR72"/>
  <c r="DQ72"/>
  <c r="DR71"/>
  <c r="DQ71"/>
  <c r="DR70"/>
  <c r="DQ70"/>
  <c r="DR69"/>
  <c r="DQ69"/>
  <c r="DR68"/>
  <c r="DQ68"/>
  <c r="DR67"/>
  <c r="DQ67"/>
  <c r="DR66"/>
  <c r="DQ66"/>
  <c r="DR65"/>
  <c r="DQ65"/>
  <c r="DR64"/>
  <c r="DQ64"/>
  <c r="DR63"/>
  <c r="DQ63"/>
  <c r="DR62"/>
  <c r="DQ62"/>
  <c r="DR61"/>
  <c r="DQ61"/>
  <c r="DR60"/>
  <c r="DQ60"/>
  <c r="DR59"/>
  <c r="DQ59"/>
  <c r="DR58"/>
  <c r="DQ58"/>
  <c r="DR57"/>
  <c r="DQ57"/>
  <c r="DR56"/>
  <c r="DQ56"/>
  <c r="DR55"/>
  <c r="DQ55"/>
  <c r="DR54"/>
  <c r="DQ54"/>
  <c r="DR53"/>
  <c r="DQ53"/>
  <c r="DR52"/>
  <c r="DQ52"/>
  <c r="DR51"/>
  <c r="DQ51"/>
  <c r="DR50"/>
  <c r="DQ50"/>
  <c r="DR49"/>
  <c r="DQ49"/>
  <c r="DR48"/>
  <c r="DQ48"/>
  <c r="DR47"/>
  <c r="DQ47"/>
  <c r="DR46"/>
  <c r="DQ46"/>
  <c r="DR45"/>
  <c r="DQ45"/>
  <c r="DR44"/>
  <c r="DQ44"/>
  <c r="DR43"/>
  <c r="DQ43"/>
  <c r="DR42"/>
  <c r="DQ42"/>
  <c r="DR41"/>
  <c r="DQ41"/>
  <c r="DR40"/>
  <c r="DQ40"/>
  <c r="DR39"/>
  <c r="DQ39"/>
  <c r="DR38"/>
  <c r="DQ38"/>
  <c r="DR37"/>
  <c r="DQ37"/>
  <c r="DR36"/>
  <c r="DQ36"/>
  <c r="DR35"/>
  <c r="DQ35"/>
  <c r="DR34"/>
  <c r="DQ34"/>
  <c r="DR33"/>
  <c r="DQ33"/>
  <c r="DR32"/>
  <c r="DQ32"/>
  <c r="DR31"/>
  <c r="DQ31"/>
  <c r="DR30"/>
  <c r="DQ30"/>
  <c r="DR29"/>
  <c r="DQ29"/>
  <c r="DR28"/>
  <c r="DQ28"/>
  <c r="DR27"/>
  <c r="DQ27"/>
  <c r="DR26"/>
  <c r="DQ26"/>
  <c r="DR25"/>
  <c r="DQ25"/>
  <c r="DR24"/>
  <c r="DQ24"/>
  <c r="DR23"/>
  <c r="DQ23"/>
  <c r="DR22"/>
  <c r="DQ22"/>
  <c r="DR21"/>
  <c r="DQ21"/>
  <c r="DR20"/>
  <c r="DQ20"/>
  <c r="DR19"/>
  <c r="DQ19"/>
  <c r="DR18"/>
  <c r="DQ18"/>
  <c r="DR17"/>
  <c r="DQ17"/>
  <c r="DR16"/>
  <c r="DQ16"/>
  <c r="DR15"/>
  <c r="DQ15"/>
  <c r="DR14"/>
  <c r="DQ14"/>
  <c r="DR13"/>
  <c r="DQ13"/>
  <c r="DR12"/>
  <c r="DQ12"/>
  <c r="DR11"/>
  <c r="DQ11"/>
  <c r="DR10"/>
  <c r="DQ10"/>
  <c r="DR9"/>
  <c r="CD108"/>
  <c r="BZ108"/>
  <c r="BV108"/>
  <c r="CE108" s="1"/>
  <c r="CD106" i="24" s="1"/>
  <c r="CD107" i="5"/>
  <c r="CC105" i="24" s="1"/>
  <c r="BZ107" i="5"/>
  <c r="BY105" i="24" s="1"/>
  <c r="BV107" i="5"/>
  <c r="CD106"/>
  <c r="BZ106"/>
  <c r="BV106"/>
  <c r="CE106" s="1"/>
  <c r="CD105"/>
  <c r="BZ105"/>
  <c r="BV105"/>
  <c r="CE105" s="1"/>
  <c r="CD104"/>
  <c r="BZ104"/>
  <c r="BV104"/>
  <c r="CE104" s="1"/>
  <c r="CD103"/>
  <c r="BZ103"/>
  <c r="BV103"/>
  <c r="CE103" s="1"/>
  <c r="CD102"/>
  <c r="BZ102"/>
  <c r="BV102"/>
  <c r="CE102" s="1"/>
  <c r="CD101"/>
  <c r="BZ101"/>
  <c r="BV101"/>
  <c r="CE101" s="1"/>
  <c r="CD100"/>
  <c r="BZ100"/>
  <c r="BV100"/>
  <c r="CE100" s="1"/>
  <c r="CD99"/>
  <c r="BZ99"/>
  <c r="BV99"/>
  <c r="CE99" s="1"/>
  <c r="CD98"/>
  <c r="BZ98"/>
  <c r="BV98"/>
  <c r="CE98" s="1"/>
  <c r="CD97"/>
  <c r="BZ97"/>
  <c r="BV97"/>
  <c r="CE97" s="1"/>
  <c r="CD96"/>
  <c r="BZ96"/>
  <c r="BV96"/>
  <c r="CE96" s="1"/>
  <c r="CD95"/>
  <c r="BZ95"/>
  <c r="BV95"/>
  <c r="CE95" s="1"/>
  <c r="CD94"/>
  <c r="BZ94"/>
  <c r="BV94"/>
  <c r="CE94" s="1"/>
  <c r="CD93"/>
  <c r="BZ93"/>
  <c r="BV93"/>
  <c r="CE93" s="1"/>
  <c r="CD92"/>
  <c r="BZ92"/>
  <c r="BV92"/>
  <c r="CE92" s="1"/>
  <c r="CD91"/>
  <c r="BZ91"/>
  <c r="BV91"/>
  <c r="CE91" s="1"/>
  <c r="CD90"/>
  <c r="BZ90"/>
  <c r="BV90"/>
  <c r="CE90" s="1"/>
  <c r="CD89"/>
  <c r="BZ89"/>
  <c r="BV89"/>
  <c r="CE89" s="1"/>
  <c r="CD88"/>
  <c r="BZ88"/>
  <c r="BV88"/>
  <c r="CE88" s="1"/>
  <c r="CD87"/>
  <c r="BZ87"/>
  <c r="BV87"/>
  <c r="CE87" s="1"/>
  <c r="CD86"/>
  <c r="BZ86"/>
  <c r="BV86"/>
  <c r="CE86" s="1"/>
  <c r="CD85"/>
  <c r="BZ85"/>
  <c r="BV85"/>
  <c r="CE85" s="1"/>
  <c r="CD84"/>
  <c r="BZ84"/>
  <c r="BV84"/>
  <c r="CE84" s="1"/>
  <c r="CD83"/>
  <c r="BZ83"/>
  <c r="BV83"/>
  <c r="CE83" s="1"/>
  <c r="CD82"/>
  <c r="BZ82"/>
  <c r="BV82"/>
  <c r="CE82" s="1"/>
  <c r="CD81"/>
  <c r="BZ81"/>
  <c r="BV81"/>
  <c r="CE81" s="1"/>
  <c r="CD80"/>
  <c r="BZ80"/>
  <c r="BV80"/>
  <c r="CE80" s="1"/>
  <c r="CD79"/>
  <c r="BZ79"/>
  <c r="BV79"/>
  <c r="CE79" s="1"/>
  <c r="CD78"/>
  <c r="BZ78"/>
  <c r="BV78"/>
  <c r="CE78" s="1"/>
  <c r="CD77"/>
  <c r="BZ77"/>
  <c r="BV77"/>
  <c r="CE77" s="1"/>
  <c r="CD76"/>
  <c r="BZ76"/>
  <c r="BV76"/>
  <c r="CE76" s="1"/>
  <c r="CD75"/>
  <c r="BZ75"/>
  <c r="BV75"/>
  <c r="CE75" s="1"/>
  <c r="CD74"/>
  <c r="BZ74"/>
  <c r="BV74"/>
  <c r="CE74" s="1"/>
  <c r="CD73"/>
  <c r="BZ73"/>
  <c r="BV73"/>
  <c r="CE73" s="1"/>
  <c r="CD72"/>
  <c r="BZ72"/>
  <c r="BV72"/>
  <c r="CE72" s="1"/>
  <c r="CD71"/>
  <c r="BZ71"/>
  <c r="BV71"/>
  <c r="CE71" s="1"/>
  <c r="CD70"/>
  <c r="BZ70"/>
  <c r="BV70"/>
  <c r="CE70" s="1"/>
  <c r="CD69"/>
  <c r="BZ69"/>
  <c r="BV69"/>
  <c r="CE69" s="1"/>
  <c r="CD68"/>
  <c r="BZ68"/>
  <c r="BV68"/>
  <c r="CE68" s="1"/>
  <c r="CD67"/>
  <c r="BZ67"/>
  <c r="BV67"/>
  <c r="CE67" s="1"/>
  <c r="CD66"/>
  <c r="BZ66"/>
  <c r="BV66"/>
  <c r="CE66" s="1"/>
  <c r="CD65"/>
  <c r="BZ65"/>
  <c r="BV65"/>
  <c r="CE65" s="1"/>
  <c r="CD64"/>
  <c r="BZ64"/>
  <c r="BV64"/>
  <c r="CE64" s="1"/>
  <c r="CD63"/>
  <c r="BZ63"/>
  <c r="BV63"/>
  <c r="CE63" s="1"/>
  <c r="CD62"/>
  <c r="BZ62"/>
  <c r="BV62"/>
  <c r="CE62" s="1"/>
  <c r="CD61"/>
  <c r="BZ61"/>
  <c r="BV61"/>
  <c r="CE61" s="1"/>
  <c r="CD60"/>
  <c r="BZ60"/>
  <c r="BV60"/>
  <c r="CE60" s="1"/>
  <c r="CD59"/>
  <c r="BZ59"/>
  <c r="BV59"/>
  <c r="CE59" s="1"/>
  <c r="CD58"/>
  <c r="BZ58"/>
  <c r="BV58"/>
  <c r="CE58" s="1"/>
  <c r="CD57"/>
  <c r="BZ57"/>
  <c r="BV57"/>
  <c r="CE57" s="1"/>
  <c r="CD56"/>
  <c r="BZ56"/>
  <c r="BV56"/>
  <c r="CE56" s="1"/>
  <c r="CD55"/>
  <c r="BZ55"/>
  <c r="BV55"/>
  <c r="CE55" s="1"/>
  <c r="CD54"/>
  <c r="BZ54"/>
  <c r="BV54"/>
  <c r="CE54" s="1"/>
  <c r="CD53"/>
  <c r="BZ53"/>
  <c r="BV53"/>
  <c r="CE53" s="1"/>
  <c r="CD52"/>
  <c r="BZ52"/>
  <c r="BV52"/>
  <c r="CE52" s="1"/>
  <c r="CD51"/>
  <c r="BZ51"/>
  <c r="BV51"/>
  <c r="CE51" s="1"/>
  <c r="CD50"/>
  <c r="BZ50"/>
  <c r="BV50"/>
  <c r="CE50" s="1"/>
  <c r="CD49"/>
  <c r="BZ49"/>
  <c r="BV49"/>
  <c r="CE49" s="1"/>
  <c r="CD48"/>
  <c r="BZ48"/>
  <c r="BV48"/>
  <c r="CE48" s="1"/>
  <c r="CD47"/>
  <c r="BZ47"/>
  <c r="BV47"/>
  <c r="CE47" s="1"/>
  <c r="CD46"/>
  <c r="BZ46"/>
  <c r="BV46"/>
  <c r="CE46" s="1"/>
  <c r="CD45"/>
  <c r="BZ45"/>
  <c r="BV45"/>
  <c r="CE45" s="1"/>
  <c r="CD44"/>
  <c r="BZ44"/>
  <c r="BV44"/>
  <c r="CE44" s="1"/>
  <c r="CD43"/>
  <c r="BZ43"/>
  <c r="BV43"/>
  <c r="CE43" s="1"/>
  <c r="CD42"/>
  <c r="BZ42"/>
  <c r="BV42"/>
  <c r="CE42" s="1"/>
  <c r="CD41"/>
  <c r="BZ41"/>
  <c r="BV41"/>
  <c r="CE41" s="1"/>
  <c r="CD40"/>
  <c r="BZ40"/>
  <c r="BV40"/>
  <c r="CE40" s="1"/>
  <c r="CD39"/>
  <c r="BZ39"/>
  <c r="BV39"/>
  <c r="CE39" s="1"/>
  <c r="CD38"/>
  <c r="BZ38"/>
  <c r="BV38"/>
  <c r="CE38" s="1"/>
  <c r="CD37"/>
  <c r="BZ37"/>
  <c r="BV37"/>
  <c r="CE37" s="1"/>
  <c r="CD36"/>
  <c r="BZ36"/>
  <c r="BV36"/>
  <c r="CE36" s="1"/>
  <c r="CD35"/>
  <c r="BZ35"/>
  <c r="BV35"/>
  <c r="CE35" s="1"/>
  <c r="CD34"/>
  <c r="BZ34"/>
  <c r="BV34"/>
  <c r="CE34" s="1"/>
  <c r="CD33"/>
  <c r="BZ33"/>
  <c r="BV33"/>
  <c r="CE33" s="1"/>
  <c r="CD32"/>
  <c r="BZ32"/>
  <c r="BV32"/>
  <c r="CE32" s="1"/>
  <c r="CD31"/>
  <c r="BZ31"/>
  <c r="BV31"/>
  <c r="CE31" s="1"/>
  <c r="CD30"/>
  <c r="BZ30"/>
  <c r="BV30"/>
  <c r="CE30" s="1"/>
  <c r="CD29"/>
  <c r="BZ29"/>
  <c r="BV29"/>
  <c r="CE29" s="1"/>
  <c r="CD28"/>
  <c r="BZ28"/>
  <c r="BV28"/>
  <c r="CE28" s="1"/>
  <c r="CD27"/>
  <c r="BZ27"/>
  <c r="BV27"/>
  <c r="CE27" s="1"/>
  <c r="CD26"/>
  <c r="BZ26"/>
  <c r="BV26"/>
  <c r="CE26" s="1"/>
  <c r="CD25"/>
  <c r="BZ25"/>
  <c r="BV25"/>
  <c r="CE25" s="1"/>
  <c r="CD24"/>
  <c r="BZ24"/>
  <c r="BV24"/>
  <c r="CE24" s="1"/>
  <c r="CD23"/>
  <c r="BZ23"/>
  <c r="BV23"/>
  <c r="CE23" s="1"/>
  <c r="CD22"/>
  <c r="BZ22"/>
  <c r="BV22"/>
  <c r="CE22" s="1"/>
  <c r="CD21"/>
  <c r="BZ21"/>
  <c r="BV21"/>
  <c r="CE21" s="1"/>
  <c r="CD20"/>
  <c r="BZ20"/>
  <c r="BV20"/>
  <c r="CE20" s="1"/>
  <c r="CD19"/>
  <c r="BZ19"/>
  <c r="BV19"/>
  <c r="CE19" s="1"/>
  <c r="CD18"/>
  <c r="BZ18"/>
  <c r="BV18"/>
  <c r="CE18" s="1"/>
  <c r="CD17"/>
  <c r="BZ17"/>
  <c r="BV17"/>
  <c r="CE17" s="1"/>
  <c r="CD16"/>
  <c r="BZ16"/>
  <c r="BV16"/>
  <c r="CE16" s="1"/>
  <c r="CD15"/>
  <c r="BZ15"/>
  <c r="BV15"/>
  <c r="CE15" s="1"/>
  <c r="CD14"/>
  <c r="BZ14"/>
  <c r="BV14"/>
  <c r="CE14" s="1"/>
  <c r="CD13"/>
  <c r="BZ13"/>
  <c r="BV13"/>
  <c r="CE13" s="1"/>
  <c r="CD12"/>
  <c r="BZ12"/>
  <c r="BV12"/>
  <c r="CE12" s="1"/>
  <c r="CD11"/>
  <c r="BZ11"/>
  <c r="BV11"/>
  <c r="CE11" s="1"/>
  <c r="CD10"/>
  <c r="BZ10"/>
  <c r="BV10"/>
  <c r="CE10" s="1"/>
  <c r="CD9"/>
  <c r="BZ9"/>
  <c r="BV9"/>
  <c r="CE9" s="1"/>
  <c r="CD8"/>
  <c r="BZ8"/>
  <c r="CD7"/>
  <c r="BZ7"/>
  <c r="BV7"/>
  <c r="CE7" s="1"/>
  <c r="DN106" i="24"/>
  <c r="DM106"/>
  <c r="DI106"/>
  <c r="DH106"/>
  <c r="DG106"/>
  <c r="DF106"/>
  <c r="DE106"/>
  <c r="DA106"/>
  <c r="CZ106"/>
  <c r="CY106"/>
  <c r="CX106"/>
  <c r="CW106"/>
  <c r="CS106"/>
  <c r="CR106"/>
  <c r="CQ106"/>
  <c r="CP106"/>
  <c r="CO106"/>
  <c r="CK106"/>
  <c r="CJ106"/>
  <c r="CI106"/>
  <c r="CH106"/>
  <c r="CG106"/>
  <c r="BM106"/>
  <c r="BL106"/>
  <c r="BK106"/>
  <c r="BI106"/>
  <c r="BH106"/>
  <c r="BG106"/>
  <c r="BE106"/>
  <c r="BD106"/>
  <c r="BC106"/>
  <c r="AX106"/>
  <c r="AW106"/>
  <c r="AV106"/>
  <c r="AT106"/>
  <c r="AS106"/>
  <c r="AR106"/>
  <c r="AP106"/>
  <c r="AO106"/>
  <c r="AN106"/>
  <c r="AI106"/>
  <c r="AH106"/>
  <c r="AG106"/>
  <c r="AE106"/>
  <c r="AD106"/>
  <c r="AC106"/>
  <c r="AA106"/>
  <c r="Z106"/>
  <c r="Y106"/>
  <c r="T106"/>
  <c r="S106"/>
  <c r="R106"/>
  <c r="P106"/>
  <c r="O106"/>
  <c r="N106"/>
  <c r="L106"/>
  <c r="K106"/>
  <c r="J106"/>
  <c r="DN105"/>
  <c r="DM105"/>
  <c r="DI105"/>
  <c r="DH105"/>
  <c r="DG105"/>
  <c r="DF105"/>
  <c r="DE105"/>
  <c r="DA105"/>
  <c r="CZ105"/>
  <c r="CY105"/>
  <c r="CX105"/>
  <c r="CW105"/>
  <c r="CS105"/>
  <c r="CR105"/>
  <c r="CQ105"/>
  <c r="CP105"/>
  <c r="CO105"/>
  <c r="CK105"/>
  <c r="CJ105"/>
  <c r="CI105"/>
  <c r="CH105"/>
  <c r="CG105"/>
  <c r="BM105"/>
  <c r="BL105"/>
  <c r="BK105"/>
  <c r="BI105"/>
  <c r="BH105"/>
  <c r="BG105"/>
  <c r="BE105"/>
  <c r="BD105"/>
  <c r="BC105"/>
  <c r="AX105"/>
  <c r="AW105"/>
  <c r="AV105"/>
  <c r="AT105"/>
  <c r="AS105"/>
  <c r="AR105"/>
  <c r="AP105"/>
  <c r="AO105"/>
  <c r="AN105"/>
  <c r="AI105"/>
  <c r="AH105"/>
  <c r="AG105"/>
  <c r="AE105"/>
  <c r="AD105"/>
  <c r="AC105"/>
  <c r="AA105"/>
  <c r="Z105"/>
  <c r="Y105"/>
  <c r="T105"/>
  <c r="S105"/>
  <c r="R105"/>
  <c r="P105"/>
  <c r="O105"/>
  <c r="N105"/>
  <c r="L105"/>
  <c r="K105"/>
  <c r="J105"/>
  <c r="DQ104"/>
  <c r="DO104"/>
  <c r="DN104"/>
  <c r="DM104"/>
  <c r="DL104"/>
  <c r="DK104"/>
  <c r="DJ104"/>
  <c r="DI104"/>
  <c r="DH104"/>
  <c r="DG104"/>
  <c r="DF104"/>
  <c r="DE104"/>
  <c r="DD104"/>
  <c r="DC104"/>
  <c r="DB104"/>
  <c r="DA104"/>
  <c r="CZ104"/>
  <c r="CY104"/>
  <c r="CX104"/>
  <c r="CW104"/>
  <c r="CV104"/>
  <c r="CU104"/>
  <c r="CT104"/>
  <c r="CS104"/>
  <c r="CR104"/>
  <c r="CQ104"/>
  <c r="CP104"/>
  <c r="CO104"/>
  <c r="CN104"/>
  <c r="CM104"/>
  <c r="CL104"/>
  <c r="CK104"/>
  <c r="CJ104"/>
  <c r="CI104"/>
  <c r="CH104"/>
  <c r="CG104"/>
  <c r="BO104"/>
  <c r="BN104"/>
  <c r="BM104"/>
  <c r="BL104"/>
  <c r="BK104"/>
  <c r="BJ104"/>
  <c r="BI104"/>
  <c r="BH104"/>
  <c r="BG104"/>
  <c r="BF104"/>
  <c r="BE104"/>
  <c r="BD104"/>
  <c r="BC104"/>
  <c r="AZ104"/>
  <c r="AY104"/>
  <c r="AX104"/>
  <c r="AW104"/>
  <c r="AV104"/>
  <c r="AU104"/>
  <c r="AT104"/>
  <c r="AS104"/>
  <c r="AR104"/>
  <c r="AQ104"/>
  <c r="AP104"/>
  <c r="AO104"/>
  <c r="AN104"/>
  <c r="AK104"/>
  <c r="AJ104"/>
  <c r="AI104"/>
  <c r="AH104"/>
  <c r="AG104"/>
  <c r="AF104"/>
  <c r="AE104"/>
  <c r="AD104"/>
  <c r="AC104"/>
  <c r="AB104"/>
  <c r="AA104"/>
  <c r="Z104"/>
  <c r="Y104"/>
  <c r="X104"/>
  <c r="W104"/>
  <c r="V104"/>
  <c r="U104"/>
  <c r="T104"/>
  <c r="S104"/>
  <c r="R104"/>
  <c r="Q104"/>
  <c r="P104"/>
  <c r="O104"/>
  <c r="N104"/>
  <c r="M104"/>
  <c r="L104"/>
  <c r="K104"/>
  <c r="J104"/>
  <c r="DQ103"/>
  <c r="DO103"/>
  <c r="DN103"/>
  <c r="DM103"/>
  <c r="DL103"/>
  <c r="DK103"/>
  <c r="DJ103"/>
  <c r="DI103"/>
  <c r="DH103"/>
  <c r="DG103"/>
  <c r="DF103"/>
  <c r="DE103"/>
  <c r="DD103"/>
  <c r="DC103"/>
  <c r="DB103"/>
  <c r="DA103"/>
  <c r="CZ103"/>
  <c r="CY103"/>
  <c r="CX103"/>
  <c r="CW103"/>
  <c r="CV103"/>
  <c r="CU103"/>
  <c r="CT103"/>
  <c r="CS103"/>
  <c r="CR103"/>
  <c r="CQ103"/>
  <c r="CP103"/>
  <c r="CO103"/>
  <c r="CN103"/>
  <c r="CM103"/>
  <c r="CL103"/>
  <c r="CK103"/>
  <c r="CJ103"/>
  <c r="CI103"/>
  <c r="CH103"/>
  <c r="CG103"/>
  <c r="BO103"/>
  <c r="BN103"/>
  <c r="BM103"/>
  <c r="BL103"/>
  <c r="BK103"/>
  <c r="BJ103"/>
  <c r="BI103"/>
  <c r="BH103"/>
  <c r="BG103"/>
  <c r="BF103"/>
  <c r="BE103"/>
  <c r="BD103"/>
  <c r="BC103"/>
  <c r="AZ103"/>
  <c r="AY103"/>
  <c r="AX103"/>
  <c r="AW103"/>
  <c r="AV103"/>
  <c r="AU103"/>
  <c r="AT103"/>
  <c r="AS103"/>
  <c r="AR103"/>
  <c r="AQ103"/>
  <c r="AP103"/>
  <c r="AO103"/>
  <c r="AN103"/>
  <c r="AK103"/>
  <c r="AJ103"/>
  <c r="AI103"/>
  <c r="AH103"/>
  <c r="AG103"/>
  <c r="AF103"/>
  <c r="AE103"/>
  <c r="AD103"/>
  <c r="AC103"/>
  <c r="AB103"/>
  <c r="AA103"/>
  <c r="Z103"/>
  <c r="Y103"/>
  <c r="X103"/>
  <c r="W103"/>
  <c r="V103"/>
  <c r="U103"/>
  <c r="T103"/>
  <c r="S103"/>
  <c r="R103"/>
  <c r="Q103"/>
  <c r="P103"/>
  <c r="O103"/>
  <c r="N103"/>
  <c r="M103"/>
  <c r="L103"/>
  <c r="K103"/>
  <c r="J103"/>
  <c r="DQ102"/>
  <c r="DO102"/>
  <c r="DN102"/>
  <c r="DM102"/>
  <c r="DL102"/>
  <c r="DK102"/>
  <c r="DJ102"/>
  <c r="DI102"/>
  <c r="DH102"/>
  <c r="DG102"/>
  <c r="DF102"/>
  <c r="DE102"/>
  <c r="DD102"/>
  <c r="DC102"/>
  <c r="DB102"/>
  <c r="DA102"/>
  <c r="CZ102"/>
  <c r="CY102"/>
  <c r="CX102"/>
  <c r="CW102"/>
  <c r="CV102"/>
  <c r="CU102"/>
  <c r="CT102"/>
  <c r="CS102"/>
  <c r="CR102"/>
  <c r="CQ102"/>
  <c r="CP102"/>
  <c r="CO102"/>
  <c r="CN102"/>
  <c r="CM102"/>
  <c r="CL102"/>
  <c r="CK102"/>
  <c r="CJ102"/>
  <c r="CI102"/>
  <c r="CH102"/>
  <c r="CG102"/>
  <c r="BO102"/>
  <c r="BN102"/>
  <c r="BM102"/>
  <c r="BL102"/>
  <c r="BK102"/>
  <c r="BJ102"/>
  <c r="BI102"/>
  <c r="BH102"/>
  <c r="BG102"/>
  <c r="BF102"/>
  <c r="BE102"/>
  <c r="BD102"/>
  <c r="BC102"/>
  <c r="AZ102"/>
  <c r="AY102"/>
  <c r="AX102"/>
  <c r="AW102"/>
  <c r="AV102"/>
  <c r="AU102"/>
  <c r="AT102"/>
  <c r="AS102"/>
  <c r="AR102"/>
  <c r="AQ102"/>
  <c r="AP102"/>
  <c r="AO102"/>
  <c r="AN102"/>
  <c r="AK102"/>
  <c r="AJ102"/>
  <c r="AI102"/>
  <c r="AH102"/>
  <c r="AG102"/>
  <c r="AF102"/>
  <c r="AE102"/>
  <c r="AD102"/>
  <c r="AC102"/>
  <c r="AB102"/>
  <c r="AA102"/>
  <c r="Z102"/>
  <c r="Y102"/>
  <c r="X102"/>
  <c r="W102"/>
  <c r="V102"/>
  <c r="U102"/>
  <c r="T102"/>
  <c r="S102"/>
  <c r="R102"/>
  <c r="Q102"/>
  <c r="P102"/>
  <c r="O102"/>
  <c r="N102"/>
  <c r="M102"/>
  <c r="L102"/>
  <c r="K102"/>
  <c r="J102"/>
  <c r="DQ101"/>
  <c r="DO101"/>
  <c r="DN101"/>
  <c r="DM101"/>
  <c r="DL101"/>
  <c r="DK101"/>
  <c r="DJ101"/>
  <c r="DI101"/>
  <c r="DH101"/>
  <c r="DG101"/>
  <c r="DF101"/>
  <c r="DE101"/>
  <c r="DD101"/>
  <c r="DC101"/>
  <c r="DB101"/>
  <c r="DA101"/>
  <c r="CZ101"/>
  <c r="CY101"/>
  <c r="CX101"/>
  <c r="CW101"/>
  <c r="CV101"/>
  <c r="CU101"/>
  <c r="CT101"/>
  <c r="CS101"/>
  <c r="CR101"/>
  <c r="CQ101"/>
  <c r="CP101"/>
  <c r="CO101"/>
  <c r="CN101"/>
  <c r="CM101"/>
  <c r="CL101"/>
  <c r="CK101"/>
  <c r="CJ101"/>
  <c r="CI101"/>
  <c r="CH101"/>
  <c r="CG101"/>
  <c r="BO101"/>
  <c r="BN101"/>
  <c r="BM101"/>
  <c r="BL101"/>
  <c r="BK101"/>
  <c r="BJ101"/>
  <c r="BI101"/>
  <c r="BH101"/>
  <c r="BG101"/>
  <c r="BF101"/>
  <c r="BE101"/>
  <c r="BD101"/>
  <c r="BC101"/>
  <c r="AZ101"/>
  <c r="AY101"/>
  <c r="AX101"/>
  <c r="AW101"/>
  <c r="AV101"/>
  <c r="AU101"/>
  <c r="AT101"/>
  <c r="AS101"/>
  <c r="AR101"/>
  <c r="AQ101"/>
  <c r="AP101"/>
  <c r="AO101"/>
  <c r="AN101"/>
  <c r="AK101"/>
  <c r="AJ101"/>
  <c r="AI101"/>
  <c r="AH101"/>
  <c r="AG101"/>
  <c r="AF101"/>
  <c r="AE101"/>
  <c r="AD101"/>
  <c r="AC101"/>
  <c r="AB101"/>
  <c r="AA101"/>
  <c r="Z101"/>
  <c r="Y101"/>
  <c r="X101"/>
  <c r="W101"/>
  <c r="V101"/>
  <c r="U101"/>
  <c r="T101"/>
  <c r="S101"/>
  <c r="R101"/>
  <c r="Q101"/>
  <c r="P101"/>
  <c r="O101"/>
  <c r="N101"/>
  <c r="M101"/>
  <c r="L101"/>
  <c r="K101"/>
  <c r="J101"/>
  <c r="DQ100"/>
  <c r="DO100"/>
  <c r="DN100"/>
  <c r="DM100"/>
  <c r="DL100"/>
  <c r="DK100"/>
  <c r="DJ100"/>
  <c r="DI100"/>
  <c r="DH100"/>
  <c r="DG100"/>
  <c r="DF100"/>
  <c r="DE100"/>
  <c r="DD100"/>
  <c r="DC100"/>
  <c r="DB100"/>
  <c r="DA100"/>
  <c r="CZ100"/>
  <c r="CY100"/>
  <c r="CX100"/>
  <c r="CW100"/>
  <c r="CV100"/>
  <c r="CU100"/>
  <c r="CT100"/>
  <c r="CS100"/>
  <c r="CR100"/>
  <c r="CQ100"/>
  <c r="CP100"/>
  <c r="CO100"/>
  <c r="CN100"/>
  <c r="CM100"/>
  <c r="CL100"/>
  <c r="CK100"/>
  <c r="CJ100"/>
  <c r="CI100"/>
  <c r="CH100"/>
  <c r="CG100"/>
  <c r="BO100"/>
  <c r="BN100"/>
  <c r="BM100"/>
  <c r="BL100"/>
  <c r="BK100"/>
  <c r="BJ100"/>
  <c r="BI100"/>
  <c r="BH100"/>
  <c r="BG100"/>
  <c r="BF100"/>
  <c r="BE100"/>
  <c r="BD100"/>
  <c r="BC100"/>
  <c r="AZ100"/>
  <c r="AY100"/>
  <c r="AX100"/>
  <c r="AW100"/>
  <c r="AV100"/>
  <c r="AU100"/>
  <c r="AT100"/>
  <c r="AS100"/>
  <c r="AR100"/>
  <c r="AQ100"/>
  <c r="AP100"/>
  <c r="AO100"/>
  <c r="AN100"/>
  <c r="AK100"/>
  <c r="AJ100"/>
  <c r="AI100"/>
  <c r="AH100"/>
  <c r="AG100"/>
  <c r="AF100"/>
  <c r="AE100"/>
  <c r="AD100"/>
  <c r="AC100"/>
  <c r="AB100"/>
  <c r="AA100"/>
  <c r="Z100"/>
  <c r="Y100"/>
  <c r="X100"/>
  <c r="W100"/>
  <c r="V100"/>
  <c r="U100"/>
  <c r="T100"/>
  <c r="S100"/>
  <c r="R100"/>
  <c r="Q100"/>
  <c r="P100"/>
  <c r="O100"/>
  <c r="N100"/>
  <c r="M100"/>
  <c r="L100"/>
  <c r="K100"/>
  <c r="J100"/>
  <c r="DQ99"/>
  <c r="DO99"/>
  <c r="DN99"/>
  <c r="DM99"/>
  <c r="DL99"/>
  <c r="DK99"/>
  <c r="DJ99"/>
  <c r="DI99"/>
  <c r="DH99"/>
  <c r="DG99"/>
  <c r="DF99"/>
  <c r="DE99"/>
  <c r="DD99"/>
  <c r="DC99"/>
  <c r="DB99"/>
  <c r="DA99"/>
  <c r="CZ99"/>
  <c r="CY99"/>
  <c r="CX99"/>
  <c r="CW99"/>
  <c r="CV99"/>
  <c r="CU99"/>
  <c r="CT99"/>
  <c r="CS99"/>
  <c r="CR99"/>
  <c r="CQ99"/>
  <c r="CP99"/>
  <c r="CO99"/>
  <c r="CN99"/>
  <c r="CM99"/>
  <c r="CL99"/>
  <c r="CK99"/>
  <c r="CJ99"/>
  <c r="CI99"/>
  <c r="CH99"/>
  <c r="CG99"/>
  <c r="BO99"/>
  <c r="BN99"/>
  <c r="BM99"/>
  <c r="BL99"/>
  <c r="BK99"/>
  <c r="BJ99"/>
  <c r="BI99"/>
  <c r="BH99"/>
  <c r="BG99"/>
  <c r="BF99"/>
  <c r="BE99"/>
  <c r="BD99"/>
  <c r="BC99"/>
  <c r="AZ99"/>
  <c r="AY99"/>
  <c r="AX99"/>
  <c r="AW99"/>
  <c r="AV99"/>
  <c r="AU99"/>
  <c r="AT99"/>
  <c r="AS99"/>
  <c r="AR99"/>
  <c r="AQ99"/>
  <c r="AP99"/>
  <c r="AO99"/>
  <c r="AN99"/>
  <c r="AK99"/>
  <c r="AJ99"/>
  <c r="AI99"/>
  <c r="AH99"/>
  <c r="AG99"/>
  <c r="AF99"/>
  <c r="AE99"/>
  <c r="AD99"/>
  <c r="AC99"/>
  <c r="AB99"/>
  <c r="AA99"/>
  <c r="Z99"/>
  <c r="Y99"/>
  <c r="X99"/>
  <c r="W99"/>
  <c r="V99"/>
  <c r="U99"/>
  <c r="T99"/>
  <c r="S99"/>
  <c r="R99"/>
  <c r="Q99"/>
  <c r="P99"/>
  <c r="O99"/>
  <c r="N99"/>
  <c r="M99"/>
  <c r="L99"/>
  <c r="K99"/>
  <c r="J99"/>
  <c r="DQ98"/>
  <c r="DO98"/>
  <c r="DN98"/>
  <c r="DM98"/>
  <c r="DL98"/>
  <c r="DK98"/>
  <c r="DJ98"/>
  <c r="DI98"/>
  <c r="DH98"/>
  <c r="DG98"/>
  <c r="DF98"/>
  <c r="DE98"/>
  <c r="DD98"/>
  <c r="DC98"/>
  <c r="DB98"/>
  <c r="DA98"/>
  <c r="CZ98"/>
  <c r="CY98"/>
  <c r="CX98"/>
  <c r="CW98"/>
  <c r="CV98"/>
  <c r="CU98"/>
  <c r="CT98"/>
  <c r="CS98"/>
  <c r="CR98"/>
  <c r="CQ98"/>
  <c r="CP98"/>
  <c r="CO98"/>
  <c r="CN98"/>
  <c r="CM98"/>
  <c r="CL98"/>
  <c r="CK98"/>
  <c r="CJ98"/>
  <c r="CI98"/>
  <c r="CH98"/>
  <c r="CG98"/>
  <c r="BO98"/>
  <c r="BN98"/>
  <c r="BM98"/>
  <c r="BL98"/>
  <c r="BK98"/>
  <c r="BJ98"/>
  <c r="BI98"/>
  <c r="BH98"/>
  <c r="BG98"/>
  <c r="BF98"/>
  <c r="BE98"/>
  <c r="BD98"/>
  <c r="BC98"/>
  <c r="AZ98"/>
  <c r="AY98"/>
  <c r="AX98"/>
  <c r="AW98"/>
  <c r="AV98"/>
  <c r="AU98"/>
  <c r="AT98"/>
  <c r="AS98"/>
  <c r="AR98"/>
  <c r="AQ98"/>
  <c r="AP98"/>
  <c r="AO98"/>
  <c r="AN98"/>
  <c r="AK98"/>
  <c r="AJ98"/>
  <c r="AI98"/>
  <c r="AH98"/>
  <c r="AG98"/>
  <c r="AF98"/>
  <c r="AE98"/>
  <c r="AD98"/>
  <c r="AC98"/>
  <c r="AB98"/>
  <c r="AA98"/>
  <c r="Z98"/>
  <c r="Y98"/>
  <c r="X98"/>
  <c r="W98"/>
  <c r="V98"/>
  <c r="U98"/>
  <c r="T98"/>
  <c r="S98"/>
  <c r="R98"/>
  <c r="Q98"/>
  <c r="P98"/>
  <c r="O98"/>
  <c r="N98"/>
  <c r="M98"/>
  <c r="L98"/>
  <c r="K98"/>
  <c r="J98"/>
  <c r="DQ97"/>
  <c r="DO97"/>
  <c r="DN97"/>
  <c r="DM97"/>
  <c r="DL97"/>
  <c r="DK97"/>
  <c r="DJ97"/>
  <c r="DI97"/>
  <c r="DH97"/>
  <c r="DG97"/>
  <c r="DF97"/>
  <c r="DE97"/>
  <c r="DD97"/>
  <c r="DC97"/>
  <c r="DB97"/>
  <c r="DA97"/>
  <c r="CZ97"/>
  <c r="CY97"/>
  <c r="CX97"/>
  <c r="CW97"/>
  <c r="CV97"/>
  <c r="CU97"/>
  <c r="CT97"/>
  <c r="CS97"/>
  <c r="CR97"/>
  <c r="CQ97"/>
  <c r="CP97"/>
  <c r="CO97"/>
  <c r="CN97"/>
  <c r="CM97"/>
  <c r="CL97"/>
  <c r="CK97"/>
  <c r="CJ97"/>
  <c r="CI97"/>
  <c r="CH97"/>
  <c r="CG97"/>
  <c r="BO97"/>
  <c r="BN97"/>
  <c r="BM97"/>
  <c r="BL97"/>
  <c r="BK97"/>
  <c r="BJ97"/>
  <c r="BI97"/>
  <c r="BH97"/>
  <c r="BG97"/>
  <c r="BF97"/>
  <c r="BE97"/>
  <c r="BD97"/>
  <c r="BC97"/>
  <c r="AZ97"/>
  <c r="AY97"/>
  <c r="AX97"/>
  <c r="AW97"/>
  <c r="AV97"/>
  <c r="AU97"/>
  <c r="AT97"/>
  <c r="AS97"/>
  <c r="AR97"/>
  <c r="AQ97"/>
  <c r="AP97"/>
  <c r="AO97"/>
  <c r="AN97"/>
  <c r="AK97"/>
  <c r="AJ97"/>
  <c r="AI97"/>
  <c r="AH97"/>
  <c r="AG97"/>
  <c r="AF97"/>
  <c r="AE97"/>
  <c r="AD97"/>
  <c r="AC97"/>
  <c r="AB97"/>
  <c r="AA97"/>
  <c r="Z97"/>
  <c r="Y97"/>
  <c r="X97"/>
  <c r="W97"/>
  <c r="V97"/>
  <c r="U97"/>
  <c r="T97"/>
  <c r="S97"/>
  <c r="R97"/>
  <c r="Q97"/>
  <c r="P97"/>
  <c r="O97"/>
  <c r="N97"/>
  <c r="M97"/>
  <c r="L97"/>
  <c r="K97"/>
  <c r="J97"/>
  <c r="DQ96"/>
  <c r="DO96"/>
  <c r="DN96"/>
  <c r="DM96"/>
  <c r="DL96"/>
  <c r="DK96"/>
  <c r="DJ96"/>
  <c r="DI96"/>
  <c r="DH96"/>
  <c r="DG96"/>
  <c r="DF96"/>
  <c r="DE96"/>
  <c r="DD96"/>
  <c r="DC96"/>
  <c r="DB96"/>
  <c r="DA96"/>
  <c r="CZ96"/>
  <c r="CY96"/>
  <c r="CX96"/>
  <c r="CW96"/>
  <c r="CV96"/>
  <c r="CU96"/>
  <c r="CT96"/>
  <c r="CS96"/>
  <c r="CR96"/>
  <c r="CQ96"/>
  <c r="CP96"/>
  <c r="CO96"/>
  <c r="CN96"/>
  <c r="CM96"/>
  <c r="CL96"/>
  <c r="CK96"/>
  <c r="CJ96"/>
  <c r="CI96"/>
  <c r="CH96"/>
  <c r="CG96"/>
  <c r="BO96"/>
  <c r="BN96"/>
  <c r="BM96"/>
  <c r="BL96"/>
  <c r="BK96"/>
  <c r="BJ96"/>
  <c r="BI96"/>
  <c r="BH96"/>
  <c r="BG96"/>
  <c r="BF96"/>
  <c r="BE96"/>
  <c r="BD96"/>
  <c r="BC96"/>
  <c r="AZ96"/>
  <c r="AY96"/>
  <c r="AX96"/>
  <c r="AW96"/>
  <c r="AV96"/>
  <c r="AU96"/>
  <c r="AT96"/>
  <c r="AS96"/>
  <c r="AR96"/>
  <c r="AQ96"/>
  <c r="AP96"/>
  <c r="AO96"/>
  <c r="AN96"/>
  <c r="AK96"/>
  <c r="AJ96"/>
  <c r="AI96"/>
  <c r="AH96"/>
  <c r="AG96"/>
  <c r="AF96"/>
  <c r="AE96"/>
  <c r="AD96"/>
  <c r="AC96"/>
  <c r="AB96"/>
  <c r="AA96"/>
  <c r="Z96"/>
  <c r="Y96"/>
  <c r="X96"/>
  <c r="W96"/>
  <c r="V96"/>
  <c r="U96"/>
  <c r="T96"/>
  <c r="S96"/>
  <c r="R96"/>
  <c r="Q96"/>
  <c r="P96"/>
  <c r="O96"/>
  <c r="N96"/>
  <c r="M96"/>
  <c r="L96"/>
  <c r="K96"/>
  <c r="J96"/>
  <c r="DQ95"/>
  <c r="DO95"/>
  <c r="DN95"/>
  <c r="DM95"/>
  <c r="DL95"/>
  <c r="DK95"/>
  <c r="DJ95"/>
  <c r="DI95"/>
  <c r="DH95"/>
  <c r="DG95"/>
  <c r="DF95"/>
  <c r="DE95"/>
  <c r="DD95"/>
  <c r="DC95"/>
  <c r="DB95"/>
  <c r="DA95"/>
  <c r="CZ95"/>
  <c r="CY95"/>
  <c r="CX95"/>
  <c r="CW95"/>
  <c r="CV95"/>
  <c r="CU95"/>
  <c r="CT95"/>
  <c r="CS95"/>
  <c r="CR95"/>
  <c r="CQ95"/>
  <c r="CP95"/>
  <c r="CO95"/>
  <c r="CN95"/>
  <c r="CM95"/>
  <c r="CL95"/>
  <c r="CK95"/>
  <c r="CJ95"/>
  <c r="CI95"/>
  <c r="CH95"/>
  <c r="CG95"/>
  <c r="BO95"/>
  <c r="BN95"/>
  <c r="BM95"/>
  <c r="BL95"/>
  <c r="BK95"/>
  <c r="BJ95"/>
  <c r="BI95"/>
  <c r="BH95"/>
  <c r="BG95"/>
  <c r="BF95"/>
  <c r="BE95"/>
  <c r="BD95"/>
  <c r="BC95"/>
  <c r="AZ95"/>
  <c r="AY95"/>
  <c r="AX95"/>
  <c r="AW95"/>
  <c r="AV95"/>
  <c r="AU95"/>
  <c r="AT95"/>
  <c r="AS95"/>
  <c r="AR95"/>
  <c r="AQ95"/>
  <c r="AP95"/>
  <c r="AO95"/>
  <c r="AN95"/>
  <c r="AK95"/>
  <c r="AJ95"/>
  <c r="AI95"/>
  <c r="AH95"/>
  <c r="AG95"/>
  <c r="AF95"/>
  <c r="AE95"/>
  <c r="AD95"/>
  <c r="AC95"/>
  <c r="AB95"/>
  <c r="AA95"/>
  <c r="Z95"/>
  <c r="Y95"/>
  <c r="X95"/>
  <c r="W95"/>
  <c r="V95"/>
  <c r="U95"/>
  <c r="T95"/>
  <c r="S95"/>
  <c r="R95"/>
  <c r="Q95"/>
  <c r="P95"/>
  <c r="O95"/>
  <c r="N95"/>
  <c r="M95"/>
  <c r="L95"/>
  <c r="K95"/>
  <c r="J95"/>
  <c r="DQ94"/>
  <c r="DO94"/>
  <c r="DN94"/>
  <c r="DM94"/>
  <c r="DL94"/>
  <c r="DK94"/>
  <c r="DJ94"/>
  <c r="DI94"/>
  <c r="DH94"/>
  <c r="DG94"/>
  <c r="DF94"/>
  <c r="DE94"/>
  <c r="DD94"/>
  <c r="DC94"/>
  <c r="DB94"/>
  <c r="DA94"/>
  <c r="CZ94"/>
  <c r="CY94"/>
  <c r="CX94"/>
  <c r="CW94"/>
  <c r="CV94"/>
  <c r="CU94"/>
  <c r="CT94"/>
  <c r="CS94"/>
  <c r="CR94"/>
  <c r="CQ94"/>
  <c r="CP94"/>
  <c r="CO94"/>
  <c r="CN94"/>
  <c r="CM94"/>
  <c r="CL94"/>
  <c r="CK94"/>
  <c r="CJ94"/>
  <c r="CI94"/>
  <c r="CH94"/>
  <c r="CG94"/>
  <c r="BO94"/>
  <c r="BN94"/>
  <c r="BM94"/>
  <c r="BL94"/>
  <c r="BK94"/>
  <c r="BJ94"/>
  <c r="BI94"/>
  <c r="BH94"/>
  <c r="BG94"/>
  <c r="BF94"/>
  <c r="BE94"/>
  <c r="BD94"/>
  <c r="BC94"/>
  <c r="AZ94"/>
  <c r="AY94"/>
  <c r="AX94"/>
  <c r="AW94"/>
  <c r="AV94"/>
  <c r="AU94"/>
  <c r="AT94"/>
  <c r="AS94"/>
  <c r="AR94"/>
  <c r="AQ94"/>
  <c r="AP94"/>
  <c r="AO94"/>
  <c r="AN94"/>
  <c r="AK94"/>
  <c r="AJ94"/>
  <c r="AI94"/>
  <c r="AH94"/>
  <c r="AG94"/>
  <c r="AF94"/>
  <c r="AE94"/>
  <c r="AD94"/>
  <c r="AC94"/>
  <c r="AB94"/>
  <c r="AA94"/>
  <c r="Z94"/>
  <c r="Y94"/>
  <c r="X94"/>
  <c r="W94"/>
  <c r="V94"/>
  <c r="U94"/>
  <c r="T94"/>
  <c r="S94"/>
  <c r="R94"/>
  <c r="Q94"/>
  <c r="P94"/>
  <c r="O94"/>
  <c r="N94"/>
  <c r="M94"/>
  <c r="L94"/>
  <c r="K94"/>
  <c r="J94"/>
  <c r="DQ93"/>
  <c r="DO93"/>
  <c r="DN93"/>
  <c r="DM93"/>
  <c r="DL93"/>
  <c r="DK93"/>
  <c r="DJ93"/>
  <c r="DI93"/>
  <c r="DH93"/>
  <c r="DG93"/>
  <c r="DF93"/>
  <c r="DE93"/>
  <c r="DD93"/>
  <c r="DC93"/>
  <c r="DB93"/>
  <c r="DA93"/>
  <c r="CZ93"/>
  <c r="CY93"/>
  <c r="CX93"/>
  <c r="CW93"/>
  <c r="CV93"/>
  <c r="CU93"/>
  <c r="CT93"/>
  <c r="CS93"/>
  <c r="CR93"/>
  <c r="CQ93"/>
  <c r="CP93"/>
  <c r="CO93"/>
  <c r="CN93"/>
  <c r="CM93"/>
  <c r="CL93"/>
  <c r="CK93"/>
  <c r="CJ93"/>
  <c r="CI93"/>
  <c r="CH93"/>
  <c r="CG93"/>
  <c r="BO93"/>
  <c r="BN93"/>
  <c r="BM93"/>
  <c r="BL93"/>
  <c r="BK93"/>
  <c r="BJ93"/>
  <c r="BI93"/>
  <c r="BH93"/>
  <c r="BG93"/>
  <c r="BF93"/>
  <c r="BE93"/>
  <c r="BD93"/>
  <c r="BC93"/>
  <c r="AZ93"/>
  <c r="AY93"/>
  <c r="AX93"/>
  <c r="AW93"/>
  <c r="AV93"/>
  <c r="AU93"/>
  <c r="AT93"/>
  <c r="AS93"/>
  <c r="AR93"/>
  <c r="AQ93"/>
  <c r="AP93"/>
  <c r="AO93"/>
  <c r="AN93"/>
  <c r="AK93"/>
  <c r="AJ93"/>
  <c r="AI93"/>
  <c r="AH93"/>
  <c r="AG93"/>
  <c r="AF93"/>
  <c r="AE93"/>
  <c r="AD93"/>
  <c r="AC93"/>
  <c r="AB93"/>
  <c r="AA93"/>
  <c r="Z93"/>
  <c r="Y93"/>
  <c r="X93"/>
  <c r="W93"/>
  <c r="V93"/>
  <c r="U93"/>
  <c r="T93"/>
  <c r="S93"/>
  <c r="R93"/>
  <c r="Q93"/>
  <c r="P93"/>
  <c r="O93"/>
  <c r="N93"/>
  <c r="M93"/>
  <c r="L93"/>
  <c r="K93"/>
  <c r="J93"/>
  <c r="DQ92"/>
  <c r="DO92"/>
  <c r="DN92"/>
  <c r="DM92"/>
  <c r="DL92"/>
  <c r="DK92"/>
  <c r="DJ92"/>
  <c r="DI92"/>
  <c r="DH92"/>
  <c r="DG92"/>
  <c r="DF92"/>
  <c r="DE92"/>
  <c r="DD92"/>
  <c r="DC92"/>
  <c r="DB92"/>
  <c r="DA92"/>
  <c r="CZ92"/>
  <c r="CY92"/>
  <c r="CX92"/>
  <c r="CW92"/>
  <c r="CV92"/>
  <c r="CU92"/>
  <c r="CT92"/>
  <c r="CS92"/>
  <c r="CR92"/>
  <c r="CQ92"/>
  <c r="CP92"/>
  <c r="CO92"/>
  <c r="CN92"/>
  <c r="CM92"/>
  <c r="CL92"/>
  <c r="CK92"/>
  <c r="CJ92"/>
  <c r="CI92"/>
  <c r="CH92"/>
  <c r="CG92"/>
  <c r="BO92"/>
  <c r="BN92"/>
  <c r="BM92"/>
  <c r="BL92"/>
  <c r="BK92"/>
  <c r="BJ92"/>
  <c r="BI92"/>
  <c r="BH92"/>
  <c r="BG92"/>
  <c r="BF92"/>
  <c r="BE92"/>
  <c r="BD92"/>
  <c r="BC92"/>
  <c r="AZ92"/>
  <c r="AY92"/>
  <c r="AX92"/>
  <c r="AW92"/>
  <c r="AV92"/>
  <c r="AU92"/>
  <c r="AT92"/>
  <c r="AS92"/>
  <c r="AR92"/>
  <c r="AQ92"/>
  <c r="AP92"/>
  <c r="AO92"/>
  <c r="AN92"/>
  <c r="AK92"/>
  <c r="AJ92"/>
  <c r="AI92"/>
  <c r="AH92"/>
  <c r="AG92"/>
  <c r="AF92"/>
  <c r="AE92"/>
  <c r="AD92"/>
  <c r="AC92"/>
  <c r="AB92"/>
  <c r="AA92"/>
  <c r="Z92"/>
  <c r="Y92"/>
  <c r="X92"/>
  <c r="W92"/>
  <c r="V92"/>
  <c r="U92"/>
  <c r="T92"/>
  <c r="S92"/>
  <c r="R92"/>
  <c r="Q92"/>
  <c r="P92"/>
  <c r="O92"/>
  <c r="N92"/>
  <c r="M92"/>
  <c r="L92"/>
  <c r="K92"/>
  <c r="J92"/>
  <c r="DQ91"/>
  <c r="DO91"/>
  <c r="DN91"/>
  <c r="DM91"/>
  <c r="DL91"/>
  <c r="DK91"/>
  <c r="DJ91"/>
  <c r="DI91"/>
  <c r="DH91"/>
  <c r="DG91"/>
  <c r="DF91"/>
  <c r="DE91"/>
  <c r="DD91"/>
  <c r="DC91"/>
  <c r="DB91"/>
  <c r="DA91"/>
  <c r="CZ91"/>
  <c r="CY91"/>
  <c r="CX91"/>
  <c r="CW91"/>
  <c r="CV91"/>
  <c r="CU91"/>
  <c r="CT91"/>
  <c r="CS91"/>
  <c r="CR91"/>
  <c r="CQ91"/>
  <c r="CP91"/>
  <c r="CO91"/>
  <c r="CN91"/>
  <c r="CM91"/>
  <c r="CL91"/>
  <c r="CK91"/>
  <c r="CJ91"/>
  <c r="CI91"/>
  <c r="CH91"/>
  <c r="CG91"/>
  <c r="BO91"/>
  <c r="BN91"/>
  <c r="BM91"/>
  <c r="BL91"/>
  <c r="BK91"/>
  <c r="BJ91"/>
  <c r="BI91"/>
  <c r="BH91"/>
  <c r="BG91"/>
  <c r="BF91"/>
  <c r="BE91"/>
  <c r="BD91"/>
  <c r="BC91"/>
  <c r="AZ91"/>
  <c r="AY91"/>
  <c r="AX91"/>
  <c r="AW91"/>
  <c r="AV91"/>
  <c r="AU91"/>
  <c r="AT91"/>
  <c r="AS91"/>
  <c r="AR91"/>
  <c r="AQ91"/>
  <c r="AP91"/>
  <c r="AO91"/>
  <c r="AN91"/>
  <c r="AK91"/>
  <c r="AJ91"/>
  <c r="AI91"/>
  <c r="AH91"/>
  <c r="AG91"/>
  <c r="AF91"/>
  <c r="AE91"/>
  <c r="AD91"/>
  <c r="AC91"/>
  <c r="AB91"/>
  <c r="AA91"/>
  <c r="Z91"/>
  <c r="Y91"/>
  <c r="X91"/>
  <c r="W91"/>
  <c r="V91"/>
  <c r="U91"/>
  <c r="T91"/>
  <c r="S91"/>
  <c r="R91"/>
  <c r="Q91"/>
  <c r="P91"/>
  <c r="O91"/>
  <c r="N91"/>
  <c r="M91"/>
  <c r="L91"/>
  <c r="K91"/>
  <c r="J91"/>
  <c r="DQ90"/>
  <c r="DO90"/>
  <c r="DN90"/>
  <c r="DM90"/>
  <c r="DL90"/>
  <c r="DK90"/>
  <c r="DJ90"/>
  <c r="DI90"/>
  <c r="DH90"/>
  <c r="DG90"/>
  <c r="DF90"/>
  <c r="DE90"/>
  <c r="DD90"/>
  <c r="DC90"/>
  <c r="DB90"/>
  <c r="DA90"/>
  <c r="CZ90"/>
  <c r="CY90"/>
  <c r="CX90"/>
  <c r="CW90"/>
  <c r="CV90"/>
  <c r="CU90"/>
  <c r="CT90"/>
  <c r="CS90"/>
  <c r="CR90"/>
  <c r="CQ90"/>
  <c r="CP90"/>
  <c r="CO90"/>
  <c r="CN90"/>
  <c r="CM90"/>
  <c r="CL90"/>
  <c r="CK90"/>
  <c r="CJ90"/>
  <c r="CI90"/>
  <c r="CH90"/>
  <c r="CG90"/>
  <c r="BO90"/>
  <c r="BN90"/>
  <c r="BM90"/>
  <c r="BL90"/>
  <c r="BK90"/>
  <c r="BJ90"/>
  <c r="BI90"/>
  <c r="BH90"/>
  <c r="BG90"/>
  <c r="BF90"/>
  <c r="BE90"/>
  <c r="BD90"/>
  <c r="BC90"/>
  <c r="AZ90"/>
  <c r="AY90"/>
  <c r="AX90"/>
  <c r="AW90"/>
  <c r="AV90"/>
  <c r="AU90"/>
  <c r="AT90"/>
  <c r="AS90"/>
  <c r="AR90"/>
  <c r="AQ90"/>
  <c r="AP90"/>
  <c r="AO90"/>
  <c r="AN90"/>
  <c r="AK90"/>
  <c r="AJ90"/>
  <c r="AI90"/>
  <c r="AH90"/>
  <c r="AG90"/>
  <c r="AF90"/>
  <c r="AE90"/>
  <c r="AD90"/>
  <c r="AC90"/>
  <c r="AB90"/>
  <c r="AA90"/>
  <c r="Z90"/>
  <c r="Y90"/>
  <c r="X90"/>
  <c r="W90"/>
  <c r="V90"/>
  <c r="U90"/>
  <c r="T90"/>
  <c r="S90"/>
  <c r="R90"/>
  <c r="Q90"/>
  <c r="P90"/>
  <c r="O90"/>
  <c r="N90"/>
  <c r="M90"/>
  <c r="L90"/>
  <c r="K90"/>
  <c r="J90"/>
  <c r="DQ89"/>
  <c r="DO89"/>
  <c r="DN89"/>
  <c r="DM89"/>
  <c r="DL89"/>
  <c r="DK89"/>
  <c r="DJ89"/>
  <c r="DI89"/>
  <c r="DH89"/>
  <c r="DG89"/>
  <c r="DF89"/>
  <c r="DE89"/>
  <c r="DD89"/>
  <c r="DC89"/>
  <c r="DB89"/>
  <c r="DA89"/>
  <c r="CZ89"/>
  <c r="CY89"/>
  <c r="CX89"/>
  <c r="CW89"/>
  <c r="CV89"/>
  <c r="CU89"/>
  <c r="CT89"/>
  <c r="CS89"/>
  <c r="CR89"/>
  <c r="CQ89"/>
  <c r="CP89"/>
  <c r="CO89"/>
  <c r="CN89"/>
  <c r="CM89"/>
  <c r="CL89"/>
  <c r="CK89"/>
  <c r="CJ89"/>
  <c r="CI89"/>
  <c r="CH89"/>
  <c r="CG89"/>
  <c r="BO89"/>
  <c r="BN89"/>
  <c r="BM89"/>
  <c r="BL89"/>
  <c r="BK89"/>
  <c r="BJ89"/>
  <c r="BI89"/>
  <c r="BH89"/>
  <c r="BG89"/>
  <c r="BF89"/>
  <c r="BE89"/>
  <c r="BD89"/>
  <c r="BC89"/>
  <c r="AZ89"/>
  <c r="AY89"/>
  <c r="AX89"/>
  <c r="AW89"/>
  <c r="AV89"/>
  <c r="AU89"/>
  <c r="AT89"/>
  <c r="AS89"/>
  <c r="AR89"/>
  <c r="AQ89"/>
  <c r="AP89"/>
  <c r="AO89"/>
  <c r="AN89"/>
  <c r="AK89"/>
  <c r="AJ89"/>
  <c r="AI89"/>
  <c r="AH89"/>
  <c r="AG89"/>
  <c r="AF89"/>
  <c r="AE89"/>
  <c r="AD89"/>
  <c r="AC89"/>
  <c r="AB89"/>
  <c r="AA89"/>
  <c r="Z89"/>
  <c r="Y89"/>
  <c r="X89"/>
  <c r="W89"/>
  <c r="V89"/>
  <c r="U89"/>
  <c r="T89"/>
  <c r="S89"/>
  <c r="R89"/>
  <c r="Q89"/>
  <c r="P89"/>
  <c r="O89"/>
  <c r="N89"/>
  <c r="M89"/>
  <c r="L89"/>
  <c r="K89"/>
  <c r="J89"/>
  <c r="DQ88"/>
  <c r="DO88"/>
  <c r="DN88"/>
  <c r="DM88"/>
  <c r="DL88"/>
  <c r="DK88"/>
  <c r="DJ88"/>
  <c r="DI88"/>
  <c r="DH88"/>
  <c r="DG88"/>
  <c r="DF88"/>
  <c r="DE88"/>
  <c r="DD88"/>
  <c r="DC88"/>
  <c r="DB88"/>
  <c r="DA88"/>
  <c r="CZ88"/>
  <c r="CY88"/>
  <c r="CX88"/>
  <c r="CW88"/>
  <c r="CV88"/>
  <c r="CU88"/>
  <c r="CT88"/>
  <c r="CS88"/>
  <c r="CR88"/>
  <c r="CQ88"/>
  <c r="CP88"/>
  <c r="CO88"/>
  <c r="CN88"/>
  <c r="CM88"/>
  <c r="CL88"/>
  <c r="CK88"/>
  <c r="CJ88"/>
  <c r="CI88"/>
  <c r="CH88"/>
  <c r="CG88"/>
  <c r="BO88"/>
  <c r="BN88"/>
  <c r="BM88"/>
  <c r="BL88"/>
  <c r="BK88"/>
  <c r="BJ88"/>
  <c r="BI88"/>
  <c r="BH88"/>
  <c r="BG88"/>
  <c r="BF88"/>
  <c r="BE88"/>
  <c r="BD88"/>
  <c r="BC88"/>
  <c r="AZ88"/>
  <c r="AY88"/>
  <c r="AX88"/>
  <c r="AW88"/>
  <c r="AV88"/>
  <c r="AU88"/>
  <c r="AT88"/>
  <c r="AS88"/>
  <c r="AR88"/>
  <c r="AQ88"/>
  <c r="AP88"/>
  <c r="AO88"/>
  <c r="AN88"/>
  <c r="AK88"/>
  <c r="AJ88"/>
  <c r="AI88"/>
  <c r="AH88"/>
  <c r="AG88"/>
  <c r="AF88"/>
  <c r="AE88"/>
  <c r="AD88"/>
  <c r="AC88"/>
  <c r="AB88"/>
  <c r="AA88"/>
  <c r="Z88"/>
  <c r="Y88"/>
  <c r="X88"/>
  <c r="W88"/>
  <c r="V88"/>
  <c r="U88"/>
  <c r="T88"/>
  <c r="S88"/>
  <c r="R88"/>
  <c r="Q88"/>
  <c r="P88"/>
  <c r="O88"/>
  <c r="N88"/>
  <c r="M88"/>
  <c r="L88"/>
  <c r="K88"/>
  <c r="J88"/>
  <c r="DQ87"/>
  <c r="DO87"/>
  <c r="DN87"/>
  <c r="DM87"/>
  <c r="DL87"/>
  <c r="DK87"/>
  <c r="DJ87"/>
  <c r="DI87"/>
  <c r="DH87"/>
  <c r="DG87"/>
  <c r="DF87"/>
  <c r="DE87"/>
  <c r="DD87"/>
  <c r="DC87"/>
  <c r="DB87"/>
  <c r="DA87"/>
  <c r="CZ87"/>
  <c r="CY87"/>
  <c r="CX87"/>
  <c r="CW87"/>
  <c r="CV87"/>
  <c r="CU87"/>
  <c r="CT87"/>
  <c r="CS87"/>
  <c r="CR87"/>
  <c r="CQ87"/>
  <c r="CP87"/>
  <c r="CO87"/>
  <c r="CN87"/>
  <c r="CM87"/>
  <c r="CL87"/>
  <c r="CK87"/>
  <c r="CJ87"/>
  <c r="CI87"/>
  <c r="CH87"/>
  <c r="CG87"/>
  <c r="BO87"/>
  <c r="BN87"/>
  <c r="BM87"/>
  <c r="BL87"/>
  <c r="BK87"/>
  <c r="BJ87"/>
  <c r="BI87"/>
  <c r="BH87"/>
  <c r="BG87"/>
  <c r="BF87"/>
  <c r="BE87"/>
  <c r="BD87"/>
  <c r="BC87"/>
  <c r="AZ87"/>
  <c r="AY87"/>
  <c r="AX87"/>
  <c r="AW87"/>
  <c r="AV87"/>
  <c r="AU87"/>
  <c r="AT87"/>
  <c r="AS87"/>
  <c r="AR87"/>
  <c r="AQ87"/>
  <c r="AP87"/>
  <c r="AO87"/>
  <c r="AN87"/>
  <c r="AK87"/>
  <c r="AJ87"/>
  <c r="AI87"/>
  <c r="AH87"/>
  <c r="AG87"/>
  <c r="AF87"/>
  <c r="AE87"/>
  <c r="AD87"/>
  <c r="AC87"/>
  <c r="AB87"/>
  <c r="AA87"/>
  <c r="Z87"/>
  <c r="Y87"/>
  <c r="X87"/>
  <c r="W87"/>
  <c r="V87"/>
  <c r="U87"/>
  <c r="T87"/>
  <c r="S87"/>
  <c r="R87"/>
  <c r="Q87"/>
  <c r="P87"/>
  <c r="O87"/>
  <c r="N87"/>
  <c r="M87"/>
  <c r="L87"/>
  <c r="K87"/>
  <c r="J87"/>
  <c r="DQ86"/>
  <c r="DO86"/>
  <c r="DN86"/>
  <c r="DM86"/>
  <c r="DL86"/>
  <c r="DK86"/>
  <c r="DJ86"/>
  <c r="DI86"/>
  <c r="DH86"/>
  <c r="DG86"/>
  <c r="DF86"/>
  <c r="DE86"/>
  <c r="DD86"/>
  <c r="DC86"/>
  <c r="DB86"/>
  <c r="DA86"/>
  <c r="CZ86"/>
  <c r="CY86"/>
  <c r="CX86"/>
  <c r="CW86"/>
  <c r="CV86"/>
  <c r="CU86"/>
  <c r="CT86"/>
  <c r="CS86"/>
  <c r="CR86"/>
  <c r="CQ86"/>
  <c r="CP86"/>
  <c r="CO86"/>
  <c r="CN86"/>
  <c r="CM86"/>
  <c r="CL86"/>
  <c r="CK86"/>
  <c r="CJ86"/>
  <c r="CI86"/>
  <c r="CH86"/>
  <c r="CG86"/>
  <c r="BO86"/>
  <c r="BN86"/>
  <c r="BM86"/>
  <c r="BL86"/>
  <c r="BK86"/>
  <c r="BJ86"/>
  <c r="BI86"/>
  <c r="BH86"/>
  <c r="BG86"/>
  <c r="BF86"/>
  <c r="BE86"/>
  <c r="BD86"/>
  <c r="BC86"/>
  <c r="AZ86"/>
  <c r="AY86"/>
  <c r="AX86"/>
  <c r="AW86"/>
  <c r="AV86"/>
  <c r="AU86"/>
  <c r="AT86"/>
  <c r="AS86"/>
  <c r="AR86"/>
  <c r="AQ86"/>
  <c r="AP86"/>
  <c r="AO86"/>
  <c r="AN86"/>
  <c r="AK86"/>
  <c r="AJ86"/>
  <c r="AI86"/>
  <c r="AH86"/>
  <c r="AG86"/>
  <c r="AF86"/>
  <c r="AE86"/>
  <c r="AD86"/>
  <c r="AC86"/>
  <c r="AB86"/>
  <c r="AA86"/>
  <c r="Z86"/>
  <c r="Y86"/>
  <c r="X86"/>
  <c r="W86"/>
  <c r="V86"/>
  <c r="U86"/>
  <c r="T86"/>
  <c r="S86"/>
  <c r="R86"/>
  <c r="Q86"/>
  <c r="P86"/>
  <c r="O86"/>
  <c r="N86"/>
  <c r="M86"/>
  <c r="L86"/>
  <c r="K86"/>
  <c r="J86"/>
  <c r="DQ85"/>
  <c r="DO85"/>
  <c r="DN85"/>
  <c r="DM85"/>
  <c r="DL85"/>
  <c r="DK85"/>
  <c r="DJ85"/>
  <c r="DI85"/>
  <c r="DH85"/>
  <c r="DG85"/>
  <c r="DF85"/>
  <c r="DE85"/>
  <c r="DD85"/>
  <c r="DC85"/>
  <c r="DB85"/>
  <c r="DA85"/>
  <c r="CZ85"/>
  <c r="CY85"/>
  <c r="CX85"/>
  <c r="CW85"/>
  <c r="CV85"/>
  <c r="CU85"/>
  <c r="CT85"/>
  <c r="CS85"/>
  <c r="CR85"/>
  <c r="CQ85"/>
  <c r="CP85"/>
  <c r="CO85"/>
  <c r="CN85"/>
  <c r="CM85"/>
  <c r="CL85"/>
  <c r="CK85"/>
  <c r="CJ85"/>
  <c r="CI85"/>
  <c r="CH85"/>
  <c r="CG85"/>
  <c r="BO85"/>
  <c r="BN85"/>
  <c r="BM85"/>
  <c r="BL85"/>
  <c r="BK85"/>
  <c r="BJ85"/>
  <c r="BI85"/>
  <c r="BH85"/>
  <c r="BG85"/>
  <c r="BF85"/>
  <c r="BE85"/>
  <c r="BD85"/>
  <c r="BC85"/>
  <c r="AZ85"/>
  <c r="AY85"/>
  <c r="AX85"/>
  <c r="AW85"/>
  <c r="AV85"/>
  <c r="AU85"/>
  <c r="AT85"/>
  <c r="AS85"/>
  <c r="AR85"/>
  <c r="AQ85"/>
  <c r="AP85"/>
  <c r="AO85"/>
  <c r="AN85"/>
  <c r="AK85"/>
  <c r="AJ85"/>
  <c r="AI85"/>
  <c r="AH85"/>
  <c r="AG85"/>
  <c r="AF85"/>
  <c r="AE85"/>
  <c r="AD85"/>
  <c r="AC85"/>
  <c r="AB85"/>
  <c r="AA85"/>
  <c r="Z85"/>
  <c r="Y85"/>
  <c r="X85"/>
  <c r="W85"/>
  <c r="V85"/>
  <c r="U85"/>
  <c r="T85"/>
  <c r="S85"/>
  <c r="R85"/>
  <c r="Q85"/>
  <c r="P85"/>
  <c r="O85"/>
  <c r="N85"/>
  <c r="M85"/>
  <c r="L85"/>
  <c r="K85"/>
  <c r="J85"/>
  <c r="DQ84"/>
  <c r="DO84"/>
  <c r="DN84"/>
  <c r="DM84"/>
  <c r="DL84"/>
  <c r="DK84"/>
  <c r="DJ84"/>
  <c r="DI84"/>
  <c r="DH84"/>
  <c r="DG84"/>
  <c r="DF84"/>
  <c r="DE84"/>
  <c r="DD84"/>
  <c r="DC84"/>
  <c r="DB84"/>
  <c r="DA84"/>
  <c r="CZ84"/>
  <c r="CY84"/>
  <c r="CX84"/>
  <c r="CW84"/>
  <c r="CV84"/>
  <c r="CU84"/>
  <c r="CT84"/>
  <c r="CS84"/>
  <c r="CR84"/>
  <c r="CQ84"/>
  <c r="CP84"/>
  <c r="CO84"/>
  <c r="CN84"/>
  <c r="CM84"/>
  <c r="CL84"/>
  <c r="CK84"/>
  <c r="CJ84"/>
  <c r="CI84"/>
  <c r="CH84"/>
  <c r="CG84"/>
  <c r="BO84"/>
  <c r="BN84"/>
  <c r="BM84"/>
  <c r="BL84"/>
  <c r="BK84"/>
  <c r="BJ84"/>
  <c r="BI84"/>
  <c r="BH84"/>
  <c r="BG84"/>
  <c r="BF84"/>
  <c r="BE84"/>
  <c r="BD84"/>
  <c r="BC84"/>
  <c r="AZ84"/>
  <c r="AY84"/>
  <c r="AX84"/>
  <c r="AW84"/>
  <c r="AV84"/>
  <c r="AU84"/>
  <c r="AT84"/>
  <c r="AS84"/>
  <c r="AR84"/>
  <c r="AQ84"/>
  <c r="AP84"/>
  <c r="AO84"/>
  <c r="AN84"/>
  <c r="AK84"/>
  <c r="AJ84"/>
  <c r="AI84"/>
  <c r="AH84"/>
  <c r="AG84"/>
  <c r="AF84"/>
  <c r="AE84"/>
  <c r="AD84"/>
  <c r="AC84"/>
  <c r="AB84"/>
  <c r="AA84"/>
  <c r="Z84"/>
  <c r="Y84"/>
  <c r="X84"/>
  <c r="W84"/>
  <c r="V84"/>
  <c r="U84"/>
  <c r="T84"/>
  <c r="S84"/>
  <c r="R84"/>
  <c r="Q84"/>
  <c r="P84"/>
  <c r="O84"/>
  <c r="N84"/>
  <c r="M84"/>
  <c r="L84"/>
  <c r="K84"/>
  <c r="J84"/>
  <c r="DQ83"/>
  <c r="DO83"/>
  <c r="DN83"/>
  <c r="DM83"/>
  <c r="DL83"/>
  <c r="DK83"/>
  <c r="DJ83"/>
  <c r="DI83"/>
  <c r="DH83"/>
  <c r="DG83"/>
  <c r="DF83"/>
  <c r="DE83"/>
  <c r="DD83"/>
  <c r="DC83"/>
  <c r="DB83"/>
  <c r="DA83"/>
  <c r="CZ83"/>
  <c r="CY83"/>
  <c r="CX83"/>
  <c r="CW83"/>
  <c r="CV83"/>
  <c r="CU83"/>
  <c r="CT83"/>
  <c r="CS83"/>
  <c r="CR83"/>
  <c r="CQ83"/>
  <c r="CP83"/>
  <c r="CO83"/>
  <c r="CN83"/>
  <c r="CM83"/>
  <c r="CL83"/>
  <c r="CK83"/>
  <c r="CJ83"/>
  <c r="CI83"/>
  <c r="CH83"/>
  <c r="CG83"/>
  <c r="BO83"/>
  <c r="BN83"/>
  <c r="BM83"/>
  <c r="BL83"/>
  <c r="BK83"/>
  <c r="BJ83"/>
  <c r="BI83"/>
  <c r="BH83"/>
  <c r="BG83"/>
  <c r="BF83"/>
  <c r="BE83"/>
  <c r="BD83"/>
  <c r="BC83"/>
  <c r="AZ83"/>
  <c r="AY83"/>
  <c r="AX83"/>
  <c r="AW83"/>
  <c r="AV83"/>
  <c r="AU83"/>
  <c r="AT83"/>
  <c r="AS83"/>
  <c r="AR83"/>
  <c r="AQ83"/>
  <c r="AP83"/>
  <c r="AO83"/>
  <c r="AN83"/>
  <c r="AK83"/>
  <c r="AJ83"/>
  <c r="AI83"/>
  <c r="AH83"/>
  <c r="AG83"/>
  <c r="AF83"/>
  <c r="AE83"/>
  <c r="AD83"/>
  <c r="AC83"/>
  <c r="AB83"/>
  <c r="AA83"/>
  <c r="Z83"/>
  <c r="Y83"/>
  <c r="X83"/>
  <c r="W83"/>
  <c r="V83"/>
  <c r="U83"/>
  <c r="T83"/>
  <c r="S83"/>
  <c r="R83"/>
  <c r="Q83"/>
  <c r="P83"/>
  <c r="O83"/>
  <c r="N83"/>
  <c r="M83"/>
  <c r="L83"/>
  <c r="K83"/>
  <c r="J83"/>
  <c r="DQ82"/>
  <c r="DO82"/>
  <c r="DN82"/>
  <c r="DM82"/>
  <c r="DL82"/>
  <c r="DK82"/>
  <c r="DJ82"/>
  <c r="DI82"/>
  <c r="DH82"/>
  <c r="DG82"/>
  <c r="DF82"/>
  <c r="DE82"/>
  <c r="DD82"/>
  <c r="DC82"/>
  <c r="DB82"/>
  <c r="DA82"/>
  <c r="CZ82"/>
  <c r="CY82"/>
  <c r="CX82"/>
  <c r="CW82"/>
  <c r="CV82"/>
  <c r="CU82"/>
  <c r="CT82"/>
  <c r="CS82"/>
  <c r="CR82"/>
  <c r="CQ82"/>
  <c r="CP82"/>
  <c r="CO82"/>
  <c r="CN82"/>
  <c r="CM82"/>
  <c r="CL82"/>
  <c r="CK82"/>
  <c r="CJ82"/>
  <c r="CI82"/>
  <c r="CH82"/>
  <c r="CG82"/>
  <c r="BO82"/>
  <c r="BN82"/>
  <c r="BM82"/>
  <c r="BL82"/>
  <c r="BK82"/>
  <c r="BJ82"/>
  <c r="BI82"/>
  <c r="BH82"/>
  <c r="BG82"/>
  <c r="BF82"/>
  <c r="BE82"/>
  <c r="BD82"/>
  <c r="BC82"/>
  <c r="AZ82"/>
  <c r="AY82"/>
  <c r="AX82"/>
  <c r="AW82"/>
  <c r="AV82"/>
  <c r="AU82"/>
  <c r="AT82"/>
  <c r="AS82"/>
  <c r="AR82"/>
  <c r="AQ82"/>
  <c r="AP82"/>
  <c r="AO82"/>
  <c r="AN82"/>
  <c r="AK82"/>
  <c r="AJ82"/>
  <c r="AI82"/>
  <c r="AH82"/>
  <c r="AG82"/>
  <c r="AF82"/>
  <c r="AE82"/>
  <c r="AD82"/>
  <c r="AC82"/>
  <c r="AB82"/>
  <c r="AA82"/>
  <c r="Z82"/>
  <c r="Y82"/>
  <c r="X82"/>
  <c r="W82"/>
  <c r="V82"/>
  <c r="U82"/>
  <c r="T82"/>
  <c r="S82"/>
  <c r="R82"/>
  <c r="Q82"/>
  <c r="P82"/>
  <c r="O82"/>
  <c r="N82"/>
  <c r="M82"/>
  <c r="L82"/>
  <c r="K82"/>
  <c r="J82"/>
  <c r="DQ81"/>
  <c r="DO81"/>
  <c r="DN81"/>
  <c r="DM81"/>
  <c r="DL81"/>
  <c r="DK81"/>
  <c r="DJ81"/>
  <c r="DI81"/>
  <c r="DH81"/>
  <c r="DG81"/>
  <c r="DF81"/>
  <c r="DE81"/>
  <c r="DD81"/>
  <c r="DC81"/>
  <c r="DB81"/>
  <c r="DA81"/>
  <c r="CZ81"/>
  <c r="CY81"/>
  <c r="CX81"/>
  <c r="CW81"/>
  <c r="CV81"/>
  <c r="CU81"/>
  <c r="CT81"/>
  <c r="CS81"/>
  <c r="CR81"/>
  <c r="CQ81"/>
  <c r="CP81"/>
  <c r="CO81"/>
  <c r="CN81"/>
  <c r="CM81"/>
  <c r="CL81"/>
  <c r="CK81"/>
  <c r="CJ81"/>
  <c r="CI81"/>
  <c r="CH81"/>
  <c r="CG81"/>
  <c r="BO81"/>
  <c r="BN81"/>
  <c r="BM81"/>
  <c r="BL81"/>
  <c r="BK81"/>
  <c r="BJ81"/>
  <c r="BI81"/>
  <c r="BH81"/>
  <c r="BG81"/>
  <c r="BF81"/>
  <c r="BE81"/>
  <c r="BD81"/>
  <c r="BC81"/>
  <c r="AZ81"/>
  <c r="AY81"/>
  <c r="AX81"/>
  <c r="AW81"/>
  <c r="AV81"/>
  <c r="AU81"/>
  <c r="AT81"/>
  <c r="AS81"/>
  <c r="AR81"/>
  <c r="AQ81"/>
  <c r="AP81"/>
  <c r="AO81"/>
  <c r="AN81"/>
  <c r="AK81"/>
  <c r="AJ81"/>
  <c r="AI81"/>
  <c r="AH81"/>
  <c r="AG81"/>
  <c r="AF81"/>
  <c r="AE81"/>
  <c r="AD81"/>
  <c r="AC81"/>
  <c r="AB81"/>
  <c r="AA81"/>
  <c r="Z81"/>
  <c r="Y81"/>
  <c r="X81"/>
  <c r="W81"/>
  <c r="V81"/>
  <c r="U81"/>
  <c r="T81"/>
  <c r="S81"/>
  <c r="R81"/>
  <c r="Q81"/>
  <c r="P81"/>
  <c r="O81"/>
  <c r="N81"/>
  <c r="M81"/>
  <c r="L81"/>
  <c r="K81"/>
  <c r="J81"/>
  <c r="DQ80"/>
  <c r="DO80"/>
  <c r="DN80"/>
  <c r="DM80"/>
  <c r="DL80"/>
  <c r="DK80"/>
  <c r="DJ80"/>
  <c r="DI80"/>
  <c r="DH80"/>
  <c r="DG80"/>
  <c r="DF80"/>
  <c r="DE80"/>
  <c r="DD80"/>
  <c r="DC80"/>
  <c r="DB80"/>
  <c r="DA80"/>
  <c r="CZ80"/>
  <c r="CY80"/>
  <c r="CX80"/>
  <c r="CW80"/>
  <c r="CV80"/>
  <c r="CU80"/>
  <c r="CT80"/>
  <c r="CS80"/>
  <c r="CR80"/>
  <c r="CQ80"/>
  <c r="CP80"/>
  <c r="CO80"/>
  <c r="CN80"/>
  <c r="CM80"/>
  <c r="CL80"/>
  <c r="CK80"/>
  <c r="CJ80"/>
  <c r="CI80"/>
  <c r="CH80"/>
  <c r="CG80"/>
  <c r="BO80"/>
  <c r="BN80"/>
  <c r="BM80"/>
  <c r="BL80"/>
  <c r="BK80"/>
  <c r="BJ80"/>
  <c r="BI80"/>
  <c r="BH80"/>
  <c r="BG80"/>
  <c r="BF80"/>
  <c r="BE80"/>
  <c r="BD80"/>
  <c r="BC80"/>
  <c r="AZ80"/>
  <c r="AY80"/>
  <c r="AX80"/>
  <c r="AW80"/>
  <c r="AV80"/>
  <c r="AU80"/>
  <c r="AT80"/>
  <c r="AS80"/>
  <c r="AR80"/>
  <c r="AQ80"/>
  <c r="AP80"/>
  <c r="AO80"/>
  <c r="AN80"/>
  <c r="AK80"/>
  <c r="AJ80"/>
  <c r="AI80"/>
  <c r="AH80"/>
  <c r="AG80"/>
  <c r="AF80"/>
  <c r="AE80"/>
  <c r="AD80"/>
  <c r="AC80"/>
  <c r="AB80"/>
  <c r="AA80"/>
  <c r="Z80"/>
  <c r="Y80"/>
  <c r="X80"/>
  <c r="W80"/>
  <c r="V80"/>
  <c r="U80"/>
  <c r="T80"/>
  <c r="S80"/>
  <c r="R80"/>
  <c r="Q80"/>
  <c r="P80"/>
  <c r="O80"/>
  <c r="N80"/>
  <c r="M80"/>
  <c r="L80"/>
  <c r="K80"/>
  <c r="J80"/>
  <c r="DQ79"/>
  <c r="DO79"/>
  <c r="DN79"/>
  <c r="DM79"/>
  <c r="DL79"/>
  <c r="DK79"/>
  <c r="DJ79"/>
  <c r="DI79"/>
  <c r="DH79"/>
  <c r="DG79"/>
  <c r="DF79"/>
  <c r="DE79"/>
  <c r="DD79"/>
  <c r="DC79"/>
  <c r="DB79"/>
  <c r="DA79"/>
  <c r="CZ79"/>
  <c r="CY79"/>
  <c r="CX79"/>
  <c r="CW79"/>
  <c r="CV79"/>
  <c r="CU79"/>
  <c r="CT79"/>
  <c r="CS79"/>
  <c r="CR79"/>
  <c r="CQ79"/>
  <c r="CP79"/>
  <c r="CO79"/>
  <c r="CN79"/>
  <c r="CM79"/>
  <c r="CL79"/>
  <c r="CK79"/>
  <c r="CJ79"/>
  <c r="CI79"/>
  <c r="CH79"/>
  <c r="CG79"/>
  <c r="BO79"/>
  <c r="BN79"/>
  <c r="BM79"/>
  <c r="BL79"/>
  <c r="BK79"/>
  <c r="BJ79"/>
  <c r="BI79"/>
  <c r="BH79"/>
  <c r="BG79"/>
  <c r="BF79"/>
  <c r="BE79"/>
  <c r="BD79"/>
  <c r="BC79"/>
  <c r="AZ79"/>
  <c r="AY79"/>
  <c r="AX79"/>
  <c r="AW79"/>
  <c r="AV79"/>
  <c r="AU79"/>
  <c r="AT79"/>
  <c r="AS79"/>
  <c r="AR79"/>
  <c r="AQ79"/>
  <c r="AP79"/>
  <c r="AO79"/>
  <c r="AN79"/>
  <c r="AK79"/>
  <c r="AJ79"/>
  <c r="AI79"/>
  <c r="AH79"/>
  <c r="AG79"/>
  <c r="AF79"/>
  <c r="AE79"/>
  <c r="AD79"/>
  <c r="AC79"/>
  <c r="AB79"/>
  <c r="AA79"/>
  <c r="Z79"/>
  <c r="Y79"/>
  <c r="X79"/>
  <c r="W79"/>
  <c r="V79"/>
  <c r="U79"/>
  <c r="T79"/>
  <c r="S79"/>
  <c r="R79"/>
  <c r="Q79"/>
  <c r="P79"/>
  <c r="O79"/>
  <c r="N79"/>
  <c r="M79"/>
  <c r="L79"/>
  <c r="K79"/>
  <c r="J79"/>
  <c r="DQ78"/>
  <c r="DO78"/>
  <c r="DN78"/>
  <c r="DM78"/>
  <c r="DL78"/>
  <c r="DK78"/>
  <c r="DJ78"/>
  <c r="DI78"/>
  <c r="DH78"/>
  <c r="DG78"/>
  <c r="DF78"/>
  <c r="DE78"/>
  <c r="DD78"/>
  <c r="DC78"/>
  <c r="DB78"/>
  <c r="DA78"/>
  <c r="CZ78"/>
  <c r="CY78"/>
  <c r="CX78"/>
  <c r="CW78"/>
  <c r="CV78"/>
  <c r="CU78"/>
  <c r="CT78"/>
  <c r="CS78"/>
  <c r="CR78"/>
  <c r="CQ78"/>
  <c r="CP78"/>
  <c r="CO78"/>
  <c r="CN78"/>
  <c r="CM78"/>
  <c r="CL78"/>
  <c r="CK78"/>
  <c r="CJ78"/>
  <c r="CI78"/>
  <c r="CH78"/>
  <c r="CG78"/>
  <c r="BO78"/>
  <c r="BN78"/>
  <c r="BM78"/>
  <c r="BL78"/>
  <c r="BK78"/>
  <c r="BJ78"/>
  <c r="BI78"/>
  <c r="BH78"/>
  <c r="BG78"/>
  <c r="BF78"/>
  <c r="BE78"/>
  <c r="BD78"/>
  <c r="BC78"/>
  <c r="AZ78"/>
  <c r="AY78"/>
  <c r="AX78"/>
  <c r="AW78"/>
  <c r="AV78"/>
  <c r="AU78"/>
  <c r="AT78"/>
  <c r="AS78"/>
  <c r="AR78"/>
  <c r="AQ78"/>
  <c r="AP78"/>
  <c r="AO78"/>
  <c r="AN78"/>
  <c r="AK78"/>
  <c r="AJ78"/>
  <c r="AI78"/>
  <c r="AH78"/>
  <c r="AG78"/>
  <c r="AF78"/>
  <c r="AE78"/>
  <c r="AD78"/>
  <c r="AC78"/>
  <c r="AB78"/>
  <c r="AA78"/>
  <c r="Z78"/>
  <c r="Y78"/>
  <c r="X78"/>
  <c r="W78"/>
  <c r="V78"/>
  <c r="U78"/>
  <c r="T78"/>
  <c r="S78"/>
  <c r="R78"/>
  <c r="Q78"/>
  <c r="P78"/>
  <c r="O78"/>
  <c r="N78"/>
  <c r="M78"/>
  <c r="L78"/>
  <c r="K78"/>
  <c r="J78"/>
  <c r="DQ77"/>
  <c r="DO77"/>
  <c r="DN77"/>
  <c r="DM77"/>
  <c r="DL77"/>
  <c r="DK77"/>
  <c r="DJ77"/>
  <c r="DI77"/>
  <c r="DH77"/>
  <c r="DG77"/>
  <c r="DF77"/>
  <c r="DE77"/>
  <c r="DD77"/>
  <c r="DC77"/>
  <c r="DB77"/>
  <c r="DA77"/>
  <c r="CZ77"/>
  <c r="CY77"/>
  <c r="CX77"/>
  <c r="CW77"/>
  <c r="CV77"/>
  <c r="CU77"/>
  <c r="CT77"/>
  <c r="CS77"/>
  <c r="CR77"/>
  <c r="CQ77"/>
  <c r="CP77"/>
  <c r="CO77"/>
  <c r="CN77"/>
  <c r="CM77"/>
  <c r="CL77"/>
  <c r="CK77"/>
  <c r="CJ77"/>
  <c r="CI77"/>
  <c r="CH77"/>
  <c r="CG77"/>
  <c r="BO77"/>
  <c r="BN77"/>
  <c r="BM77"/>
  <c r="BL77"/>
  <c r="BK77"/>
  <c r="BJ77"/>
  <c r="BI77"/>
  <c r="BH77"/>
  <c r="BG77"/>
  <c r="BF77"/>
  <c r="BE77"/>
  <c r="BD77"/>
  <c r="BC77"/>
  <c r="AZ77"/>
  <c r="AY77"/>
  <c r="AX77"/>
  <c r="AW77"/>
  <c r="AV77"/>
  <c r="AU77"/>
  <c r="AT77"/>
  <c r="AS77"/>
  <c r="AR77"/>
  <c r="AQ77"/>
  <c r="AP77"/>
  <c r="AO77"/>
  <c r="AN77"/>
  <c r="AK77"/>
  <c r="AJ77"/>
  <c r="AI77"/>
  <c r="AH77"/>
  <c r="AG77"/>
  <c r="AF77"/>
  <c r="AE77"/>
  <c r="AD77"/>
  <c r="AC77"/>
  <c r="AB77"/>
  <c r="AA77"/>
  <c r="Z77"/>
  <c r="Y77"/>
  <c r="X77"/>
  <c r="W77"/>
  <c r="V77"/>
  <c r="U77"/>
  <c r="T77"/>
  <c r="S77"/>
  <c r="R77"/>
  <c r="Q77"/>
  <c r="P77"/>
  <c r="O77"/>
  <c r="N77"/>
  <c r="M77"/>
  <c r="L77"/>
  <c r="K77"/>
  <c r="J77"/>
  <c r="DQ76"/>
  <c r="DO76"/>
  <c r="DN76"/>
  <c r="DM76"/>
  <c r="DL76"/>
  <c r="DK76"/>
  <c r="DJ76"/>
  <c r="DI76"/>
  <c r="DH76"/>
  <c r="DG76"/>
  <c r="DF76"/>
  <c r="DE76"/>
  <c r="DD76"/>
  <c r="DC76"/>
  <c r="DB76"/>
  <c r="DA76"/>
  <c r="CZ76"/>
  <c r="CY76"/>
  <c r="CX76"/>
  <c r="CW76"/>
  <c r="CV76"/>
  <c r="CU76"/>
  <c r="CT76"/>
  <c r="CS76"/>
  <c r="CR76"/>
  <c r="CQ76"/>
  <c r="CP76"/>
  <c r="CO76"/>
  <c r="CN76"/>
  <c r="CM76"/>
  <c r="CL76"/>
  <c r="CK76"/>
  <c r="CJ76"/>
  <c r="CI76"/>
  <c r="CH76"/>
  <c r="CG76"/>
  <c r="BO76"/>
  <c r="BN76"/>
  <c r="BM76"/>
  <c r="BL76"/>
  <c r="BK76"/>
  <c r="BJ76"/>
  <c r="BI76"/>
  <c r="BH76"/>
  <c r="BG76"/>
  <c r="BF76"/>
  <c r="BE76"/>
  <c r="BD76"/>
  <c r="BC76"/>
  <c r="AZ76"/>
  <c r="AY76"/>
  <c r="AX76"/>
  <c r="AW76"/>
  <c r="AV76"/>
  <c r="AU76"/>
  <c r="AT76"/>
  <c r="AS76"/>
  <c r="AR76"/>
  <c r="AQ76"/>
  <c r="AP76"/>
  <c r="AO76"/>
  <c r="AN76"/>
  <c r="AK76"/>
  <c r="AJ76"/>
  <c r="AI76"/>
  <c r="AH76"/>
  <c r="AG76"/>
  <c r="AF76"/>
  <c r="AE76"/>
  <c r="AD76"/>
  <c r="AC76"/>
  <c r="AB76"/>
  <c r="AA76"/>
  <c r="Z76"/>
  <c r="Y76"/>
  <c r="X76"/>
  <c r="W76"/>
  <c r="V76"/>
  <c r="U76"/>
  <c r="T76"/>
  <c r="S76"/>
  <c r="R76"/>
  <c r="Q76"/>
  <c r="P76"/>
  <c r="O76"/>
  <c r="N76"/>
  <c r="M76"/>
  <c r="L76"/>
  <c r="K76"/>
  <c r="J76"/>
  <c r="DQ75"/>
  <c r="DO75"/>
  <c r="DN75"/>
  <c r="DM75"/>
  <c r="DL75"/>
  <c r="DK75"/>
  <c r="DJ75"/>
  <c r="DI75"/>
  <c r="DH75"/>
  <c r="DG75"/>
  <c r="DF75"/>
  <c r="DE75"/>
  <c r="DD75"/>
  <c r="DC75"/>
  <c r="DB75"/>
  <c r="DA75"/>
  <c r="CZ75"/>
  <c r="CY75"/>
  <c r="CX75"/>
  <c r="CW75"/>
  <c r="CV75"/>
  <c r="CU75"/>
  <c r="CT75"/>
  <c r="CS75"/>
  <c r="CR75"/>
  <c r="CQ75"/>
  <c r="CP75"/>
  <c r="CO75"/>
  <c r="CN75"/>
  <c r="CM75"/>
  <c r="CL75"/>
  <c r="CK75"/>
  <c r="CJ75"/>
  <c r="CI75"/>
  <c r="CH75"/>
  <c r="CG75"/>
  <c r="BO75"/>
  <c r="BN75"/>
  <c r="BM75"/>
  <c r="BL75"/>
  <c r="BK75"/>
  <c r="BJ75"/>
  <c r="BI75"/>
  <c r="BH75"/>
  <c r="BG75"/>
  <c r="BF75"/>
  <c r="BE75"/>
  <c r="BD75"/>
  <c r="BC75"/>
  <c r="AZ75"/>
  <c r="AY75"/>
  <c r="AX75"/>
  <c r="AW75"/>
  <c r="AV75"/>
  <c r="AU75"/>
  <c r="AT75"/>
  <c r="AS75"/>
  <c r="AR75"/>
  <c r="AQ75"/>
  <c r="AP75"/>
  <c r="AO75"/>
  <c r="AN75"/>
  <c r="AK75"/>
  <c r="AJ75"/>
  <c r="AI75"/>
  <c r="AH75"/>
  <c r="AG75"/>
  <c r="AF75"/>
  <c r="AE75"/>
  <c r="AD75"/>
  <c r="AC75"/>
  <c r="AB75"/>
  <c r="AA75"/>
  <c r="Z75"/>
  <c r="Y75"/>
  <c r="X75"/>
  <c r="W75"/>
  <c r="V75"/>
  <c r="U75"/>
  <c r="T75"/>
  <c r="S75"/>
  <c r="R75"/>
  <c r="Q75"/>
  <c r="P75"/>
  <c r="O75"/>
  <c r="N75"/>
  <c r="M75"/>
  <c r="L75"/>
  <c r="K75"/>
  <c r="J75"/>
  <c r="DQ74"/>
  <c r="DO74"/>
  <c r="DN74"/>
  <c r="DM74"/>
  <c r="DL74"/>
  <c r="DK74"/>
  <c r="DJ74"/>
  <c r="DI74"/>
  <c r="DH74"/>
  <c r="DG74"/>
  <c r="DF74"/>
  <c r="DE74"/>
  <c r="DD74"/>
  <c r="DC74"/>
  <c r="DB74"/>
  <c r="DA74"/>
  <c r="CZ74"/>
  <c r="CY74"/>
  <c r="CX74"/>
  <c r="CW74"/>
  <c r="CV74"/>
  <c r="CU74"/>
  <c r="CT74"/>
  <c r="CS74"/>
  <c r="CR74"/>
  <c r="CQ74"/>
  <c r="CP74"/>
  <c r="CO74"/>
  <c r="CN74"/>
  <c r="CM74"/>
  <c r="CL74"/>
  <c r="CK74"/>
  <c r="CJ74"/>
  <c r="CI74"/>
  <c r="CH74"/>
  <c r="CG74"/>
  <c r="BO74"/>
  <c r="BN74"/>
  <c r="BM74"/>
  <c r="BL74"/>
  <c r="BK74"/>
  <c r="BJ74"/>
  <c r="BI74"/>
  <c r="BH74"/>
  <c r="BG74"/>
  <c r="BF74"/>
  <c r="BE74"/>
  <c r="BD74"/>
  <c r="BC74"/>
  <c r="AZ74"/>
  <c r="AY74"/>
  <c r="AX74"/>
  <c r="AW74"/>
  <c r="AV74"/>
  <c r="AU74"/>
  <c r="AT74"/>
  <c r="AS74"/>
  <c r="AR74"/>
  <c r="AQ74"/>
  <c r="AP74"/>
  <c r="AO74"/>
  <c r="AN74"/>
  <c r="AK74"/>
  <c r="AJ74"/>
  <c r="AI74"/>
  <c r="AH74"/>
  <c r="AG74"/>
  <c r="AF74"/>
  <c r="AE74"/>
  <c r="AD74"/>
  <c r="AC74"/>
  <c r="AB74"/>
  <c r="AA74"/>
  <c r="Z74"/>
  <c r="Y74"/>
  <c r="X74"/>
  <c r="W74"/>
  <c r="V74"/>
  <c r="U74"/>
  <c r="T74"/>
  <c r="S74"/>
  <c r="R74"/>
  <c r="Q74"/>
  <c r="P74"/>
  <c r="O74"/>
  <c r="N74"/>
  <c r="M74"/>
  <c r="L74"/>
  <c r="K74"/>
  <c r="J74"/>
  <c r="DQ73"/>
  <c r="DO73"/>
  <c r="DN73"/>
  <c r="DM73"/>
  <c r="DL73"/>
  <c r="DK73"/>
  <c r="DJ73"/>
  <c r="DI73"/>
  <c r="DH73"/>
  <c r="DG73"/>
  <c r="DF73"/>
  <c r="DE73"/>
  <c r="DD73"/>
  <c r="DC73"/>
  <c r="DB73"/>
  <c r="DA73"/>
  <c r="CZ73"/>
  <c r="CY73"/>
  <c r="CX73"/>
  <c r="CW73"/>
  <c r="CV73"/>
  <c r="CU73"/>
  <c r="CT73"/>
  <c r="CS73"/>
  <c r="CR73"/>
  <c r="CQ73"/>
  <c r="CP73"/>
  <c r="CO73"/>
  <c r="CN73"/>
  <c r="CM73"/>
  <c r="CL73"/>
  <c r="CK73"/>
  <c r="CJ73"/>
  <c r="CI73"/>
  <c r="CH73"/>
  <c r="CG73"/>
  <c r="BO73"/>
  <c r="BN73"/>
  <c r="BM73"/>
  <c r="BL73"/>
  <c r="BK73"/>
  <c r="BJ73"/>
  <c r="BI73"/>
  <c r="BH73"/>
  <c r="BG73"/>
  <c r="BF73"/>
  <c r="BE73"/>
  <c r="BD73"/>
  <c r="BC73"/>
  <c r="AZ73"/>
  <c r="AY73"/>
  <c r="AX73"/>
  <c r="AW73"/>
  <c r="AV73"/>
  <c r="AU73"/>
  <c r="AT73"/>
  <c r="AS73"/>
  <c r="AR73"/>
  <c r="AQ73"/>
  <c r="AP73"/>
  <c r="AO73"/>
  <c r="AN73"/>
  <c r="AK73"/>
  <c r="AJ73"/>
  <c r="AI73"/>
  <c r="AH73"/>
  <c r="AG73"/>
  <c r="AF73"/>
  <c r="AE73"/>
  <c r="AD73"/>
  <c r="AC73"/>
  <c r="AB73"/>
  <c r="AA73"/>
  <c r="Z73"/>
  <c r="Y73"/>
  <c r="X73"/>
  <c r="W73"/>
  <c r="V73"/>
  <c r="U73"/>
  <c r="T73"/>
  <c r="S73"/>
  <c r="R73"/>
  <c r="Q73"/>
  <c r="P73"/>
  <c r="O73"/>
  <c r="N73"/>
  <c r="M73"/>
  <c r="L73"/>
  <c r="K73"/>
  <c r="J73"/>
  <c r="DQ72"/>
  <c r="DO72"/>
  <c r="DN72"/>
  <c r="DM72"/>
  <c r="DL72"/>
  <c r="DK72"/>
  <c r="DJ72"/>
  <c r="DI72"/>
  <c r="DH72"/>
  <c r="DG72"/>
  <c r="DF72"/>
  <c r="DE72"/>
  <c r="DD72"/>
  <c r="DC72"/>
  <c r="DB72"/>
  <c r="DA72"/>
  <c r="CZ72"/>
  <c r="CY72"/>
  <c r="CX72"/>
  <c r="CW72"/>
  <c r="CV72"/>
  <c r="CU72"/>
  <c r="CT72"/>
  <c r="CS72"/>
  <c r="CR72"/>
  <c r="CQ72"/>
  <c r="CP72"/>
  <c r="CO72"/>
  <c r="CN72"/>
  <c r="CM72"/>
  <c r="CL72"/>
  <c r="CK72"/>
  <c r="CJ72"/>
  <c r="CI72"/>
  <c r="CH72"/>
  <c r="CG72"/>
  <c r="BO72"/>
  <c r="BN72"/>
  <c r="BM72"/>
  <c r="BL72"/>
  <c r="BK72"/>
  <c r="BJ72"/>
  <c r="BI72"/>
  <c r="BH72"/>
  <c r="BG72"/>
  <c r="BF72"/>
  <c r="BE72"/>
  <c r="BD72"/>
  <c r="BC72"/>
  <c r="AZ72"/>
  <c r="AY72"/>
  <c r="AX72"/>
  <c r="AW72"/>
  <c r="AV72"/>
  <c r="AU72"/>
  <c r="AT72"/>
  <c r="AS72"/>
  <c r="AR72"/>
  <c r="AQ72"/>
  <c r="AP72"/>
  <c r="AO72"/>
  <c r="AN72"/>
  <c r="AK72"/>
  <c r="AJ72"/>
  <c r="AI72"/>
  <c r="AH72"/>
  <c r="AG72"/>
  <c r="AF72"/>
  <c r="AE72"/>
  <c r="AD72"/>
  <c r="AC72"/>
  <c r="AB72"/>
  <c r="AA72"/>
  <c r="Z72"/>
  <c r="Y72"/>
  <c r="X72"/>
  <c r="W72"/>
  <c r="V72"/>
  <c r="U72"/>
  <c r="T72"/>
  <c r="S72"/>
  <c r="R72"/>
  <c r="Q72"/>
  <c r="P72"/>
  <c r="O72"/>
  <c r="N72"/>
  <c r="M72"/>
  <c r="L72"/>
  <c r="K72"/>
  <c r="J72"/>
  <c r="DQ71"/>
  <c r="DO71"/>
  <c r="DN71"/>
  <c r="DM71"/>
  <c r="DL71"/>
  <c r="DK71"/>
  <c r="DJ71"/>
  <c r="DI71"/>
  <c r="DH71"/>
  <c r="DG71"/>
  <c r="DF71"/>
  <c r="DE71"/>
  <c r="DD71"/>
  <c r="DC71"/>
  <c r="DB71"/>
  <c r="DA71"/>
  <c r="CZ71"/>
  <c r="CY71"/>
  <c r="CX71"/>
  <c r="CW71"/>
  <c r="CV71"/>
  <c r="CU71"/>
  <c r="CT71"/>
  <c r="CS71"/>
  <c r="CR71"/>
  <c r="CQ71"/>
  <c r="CP71"/>
  <c r="CO71"/>
  <c r="CN71"/>
  <c r="CM71"/>
  <c r="CL71"/>
  <c r="CK71"/>
  <c r="CJ71"/>
  <c r="CI71"/>
  <c r="CH71"/>
  <c r="CG71"/>
  <c r="BO71"/>
  <c r="BN71"/>
  <c r="BM71"/>
  <c r="BL71"/>
  <c r="BK71"/>
  <c r="BJ71"/>
  <c r="BI71"/>
  <c r="BH71"/>
  <c r="BG71"/>
  <c r="BF71"/>
  <c r="BE71"/>
  <c r="BD71"/>
  <c r="BC71"/>
  <c r="AZ71"/>
  <c r="AY71"/>
  <c r="AX71"/>
  <c r="AW71"/>
  <c r="AV71"/>
  <c r="AU71"/>
  <c r="AT71"/>
  <c r="AS71"/>
  <c r="AR71"/>
  <c r="AQ71"/>
  <c r="AP71"/>
  <c r="AO71"/>
  <c r="AN71"/>
  <c r="AK71"/>
  <c r="AJ71"/>
  <c r="AI71"/>
  <c r="AH71"/>
  <c r="AG71"/>
  <c r="AF71"/>
  <c r="AE71"/>
  <c r="AD71"/>
  <c r="AC71"/>
  <c r="AB71"/>
  <c r="AA71"/>
  <c r="Z71"/>
  <c r="Y71"/>
  <c r="X71"/>
  <c r="W71"/>
  <c r="V71"/>
  <c r="U71"/>
  <c r="T71"/>
  <c r="S71"/>
  <c r="R71"/>
  <c r="Q71"/>
  <c r="P71"/>
  <c r="O71"/>
  <c r="N71"/>
  <c r="M71"/>
  <c r="L71"/>
  <c r="K71"/>
  <c r="J71"/>
  <c r="DQ70"/>
  <c r="DO70"/>
  <c r="DN70"/>
  <c r="DM70"/>
  <c r="DL70"/>
  <c r="DK70"/>
  <c r="DJ70"/>
  <c r="DI70"/>
  <c r="DH70"/>
  <c r="DG70"/>
  <c r="DF70"/>
  <c r="DE70"/>
  <c r="DD70"/>
  <c r="DC70"/>
  <c r="DB70"/>
  <c r="DA70"/>
  <c r="CZ70"/>
  <c r="CY70"/>
  <c r="CX70"/>
  <c r="CW70"/>
  <c r="CV70"/>
  <c r="CU70"/>
  <c r="CT70"/>
  <c r="CS70"/>
  <c r="CR70"/>
  <c r="CQ70"/>
  <c r="CP70"/>
  <c r="CO70"/>
  <c r="CN70"/>
  <c r="CM70"/>
  <c r="CL70"/>
  <c r="CK70"/>
  <c r="CJ70"/>
  <c r="CI70"/>
  <c r="CH70"/>
  <c r="CG70"/>
  <c r="BO70"/>
  <c r="BN70"/>
  <c r="BM70"/>
  <c r="BL70"/>
  <c r="BK70"/>
  <c r="BJ70"/>
  <c r="BI70"/>
  <c r="BH70"/>
  <c r="BG70"/>
  <c r="BF70"/>
  <c r="BE70"/>
  <c r="BD70"/>
  <c r="BC70"/>
  <c r="AZ70"/>
  <c r="AY70"/>
  <c r="AX70"/>
  <c r="AW70"/>
  <c r="AV70"/>
  <c r="AU70"/>
  <c r="AT70"/>
  <c r="AS70"/>
  <c r="AR70"/>
  <c r="AQ70"/>
  <c r="AP70"/>
  <c r="AO70"/>
  <c r="AN70"/>
  <c r="AK70"/>
  <c r="AJ70"/>
  <c r="AI70"/>
  <c r="AH70"/>
  <c r="AG70"/>
  <c r="AF70"/>
  <c r="AE70"/>
  <c r="AD70"/>
  <c r="AC70"/>
  <c r="AB70"/>
  <c r="AA70"/>
  <c r="Z70"/>
  <c r="Y70"/>
  <c r="X70"/>
  <c r="W70"/>
  <c r="V70"/>
  <c r="U70"/>
  <c r="T70"/>
  <c r="S70"/>
  <c r="R70"/>
  <c r="Q70"/>
  <c r="P70"/>
  <c r="O70"/>
  <c r="N70"/>
  <c r="M70"/>
  <c r="L70"/>
  <c r="K70"/>
  <c r="J70"/>
  <c r="DQ69"/>
  <c r="DO69"/>
  <c r="DN69"/>
  <c r="DM69"/>
  <c r="DL69"/>
  <c r="DK69"/>
  <c r="DJ69"/>
  <c r="DI69"/>
  <c r="DH69"/>
  <c r="DG69"/>
  <c r="DF69"/>
  <c r="DE69"/>
  <c r="DD69"/>
  <c r="DC69"/>
  <c r="DB69"/>
  <c r="DA69"/>
  <c r="CZ69"/>
  <c r="CY69"/>
  <c r="CX69"/>
  <c r="CW69"/>
  <c r="CV69"/>
  <c r="CU69"/>
  <c r="CT69"/>
  <c r="CS69"/>
  <c r="CR69"/>
  <c r="CQ69"/>
  <c r="CP69"/>
  <c r="CO69"/>
  <c r="CN69"/>
  <c r="CM69"/>
  <c r="CL69"/>
  <c r="CK69"/>
  <c r="CJ69"/>
  <c r="CI69"/>
  <c r="CH69"/>
  <c r="CG69"/>
  <c r="BO69"/>
  <c r="BN69"/>
  <c r="BM69"/>
  <c r="BL69"/>
  <c r="BK69"/>
  <c r="BJ69"/>
  <c r="BI69"/>
  <c r="BH69"/>
  <c r="BG69"/>
  <c r="BF69"/>
  <c r="BE69"/>
  <c r="BD69"/>
  <c r="BC69"/>
  <c r="AZ69"/>
  <c r="AY69"/>
  <c r="AX69"/>
  <c r="AW69"/>
  <c r="AV69"/>
  <c r="AU69"/>
  <c r="AT69"/>
  <c r="AS69"/>
  <c r="AR69"/>
  <c r="AQ69"/>
  <c r="AP69"/>
  <c r="AO69"/>
  <c r="AN69"/>
  <c r="AK69"/>
  <c r="AJ69"/>
  <c r="AI69"/>
  <c r="AH69"/>
  <c r="AG69"/>
  <c r="AF69"/>
  <c r="AE69"/>
  <c r="AD69"/>
  <c r="AC69"/>
  <c r="AB69"/>
  <c r="AA69"/>
  <c r="Z69"/>
  <c r="Y69"/>
  <c r="X69"/>
  <c r="W69"/>
  <c r="V69"/>
  <c r="U69"/>
  <c r="T69"/>
  <c r="S69"/>
  <c r="R69"/>
  <c r="Q69"/>
  <c r="P69"/>
  <c r="O69"/>
  <c r="N69"/>
  <c r="M69"/>
  <c r="L69"/>
  <c r="K69"/>
  <c r="J69"/>
  <c r="DQ68"/>
  <c r="DO68"/>
  <c r="DN68"/>
  <c r="DM68"/>
  <c r="DL68"/>
  <c r="DK68"/>
  <c r="DJ68"/>
  <c r="DI68"/>
  <c r="DH68"/>
  <c r="DG68"/>
  <c r="DF68"/>
  <c r="DE68"/>
  <c r="DD68"/>
  <c r="DC68"/>
  <c r="DB68"/>
  <c r="DA68"/>
  <c r="CZ68"/>
  <c r="CY68"/>
  <c r="CX68"/>
  <c r="CW68"/>
  <c r="CV68"/>
  <c r="CU68"/>
  <c r="CT68"/>
  <c r="CS68"/>
  <c r="CR68"/>
  <c r="CQ68"/>
  <c r="CP68"/>
  <c r="CO68"/>
  <c r="CN68"/>
  <c r="CM68"/>
  <c r="CL68"/>
  <c r="CK68"/>
  <c r="CJ68"/>
  <c r="CI68"/>
  <c r="CH68"/>
  <c r="CG68"/>
  <c r="BO68"/>
  <c r="BN68"/>
  <c r="BM68"/>
  <c r="BL68"/>
  <c r="BK68"/>
  <c r="BJ68"/>
  <c r="BI68"/>
  <c r="BH68"/>
  <c r="BG68"/>
  <c r="BF68"/>
  <c r="BE68"/>
  <c r="BD68"/>
  <c r="BC68"/>
  <c r="AZ68"/>
  <c r="AY68"/>
  <c r="AX68"/>
  <c r="AW68"/>
  <c r="AV68"/>
  <c r="AU68"/>
  <c r="AT68"/>
  <c r="AS68"/>
  <c r="AR68"/>
  <c r="AQ68"/>
  <c r="AP68"/>
  <c r="AO68"/>
  <c r="AN68"/>
  <c r="AK68"/>
  <c r="AJ68"/>
  <c r="AI68"/>
  <c r="AH68"/>
  <c r="AG68"/>
  <c r="AF68"/>
  <c r="AE68"/>
  <c r="AD68"/>
  <c r="AC68"/>
  <c r="AB68"/>
  <c r="AA68"/>
  <c r="Z68"/>
  <c r="Y68"/>
  <c r="X68"/>
  <c r="W68"/>
  <c r="V68"/>
  <c r="U68"/>
  <c r="T68"/>
  <c r="S68"/>
  <c r="R68"/>
  <c r="Q68"/>
  <c r="P68"/>
  <c r="O68"/>
  <c r="N68"/>
  <c r="M68"/>
  <c r="L68"/>
  <c r="K68"/>
  <c r="J68"/>
  <c r="DQ67"/>
  <c r="DO67"/>
  <c r="DN67"/>
  <c r="DM67"/>
  <c r="DL67"/>
  <c r="DK67"/>
  <c r="DJ67"/>
  <c r="DI67"/>
  <c r="DH67"/>
  <c r="DG67"/>
  <c r="DF67"/>
  <c r="DE67"/>
  <c r="DD67"/>
  <c r="DC67"/>
  <c r="DB67"/>
  <c r="DA67"/>
  <c r="CZ67"/>
  <c r="CY67"/>
  <c r="CX67"/>
  <c r="CW67"/>
  <c r="CV67"/>
  <c r="CU67"/>
  <c r="CT67"/>
  <c r="CS67"/>
  <c r="CR67"/>
  <c r="CQ67"/>
  <c r="CP67"/>
  <c r="CO67"/>
  <c r="CN67"/>
  <c r="CM67"/>
  <c r="CL67"/>
  <c r="CK67"/>
  <c r="CJ67"/>
  <c r="CI67"/>
  <c r="CH67"/>
  <c r="CG67"/>
  <c r="BO67"/>
  <c r="BN67"/>
  <c r="BM67"/>
  <c r="BL67"/>
  <c r="BK67"/>
  <c r="BJ67"/>
  <c r="BI67"/>
  <c r="BH67"/>
  <c r="BG67"/>
  <c r="BF67"/>
  <c r="BE67"/>
  <c r="BD67"/>
  <c r="BC67"/>
  <c r="AZ67"/>
  <c r="AY67"/>
  <c r="AX67"/>
  <c r="AW67"/>
  <c r="AV67"/>
  <c r="AU67"/>
  <c r="AT67"/>
  <c r="AS67"/>
  <c r="AR67"/>
  <c r="AQ67"/>
  <c r="AP67"/>
  <c r="AO67"/>
  <c r="AN67"/>
  <c r="AK67"/>
  <c r="AJ67"/>
  <c r="AI67"/>
  <c r="AH67"/>
  <c r="AG67"/>
  <c r="AF67"/>
  <c r="AE67"/>
  <c r="AD67"/>
  <c r="AC67"/>
  <c r="AB67"/>
  <c r="AA67"/>
  <c r="Z67"/>
  <c r="Y67"/>
  <c r="X67"/>
  <c r="W67"/>
  <c r="V67"/>
  <c r="U67"/>
  <c r="T67"/>
  <c r="S67"/>
  <c r="R67"/>
  <c r="Q67"/>
  <c r="P67"/>
  <c r="O67"/>
  <c r="N67"/>
  <c r="M67"/>
  <c r="L67"/>
  <c r="K67"/>
  <c r="J67"/>
  <c r="DQ66"/>
  <c r="DO66"/>
  <c r="DN66"/>
  <c r="DM66"/>
  <c r="DL66"/>
  <c r="DK66"/>
  <c r="DJ66"/>
  <c r="DI66"/>
  <c r="DH66"/>
  <c r="DG66"/>
  <c r="DF66"/>
  <c r="DE66"/>
  <c r="DD66"/>
  <c r="DC66"/>
  <c r="DB66"/>
  <c r="DA66"/>
  <c r="CZ66"/>
  <c r="CY66"/>
  <c r="CX66"/>
  <c r="CW66"/>
  <c r="CV66"/>
  <c r="CU66"/>
  <c r="CT66"/>
  <c r="CS66"/>
  <c r="CR66"/>
  <c r="CQ66"/>
  <c r="CP66"/>
  <c r="CO66"/>
  <c r="CN66"/>
  <c r="CM66"/>
  <c r="CL66"/>
  <c r="CK66"/>
  <c r="CJ66"/>
  <c r="CI66"/>
  <c r="CH66"/>
  <c r="CG66"/>
  <c r="BO66"/>
  <c r="BN66"/>
  <c r="BM66"/>
  <c r="BL66"/>
  <c r="BK66"/>
  <c r="BJ66"/>
  <c r="BI66"/>
  <c r="BH66"/>
  <c r="BG66"/>
  <c r="BF66"/>
  <c r="BE66"/>
  <c r="BD66"/>
  <c r="BC66"/>
  <c r="AZ66"/>
  <c r="AY66"/>
  <c r="AX66"/>
  <c r="AW66"/>
  <c r="AV66"/>
  <c r="AU66"/>
  <c r="AT66"/>
  <c r="AS66"/>
  <c r="AR66"/>
  <c r="AQ66"/>
  <c r="AP66"/>
  <c r="AO66"/>
  <c r="AN66"/>
  <c r="AK66"/>
  <c r="AJ66"/>
  <c r="AI66"/>
  <c r="AH66"/>
  <c r="AG66"/>
  <c r="AF66"/>
  <c r="AE66"/>
  <c r="AD66"/>
  <c r="AC66"/>
  <c r="AB66"/>
  <c r="AA66"/>
  <c r="Z66"/>
  <c r="Y66"/>
  <c r="X66"/>
  <c r="W66"/>
  <c r="V66"/>
  <c r="U66"/>
  <c r="T66"/>
  <c r="S66"/>
  <c r="R66"/>
  <c r="Q66"/>
  <c r="P66"/>
  <c r="O66"/>
  <c r="N66"/>
  <c r="M66"/>
  <c r="L66"/>
  <c r="K66"/>
  <c r="J66"/>
  <c r="DQ65"/>
  <c r="DO65"/>
  <c r="DN65"/>
  <c r="DM65"/>
  <c r="DL65"/>
  <c r="DK65"/>
  <c r="DJ65"/>
  <c r="DI65"/>
  <c r="DH65"/>
  <c r="DG65"/>
  <c r="DF65"/>
  <c r="DE65"/>
  <c r="DD65"/>
  <c r="DC65"/>
  <c r="DB65"/>
  <c r="DA65"/>
  <c r="CZ65"/>
  <c r="CY65"/>
  <c r="CX65"/>
  <c r="CW65"/>
  <c r="CV65"/>
  <c r="CU65"/>
  <c r="CT65"/>
  <c r="CS65"/>
  <c r="CR65"/>
  <c r="CQ65"/>
  <c r="CP65"/>
  <c r="CO65"/>
  <c r="CN65"/>
  <c r="CM65"/>
  <c r="CL65"/>
  <c r="CK65"/>
  <c r="CJ65"/>
  <c r="CI65"/>
  <c r="CH65"/>
  <c r="CG65"/>
  <c r="BO65"/>
  <c r="BN65"/>
  <c r="BM65"/>
  <c r="BL65"/>
  <c r="BK65"/>
  <c r="BJ65"/>
  <c r="BI65"/>
  <c r="BH65"/>
  <c r="BG65"/>
  <c r="BF65"/>
  <c r="BE65"/>
  <c r="BD65"/>
  <c r="BC65"/>
  <c r="AZ65"/>
  <c r="AY65"/>
  <c r="AX65"/>
  <c r="AW65"/>
  <c r="AV65"/>
  <c r="AU65"/>
  <c r="AT65"/>
  <c r="AS65"/>
  <c r="AR65"/>
  <c r="AQ65"/>
  <c r="AP65"/>
  <c r="AO65"/>
  <c r="AN65"/>
  <c r="AK65"/>
  <c r="AJ65"/>
  <c r="AI65"/>
  <c r="AH65"/>
  <c r="AG65"/>
  <c r="AF65"/>
  <c r="AE65"/>
  <c r="AD65"/>
  <c r="AC65"/>
  <c r="AB65"/>
  <c r="AA65"/>
  <c r="Z65"/>
  <c r="Y65"/>
  <c r="X65"/>
  <c r="W65"/>
  <c r="V65"/>
  <c r="U65"/>
  <c r="T65"/>
  <c r="S65"/>
  <c r="R65"/>
  <c r="Q65"/>
  <c r="P65"/>
  <c r="O65"/>
  <c r="N65"/>
  <c r="M65"/>
  <c r="L65"/>
  <c r="K65"/>
  <c r="J65"/>
  <c r="DQ64"/>
  <c r="DO64"/>
  <c r="DN64"/>
  <c r="DM64"/>
  <c r="DL64"/>
  <c r="DK64"/>
  <c r="DJ64"/>
  <c r="DI64"/>
  <c r="DH64"/>
  <c r="DG64"/>
  <c r="DF64"/>
  <c r="DE64"/>
  <c r="DD64"/>
  <c r="DC64"/>
  <c r="DB64"/>
  <c r="DA64"/>
  <c r="CZ64"/>
  <c r="CY64"/>
  <c r="CX64"/>
  <c r="CW64"/>
  <c r="CV64"/>
  <c r="CU64"/>
  <c r="CT64"/>
  <c r="CS64"/>
  <c r="CR64"/>
  <c r="CQ64"/>
  <c r="CP64"/>
  <c r="CO64"/>
  <c r="CN64"/>
  <c r="CM64"/>
  <c r="CL64"/>
  <c r="CK64"/>
  <c r="CJ64"/>
  <c r="CI64"/>
  <c r="CH64"/>
  <c r="CG64"/>
  <c r="BO64"/>
  <c r="BN64"/>
  <c r="BM64"/>
  <c r="BL64"/>
  <c r="BK64"/>
  <c r="BJ64"/>
  <c r="BI64"/>
  <c r="BH64"/>
  <c r="BG64"/>
  <c r="BF64"/>
  <c r="BE64"/>
  <c r="BD64"/>
  <c r="BC64"/>
  <c r="AZ64"/>
  <c r="AY64"/>
  <c r="AX64"/>
  <c r="AW64"/>
  <c r="AV64"/>
  <c r="AU64"/>
  <c r="AT64"/>
  <c r="AS64"/>
  <c r="AR64"/>
  <c r="AQ64"/>
  <c r="AP64"/>
  <c r="AO64"/>
  <c r="AN64"/>
  <c r="AK64"/>
  <c r="AJ64"/>
  <c r="AI64"/>
  <c r="AH64"/>
  <c r="AG64"/>
  <c r="AF64"/>
  <c r="AE64"/>
  <c r="AD64"/>
  <c r="AC64"/>
  <c r="AB64"/>
  <c r="AA64"/>
  <c r="Z64"/>
  <c r="Y64"/>
  <c r="X64"/>
  <c r="W64"/>
  <c r="V64"/>
  <c r="U64"/>
  <c r="T64"/>
  <c r="S64"/>
  <c r="R64"/>
  <c r="Q64"/>
  <c r="P64"/>
  <c r="O64"/>
  <c r="N64"/>
  <c r="M64"/>
  <c r="L64"/>
  <c r="K64"/>
  <c r="J64"/>
  <c r="DQ63"/>
  <c r="DO63"/>
  <c r="DN63"/>
  <c r="DM63"/>
  <c r="DL63"/>
  <c r="DK63"/>
  <c r="DJ63"/>
  <c r="DI63"/>
  <c r="DH63"/>
  <c r="DG63"/>
  <c r="DF63"/>
  <c r="DE63"/>
  <c r="DD63"/>
  <c r="DC63"/>
  <c r="DB63"/>
  <c r="DA63"/>
  <c r="CZ63"/>
  <c r="CY63"/>
  <c r="CX63"/>
  <c r="CW63"/>
  <c r="CV63"/>
  <c r="CU63"/>
  <c r="CT63"/>
  <c r="CS63"/>
  <c r="CR63"/>
  <c r="CQ63"/>
  <c r="CP63"/>
  <c r="CO63"/>
  <c r="CN63"/>
  <c r="CM63"/>
  <c r="CL63"/>
  <c r="CK63"/>
  <c r="CJ63"/>
  <c r="CI63"/>
  <c r="CH63"/>
  <c r="CG63"/>
  <c r="BO63"/>
  <c r="BN63"/>
  <c r="BM63"/>
  <c r="BL63"/>
  <c r="BK63"/>
  <c r="BJ63"/>
  <c r="BI63"/>
  <c r="BH63"/>
  <c r="BG63"/>
  <c r="BF63"/>
  <c r="BE63"/>
  <c r="BD63"/>
  <c r="BC63"/>
  <c r="AZ63"/>
  <c r="AY63"/>
  <c r="AX63"/>
  <c r="AW63"/>
  <c r="AV63"/>
  <c r="AU63"/>
  <c r="AT63"/>
  <c r="AS63"/>
  <c r="AR63"/>
  <c r="AQ63"/>
  <c r="AP63"/>
  <c r="AO63"/>
  <c r="AN63"/>
  <c r="AK63"/>
  <c r="AJ63"/>
  <c r="AI63"/>
  <c r="AH63"/>
  <c r="AG63"/>
  <c r="AF63"/>
  <c r="AE63"/>
  <c r="AD63"/>
  <c r="AC63"/>
  <c r="AB63"/>
  <c r="AA63"/>
  <c r="Z63"/>
  <c r="Y63"/>
  <c r="X63"/>
  <c r="W63"/>
  <c r="V63"/>
  <c r="U63"/>
  <c r="T63"/>
  <c r="S63"/>
  <c r="R63"/>
  <c r="Q63"/>
  <c r="P63"/>
  <c r="O63"/>
  <c r="N63"/>
  <c r="M63"/>
  <c r="L63"/>
  <c r="K63"/>
  <c r="J63"/>
  <c r="DQ62"/>
  <c r="DO62"/>
  <c r="DN62"/>
  <c r="DM62"/>
  <c r="DL62"/>
  <c r="DK62"/>
  <c r="DJ62"/>
  <c r="DI62"/>
  <c r="DH62"/>
  <c r="DG62"/>
  <c r="DF62"/>
  <c r="DE62"/>
  <c r="DD62"/>
  <c r="DC62"/>
  <c r="DB62"/>
  <c r="DA62"/>
  <c r="CZ62"/>
  <c r="CY62"/>
  <c r="CX62"/>
  <c r="CW62"/>
  <c r="CV62"/>
  <c r="CU62"/>
  <c r="CT62"/>
  <c r="CS62"/>
  <c r="CR62"/>
  <c r="CQ62"/>
  <c r="CP62"/>
  <c r="CO62"/>
  <c r="CN62"/>
  <c r="CM62"/>
  <c r="CL62"/>
  <c r="CK62"/>
  <c r="CJ62"/>
  <c r="CI62"/>
  <c r="CH62"/>
  <c r="CG62"/>
  <c r="BO62"/>
  <c r="BN62"/>
  <c r="BM62"/>
  <c r="BL62"/>
  <c r="BK62"/>
  <c r="BJ62"/>
  <c r="BI62"/>
  <c r="BH62"/>
  <c r="BG62"/>
  <c r="BF62"/>
  <c r="BE62"/>
  <c r="BD62"/>
  <c r="BC62"/>
  <c r="AZ62"/>
  <c r="AY62"/>
  <c r="AX62"/>
  <c r="AW62"/>
  <c r="AV62"/>
  <c r="AU62"/>
  <c r="AT62"/>
  <c r="AS62"/>
  <c r="AR62"/>
  <c r="AQ62"/>
  <c r="AP62"/>
  <c r="AO62"/>
  <c r="AN62"/>
  <c r="AK62"/>
  <c r="AJ62"/>
  <c r="AI62"/>
  <c r="AH62"/>
  <c r="AG62"/>
  <c r="AF62"/>
  <c r="AE62"/>
  <c r="AD62"/>
  <c r="AC62"/>
  <c r="AB62"/>
  <c r="AA62"/>
  <c r="Z62"/>
  <c r="Y62"/>
  <c r="X62"/>
  <c r="W62"/>
  <c r="V62"/>
  <c r="U62"/>
  <c r="T62"/>
  <c r="S62"/>
  <c r="R62"/>
  <c r="Q62"/>
  <c r="P62"/>
  <c r="O62"/>
  <c r="N62"/>
  <c r="M62"/>
  <c r="L62"/>
  <c r="K62"/>
  <c r="J62"/>
  <c r="DQ61"/>
  <c r="DO61"/>
  <c r="DN61"/>
  <c r="DM61"/>
  <c r="DL61"/>
  <c r="DK61"/>
  <c r="DJ61"/>
  <c r="DI61"/>
  <c r="DH61"/>
  <c r="DG61"/>
  <c r="DF61"/>
  <c r="DE61"/>
  <c r="DD61"/>
  <c r="DC61"/>
  <c r="DB61"/>
  <c r="DA61"/>
  <c r="CZ61"/>
  <c r="CY61"/>
  <c r="CX61"/>
  <c r="CW61"/>
  <c r="CV61"/>
  <c r="CU61"/>
  <c r="CT61"/>
  <c r="CS61"/>
  <c r="CR61"/>
  <c r="CQ61"/>
  <c r="CP61"/>
  <c r="CO61"/>
  <c r="CN61"/>
  <c r="CM61"/>
  <c r="CL61"/>
  <c r="CK61"/>
  <c r="CJ61"/>
  <c r="CI61"/>
  <c r="CH61"/>
  <c r="CG61"/>
  <c r="BO61"/>
  <c r="BN61"/>
  <c r="BM61"/>
  <c r="BL61"/>
  <c r="BK61"/>
  <c r="BJ61"/>
  <c r="BI61"/>
  <c r="BH61"/>
  <c r="BG61"/>
  <c r="BF61"/>
  <c r="BE61"/>
  <c r="BD61"/>
  <c r="BC61"/>
  <c r="AZ61"/>
  <c r="AY61"/>
  <c r="AX61"/>
  <c r="AW61"/>
  <c r="AV61"/>
  <c r="AU61"/>
  <c r="AT61"/>
  <c r="AS61"/>
  <c r="AR61"/>
  <c r="AQ61"/>
  <c r="AP61"/>
  <c r="AO61"/>
  <c r="AN61"/>
  <c r="AK61"/>
  <c r="AJ61"/>
  <c r="AI61"/>
  <c r="AH61"/>
  <c r="AG61"/>
  <c r="AF61"/>
  <c r="AE61"/>
  <c r="AD61"/>
  <c r="AC61"/>
  <c r="AB61"/>
  <c r="AA61"/>
  <c r="Z61"/>
  <c r="Y61"/>
  <c r="X61"/>
  <c r="W61"/>
  <c r="V61"/>
  <c r="U61"/>
  <c r="T61"/>
  <c r="S61"/>
  <c r="R61"/>
  <c r="Q61"/>
  <c r="P61"/>
  <c r="O61"/>
  <c r="N61"/>
  <c r="M61"/>
  <c r="L61"/>
  <c r="K61"/>
  <c r="J61"/>
  <c r="DQ60"/>
  <c r="DO60"/>
  <c r="DN60"/>
  <c r="DM60"/>
  <c r="DL60"/>
  <c r="DK60"/>
  <c r="DJ60"/>
  <c r="DI60"/>
  <c r="DH60"/>
  <c r="DG60"/>
  <c r="DF60"/>
  <c r="DE60"/>
  <c r="DD60"/>
  <c r="DC60"/>
  <c r="DB60"/>
  <c r="DA60"/>
  <c r="CZ60"/>
  <c r="CY60"/>
  <c r="CX60"/>
  <c r="CW60"/>
  <c r="CV60"/>
  <c r="CU60"/>
  <c r="CT60"/>
  <c r="CS60"/>
  <c r="CR60"/>
  <c r="CQ60"/>
  <c r="CP60"/>
  <c r="CO60"/>
  <c r="CN60"/>
  <c r="CM60"/>
  <c r="CL60"/>
  <c r="CK60"/>
  <c r="CJ60"/>
  <c r="CI60"/>
  <c r="CH60"/>
  <c r="CG60"/>
  <c r="BO60"/>
  <c r="BN60"/>
  <c r="BM60"/>
  <c r="BL60"/>
  <c r="BK60"/>
  <c r="BJ60"/>
  <c r="BI60"/>
  <c r="BH60"/>
  <c r="BG60"/>
  <c r="BF60"/>
  <c r="BE60"/>
  <c r="BD60"/>
  <c r="BC60"/>
  <c r="AZ60"/>
  <c r="AY60"/>
  <c r="AX60"/>
  <c r="AW60"/>
  <c r="AV60"/>
  <c r="AU60"/>
  <c r="AT60"/>
  <c r="AS60"/>
  <c r="AR60"/>
  <c r="AQ60"/>
  <c r="AP60"/>
  <c r="AO60"/>
  <c r="AN60"/>
  <c r="AK60"/>
  <c r="AJ60"/>
  <c r="AI60"/>
  <c r="AH60"/>
  <c r="AG60"/>
  <c r="AF60"/>
  <c r="AE60"/>
  <c r="AD60"/>
  <c r="AC60"/>
  <c r="AB60"/>
  <c r="AA60"/>
  <c r="Z60"/>
  <c r="Y60"/>
  <c r="X60"/>
  <c r="W60"/>
  <c r="V60"/>
  <c r="U60"/>
  <c r="T60"/>
  <c r="S60"/>
  <c r="R60"/>
  <c r="Q60"/>
  <c r="P60"/>
  <c r="O60"/>
  <c r="N60"/>
  <c r="M60"/>
  <c r="L60"/>
  <c r="K60"/>
  <c r="J60"/>
  <c r="DQ59"/>
  <c r="DO59"/>
  <c r="DN59"/>
  <c r="DM59"/>
  <c r="DL59"/>
  <c r="DK59"/>
  <c r="DJ59"/>
  <c r="DI59"/>
  <c r="DH59"/>
  <c r="DG59"/>
  <c r="DF59"/>
  <c r="DE59"/>
  <c r="DD59"/>
  <c r="DC59"/>
  <c r="DB59"/>
  <c r="DA59"/>
  <c r="CZ59"/>
  <c r="CY59"/>
  <c r="CX59"/>
  <c r="CW59"/>
  <c r="CV59"/>
  <c r="CU59"/>
  <c r="CT59"/>
  <c r="CS59"/>
  <c r="CR59"/>
  <c r="CQ59"/>
  <c r="CP59"/>
  <c r="CO59"/>
  <c r="CN59"/>
  <c r="CM59"/>
  <c r="CL59"/>
  <c r="CK59"/>
  <c r="CJ59"/>
  <c r="CI59"/>
  <c r="CH59"/>
  <c r="CG59"/>
  <c r="BO59"/>
  <c r="BN59"/>
  <c r="BM59"/>
  <c r="BL59"/>
  <c r="BK59"/>
  <c r="BJ59"/>
  <c r="BI59"/>
  <c r="BH59"/>
  <c r="BG59"/>
  <c r="BF59"/>
  <c r="BE59"/>
  <c r="BD59"/>
  <c r="BC59"/>
  <c r="AZ59"/>
  <c r="AY59"/>
  <c r="AX59"/>
  <c r="AW59"/>
  <c r="AV59"/>
  <c r="AU59"/>
  <c r="AT59"/>
  <c r="AS59"/>
  <c r="AR59"/>
  <c r="AQ59"/>
  <c r="AP59"/>
  <c r="AO59"/>
  <c r="AN59"/>
  <c r="AK59"/>
  <c r="AJ59"/>
  <c r="AI59"/>
  <c r="AH59"/>
  <c r="AG59"/>
  <c r="AF59"/>
  <c r="AE59"/>
  <c r="AD59"/>
  <c r="AC59"/>
  <c r="AB59"/>
  <c r="AA59"/>
  <c r="Z59"/>
  <c r="Y59"/>
  <c r="X59"/>
  <c r="W59"/>
  <c r="V59"/>
  <c r="U59"/>
  <c r="T59"/>
  <c r="S59"/>
  <c r="R59"/>
  <c r="Q59"/>
  <c r="P59"/>
  <c r="O59"/>
  <c r="N59"/>
  <c r="M59"/>
  <c r="L59"/>
  <c r="K59"/>
  <c r="J59"/>
  <c r="DQ58"/>
  <c r="DO58"/>
  <c r="DN58"/>
  <c r="DM58"/>
  <c r="DL58"/>
  <c r="DK58"/>
  <c r="DJ58"/>
  <c r="DI58"/>
  <c r="DH58"/>
  <c r="DG58"/>
  <c r="DF58"/>
  <c r="DE58"/>
  <c r="DD58"/>
  <c r="DC58"/>
  <c r="DB58"/>
  <c r="DA58"/>
  <c r="CZ58"/>
  <c r="CY58"/>
  <c r="CX58"/>
  <c r="CW58"/>
  <c r="CV58"/>
  <c r="CU58"/>
  <c r="CT58"/>
  <c r="CS58"/>
  <c r="CR58"/>
  <c r="CQ58"/>
  <c r="CP58"/>
  <c r="CO58"/>
  <c r="CN58"/>
  <c r="CM58"/>
  <c r="CL58"/>
  <c r="CK58"/>
  <c r="CJ58"/>
  <c r="CI58"/>
  <c r="CH58"/>
  <c r="CG58"/>
  <c r="BO58"/>
  <c r="BN58"/>
  <c r="BM58"/>
  <c r="BL58"/>
  <c r="BK58"/>
  <c r="BJ58"/>
  <c r="BI58"/>
  <c r="BH58"/>
  <c r="BG58"/>
  <c r="BF58"/>
  <c r="BE58"/>
  <c r="BD58"/>
  <c r="BC58"/>
  <c r="AZ58"/>
  <c r="AY58"/>
  <c r="AX58"/>
  <c r="AW58"/>
  <c r="AV58"/>
  <c r="AU58"/>
  <c r="AT58"/>
  <c r="AS58"/>
  <c r="AR58"/>
  <c r="AQ58"/>
  <c r="AP58"/>
  <c r="AO58"/>
  <c r="AN58"/>
  <c r="AK58"/>
  <c r="AJ58"/>
  <c r="AI58"/>
  <c r="AH58"/>
  <c r="AG58"/>
  <c r="AF58"/>
  <c r="AE58"/>
  <c r="AD58"/>
  <c r="AC58"/>
  <c r="AB58"/>
  <c r="AA58"/>
  <c r="Z58"/>
  <c r="Y58"/>
  <c r="X58"/>
  <c r="W58"/>
  <c r="V58"/>
  <c r="U58"/>
  <c r="T58"/>
  <c r="S58"/>
  <c r="R58"/>
  <c r="Q58"/>
  <c r="P58"/>
  <c r="O58"/>
  <c r="N58"/>
  <c r="M58"/>
  <c r="L58"/>
  <c r="K58"/>
  <c r="J58"/>
  <c r="DQ57"/>
  <c r="DO57"/>
  <c r="DN57"/>
  <c r="DM57"/>
  <c r="DL57"/>
  <c r="DK57"/>
  <c r="DJ57"/>
  <c r="DI57"/>
  <c r="DH57"/>
  <c r="DG57"/>
  <c r="DF57"/>
  <c r="DE57"/>
  <c r="DD57"/>
  <c r="DC57"/>
  <c r="DB57"/>
  <c r="DA57"/>
  <c r="CZ57"/>
  <c r="CY57"/>
  <c r="CX57"/>
  <c r="CW57"/>
  <c r="CV57"/>
  <c r="CU57"/>
  <c r="CT57"/>
  <c r="CS57"/>
  <c r="CR57"/>
  <c r="CQ57"/>
  <c r="CP57"/>
  <c r="CO57"/>
  <c r="CN57"/>
  <c r="CM57"/>
  <c r="CL57"/>
  <c r="CK57"/>
  <c r="CJ57"/>
  <c r="CI57"/>
  <c r="CH57"/>
  <c r="CG57"/>
  <c r="BO57"/>
  <c r="BN57"/>
  <c r="BM57"/>
  <c r="BL57"/>
  <c r="BK57"/>
  <c r="BJ57"/>
  <c r="BI57"/>
  <c r="BH57"/>
  <c r="BG57"/>
  <c r="BF57"/>
  <c r="BE57"/>
  <c r="BD57"/>
  <c r="BC57"/>
  <c r="AZ57"/>
  <c r="AY57"/>
  <c r="AX57"/>
  <c r="AW57"/>
  <c r="AV57"/>
  <c r="AU57"/>
  <c r="AT57"/>
  <c r="AS57"/>
  <c r="AR57"/>
  <c r="AQ57"/>
  <c r="AP57"/>
  <c r="AO57"/>
  <c r="AN57"/>
  <c r="AK57"/>
  <c r="AJ57"/>
  <c r="AI57"/>
  <c r="AH57"/>
  <c r="AG57"/>
  <c r="AF57"/>
  <c r="AE57"/>
  <c r="AD57"/>
  <c r="AC57"/>
  <c r="AB57"/>
  <c r="AA57"/>
  <c r="Z57"/>
  <c r="Y57"/>
  <c r="X57"/>
  <c r="W57"/>
  <c r="V57"/>
  <c r="U57"/>
  <c r="T57"/>
  <c r="S57"/>
  <c r="R57"/>
  <c r="Q57"/>
  <c r="P57"/>
  <c r="O57"/>
  <c r="N57"/>
  <c r="M57"/>
  <c r="L57"/>
  <c r="K57"/>
  <c r="J57"/>
  <c r="DQ56"/>
  <c r="DO56"/>
  <c r="DN56"/>
  <c r="DM56"/>
  <c r="DL56"/>
  <c r="DK56"/>
  <c r="DJ56"/>
  <c r="DI56"/>
  <c r="DH56"/>
  <c r="DG56"/>
  <c r="DF56"/>
  <c r="DE56"/>
  <c r="DD56"/>
  <c r="DC56"/>
  <c r="DB56"/>
  <c r="DA56"/>
  <c r="CZ56"/>
  <c r="CY56"/>
  <c r="CX56"/>
  <c r="CW56"/>
  <c r="CV56"/>
  <c r="CU56"/>
  <c r="CT56"/>
  <c r="CS56"/>
  <c r="CR56"/>
  <c r="CQ56"/>
  <c r="CP56"/>
  <c r="CO56"/>
  <c r="CN56"/>
  <c r="CM56"/>
  <c r="CL56"/>
  <c r="CK56"/>
  <c r="CJ56"/>
  <c r="CI56"/>
  <c r="CH56"/>
  <c r="CG56"/>
  <c r="BO56"/>
  <c r="BN56"/>
  <c r="BM56"/>
  <c r="BL56"/>
  <c r="BK56"/>
  <c r="BJ56"/>
  <c r="BI56"/>
  <c r="BH56"/>
  <c r="BG56"/>
  <c r="BF56"/>
  <c r="BE56"/>
  <c r="BD56"/>
  <c r="BC56"/>
  <c r="AZ56"/>
  <c r="AY56"/>
  <c r="AX56"/>
  <c r="AW56"/>
  <c r="AV56"/>
  <c r="AU56"/>
  <c r="AT56"/>
  <c r="AS56"/>
  <c r="AR56"/>
  <c r="AQ56"/>
  <c r="AP56"/>
  <c r="AO56"/>
  <c r="AN56"/>
  <c r="AK56"/>
  <c r="AJ56"/>
  <c r="AI56"/>
  <c r="AH56"/>
  <c r="AG56"/>
  <c r="AF56"/>
  <c r="AE56"/>
  <c r="AD56"/>
  <c r="AC56"/>
  <c r="AB56"/>
  <c r="AA56"/>
  <c r="Z56"/>
  <c r="Y56"/>
  <c r="X56"/>
  <c r="W56"/>
  <c r="V56"/>
  <c r="U56"/>
  <c r="T56"/>
  <c r="S56"/>
  <c r="R56"/>
  <c r="Q56"/>
  <c r="P56"/>
  <c r="O56"/>
  <c r="N56"/>
  <c r="M56"/>
  <c r="L56"/>
  <c r="K56"/>
  <c r="J56"/>
  <c r="DQ55"/>
  <c r="DO55"/>
  <c r="DN55"/>
  <c r="DM55"/>
  <c r="DL55"/>
  <c r="DK55"/>
  <c r="DJ55"/>
  <c r="DI55"/>
  <c r="DH55"/>
  <c r="DG55"/>
  <c r="DF55"/>
  <c r="DE55"/>
  <c r="DD55"/>
  <c r="DC55"/>
  <c r="DB55"/>
  <c r="DA55"/>
  <c r="CZ55"/>
  <c r="CY55"/>
  <c r="CX55"/>
  <c r="CW55"/>
  <c r="CV55"/>
  <c r="CU55"/>
  <c r="CT55"/>
  <c r="CS55"/>
  <c r="CR55"/>
  <c r="CQ55"/>
  <c r="CP55"/>
  <c r="CO55"/>
  <c r="CN55"/>
  <c r="CM55"/>
  <c r="CL55"/>
  <c r="CK55"/>
  <c r="CJ55"/>
  <c r="CI55"/>
  <c r="CH55"/>
  <c r="CG55"/>
  <c r="BO55"/>
  <c r="BN55"/>
  <c r="BM55"/>
  <c r="BL55"/>
  <c r="BK55"/>
  <c r="BJ55"/>
  <c r="BI55"/>
  <c r="BH55"/>
  <c r="BG55"/>
  <c r="BF55"/>
  <c r="BE55"/>
  <c r="BD55"/>
  <c r="BC55"/>
  <c r="AZ55"/>
  <c r="AY55"/>
  <c r="AX55"/>
  <c r="AW55"/>
  <c r="AV55"/>
  <c r="AU55"/>
  <c r="AT55"/>
  <c r="AS55"/>
  <c r="AR55"/>
  <c r="AQ55"/>
  <c r="AP55"/>
  <c r="AO55"/>
  <c r="AN55"/>
  <c r="AK55"/>
  <c r="AJ55"/>
  <c r="AI55"/>
  <c r="AH55"/>
  <c r="AG55"/>
  <c r="AF55"/>
  <c r="AE55"/>
  <c r="AD55"/>
  <c r="AC55"/>
  <c r="AB55"/>
  <c r="AA55"/>
  <c r="Z55"/>
  <c r="Y55"/>
  <c r="X55"/>
  <c r="W55"/>
  <c r="V55"/>
  <c r="U55"/>
  <c r="T55"/>
  <c r="S55"/>
  <c r="R55"/>
  <c r="Q55"/>
  <c r="P55"/>
  <c r="O55"/>
  <c r="N55"/>
  <c r="M55"/>
  <c r="L55"/>
  <c r="K55"/>
  <c r="J55"/>
  <c r="DQ54"/>
  <c r="DO54"/>
  <c r="DN54"/>
  <c r="DM54"/>
  <c r="DL54"/>
  <c r="DK54"/>
  <c r="DJ54"/>
  <c r="DI54"/>
  <c r="DH54"/>
  <c r="DG54"/>
  <c r="DF54"/>
  <c r="DE54"/>
  <c r="DD54"/>
  <c r="DC54"/>
  <c r="DB54"/>
  <c r="DA54"/>
  <c r="CZ54"/>
  <c r="CY54"/>
  <c r="CX54"/>
  <c r="CW54"/>
  <c r="CV54"/>
  <c r="CU54"/>
  <c r="CT54"/>
  <c r="CS54"/>
  <c r="CR54"/>
  <c r="CQ54"/>
  <c r="CP54"/>
  <c r="CO54"/>
  <c r="CN54"/>
  <c r="CM54"/>
  <c r="CL54"/>
  <c r="CK54"/>
  <c r="CJ54"/>
  <c r="CI54"/>
  <c r="CH54"/>
  <c r="CG54"/>
  <c r="BO54"/>
  <c r="BN54"/>
  <c r="BM54"/>
  <c r="BL54"/>
  <c r="BK54"/>
  <c r="BJ54"/>
  <c r="BI54"/>
  <c r="BH54"/>
  <c r="BG54"/>
  <c r="BF54"/>
  <c r="BE54"/>
  <c r="BD54"/>
  <c r="BC54"/>
  <c r="AZ54"/>
  <c r="AY54"/>
  <c r="AX54"/>
  <c r="AW54"/>
  <c r="AV54"/>
  <c r="AU54"/>
  <c r="AT54"/>
  <c r="AS54"/>
  <c r="AR54"/>
  <c r="AQ54"/>
  <c r="AP54"/>
  <c r="AO54"/>
  <c r="AN54"/>
  <c r="AK54"/>
  <c r="AJ54"/>
  <c r="AI54"/>
  <c r="AH54"/>
  <c r="AG54"/>
  <c r="AF54"/>
  <c r="AE54"/>
  <c r="AD54"/>
  <c r="AC54"/>
  <c r="AB54"/>
  <c r="AA54"/>
  <c r="Z54"/>
  <c r="Y54"/>
  <c r="X54"/>
  <c r="W54"/>
  <c r="V54"/>
  <c r="U54"/>
  <c r="T54"/>
  <c r="S54"/>
  <c r="R54"/>
  <c r="Q54"/>
  <c r="P54"/>
  <c r="O54"/>
  <c r="N54"/>
  <c r="M54"/>
  <c r="L54"/>
  <c r="K54"/>
  <c r="J54"/>
  <c r="DQ53"/>
  <c r="DO53"/>
  <c r="DN53"/>
  <c r="DM53"/>
  <c r="DL53"/>
  <c r="DK53"/>
  <c r="DJ53"/>
  <c r="DI53"/>
  <c r="DH53"/>
  <c r="DG53"/>
  <c r="DF53"/>
  <c r="DE53"/>
  <c r="DD53"/>
  <c r="DC53"/>
  <c r="DB53"/>
  <c r="DA53"/>
  <c r="CZ53"/>
  <c r="CY53"/>
  <c r="CX53"/>
  <c r="CW53"/>
  <c r="CV53"/>
  <c r="CU53"/>
  <c r="CT53"/>
  <c r="CS53"/>
  <c r="CR53"/>
  <c r="CQ53"/>
  <c r="CP53"/>
  <c r="CO53"/>
  <c r="CN53"/>
  <c r="CM53"/>
  <c r="CL53"/>
  <c r="CK53"/>
  <c r="CJ53"/>
  <c r="CI53"/>
  <c r="CH53"/>
  <c r="CG53"/>
  <c r="BO53"/>
  <c r="BN53"/>
  <c r="BM53"/>
  <c r="BL53"/>
  <c r="BK53"/>
  <c r="BJ53"/>
  <c r="BI53"/>
  <c r="BH53"/>
  <c r="BG53"/>
  <c r="BF53"/>
  <c r="BE53"/>
  <c r="BD53"/>
  <c r="BC53"/>
  <c r="AZ53"/>
  <c r="AY53"/>
  <c r="AX53"/>
  <c r="AW53"/>
  <c r="AV53"/>
  <c r="AU53"/>
  <c r="AT53"/>
  <c r="AS53"/>
  <c r="AR53"/>
  <c r="AQ53"/>
  <c r="AP53"/>
  <c r="AO53"/>
  <c r="AN53"/>
  <c r="AK53"/>
  <c r="AJ53"/>
  <c r="AI53"/>
  <c r="AH53"/>
  <c r="AG53"/>
  <c r="AF53"/>
  <c r="AE53"/>
  <c r="AD53"/>
  <c r="AC53"/>
  <c r="AB53"/>
  <c r="AA53"/>
  <c r="Z53"/>
  <c r="Y53"/>
  <c r="X53"/>
  <c r="W53"/>
  <c r="V53"/>
  <c r="U53"/>
  <c r="T53"/>
  <c r="S53"/>
  <c r="R53"/>
  <c r="Q53"/>
  <c r="P53"/>
  <c r="O53"/>
  <c r="N53"/>
  <c r="M53"/>
  <c r="L53"/>
  <c r="K53"/>
  <c r="J53"/>
  <c r="DQ52"/>
  <c r="DO52"/>
  <c r="DN52"/>
  <c r="DM52"/>
  <c r="DL52"/>
  <c r="DK52"/>
  <c r="DJ52"/>
  <c r="DI52"/>
  <c r="DH52"/>
  <c r="DG52"/>
  <c r="DF52"/>
  <c r="DE52"/>
  <c r="DD52"/>
  <c r="DC52"/>
  <c r="DB52"/>
  <c r="DA52"/>
  <c r="CZ52"/>
  <c r="CY52"/>
  <c r="CX52"/>
  <c r="CW52"/>
  <c r="CV52"/>
  <c r="CU52"/>
  <c r="CT52"/>
  <c r="CS52"/>
  <c r="CR52"/>
  <c r="CQ52"/>
  <c r="CP52"/>
  <c r="CO52"/>
  <c r="CN52"/>
  <c r="CM52"/>
  <c r="CL52"/>
  <c r="CK52"/>
  <c r="CJ52"/>
  <c r="CI52"/>
  <c r="CH52"/>
  <c r="CG52"/>
  <c r="BO52"/>
  <c r="BN52"/>
  <c r="BM52"/>
  <c r="BL52"/>
  <c r="BK52"/>
  <c r="BJ52"/>
  <c r="BI52"/>
  <c r="BH52"/>
  <c r="BG52"/>
  <c r="BF52"/>
  <c r="BE52"/>
  <c r="BD52"/>
  <c r="BC52"/>
  <c r="AZ52"/>
  <c r="AY52"/>
  <c r="AX52"/>
  <c r="AW52"/>
  <c r="AV52"/>
  <c r="AU52"/>
  <c r="AT52"/>
  <c r="AS52"/>
  <c r="AR52"/>
  <c r="AQ52"/>
  <c r="AP52"/>
  <c r="AO52"/>
  <c r="AN52"/>
  <c r="AK52"/>
  <c r="AJ52"/>
  <c r="AI52"/>
  <c r="AH52"/>
  <c r="AG52"/>
  <c r="AF52"/>
  <c r="AE52"/>
  <c r="AD52"/>
  <c r="AC52"/>
  <c r="AB52"/>
  <c r="AA52"/>
  <c r="Z52"/>
  <c r="Y52"/>
  <c r="X52"/>
  <c r="W52"/>
  <c r="V52"/>
  <c r="U52"/>
  <c r="T52"/>
  <c r="S52"/>
  <c r="R52"/>
  <c r="Q52"/>
  <c r="P52"/>
  <c r="O52"/>
  <c r="N52"/>
  <c r="M52"/>
  <c r="L52"/>
  <c r="K52"/>
  <c r="J52"/>
  <c r="DQ51"/>
  <c r="DO51"/>
  <c r="DN51"/>
  <c r="DM51"/>
  <c r="DL51"/>
  <c r="DK51"/>
  <c r="DJ51"/>
  <c r="DI51"/>
  <c r="DH51"/>
  <c r="DG51"/>
  <c r="DF51"/>
  <c r="DE51"/>
  <c r="DD51"/>
  <c r="DC51"/>
  <c r="DB51"/>
  <c r="DA51"/>
  <c r="CZ51"/>
  <c r="CY51"/>
  <c r="CX51"/>
  <c r="CW51"/>
  <c r="CV51"/>
  <c r="CU51"/>
  <c r="CT51"/>
  <c r="CS51"/>
  <c r="CR51"/>
  <c r="CQ51"/>
  <c r="CP51"/>
  <c r="CO51"/>
  <c r="CN51"/>
  <c r="CM51"/>
  <c r="CL51"/>
  <c r="CK51"/>
  <c r="CJ51"/>
  <c r="CI51"/>
  <c r="CH51"/>
  <c r="CG51"/>
  <c r="BO51"/>
  <c r="BN51"/>
  <c r="BM51"/>
  <c r="BL51"/>
  <c r="BK51"/>
  <c r="BJ51"/>
  <c r="BI51"/>
  <c r="BH51"/>
  <c r="BG51"/>
  <c r="BF51"/>
  <c r="BE51"/>
  <c r="BD51"/>
  <c r="BC51"/>
  <c r="AZ51"/>
  <c r="AY51"/>
  <c r="AX51"/>
  <c r="AW51"/>
  <c r="AV51"/>
  <c r="AU51"/>
  <c r="AT51"/>
  <c r="AS51"/>
  <c r="AR51"/>
  <c r="AQ51"/>
  <c r="AP51"/>
  <c r="AO51"/>
  <c r="AN51"/>
  <c r="AK51"/>
  <c r="AJ51"/>
  <c r="AI51"/>
  <c r="AH51"/>
  <c r="AG51"/>
  <c r="AF51"/>
  <c r="AE51"/>
  <c r="AD51"/>
  <c r="AC51"/>
  <c r="AB51"/>
  <c r="AA51"/>
  <c r="Z51"/>
  <c r="Y51"/>
  <c r="X51"/>
  <c r="W51"/>
  <c r="V51"/>
  <c r="U51"/>
  <c r="T51"/>
  <c r="S51"/>
  <c r="R51"/>
  <c r="Q51"/>
  <c r="P51"/>
  <c r="O51"/>
  <c r="N51"/>
  <c r="M51"/>
  <c r="L51"/>
  <c r="K51"/>
  <c r="J51"/>
  <c r="DQ50"/>
  <c r="DO50"/>
  <c r="DN50"/>
  <c r="DM50"/>
  <c r="DL50"/>
  <c r="DK50"/>
  <c r="DJ50"/>
  <c r="DI50"/>
  <c r="DH50"/>
  <c r="DG50"/>
  <c r="DF50"/>
  <c r="DE50"/>
  <c r="DD50"/>
  <c r="DC50"/>
  <c r="DB50"/>
  <c r="DA50"/>
  <c r="CZ50"/>
  <c r="CY50"/>
  <c r="CX50"/>
  <c r="CW50"/>
  <c r="CV50"/>
  <c r="CU50"/>
  <c r="CT50"/>
  <c r="CS50"/>
  <c r="CR50"/>
  <c r="CQ50"/>
  <c r="CP50"/>
  <c r="CO50"/>
  <c r="CN50"/>
  <c r="CM50"/>
  <c r="CL50"/>
  <c r="CK50"/>
  <c r="CJ50"/>
  <c r="CI50"/>
  <c r="CH50"/>
  <c r="CG50"/>
  <c r="BO50"/>
  <c r="BN50"/>
  <c r="BM50"/>
  <c r="BL50"/>
  <c r="BK50"/>
  <c r="BJ50"/>
  <c r="BI50"/>
  <c r="BH50"/>
  <c r="BG50"/>
  <c r="BF50"/>
  <c r="BE50"/>
  <c r="BD50"/>
  <c r="BC50"/>
  <c r="AZ50"/>
  <c r="AY50"/>
  <c r="AX50"/>
  <c r="AW50"/>
  <c r="AV50"/>
  <c r="AU50"/>
  <c r="AT50"/>
  <c r="AS50"/>
  <c r="AR50"/>
  <c r="AQ50"/>
  <c r="AP50"/>
  <c r="AO50"/>
  <c r="AN50"/>
  <c r="AK50"/>
  <c r="AJ50"/>
  <c r="AI50"/>
  <c r="AH50"/>
  <c r="AG50"/>
  <c r="AF50"/>
  <c r="AE50"/>
  <c r="AD50"/>
  <c r="AC50"/>
  <c r="AB50"/>
  <c r="AA50"/>
  <c r="Z50"/>
  <c r="Y50"/>
  <c r="X50"/>
  <c r="W50"/>
  <c r="V50"/>
  <c r="U50"/>
  <c r="T50"/>
  <c r="S50"/>
  <c r="R50"/>
  <c r="Q50"/>
  <c r="P50"/>
  <c r="O50"/>
  <c r="N50"/>
  <c r="M50"/>
  <c r="L50"/>
  <c r="K50"/>
  <c r="J50"/>
  <c r="DQ49"/>
  <c r="DO49"/>
  <c r="DN49"/>
  <c r="DM49"/>
  <c r="DL49"/>
  <c r="DK49"/>
  <c r="DJ49"/>
  <c r="DI49"/>
  <c r="DH49"/>
  <c r="DG49"/>
  <c r="DF49"/>
  <c r="DE49"/>
  <c r="DD49"/>
  <c r="DC49"/>
  <c r="DB49"/>
  <c r="DA49"/>
  <c r="CZ49"/>
  <c r="CY49"/>
  <c r="CX49"/>
  <c r="CW49"/>
  <c r="CV49"/>
  <c r="CU49"/>
  <c r="CT49"/>
  <c r="CS49"/>
  <c r="CR49"/>
  <c r="CQ49"/>
  <c r="CP49"/>
  <c r="CO49"/>
  <c r="CN49"/>
  <c r="CM49"/>
  <c r="CL49"/>
  <c r="CK49"/>
  <c r="CJ49"/>
  <c r="CI49"/>
  <c r="CH49"/>
  <c r="CG49"/>
  <c r="BO49"/>
  <c r="BN49"/>
  <c r="BM49"/>
  <c r="BL49"/>
  <c r="BK49"/>
  <c r="BJ49"/>
  <c r="BI49"/>
  <c r="BH49"/>
  <c r="BG49"/>
  <c r="BF49"/>
  <c r="BE49"/>
  <c r="BD49"/>
  <c r="BC49"/>
  <c r="AZ49"/>
  <c r="AY49"/>
  <c r="AX49"/>
  <c r="AW49"/>
  <c r="AV49"/>
  <c r="AU49"/>
  <c r="AT49"/>
  <c r="AS49"/>
  <c r="AR49"/>
  <c r="AQ49"/>
  <c r="AP49"/>
  <c r="AO49"/>
  <c r="AN49"/>
  <c r="AK49"/>
  <c r="AJ49"/>
  <c r="AI49"/>
  <c r="AH49"/>
  <c r="AG49"/>
  <c r="AF49"/>
  <c r="AE49"/>
  <c r="AD49"/>
  <c r="AC49"/>
  <c r="AB49"/>
  <c r="AA49"/>
  <c r="Z49"/>
  <c r="Y49"/>
  <c r="X49"/>
  <c r="W49"/>
  <c r="V49"/>
  <c r="U49"/>
  <c r="T49"/>
  <c r="S49"/>
  <c r="R49"/>
  <c r="Q49"/>
  <c r="P49"/>
  <c r="O49"/>
  <c r="N49"/>
  <c r="M49"/>
  <c r="L49"/>
  <c r="K49"/>
  <c r="J49"/>
  <c r="DQ48"/>
  <c r="DO48"/>
  <c r="DN48"/>
  <c r="DM48"/>
  <c r="DL48"/>
  <c r="DK48"/>
  <c r="DJ48"/>
  <c r="DI48"/>
  <c r="DH48"/>
  <c r="DG48"/>
  <c r="DF48"/>
  <c r="DE48"/>
  <c r="DD48"/>
  <c r="DC48"/>
  <c r="DB48"/>
  <c r="DA48"/>
  <c r="CZ48"/>
  <c r="CY48"/>
  <c r="CX48"/>
  <c r="CW48"/>
  <c r="CV48"/>
  <c r="CU48"/>
  <c r="CT48"/>
  <c r="CS48"/>
  <c r="CR48"/>
  <c r="CQ48"/>
  <c r="CP48"/>
  <c r="CO48"/>
  <c r="CN48"/>
  <c r="CM48"/>
  <c r="CL48"/>
  <c r="CK48"/>
  <c r="CJ48"/>
  <c r="CI48"/>
  <c r="CH48"/>
  <c r="CG48"/>
  <c r="BO48"/>
  <c r="BN48"/>
  <c r="BM48"/>
  <c r="BL48"/>
  <c r="BK48"/>
  <c r="BJ48"/>
  <c r="BI48"/>
  <c r="BH48"/>
  <c r="BG48"/>
  <c r="BF48"/>
  <c r="BE48"/>
  <c r="BD48"/>
  <c r="BC48"/>
  <c r="AZ48"/>
  <c r="AY48"/>
  <c r="AX48"/>
  <c r="AW48"/>
  <c r="AV48"/>
  <c r="AU48"/>
  <c r="AT48"/>
  <c r="AS48"/>
  <c r="AR48"/>
  <c r="AQ48"/>
  <c r="AP48"/>
  <c r="AO48"/>
  <c r="AN48"/>
  <c r="AK48"/>
  <c r="AJ48"/>
  <c r="AI48"/>
  <c r="AH48"/>
  <c r="AG48"/>
  <c r="AF48"/>
  <c r="AE48"/>
  <c r="AD48"/>
  <c r="AC48"/>
  <c r="AB48"/>
  <c r="AA48"/>
  <c r="Z48"/>
  <c r="Y48"/>
  <c r="X48"/>
  <c r="W48"/>
  <c r="V48"/>
  <c r="U48"/>
  <c r="T48"/>
  <c r="S48"/>
  <c r="R48"/>
  <c r="Q48"/>
  <c r="P48"/>
  <c r="O48"/>
  <c r="N48"/>
  <c r="M48"/>
  <c r="L48"/>
  <c r="K48"/>
  <c r="J48"/>
  <c r="DQ47"/>
  <c r="DO47"/>
  <c r="DN47"/>
  <c r="DM47"/>
  <c r="DL47"/>
  <c r="DK47"/>
  <c r="DJ47"/>
  <c r="DI47"/>
  <c r="DH47"/>
  <c r="DG47"/>
  <c r="DF47"/>
  <c r="DE47"/>
  <c r="DD47"/>
  <c r="DC47"/>
  <c r="DB47"/>
  <c r="DA47"/>
  <c r="CZ47"/>
  <c r="CY47"/>
  <c r="CX47"/>
  <c r="CW47"/>
  <c r="CV47"/>
  <c r="CU47"/>
  <c r="CT47"/>
  <c r="CS47"/>
  <c r="CR47"/>
  <c r="CQ47"/>
  <c r="CP47"/>
  <c r="CO47"/>
  <c r="CN47"/>
  <c r="CM47"/>
  <c r="CL47"/>
  <c r="CK47"/>
  <c r="CJ47"/>
  <c r="CI47"/>
  <c r="CH47"/>
  <c r="CG47"/>
  <c r="BO47"/>
  <c r="BN47"/>
  <c r="BM47"/>
  <c r="BL47"/>
  <c r="BK47"/>
  <c r="BJ47"/>
  <c r="BI47"/>
  <c r="BH47"/>
  <c r="BG47"/>
  <c r="BF47"/>
  <c r="BE47"/>
  <c r="BD47"/>
  <c r="BC47"/>
  <c r="AZ47"/>
  <c r="AY47"/>
  <c r="AX47"/>
  <c r="AW47"/>
  <c r="AV47"/>
  <c r="AU47"/>
  <c r="AT47"/>
  <c r="AS47"/>
  <c r="AR47"/>
  <c r="AQ47"/>
  <c r="AP47"/>
  <c r="AO47"/>
  <c r="AN47"/>
  <c r="AK47"/>
  <c r="AJ47"/>
  <c r="AI47"/>
  <c r="AH47"/>
  <c r="AG47"/>
  <c r="AF47"/>
  <c r="AE47"/>
  <c r="AD47"/>
  <c r="AC47"/>
  <c r="AB47"/>
  <c r="AA47"/>
  <c r="Z47"/>
  <c r="Y47"/>
  <c r="X47"/>
  <c r="W47"/>
  <c r="V47"/>
  <c r="U47"/>
  <c r="T47"/>
  <c r="S47"/>
  <c r="R47"/>
  <c r="Q47"/>
  <c r="P47"/>
  <c r="O47"/>
  <c r="N47"/>
  <c r="M47"/>
  <c r="L47"/>
  <c r="K47"/>
  <c r="J47"/>
  <c r="DQ46"/>
  <c r="DO46"/>
  <c r="DN46"/>
  <c r="DM46"/>
  <c r="DL46"/>
  <c r="DK46"/>
  <c r="DJ46"/>
  <c r="DI46"/>
  <c r="DH46"/>
  <c r="DG46"/>
  <c r="DF46"/>
  <c r="DE46"/>
  <c r="DD46"/>
  <c r="DC46"/>
  <c r="DB46"/>
  <c r="DA46"/>
  <c r="CZ46"/>
  <c r="CY46"/>
  <c r="CX46"/>
  <c r="CW46"/>
  <c r="CV46"/>
  <c r="CU46"/>
  <c r="CT46"/>
  <c r="CS46"/>
  <c r="CR46"/>
  <c r="CQ46"/>
  <c r="CP46"/>
  <c r="CO46"/>
  <c r="CN46"/>
  <c r="CM46"/>
  <c r="CL46"/>
  <c r="CK46"/>
  <c r="CJ46"/>
  <c r="CI46"/>
  <c r="CH46"/>
  <c r="CG46"/>
  <c r="BO46"/>
  <c r="BN46"/>
  <c r="BM46"/>
  <c r="BL46"/>
  <c r="BK46"/>
  <c r="BJ46"/>
  <c r="BI46"/>
  <c r="BH46"/>
  <c r="BG46"/>
  <c r="BF46"/>
  <c r="BE46"/>
  <c r="BD46"/>
  <c r="BC46"/>
  <c r="AZ46"/>
  <c r="AY46"/>
  <c r="AX46"/>
  <c r="AW46"/>
  <c r="AV46"/>
  <c r="AU46"/>
  <c r="AT46"/>
  <c r="AS46"/>
  <c r="AR46"/>
  <c r="AQ46"/>
  <c r="AP46"/>
  <c r="AO46"/>
  <c r="AN46"/>
  <c r="AK46"/>
  <c r="AJ46"/>
  <c r="AI46"/>
  <c r="AH46"/>
  <c r="AG46"/>
  <c r="AF46"/>
  <c r="AE46"/>
  <c r="AD46"/>
  <c r="AC46"/>
  <c r="AB46"/>
  <c r="AA46"/>
  <c r="Z46"/>
  <c r="Y46"/>
  <c r="X46"/>
  <c r="W46"/>
  <c r="V46"/>
  <c r="U46"/>
  <c r="T46"/>
  <c r="S46"/>
  <c r="R46"/>
  <c r="Q46"/>
  <c r="P46"/>
  <c r="O46"/>
  <c r="N46"/>
  <c r="M46"/>
  <c r="L46"/>
  <c r="K46"/>
  <c r="J46"/>
  <c r="DQ45"/>
  <c r="DO45"/>
  <c r="DN45"/>
  <c r="DM45"/>
  <c r="DL45"/>
  <c r="DK45"/>
  <c r="DJ45"/>
  <c r="DI45"/>
  <c r="DH45"/>
  <c r="DG45"/>
  <c r="DF45"/>
  <c r="DE45"/>
  <c r="DD45"/>
  <c r="DC45"/>
  <c r="DB45"/>
  <c r="DA45"/>
  <c r="CZ45"/>
  <c r="CY45"/>
  <c r="CX45"/>
  <c r="CW45"/>
  <c r="CV45"/>
  <c r="CU45"/>
  <c r="CT45"/>
  <c r="CS45"/>
  <c r="CR45"/>
  <c r="CQ45"/>
  <c r="CP45"/>
  <c r="CO45"/>
  <c r="CN45"/>
  <c r="CM45"/>
  <c r="CL45"/>
  <c r="CK45"/>
  <c r="CJ45"/>
  <c r="CI45"/>
  <c r="CH45"/>
  <c r="CG45"/>
  <c r="BO45"/>
  <c r="BN45"/>
  <c r="BM45"/>
  <c r="BL45"/>
  <c r="BK45"/>
  <c r="BJ45"/>
  <c r="BI45"/>
  <c r="BH45"/>
  <c r="BG45"/>
  <c r="BF45"/>
  <c r="BE45"/>
  <c r="BD45"/>
  <c r="BC45"/>
  <c r="AZ45"/>
  <c r="AY45"/>
  <c r="AX45"/>
  <c r="AW45"/>
  <c r="AV45"/>
  <c r="AU45"/>
  <c r="AT45"/>
  <c r="AS45"/>
  <c r="AR45"/>
  <c r="AQ45"/>
  <c r="AP45"/>
  <c r="AO45"/>
  <c r="AN45"/>
  <c r="AK45"/>
  <c r="AJ45"/>
  <c r="AI45"/>
  <c r="AH45"/>
  <c r="AG45"/>
  <c r="AF45"/>
  <c r="AE45"/>
  <c r="AD45"/>
  <c r="AC45"/>
  <c r="AB45"/>
  <c r="AA45"/>
  <c r="Z45"/>
  <c r="Y45"/>
  <c r="X45"/>
  <c r="W45"/>
  <c r="V45"/>
  <c r="U45"/>
  <c r="T45"/>
  <c r="S45"/>
  <c r="R45"/>
  <c r="Q45"/>
  <c r="P45"/>
  <c r="O45"/>
  <c r="N45"/>
  <c r="M45"/>
  <c r="L45"/>
  <c r="K45"/>
  <c r="J45"/>
  <c r="DQ44"/>
  <c r="DO44"/>
  <c r="DN44"/>
  <c r="DM44"/>
  <c r="DL44"/>
  <c r="DK44"/>
  <c r="DJ44"/>
  <c r="DI44"/>
  <c r="DH44"/>
  <c r="DG44"/>
  <c r="DF44"/>
  <c r="DE44"/>
  <c r="DD44"/>
  <c r="DC44"/>
  <c r="DB44"/>
  <c r="DA44"/>
  <c r="CZ44"/>
  <c r="CY44"/>
  <c r="CX44"/>
  <c r="CW44"/>
  <c r="CV44"/>
  <c r="CU44"/>
  <c r="CT44"/>
  <c r="CS44"/>
  <c r="CR44"/>
  <c r="CQ44"/>
  <c r="CP44"/>
  <c r="CO44"/>
  <c r="CN44"/>
  <c r="CM44"/>
  <c r="CL44"/>
  <c r="CK44"/>
  <c r="CJ44"/>
  <c r="CI44"/>
  <c r="CH44"/>
  <c r="CG44"/>
  <c r="BO44"/>
  <c r="BN44"/>
  <c r="BM44"/>
  <c r="BL44"/>
  <c r="BK44"/>
  <c r="BJ44"/>
  <c r="BI44"/>
  <c r="BH44"/>
  <c r="BG44"/>
  <c r="BF44"/>
  <c r="BE44"/>
  <c r="BD44"/>
  <c r="BC44"/>
  <c r="AZ44"/>
  <c r="AY44"/>
  <c r="AX44"/>
  <c r="AW44"/>
  <c r="AV44"/>
  <c r="AU44"/>
  <c r="AT44"/>
  <c r="AS44"/>
  <c r="AR44"/>
  <c r="AQ44"/>
  <c r="AP44"/>
  <c r="AO44"/>
  <c r="AN44"/>
  <c r="AK44"/>
  <c r="AJ44"/>
  <c r="AI44"/>
  <c r="AH44"/>
  <c r="AG44"/>
  <c r="AF44"/>
  <c r="AE44"/>
  <c r="AD44"/>
  <c r="AC44"/>
  <c r="AB44"/>
  <c r="AA44"/>
  <c r="Z44"/>
  <c r="Y44"/>
  <c r="X44"/>
  <c r="W44"/>
  <c r="V44"/>
  <c r="U44"/>
  <c r="T44"/>
  <c r="S44"/>
  <c r="R44"/>
  <c r="Q44"/>
  <c r="P44"/>
  <c r="O44"/>
  <c r="N44"/>
  <c r="M44"/>
  <c r="L44"/>
  <c r="K44"/>
  <c r="J44"/>
  <c r="DQ43"/>
  <c r="DO43"/>
  <c r="DN43"/>
  <c r="DM43"/>
  <c r="DL43"/>
  <c r="DK43"/>
  <c r="DJ43"/>
  <c r="DI43"/>
  <c r="DH43"/>
  <c r="DG43"/>
  <c r="DF43"/>
  <c r="DE43"/>
  <c r="DD43"/>
  <c r="DC43"/>
  <c r="DB43"/>
  <c r="DA43"/>
  <c r="CZ43"/>
  <c r="CY43"/>
  <c r="CX43"/>
  <c r="CW43"/>
  <c r="CV43"/>
  <c r="CU43"/>
  <c r="CT43"/>
  <c r="CS43"/>
  <c r="CR43"/>
  <c r="CQ43"/>
  <c r="CP43"/>
  <c r="CO43"/>
  <c r="CN43"/>
  <c r="CM43"/>
  <c r="CL43"/>
  <c r="CK43"/>
  <c r="CJ43"/>
  <c r="CI43"/>
  <c r="CH43"/>
  <c r="CG43"/>
  <c r="BO43"/>
  <c r="BN43"/>
  <c r="BM43"/>
  <c r="BL43"/>
  <c r="BK43"/>
  <c r="BJ43"/>
  <c r="BI43"/>
  <c r="BH43"/>
  <c r="BG43"/>
  <c r="BF43"/>
  <c r="BE43"/>
  <c r="BD43"/>
  <c r="BC43"/>
  <c r="AZ43"/>
  <c r="AY43"/>
  <c r="AX43"/>
  <c r="AW43"/>
  <c r="AV43"/>
  <c r="AU43"/>
  <c r="AT43"/>
  <c r="AS43"/>
  <c r="AR43"/>
  <c r="AQ43"/>
  <c r="AP43"/>
  <c r="AO43"/>
  <c r="AN43"/>
  <c r="AK43"/>
  <c r="AJ43"/>
  <c r="AI43"/>
  <c r="AH43"/>
  <c r="AG43"/>
  <c r="AF43"/>
  <c r="AE43"/>
  <c r="AD43"/>
  <c r="AC43"/>
  <c r="AB43"/>
  <c r="AA43"/>
  <c r="Z43"/>
  <c r="Y43"/>
  <c r="X43"/>
  <c r="W43"/>
  <c r="V43"/>
  <c r="U43"/>
  <c r="T43"/>
  <c r="S43"/>
  <c r="R43"/>
  <c r="Q43"/>
  <c r="P43"/>
  <c r="O43"/>
  <c r="N43"/>
  <c r="M43"/>
  <c r="L43"/>
  <c r="K43"/>
  <c r="J43"/>
  <c r="DQ42"/>
  <c r="DO42"/>
  <c r="DN42"/>
  <c r="DM42"/>
  <c r="DL42"/>
  <c r="DK42"/>
  <c r="DJ42"/>
  <c r="DI42"/>
  <c r="DH42"/>
  <c r="DG42"/>
  <c r="DF42"/>
  <c r="DE42"/>
  <c r="DD42"/>
  <c r="DC42"/>
  <c r="DB42"/>
  <c r="DA42"/>
  <c r="CZ42"/>
  <c r="CY42"/>
  <c r="CX42"/>
  <c r="CW42"/>
  <c r="CV42"/>
  <c r="CU42"/>
  <c r="CT42"/>
  <c r="CS42"/>
  <c r="CR42"/>
  <c r="CQ42"/>
  <c r="CP42"/>
  <c r="CO42"/>
  <c r="CN42"/>
  <c r="CM42"/>
  <c r="CL42"/>
  <c r="CK42"/>
  <c r="CJ42"/>
  <c r="CI42"/>
  <c r="CH42"/>
  <c r="CG42"/>
  <c r="BO42"/>
  <c r="BN42"/>
  <c r="BM42"/>
  <c r="BL42"/>
  <c r="BK42"/>
  <c r="BJ42"/>
  <c r="BI42"/>
  <c r="BH42"/>
  <c r="BG42"/>
  <c r="BF42"/>
  <c r="BE42"/>
  <c r="BD42"/>
  <c r="BC42"/>
  <c r="AZ42"/>
  <c r="AY42"/>
  <c r="AX42"/>
  <c r="AW42"/>
  <c r="AV42"/>
  <c r="AU42"/>
  <c r="AT42"/>
  <c r="AS42"/>
  <c r="AR42"/>
  <c r="AQ42"/>
  <c r="AP42"/>
  <c r="AO42"/>
  <c r="AN42"/>
  <c r="AK42"/>
  <c r="AJ42"/>
  <c r="AI42"/>
  <c r="AH42"/>
  <c r="AG42"/>
  <c r="AF42"/>
  <c r="AE42"/>
  <c r="AD42"/>
  <c r="AC42"/>
  <c r="AB42"/>
  <c r="AA42"/>
  <c r="Z42"/>
  <c r="Y42"/>
  <c r="X42"/>
  <c r="W42"/>
  <c r="V42"/>
  <c r="U42"/>
  <c r="T42"/>
  <c r="S42"/>
  <c r="R42"/>
  <c r="Q42"/>
  <c r="P42"/>
  <c r="O42"/>
  <c r="N42"/>
  <c r="M42"/>
  <c r="L42"/>
  <c r="K42"/>
  <c r="J42"/>
  <c r="DQ41"/>
  <c r="DO41"/>
  <c r="DN41"/>
  <c r="DM41"/>
  <c r="DL41"/>
  <c r="DK41"/>
  <c r="DJ41"/>
  <c r="DI41"/>
  <c r="DH41"/>
  <c r="DG41"/>
  <c r="DF41"/>
  <c r="DE41"/>
  <c r="DD41"/>
  <c r="DC41"/>
  <c r="DB41"/>
  <c r="DA41"/>
  <c r="CZ41"/>
  <c r="CY41"/>
  <c r="CX41"/>
  <c r="CW41"/>
  <c r="CV41"/>
  <c r="CU41"/>
  <c r="CT41"/>
  <c r="CS41"/>
  <c r="CR41"/>
  <c r="CQ41"/>
  <c r="CP41"/>
  <c r="CO41"/>
  <c r="CN41"/>
  <c r="CM41"/>
  <c r="CL41"/>
  <c r="CK41"/>
  <c r="CJ41"/>
  <c r="CI41"/>
  <c r="CH41"/>
  <c r="CG41"/>
  <c r="BO41"/>
  <c r="BN41"/>
  <c r="BM41"/>
  <c r="BL41"/>
  <c r="BK41"/>
  <c r="BJ41"/>
  <c r="BI41"/>
  <c r="BH41"/>
  <c r="BG41"/>
  <c r="BF41"/>
  <c r="BE41"/>
  <c r="BD41"/>
  <c r="BC41"/>
  <c r="AZ41"/>
  <c r="AY41"/>
  <c r="AX41"/>
  <c r="AW41"/>
  <c r="AV41"/>
  <c r="AU41"/>
  <c r="AT41"/>
  <c r="AS41"/>
  <c r="AR41"/>
  <c r="AQ41"/>
  <c r="AP41"/>
  <c r="AO41"/>
  <c r="AN41"/>
  <c r="AK41"/>
  <c r="AJ41"/>
  <c r="AI41"/>
  <c r="AH41"/>
  <c r="AG41"/>
  <c r="AF41"/>
  <c r="AE41"/>
  <c r="AD41"/>
  <c r="AC41"/>
  <c r="AB41"/>
  <c r="AA41"/>
  <c r="Z41"/>
  <c r="Y41"/>
  <c r="X41"/>
  <c r="W41"/>
  <c r="V41"/>
  <c r="U41"/>
  <c r="T41"/>
  <c r="S41"/>
  <c r="R41"/>
  <c r="Q41"/>
  <c r="P41"/>
  <c r="O41"/>
  <c r="N41"/>
  <c r="M41"/>
  <c r="L41"/>
  <c r="K41"/>
  <c r="J41"/>
  <c r="DQ40"/>
  <c r="DO40"/>
  <c r="DN40"/>
  <c r="DM40"/>
  <c r="DL40"/>
  <c r="DK40"/>
  <c r="DJ40"/>
  <c r="DI40"/>
  <c r="DH40"/>
  <c r="DG40"/>
  <c r="DF40"/>
  <c r="DE40"/>
  <c r="DD40"/>
  <c r="DC40"/>
  <c r="DB40"/>
  <c r="DA40"/>
  <c r="CZ40"/>
  <c r="CY40"/>
  <c r="CX40"/>
  <c r="CW40"/>
  <c r="CV40"/>
  <c r="CU40"/>
  <c r="CT40"/>
  <c r="CS40"/>
  <c r="CR40"/>
  <c r="CQ40"/>
  <c r="CP40"/>
  <c r="CO40"/>
  <c r="CN40"/>
  <c r="CM40"/>
  <c r="CL40"/>
  <c r="CK40"/>
  <c r="CJ40"/>
  <c r="CI40"/>
  <c r="CH40"/>
  <c r="CG40"/>
  <c r="BO40"/>
  <c r="BN40"/>
  <c r="BM40"/>
  <c r="BL40"/>
  <c r="BK40"/>
  <c r="BJ40"/>
  <c r="BI40"/>
  <c r="BH40"/>
  <c r="BG40"/>
  <c r="BF40"/>
  <c r="BE40"/>
  <c r="BD40"/>
  <c r="BC40"/>
  <c r="AZ40"/>
  <c r="AY40"/>
  <c r="AX40"/>
  <c r="AW40"/>
  <c r="AV40"/>
  <c r="AU40"/>
  <c r="AT40"/>
  <c r="AS40"/>
  <c r="AR40"/>
  <c r="AQ40"/>
  <c r="AP40"/>
  <c r="AO40"/>
  <c r="AN40"/>
  <c r="AK40"/>
  <c r="AJ40"/>
  <c r="AI40"/>
  <c r="AH40"/>
  <c r="AG40"/>
  <c r="AF40"/>
  <c r="AE40"/>
  <c r="AD40"/>
  <c r="AC40"/>
  <c r="AB40"/>
  <c r="AA40"/>
  <c r="Z40"/>
  <c r="Y40"/>
  <c r="X40"/>
  <c r="W40"/>
  <c r="V40"/>
  <c r="U40"/>
  <c r="T40"/>
  <c r="S40"/>
  <c r="R40"/>
  <c r="Q40"/>
  <c r="P40"/>
  <c r="O40"/>
  <c r="N40"/>
  <c r="M40"/>
  <c r="L40"/>
  <c r="K40"/>
  <c r="J40"/>
  <c r="DQ39"/>
  <c r="DO39"/>
  <c r="DN39"/>
  <c r="DM39"/>
  <c r="DL39"/>
  <c r="DK39"/>
  <c r="DJ39"/>
  <c r="DI39"/>
  <c r="DH39"/>
  <c r="DG39"/>
  <c r="DF39"/>
  <c r="DE39"/>
  <c r="DD39"/>
  <c r="DC39"/>
  <c r="DB39"/>
  <c r="DA39"/>
  <c r="CZ39"/>
  <c r="CY39"/>
  <c r="CX39"/>
  <c r="CW39"/>
  <c r="CV39"/>
  <c r="CU39"/>
  <c r="CT39"/>
  <c r="CS39"/>
  <c r="CR39"/>
  <c r="CQ39"/>
  <c r="CP39"/>
  <c r="CO39"/>
  <c r="CN39"/>
  <c r="CM39"/>
  <c r="CL39"/>
  <c r="CK39"/>
  <c r="CJ39"/>
  <c r="CI39"/>
  <c r="CH39"/>
  <c r="CG39"/>
  <c r="BO39"/>
  <c r="BN39"/>
  <c r="BM39"/>
  <c r="BL39"/>
  <c r="BK39"/>
  <c r="BJ39"/>
  <c r="BI39"/>
  <c r="BH39"/>
  <c r="BG39"/>
  <c r="BF39"/>
  <c r="BE39"/>
  <c r="BD39"/>
  <c r="BC39"/>
  <c r="AZ39"/>
  <c r="AY39"/>
  <c r="AX39"/>
  <c r="AW39"/>
  <c r="AV39"/>
  <c r="AU39"/>
  <c r="AT39"/>
  <c r="AS39"/>
  <c r="AR39"/>
  <c r="AQ39"/>
  <c r="AP39"/>
  <c r="AO39"/>
  <c r="AN39"/>
  <c r="AK39"/>
  <c r="AJ39"/>
  <c r="AI39"/>
  <c r="AH39"/>
  <c r="AG39"/>
  <c r="AF39"/>
  <c r="AE39"/>
  <c r="AD39"/>
  <c r="AC39"/>
  <c r="AB39"/>
  <c r="AA39"/>
  <c r="Z39"/>
  <c r="Y39"/>
  <c r="X39"/>
  <c r="W39"/>
  <c r="V39"/>
  <c r="U39"/>
  <c r="T39"/>
  <c r="S39"/>
  <c r="R39"/>
  <c r="Q39"/>
  <c r="P39"/>
  <c r="O39"/>
  <c r="N39"/>
  <c r="M39"/>
  <c r="L39"/>
  <c r="K39"/>
  <c r="J39"/>
  <c r="DQ38"/>
  <c r="DO38"/>
  <c r="DN38"/>
  <c r="DM38"/>
  <c r="DL38"/>
  <c r="DK38"/>
  <c r="DJ38"/>
  <c r="DI38"/>
  <c r="DH38"/>
  <c r="DG38"/>
  <c r="DF38"/>
  <c r="DE38"/>
  <c r="DD38"/>
  <c r="DC38"/>
  <c r="DB38"/>
  <c r="DA38"/>
  <c r="CZ38"/>
  <c r="CY38"/>
  <c r="CX38"/>
  <c r="CW38"/>
  <c r="CV38"/>
  <c r="CU38"/>
  <c r="CT38"/>
  <c r="CS38"/>
  <c r="CR38"/>
  <c r="CQ38"/>
  <c r="CP38"/>
  <c r="CO38"/>
  <c r="CN38"/>
  <c r="CM38"/>
  <c r="CL38"/>
  <c r="CK38"/>
  <c r="CJ38"/>
  <c r="CI38"/>
  <c r="CH38"/>
  <c r="CG38"/>
  <c r="BO38"/>
  <c r="BN38"/>
  <c r="BM38"/>
  <c r="BL38"/>
  <c r="BK38"/>
  <c r="BJ38"/>
  <c r="BI38"/>
  <c r="BH38"/>
  <c r="BG38"/>
  <c r="BF38"/>
  <c r="BE38"/>
  <c r="BD38"/>
  <c r="BC38"/>
  <c r="AZ38"/>
  <c r="AY38"/>
  <c r="AX38"/>
  <c r="AW38"/>
  <c r="AV38"/>
  <c r="AU38"/>
  <c r="AT38"/>
  <c r="AS38"/>
  <c r="AR38"/>
  <c r="AQ38"/>
  <c r="AP38"/>
  <c r="AO38"/>
  <c r="AN38"/>
  <c r="AK38"/>
  <c r="AJ38"/>
  <c r="AI38"/>
  <c r="AH38"/>
  <c r="AG38"/>
  <c r="AF38"/>
  <c r="AE38"/>
  <c r="AD38"/>
  <c r="AC38"/>
  <c r="AB38"/>
  <c r="AA38"/>
  <c r="Z38"/>
  <c r="Y38"/>
  <c r="X38"/>
  <c r="W38"/>
  <c r="V38"/>
  <c r="U38"/>
  <c r="T38"/>
  <c r="S38"/>
  <c r="R38"/>
  <c r="Q38"/>
  <c r="P38"/>
  <c r="O38"/>
  <c r="N38"/>
  <c r="M38"/>
  <c r="L38"/>
  <c r="K38"/>
  <c r="J38"/>
  <c r="DQ37"/>
  <c r="DO37"/>
  <c r="DN37"/>
  <c r="DM37"/>
  <c r="DL37"/>
  <c r="DK37"/>
  <c r="DJ37"/>
  <c r="DI37"/>
  <c r="DH37"/>
  <c r="DG37"/>
  <c r="DF37"/>
  <c r="DE37"/>
  <c r="DD37"/>
  <c r="DC37"/>
  <c r="DB37"/>
  <c r="DA37"/>
  <c r="CZ37"/>
  <c r="CY37"/>
  <c r="CX37"/>
  <c r="CW37"/>
  <c r="CV37"/>
  <c r="CU37"/>
  <c r="CT37"/>
  <c r="CS37"/>
  <c r="CR37"/>
  <c r="CQ37"/>
  <c r="CP37"/>
  <c r="CO37"/>
  <c r="CN37"/>
  <c r="CM37"/>
  <c r="CL37"/>
  <c r="CK37"/>
  <c r="CJ37"/>
  <c r="CI37"/>
  <c r="CH37"/>
  <c r="CG37"/>
  <c r="BO37"/>
  <c r="BN37"/>
  <c r="BM37"/>
  <c r="BL37"/>
  <c r="BK37"/>
  <c r="BJ37"/>
  <c r="BI37"/>
  <c r="BH37"/>
  <c r="BG37"/>
  <c r="BF37"/>
  <c r="BE37"/>
  <c r="BD37"/>
  <c r="BC37"/>
  <c r="AZ37"/>
  <c r="AY37"/>
  <c r="AX37"/>
  <c r="AW37"/>
  <c r="AV37"/>
  <c r="AU37"/>
  <c r="AT37"/>
  <c r="AS37"/>
  <c r="AR37"/>
  <c r="AQ37"/>
  <c r="AP37"/>
  <c r="AO37"/>
  <c r="AN37"/>
  <c r="AK37"/>
  <c r="AJ37"/>
  <c r="AI37"/>
  <c r="AH37"/>
  <c r="AG37"/>
  <c r="AF37"/>
  <c r="AE37"/>
  <c r="AD37"/>
  <c r="AC37"/>
  <c r="AB37"/>
  <c r="AA37"/>
  <c r="Z37"/>
  <c r="Y37"/>
  <c r="X37"/>
  <c r="W37"/>
  <c r="V37"/>
  <c r="U37"/>
  <c r="T37"/>
  <c r="S37"/>
  <c r="R37"/>
  <c r="Q37"/>
  <c r="P37"/>
  <c r="O37"/>
  <c r="N37"/>
  <c r="M37"/>
  <c r="L37"/>
  <c r="K37"/>
  <c r="J37"/>
  <c r="DQ36"/>
  <c r="DO36"/>
  <c r="DN36"/>
  <c r="DM36"/>
  <c r="DL36"/>
  <c r="DK36"/>
  <c r="DJ36"/>
  <c r="DI36"/>
  <c r="DH36"/>
  <c r="DG36"/>
  <c r="DF36"/>
  <c r="DE36"/>
  <c r="DD36"/>
  <c r="DC36"/>
  <c r="DB36"/>
  <c r="DA36"/>
  <c r="CZ36"/>
  <c r="CY36"/>
  <c r="CX36"/>
  <c r="CW36"/>
  <c r="CV36"/>
  <c r="CU36"/>
  <c r="CT36"/>
  <c r="CS36"/>
  <c r="CR36"/>
  <c r="CQ36"/>
  <c r="CP36"/>
  <c r="CO36"/>
  <c r="CN36"/>
  <c r="CM36"/>
  <c r="CL36"/>
  <c r="CK36"/>
  <c r="CJ36"/>
  <c r="CI36"/>
  <c r="CH36"/>
  <c r="CG36"/>
  <c r="BO36"/>
  <c r="BN36"/>
  <c r="BM36"/>
  <c r="BL36"/>
  <c r="BK36"/>
  <c r="BJ36"/>
  <c r="BI36"/>
  <c r="BH36"/>
  <c r="BG36"/>
  <c r="BF36"/>
  <c r="BE36"/>
  <c r="BD36"/>
  <c r="BC36"/>
  <c r="AZ36"/>
  <c r="AY36"/>
  <c r="AX36"/>
  <c r="AW36"/>
  <c r="AV36"/>
  <c r="AU36"/>
  <c r="AT36"/>
  <c r="AS36"/>
  <c r="AR36"/>
  <c r="AQ36"/>
  <c r="AP36"/>
  <c r="AO36"/>
  <c r="AN36"/>
  <c r="AK36"/>
  <c r="AJ36"/>
  <c r="AI36"/>
  <c r="AH36"/>
  <c r="AG36"/>
  <c r="AF36"/>
  <c r="AE36"/>
  <c r="AD36"/>
  <c r="AC36"/>
  <c r="AB36"/>
  <c r="AA36"/>
  <c r="Z36"/>
  <c r="Y36"/>
  <c r="X36"/>
  <c r="W36"/>
  <c r="V36"/>
  <c r="U36"/>
  <c r="T36"/>
  <c r="S36"/>
  <c r="R36"/>
  <c r="Q36"/>
  <c r="P36"/>
  <c r="O36"/>
  <c r="N36"/>
  <c r="M36"/>
  <c r="L36"/>
  <c r="K36"/>
  <c r="J36"/>
  <c r="DQ35"/>
  <c r="DO35"/>
  <c r="DN35"/>
  <c r="DM35"/>
  <c r="DL35"/>
  <c r="DK35"/>
  <c r="DJ35"/>
  <c r="DI35"/>
  <c r="DH35"/>
  <c r="DG35"/>
  <c r="DF35"/>
  <c r="DE35"/>
  <c r="DD35"/>
  <c r="DC35"/>
  <c r="DB35"/>
  <c r="DA35"/>
  <c r="CZ35"/>
  <c r="CY35"/>
  <c r="CX35"/>
  <c r="CW35"/>
  <c r="CV35"/>
  <c r="CU35"/>
  <c r="CT35"/>
  <c r="CS35"/>
  <c r="CR35"/>
  <c r="CQ35"/>
  <c r="CP35"/>
  <c r="CO35"/>
  <c r="CN35"/>
  <c r="CM35"/>
  <c r="CL35"/>
  <c r="CK35"/>
  <c r="CJ35"/>
  <c r="CI35"/>
  <c r="CH35"/>
  <c r="CG35"/>
  <c r="BO35"/>
  <c r="BN35"/>
  <c r="BM35"/>
  <c r="BL35"/>
  <c r="BK35"/>
  <c r="BJ35"/>
  <c r="BI35"/>
  <c r="BH35"/>
  <c r="BG35"/>
  <c r="BF35"/>
  <c r="BE35"/>
  <c r="BD35"/>
  <c r="BC35"/>
  <c r="AZ35"/>
  <c r="AY35"/>
  <c r="AX35"/>
  <c r="AW35"/>
  <c r="AV35"/>
  <c r="AU35"/>
  <c r="AT35"/>
  <c r="AS35"/>
  <c r="AR35"/>
  <c r="AQ35"/>
  <c r="AP35"/>
  <c r="AO35"/>
  <c r="AN35"/>
  <c r="AK35"/>
  <c r="AJ35"/>
  <c r="AI35"/>
  <c r="AH35"/>
  <c r="AG35"/>
  <c r="AF35"/>
  <c r="AE35"/>
  <c r="AD35"/>
  <c r="AC35"/>
  <c r="AB35"/>
  <c r="AA35"/>
  <c r="Z35"/>
  <c r="Y35"/>
  <c r="X35"/>
  <c r="W35"/>
  <c r="V35"/>
  <c r="U35"/>
  <c r="T35"/>
  <c r="S35"/>
  <c r="R35"/>
  <c r="Q35"/>
  <c r="P35"/>
  <c r="O35"/>
  <c r="N35"/>
  <c r="M35"/>
  <c r="L35"/>
  <c r="K35"/>
  <c r="J35"/>
  <c r="DQ34"/>
  <c r="DO34"/>
  <c r="DN34"/>
  <c r="DM34"/>
  <c r="DL34"/>
  <c r="DK34"/>
  <c r="DJ34"/>
  <c r="DI34"/>
  <c r="DH34"/>
  <c r="DG34"/>
  <c r="DF34"/>
  <c r="DE34"/>
  <c r="DD34"/>
  <c r="DC34"/>
  <c r="DB34"/>
  <c r="DA34"/>
  <c r="CZ34"/>
  <c r="CY34"/>
  <c r="CX34"/>
  <c r="CW34"/>
  <c r="CV34"/>
  <c r="CU34"/>
  <c r="CT34"/>
  <c r="CS34"/>
  <c r="CR34"/>
  <c r="CQ34"/>
  <c r="CP34"/>
  <c r="CO34"/>
  <c r="CN34"/>
  <c r="CM34"/>
  <c r="CL34"/>
  <c r="CK34"/>
  <c r="CJ34"/>
  <c r="CI34"/>
  <c r="CH34"/>
  <c r="CG34"/>
  <c r="BO34"/>
  <c r="BN34"/>
  <c r="BM34"/>
  <c r="BL34"/>
  <c r="BK34"/>
  <c r="BJ34"/>
  <c r="BI34"/>
  <c r="BH34"/>
  <c r="BG34"/>
  <c r="BF34"/>
  <c r="BE34"/>
  <c r="BD34"/>
  <c r="BC34"/>
  <c r="AZ34"/>
  <c r="AY34"/>
  <c r="AX34"/>
  <c r="AW34"/>
  <c r="AV34"/>
  <c r="AU34"/>
  <c r="AT34"/>
  <c r="AS34"/>
  <c r="AR34"/>
  <c r="AQ34"/>
  <c r="AP34"/>
  <c r="AO34"/>
  <c r="AN34"/>
  <c r="AK34"/>
  <c r="AJ34"/>
  <c r="AI34"/>
  <c r="AH34"/>
  <c r="AG34"/>
  <c r="AF34"/>
  <c r="AE34"/>
  <c r="AD34"/>
  <c r="AC34"/>
  <c r="AB34"/>
  <c r="AA34"/>
  <c r="Z34"/>
  <c r="Y34"/>
  <c r="X34"/>
  <c r="W34"/>
  <c r="V34"/>
  <c r="U34"/>
  <c r="T34"/>
  <c r="S34"/>
  <c r="R34"/>
  <c r="Q34"/>
  <c r="P34"/>
  <c r="O34"/>
  <c r="N34"/>
  <c r="M34"/>
  <c r="L34"/>
  <c r="K34"/>
  <c r="J34"/>
  <c r="DQ33"/>
  <c r="DO33"/>
  <c r="DN33"/>
  <c r="DM33"/>
  <c r="DL33"/>
  <c r="DK33"/>
  <c r="DJ33"/>
  <c r="DI33"/>
  <c r="DH33"/>
  <c r="DG33"/>
  <c r="DF33"/>
  <c r="DE33"/>
  <c r="DD33"/>
  <c r="DC33"/>
  <c r="DB33"/>
  <c r="DA33"/>
  <c r="CZ33"/>
  <c r="CY33"/>
  <c r="CX33"/>
  <c r="CW33"/>
  <c r="CV33"/>
  <c r="CU33"/>
  <c r="CT33"/>
  <c r="CS33"/>
  <c r="CR33"/>
  <c r="CQ33"/>
  <c r="CP33"/>
  <c r="CO33"/>
  <c r="CN33"/>
  <c r="CM33"/>
  <c r="CL33"/>
  <c r="CK33"/>
  <c r="CJ33"/>
  <c r="CI33"/>
  <c r="CH33"/>
  <c r="CG33"/>
  <c r="BO33"/>
  <c r="BN33"/>
  <c r="BM33"/>
  <c r="BL33"/>
  <c r="BK33"/>
  <c r="BJ33"/>
  <c r="BI33"/>
  <c r="BH33"/>
  <c r="BG33"/>
  <c r="BF33"/>
  <c r="BE33"/>
  <c r="BD33"/>
  <c r="BC33"/>
  <c r="AZ33"/>
  <c r="AY33"/>
  <c r="AX33"/>
  <c r="AW33"/>
  <c r="AV33"/>
  <c r="AU33"/>
  <c r="AT33"/>
  <c r="AS33"/>
  <c r="AR33"/>
  <c r="AQ33"/>
  <c r="AP33"/>
  <c r="AO33"/>
  <c r="AN33"/>
  <c r="AK33"/>
  <c r="AJ33"/>
  <c r="AI33"/>
  <c r="AH33"/>
  <c r="AG33"/>
  <c r="AF33"/>
  <c r="AE33"/>
  <c r="AD33"/>
  <c r="AC33"/>
  <c r="AB33"/>
  <c r="AA33"/>
  <c r="Z33"/>
  <c r="Y33"/>
  <c r="X33"/>
  <c r="W33"/>
  <c r="V33"/>
  <c r="U33"/>
  <c r="T33"/>
  <c r="S33"/>
  <c r="R33"/>
  <c r="Q33"/>
  <c r="P33"/>
  <c r="O33"/>
  <c r="N33"/>
  <c r="M33"/>
  <c r="L33"/>
  <c r="K33"/>
  <c r="J33"/>
  <c r="DQ32"/>
  <c r="DO32"/>
  <c r="DN32"/>
  <c r="DM32"/>
  <c r="DL32"/>
  <c r="DK32"/>
  <c r="DJ32"/>
  <c r="DI32"/>
  <c r="DH32"/>
  <c r="DG32"/>
  <c r="DF32"/>
  <c r="DE32"/>
  <c r="DD32"/>
  <c r="DC32"/>
  <c r="DB32"/>
  <c r="DA32"/>
  <c r="CZ32"/>
  <c r="CY32"/>
  <c r="CX32"/>
  <c r="CW32"/>
  <c r="CV32"/>
  <c r="CU32"/>
  <c r="CT32"/>
  <c r="CS32"/>
  <c r="CR32"/>
  <c r="CQ32"/>
  <c r="CP32"/>
  <c r="CO32"/>
  <c r="CN32"/>
  <c r="CM32"/>
  <c r="CL32"/>
  <c r="CK32"/>
  <c r="CJ32"/>
  <c r="CI32"/>
  <c r="CH32"/>
  <c r="CG32"/>
  <c r="BO32"/>
  <c r="BN32"/>
  <c r="BM32"/>
  <c r="BL32"/>
  <c r="BK32"/>
  <c r="BJ32"/>
  <c r="BI32"/>
  <c r="BH32"/>
  <c r="BG32"/>
  <c r="BF32"/>
  <c r="BE32"/>
  <c r="BD32"/>
  <c r="BC32"/>
  <c r="AZ32"/>
  <c r="AY32"/>
  <c r="AX32"/>
  <c r="AW32"/>
  <c r="AV32"/>
  <c r="AU32"/>
  <c r="AT32"/>
  <c r="AS32"/>
  <c r="AR32"/>
  <c r="AQ32"/>
  <c r="AP32"/>
  <c r="AO32"/>
  <c r="AN32"/>
  <c r="AK32"/>
  <c r="AJ32"/>
  <c r="AI32"/>
  <c r="AH32"/>
  <c r="AG32"/>
  <c r="AF32"/>
  <c r="AE32"/>
  <c r="AD32"/>
  <c r="AC32"/>
  <c r="AB32"/>
  <c r="AA32"/>
  <c r="Z32"/>
  <c r="Y32"/>
  <c r="X32"/>
  <c r="W32"/>
  <c r="V32"/>
  <c r="U32"/>
  <c r="T32"/>
  <c r="S32"/>
  <c r="R32"/>
  <c r="Q32"/>
  <c r="P32"/>
  <c r="O32"/>
  <c r="N32"/>
  <c r="M32"/>
  <c r="L32"/>
  <c r="K32"/>
  <c r="J32"/>
  <c r="DQ31"/>
  <c r="DO31"/>
  <c r="DN31"/>
  <c r="DM31"/>
  <c r="DL31"/>
  <c r="DK31"/>
  <c r="DJ31"/>
  <c r="DI31"/>
  <c r="DH31"/>
  <c r="DG31"/>
  <c r="DF31"/>
  <c r="DE31"/>
  <c r="DD31"/>
  <c r="DC31"/>
  <c r="DB31"/>
  <c r="DA31"/>
  <c r="CZ31"/>
  <c r="CY31"/>
  <c r="CX31"/>
  <c r="CW31"/>
  <c r="CV31"/>
  <c r="CU31"/>
  <c r="CT31"/>
  <c r="CS31"/>
  <c r="CR31"/>
  <c r="CQ31"/>
  <c r="CP31"/>
  <c r="CO31"/>
  <c r="CN31"/>
  <c r="CM31"/>
  <c r="CL31"/>
  <c r="CK31"/>
  <c r="CJ31"/>
  <c r="CI31"/>
  <c r="CH31"/>
  <c r="CG31"/>
  <c r="BO31"/>
  <c r="BN31"/>
  <c r="BM31"/>
  <c r="BL31"/>
  <c r="BK31"/>
  <c r="BJ31"/>
  <c r="BI31"/>
  <c r="BH31"/>
  <c r="BG31"/>
  <c r="BF31"/>
  <c r="BE31"/>
  <c r="BD31"/>
  <c r="BC31"/>
  <c r="AZ31"/>
  <c r="AY31"/>
  <c r="AX31"/>
  <c r="AW31"/>
  <c r="AV31"/>
  <c r="AU31"/>
  <c r="AT31"/>
  <c r="AS31"/>
  <c r="AR31"/>
  <c r="AQ31"/>
  <c r="AP31"/>
  <c r="AO31"/>
  <c r="AN31"/>
  <c r="AK31"/>
  <c r="AJ31"/>
  <c r="AI31"/>
  <c r="AH31"/>
  <c r="AG31"/>
  <c r="AF31"/>
  <c r="AE31"/>
  <c r="AD31"/>
  <c r="AC31"/>
  <c r="AB31"/>
  <c r="AA31"/>
  <c r="Z31"/>
  <c r="Y31"/>
  <c r="X31"/>
  <c r="W31"/>
  <c r="V31"/>
  <c r="U31"/>
  <c r="T31"/>
  <c r="S31"/>
  <c r="R31"/>
  <c r="Q31"/>
  <c r="P31"/>
  <c r="O31"/>
  <c r="N31"/>
  <c r="M31"/>
  <c r="L31"/>
  <c r="K31"/>
  <c r="J31"/>
  <c r="DQ30"/>
  <c r="DO30"/>
  <c r="DN30"/>
  <c r="DM30"/>
  <c r="DL30"/>
  <c r="DK30"/>
  <c r="DJ30"/>
  <c r="DI30"/>
  <c r="DH30"/>
  <c r="DG30"/>
  <c r="DF30"/>
  <c r="DE30"/>
  <c r="DD30"/>
  <c r="DC30"/>
  <c r="DB30"/>
  <c r="DA30"/>
  <c r="CZ30"/>
  <c r="CY30"/>
  <c r="CX30"/>
  <c r="CW30"/>
  <c r="CV30"/>
  <c r="CU30"/>
  <c r="CT30"/>
  <c r="CS30"/>
  <c r="CR30"/>
  <c r="CQ30"/>
  <c r="CP30"/>
  <c r="CO30"/>
  <c r="CN30"/>
  <c r="CM30"/>
  <c r="CL30"/>
  <c r="CK30"/>
  <c r="CJ30"/>
  <c r="CI30"/>
  <c r="CH30"/>
  <c r="CG30"/>
  <c r="BO30"/>
  <c r="BN30"/>
  <c r="BM30"/>
  <c r="BL30"/>
  <c r="BK30"/>
  <c r="BJ30"/>
  <c r="BI30"/>
  <c r="BH30"/>
  <c r="BG30"/>
  <c r="BF30"/>
  <c r="BE30"/>
  <c r="BD30"/>
  <c r="BC30"/>
  <c r="AZ30"/>
  <c r="AY30"/>
  <c r="AX30"/>
  <c r="AW30"/>
  <c r="AV30"/>
  <c r="AU30"/>
  <c r="AT30"/>
  <c r="AS30"/>
  <c r="AR30"/>
  <c r="AQ30"/>
  <c r="AP30"/>
  <c r="AO30"/>
  <c r="AN30"/>
  <c r="AK30"/>
  <c r="AJ30"/>
  <c r="AI30"/>
  <c r="AH30"/>
  <c r="AG30"/>
  <c r="AF30"/>
  <c r="AE30"/>
  <c r="AD30"/>
  <c r="AC30"/>
  <c r="AB30"/>
  <c r="AA30"/>
  <c r="Z30"/>
  <c r="Y30"/>
  <c r="X30"/>
  <c r="W30"/>
  <c r="V30"/>
  <c r="U30"/>
  <c r="T30"/>
  <c r="S30"/>
  <c r="R30"/>
  <c r="Q30"/>
  <c r="P30"/>
  <c r="O30"/>
  <c r="N30"/>
  <c r="M30"/>
  <c r="L30"/>
  <c r="K30"/>
  <c r="J30"/>
  <c r="DQ29"/>
  <c r="DO29"/>
  <c r="DN29"/>
  <c r="DM29"/>
  <c r="DL29"/>
  <c r="DK29"/>
  <c r="DJ29"/>
  <c r="DI29"/>
  <c r="DH29"/>
  <c r="DG29"/>
  <c r="DF29"/>
  <c r="DE29"/>
  <c r="DD29"/>
  <c r="DC29"/>
  <c r="DB29"/>
  <c r="DA29"/>
  <c r="CZ29"/>
  <c r="CY29"/>
  <c r="CX29"/>
  <c r="CW29"/>
  <c r="CV29"/>
  <c r="CU29"/>
  <c r="CT29"/>
  <c r="CS29"/>
  <c r="CR29"/>
  <c r="CQ29"/>
  <c r="CP29"/>
  <c r="CO29"/>
  <c r="CN29"/>
  <c r="CM29"/>
  <c r="CL29"/>
  <c r="CK29"/>
  <c r="CJ29"/>
  <c r="CI29"/>
  <c r="CH29"/>
  <c r="CG29"/>
  <c r="BO29"/>
  <c r="BN29"/>
  <c r="BM29"/>
  <c r="BL29"/>
  <c r="BK29"/>
  <c r="BJ29"/>
  <c r="BI29"/>
  <c r="BH29"/>
  <c r="BG29"/>
  <c r="BF29"/>
  <c r="BE29"/>
  <c r="BD29"/>
  <c r="BC29"/>
  <c r="AZ29"/>
  <c r="AY29"/>
  <c r="AX29"/>
  <c r="AW29"/>
  <c r="AV29"/>
  <c r="AU29"/>
  <c r="AT29"/>
  <c r="AS29"/>
  <c r="AR29"/>
  <c r="AQ29"/>
  <c r="AP29"/>
  <c r="AO29"/>
  <c r="AN29"/>
  <c r="AK29"/>
  <c r="AJ29"/>
  <c r="AI29"/>
  <c r="AH29"/>
  <c r="AG29"/>
  <c r="AF29"/>
  <c r="AE29"/>
  <c r="AD29"/>
  <c r="AC29"/>
  <c r="AB29"/>
  <c r="AA29"/>
  <c r="Z29"/>
  <c r="Y29"/>
  <c r="X29"/>
  <c r="W29"/>
  <c r="V29"/>
  <c r="U29"/>
  <c r="T29"/>
  <c r="S29"/>
  <c r="R29"/>
  <c r="Q29"/>
  <c r="P29"/>
  <c r="O29"/>
  <c r="N29"/>
  <c r="M29"/>
  <c r="L29"/>
  <c r="K29"/>
  <c r="J29"/>
  <c r="DQ28"/>
  <c r="DO28"/>
  <c r="DN28"/>
  <c r="DM28"/>
  <c r="DL28"/>
  <c r="DK28"/>
  <c r="DJ28"/>
  <c r="DI28"/>
  <c r="DH28"/>
  <c r="DG28"/>
  <c r="DF28"/>
  <c r="DE28"/>
  <c r="DD28"/>
  <c r="DC28"/>
  <c r="DB28"/>
  <c r="DA28"/>
  <c r="CZ28"/>
  <c r="CY28"/>
  <c r="CX28"/>
  <c r="CW28"/>
  <c r="CV28"/>
  <c r="CU28"/>
  <c r="CT28"/>
  <c r="CS28"/>
  <c r="CR28"/>
  <c r="CQ28"/>
  <c r="CP28"/>
  <c r="CO28"/>
  <c r="CN28"/>
  <c r="CM28"/>
  <c r="CL28"/>
  <c r="CK28"/>
  <c r="CJ28"/>
  <c r="CI28"/>
  <c r="CH28"/>
  <c r="CG28"/>
  <c r="BO28"/>
  <c r="BN28"/>
  <c r="BM28"/>
  <c r="BL28"/>
  <c r="BK28"/>
  <c r="BJ28"/>
  <c r="BI28"/>
  <c r="BH28"/>
  <c r="BG28"/>
  <c r="BF28"/>
  <c r="BE28"/>
  <c r="BD28"/>
  <c r="BC28"/>
  <c r="AZ28"/>
  <c r="AY28"/>
  <c r="AX28"/>
  <c r="AW28"/>
  <c r="AV28"/>
  <c r="AU28"/>
  <c r="AT28"/>
  <c r="AS28"/>
  <c r="AR28"/>
  <c r="AQ28"/>
  <c r="AP28"/>
  <c r="AO28"/>
  <c r="AN28"/>
  <c r="AK28"/>
  <c r="AJ28"/>
  <c r="AI28"/>
  <c r="AH28"/>
  <c r="AG28"/>
  <c r="AF28"/>
  <c r="AE28"/>
  <c r="AD28"/>
  <c r="AC28"/>
  <c r="AB28"/>
  <c r="AA28"/>
  <c r="Z28"/>
  <c r="Y28"/>
  <c r="X28"/>
  <c r="W28"/>
  <c r="V28"/>
  <c r="U28"/>
  <c r="T28"/>
  <c r="S28"/>
  <c r="R28"/>
  <c r="Q28"/>
  <c r="P28"/>
  <c r="O28"/>
  <c r="N28"/>
  <c r="M28"/>
  <c r="L28"/>
  <c r="K28"/>
  <c r="J28"/>
  <c r="DQ27"/>
  <c r="DO27"/>
  <c r="DN27"/>
  <c r="DM27"/>
  <c r="DL27"/>
  <c r="DK27"/>
  <c r="DJ27"/>
  <c r="DI27"/>
  <c r="DH27"/>
  <c r="DG27"/>
  <c r="DF27"/>
  <c r="DE27"/>
  <c r="DD27"/>
  <c r="DC27"/>
  <c r="DB27"/>
  <c r="DA27"/>
  <c r="CZ27"/>
  <c r="CY27"/>
  <c r="CX27"/>
  <c r="CW27"/>
  <c r="CV27"/>
  <c r="CU27"/>
  <c r="CT27"/>
  <c r="CS27"/>
  <c r="CR27"/>
  <c r="CQ27"/>
  <c r="CP27"/>
  <c r="CO27"/>
  <c r="CN27"/>
  <c r="CM27"/>
  <c r="CL27"/>
  <c r="CK27"/>
  <c r="CJ27"/>
  <c r="CI27"/>
  <c r="CH27"/>
  <c r="CG27"/>
  <c r="BO27"/>
  <c r="BN27"/>
  <c r="BM27"/>
  <c r="BL27"/>
  <c r="BK27"/>
  <c r="BJ27"/>
  <c r="BI27"/>
  <c r="BH27"/>
  <c r="BG27"/>
  <c r="BF27"/>
  <c r="BE27"/>
  <c r="BD27"/>
  <c r="BC27"/>
  <c r="AZ27"/>
  <c r="AY27"/>
  <c r="AX27"/>
  <c r="AW27"/>
  <c r="AV27"/>
  <c r="AU27"/>
  <c r="AT27"/>
  <c r="AS27"/>
  <c r="AR27"/>
  <c r="AQ27"/>
  <c r="AP27"/>
  <c r="AO27"/>
  <c r="AN27"/>
  <c r="AK27"/>
  <c r="AJ27"/>
  <c r="AI27"/>
  <c r="AH27"/>
  <c r="AG27"/>
  <c r="AF27"/>
  <c r="AE27"/>
  <c r="AD27"/>
  <c r="AC27"/>
  <c r="AB27"/>
  <c r="AA27"/>
  <c r="Z27"/>
  <c r="Y27"/>
  <c r="X27"/>
  <c r="W27"/>
  <c r="V27"/>
  <c r="U27"/>
  <c r="T27"/>
  <c r="S27"/>
  <c r="R27"/>
  <c r="Q27"/>
  <c r="P27"/>
  <c r="O27"/>
  <c r="N27"/>
  <c r="M27"/>
  <c r="L27"/>
  <c r="K27"/>
  <c r="J27"/>
  <c r="DQ26"/>
  <c r="DO26"/>
  <c r="DN26"/>
  <c r="DM26"/>
  <c r="DL26"/>
  <c r="DK26"/>
  <c r="DJ26"/>
  <c r="DI26"/>
  <c r="DH26"/>
  <c r="DG26"/>
  <c r="DF26"/>
  <c r="DE26"/>
  <c r="DD26"/>
  <c r="DC26"/>
  <c r="DB26"/>
  <c r="DA26"/>
  <c r="CZ26"/>
  <c r="CY26"/>
  <c r="CX26"/>
  <c r="CW26"/>
  <c r="CV26"/>
  <c r="CU26"/>
  <c r="CT26"/>
  <c r="CS26"/>
  <c r="CR26"/>
  <c r="CQ26"/>
  <c r="CP26"/>
  <c r="CO26"/>
  <c r="CN26"/>
  <c r="CM26"/>
  <c r="CL26"/>
  <c r="CK26"/>
  <c r="CJ26"/>
  <c r="CI26"/>
  <c r="CH26"/>
  <c r="CG26"/>
  <c r="BO26"/>
  <c r="BN26"/>
  <c r="BM26"/>
  <c r="BL26"/>
  <c r="BK26"/>
  <c r="BJ26"/>
  <c r="BI26"/>
  <c r="BH26"/>
  <c r="BG26"/>
  <c r="BF26"/>
  <c r="BE26"/>
  <c r="BD26"/>
  <c r="BC26"/>
  <c r="AZ26"/>
  <c r="AY26"/>
  <c r="AX26"/>
  <c r="AW26"/>
  <c r="AV26"/>
  <c r="AU26"/>
  <c r="AT26"/>
  <c r="AS26"/>
  <c r="AR26"/>
  <c r="AQ26"/>
  <c r="AP26"/>
  <c r="AO26"/>
  <c r="AN26"/>
  <c r="AK26"/>
  <c r="AJ26"/>
  <c r="AI26"/>
  <c r="AH26"/>
  <c r="AG26"/>
  <c r="AF26"/>
  <c r="AE26"/>
  <c r="AD26"/>
  <c r="AC26"/>
  <c r="AB26"/>
  <c r="AA26"/>
  <c r="Z26"/>
  <c r="Y26"/>
  <c r="X26"/>
  <c r="W26"/>
  <c r="V26"/>
  <c r="U26"/>
  <c r="T26"/>
  <c r="S26"/>
  <c r="R26"/>
  <c r="Q26"/>
  <c r="P26"/>
  <c r="O26"/>
  <c r="N26"/>
  <c r="M26"/>
  <c r="L26"/>
  <c r="K26"/>
  <c r="J26"/>
  <c r="DQ25"/>
  <c r="DO25"/>
  <c r="DN25"/>
  <c r="DM25"/>
  <c r="DL25"/>
  <c r="DK25"/>
  <c r="DJ25"/>
  <c r="DI25"/>
  <c r="DH25"/>
  <c r="DG25"/>
  <c r="DF25"/>
  <c r="DE25"/>
  <c r="DD25"/>
  <c r="DC25"/>
  <c r="DB25"/>
  <c r="DA25"/>
  <c r="CZ25"/>
  <c r="CY25"/>
  <c r="CX25"/>
  <c r="CW25"/>
  <c r="CV25"/>
  <c r="CU25"/>
  <c r="CT25"/>
  <c r="CS25"/>
  <c r="CR25"/>
  <c r="CQ25"/>
  <c r="CP25"/>
  <c r="CO25"/>
  <c r="CN25"/>
  <c r="CM25"/>
  <c r="CL25"/>
  <c r="CK25"/>
  <c r="CJ25"/>
  <c r="CI25"/>
  <c r="CH25"/>
  <c r="CG25"/>
  <c r="BO25"/>
  <c r="BN25"/>
  <c r="BM25"/>
  <c r="BL25"/>
  <c r="BK25"/>
  <c r="BJ25"/>
  <c r="BI25"/>
  <c r="BH25"/>
  <c r="BG25"/>
  <c r="BF25"/>
  <c r="BE25"/>
  <c r="BD25"/>
  <c r="BC25"/>
  <c r="AZ25"/>
  <c r="AY25"/>
  <c r="AX25"/>
  <c r="AW25"/>
  <c r="AV25"/>
  <c r="AU25"/>
  <c r="AT25"/>
  <c r="AS25"/>
  <c r="AR25"/>
  <c r="AQ25"/>
  <c r="AP25"/>
  <c r="AO25"/>
  <c r="AN25"/>
  <c r="AK25"/>
  <c r="AJ25"/>
  <c r="AI25"/>
  <c r="AH25"/>
  <c r="AG25"/>
  <c r="AF25"/>
  <c r="AE25"/>
  <c r="AD25"/>
  <c r="AC25"/>
  <c r="AB25"/>
  <c r="AA25"/>
  <c r="Z25"/>
  <c r="Y25"/>
  <c r="X25"/>
  <c r="W25"/>
  <c r="V25"/>
  <c r="U25"/>
  <c r="T25"/>
  <c r="S25"/>
  <c r="R25"/>
  <c r="Q25"/>
  <c r="P25"/>
  <c r="O25"/>
  <c r="N25"/>
  <c r="M25"/>
  <c r="L25"/>
  <c r="K25"/>
  <c r="J25"/>
  <c r="DQ24"/>
  <c r="DO24"/>
  <c r="DN24"/>
  <c r="DM24"/>
  <c r="DL24"/>
  <c r="DK24"/>
  <c r="DJ24"/>
  <c r="DI24"/>
  <c r="DH24"/>
  <c r="DG24"/>
  <c r="DF24"/>
  <c r="DE24"/>
  <c r="DD24"/>
  <c r="DC24"/>
  <c r="DB24"/>
  <c r="DA24"/>
  <c r="CZ24"/>
  <c r="CY24"/>
  <c r="CX24"/>
  <c r="CW24"/>
  <c r="CV24"/>
  <c r="CU24"/>
  <c r="CT24"/>
  <c r="CS24"/>
  <c r="CR24"/>
  <c r="CQ24"/>
  <c r="CP24"/>
  <c r="CO24"/>
  <c r="CN24"/>
  <c r="CM24"/>
  <c r="CL24"/>
  <c r="CK24"/>
  <c r="CJ24"/>
  <c r="CI24"/>
  <c r="CH24"/>
  <c r="CG24"/>
  <c r="BO24"/>
  <c r="BN24"/>
  <c r="BM24"/>
  <c r="BL24"/>
  <c r="BK24"/>
  <c r="BJ24"/>
  <c r="BI24"/>
  <c r="BH24"/>
  <c r="BG24"/>
  <c r="BF24"/>
  <c r="BE24"/>
  <c r="BD24"/>
  <c r="BC24"/>
  <c r="AZ24"/>
  <c r="AY24"/>
  <c r="AX24"/>
  <c r="AW24"/>
  <c r="AV24"/>
  <c r="AU24"/>
  <c r="AT24"/>
  <c r="AS24"/>
  <c r="AR24"/>
  <c r="AQ24"/>
  <c r="AP24"/>
  <c r="AO24"/>
  <c r="AN24"/>
  <c r="AK24"/>
  <c r="AJ24"/>
  <c r="AI24"/>
  <c r="AH24"/>
  <c r="AG24"/>
  <c r="AF24"/>
  <c r="AE24"/>
  <c r="AD24"/>
  <c r="AC24"/>
  <c r="AB24"/>
  <c r="AA24"/>
  <c r="Z24"/>
  <c r="Y24"/>
  <c r="X24"/>
  <c r="W24"/>
  <c r="V24"/>
  <c r="U24"/>
  <c r="T24"/>
  <c r="S24"/>
  <c r="R24"/>
  <c r="Q24"/>
  <c r="P24"/>
  <c r="O24"/>
  <c r="N24"/>
  <c r="M24"/>
  <c r="L24"/>
  <c r="K24"/>
  <c r="J24"/>
  <c r="DQ23"/>
  <c r="DO23"/>
  <c r="DN23"/>
  <c r="DM23"/>
  <c r="DL23"/>
  <c r="DK23"/>
  <c r="DJ23"/>
  <c r="DI23"/>
  <c r="DH23"/>
  <c r="DG23"/>
  <c r="DF23"/>
  <c r="DE23"/>
  <c r="DD23"/>
  <c r="DC23"/>
  <c r="DB23"/>
  <c r="DA23"/>
  <c r="CZ23"/>
  <c r="CY23"/>
  <c r="CX23"/>
  <c r="CW23"/>
  <c r="CV23"/>
  <c r="CU23"/>
  <c r="CT23"/>
  <c r="CS23"/>
  <c r="CR23"/>
  <c r="CQ23"/>
  <c r="CP23"/>
  <c r="CO23"/>
  <c r="CN23"/>
  <c r="CM23"/>
  <c r="CL23"/>
  <c r="CK23"/>
  <c r="CJ23"/>
  <c r="CI23"/>
  <c r="CH23"/>
  <c r="CG23"/>
  <c r="BO23"/>
  <c r="BN23"/>
  <c r="BM23"/>
  <c r="BL23"/>
  <c r="BK23"/>
  <c r="BJ23"/>
  <c r="BI23"/>
  <c r="BH23"/>
  <c r="BG23"/>
  <c r="BF23"/>
  <c r="BE23"/>
  <c r="BD23"/>
  <c r="BC23"/>
  <c r="AZ23"/>
  <c r="AY23"/>
  <c r="AX23"/>
  <c r="AW23"/>
  <c r="AV23"/>
  <c r="AU23"/>
  <c r="AT23"/>
  <c r="AS23"/>
  <c r="AR23"/>
  <c r="AQ23"/>
  <c r="AP23"/>
  <c r="AO23"/>
  <c r="AN23"/>
  <c r="AK23"/>
  <c r="AJ23"/>
  <c r="AI23"/>
  <c r="AH23"/>
  <c r="AG23"/>
  <c r="AF23"/>
  <c r="AE23"/>
  <c r="AD23"/>
  <c r="AC23"/>
  <c r="AB23"/>
  <c r="AA23"/>
  <c r="Z23"/>
  <c r="Y23"/>
  <c r="X23"/>
  <c r="W23"/>
  <c r="V23"/>
  <c r="U23"/>
  <c r="T23"/>
  <c r="S23"/>
  <c r="R23"/>
  <c r="Q23"/>
  <c r="P23"/>
  <c r="O23"/>
  <c r="N23"/>
  <c r="M23"/>
  <c r="L23"/>
  <c r="K23"/>
  <c r="J23"/>
  <c r="DQ22"/>
  <c r="DO22"/>
  <c r="DN22"/>
  <c r="DM22"/>
  <c r="DL22"/>
  <c r="DK22"/>
  <c r="DJ22"/>
  <c r="DI22"/>
  <c r="DH22"/>
  <c r="DG22"/>
  <c r="DF22"/>
  <c r="DE22"/>
  <c r="DD22"/>
  <c r="DC22"/>
  <c r="DB22"/>
  <c r="DA22"/>
  <c r="CZ22"/>
  <c r="CY22"/>
  <c r="CX22"/>
  <c r="CW22"/>
  <c r="CV22"/>
  <c r="CU22"/>
  <c r="CT22"/>
  <c r="CS22"/>
  <c r="CR22"/>
  <c r="CQ22"/>
  <c r="CP22"/>
  <c r="CO22"/>
  <c r="CN22"/>
  <c r="CM22"/>
  <c r="CL22"/>
  <c r="CK22"/>
  <c r="CJ22"/>
  <c r="CI22"/>
  <c r="CH22"/>
  <c r="CG22"/>
  <c r="BO22"/>
  <c r="BN22"/>
  <c r="BM22"/>
  <c r="BL22"/>
  <c r="BK22"/>
  <c r="BJ22"/>
  <c r="BI22"/>
  <c r="BH22"/>
  <c r="BG22"/>
  <c r="BF22"/>
  <c r="BE22"/>
  <c r="BD22"/>
  <c r="BC22"/>
  <c r="AZ22"/>
  <c r="AY22"/>
  <c r="AX22"/>
  <c r="AW22"/>
  <c r="AV22"/>
  <c r="AU22"/>
  <c r="AT22"/>
  <c r="AS22"/>
  <c r="AR22"/>
  <c r="AQ22"/>
  <c r="AP22"/>
  <c r="AO22"/>
  <c r="AN22"/>
  <c r="AK22"/>
  <c r="AJ22"/>
  <c r="AI22"/>
  <c r="AH22"/>
  <c r="AG22"/>
  <c r="AF22"/>
  <c r="AE22"/>
  <c r="AD22"/>
  <c r="AC22"/>
  <c r="AB22"/>
  <c r="AA22"/>
  <c r="Z22"/>
  <c r="Y22"/>
  <c r="X22"/>
  <c r="W22"/>
  <c r="V22"/>
  <c r="U22"/>
  <c r="T22"/>
  <c r="S22"/>
  <c r="R22"/>
  <c r="Q22"/>
  <c r="P22"/>
  <c r="O22"/>
  <c r="N22"/>
  <c r="M22"/>
  <c r="L22"/>
  <c r="K22"/>
  <c r="J22"/>
  <c r="DQ21"/>
  <c r="DO21"/>
  <c r="DN21"/>
  <c r="DM21"/>
  <c r="DL21"/>
  <c r="DK21"/>
  <c r="DJ21"/>
  <c r="DI21"/>
  <c r="DH21"/>
  <c r="DG21"/>
  <c r="DF21"/>
  <c r="DE21"/>
  <c r="DD21"/>
  <c r="DC21"/>
  <c r="DB21"/>
  <c r="DA21"/>
  <c r="CZ21"/>
  <c r="CY21"/>
  <c r="CX21"/>
  <c r="CW21"/>
  <c r="CV21"/>
  <c r="CU21"/>
  <c r="CT21"/>
  <c r="CS21"/>
  <c r="CR21"/>
  <c r="CQ21"/>
  <c r="CP21"/>
  <c r="CO21"/>
  <c r="CN21"/>
  <c r="CM21"/>
  <c r="CL21"/>
  <c r="CK21"/>
  <c r="CJ21"/>
  <c r="CI21"/>
  <c r="CH21"/>
  <c r="CG21"/>
  <c r="BO21"/>
  <c r="BN21"/>
  <c r="BM21"/>
  <c r="BL21"/>
  <c r="BK21"/>
  <c r="BJ21"/>
  <c r="BI21"/>
  <c r="BH21"/>
  <c r="BG21"/>
  <c r="BF21"/>
  <c r="BE21"/>
  <c r="BD21"/>
  <c r="BC21"/>
  <c r="AZ21"/>
  <c r="AY21"/>
  <c r="AX21"/>
  <c r="AW21"/>
  <c r="AV21"/>
  <c r="AU21"/>
  <c r="AT21"/>
  <c r="AS21"/>
  <c r="AR21"/>
  <c r="AQ21"/>
  <c r="AP21"/>
  <c r="AO21"/>
  <c r="AN21"/>
  <c r="AK21"/>
  <c r="AJ21"/>
  <c r="AI21"/>
  <c r="AH21"/>
  <c r="AG21"/>
  <c r="AF21"/>
  <c r="AE21"/>
  <c r="AD21"/>
  <c r="AC21"/>
  <c r="AB21"/>
  <c r="AA21"/>
  <c r="Z21"/>
  <c r="Y21"/>
  <c r="X21"/>
  <c r="W21"/>
  <c r="V21"/>
  <c r="U21"/>
  <c r="T21"/>
  <c r="S21"/>
  <c r="R21"/>
  <c r="Q21"/>
  <c r="P21"/>
  <c r="O21"/>
  <c r="N21"/>
  <c r="M21"/>
  <c r="L21"/>
  <c r="K21"/>
  <c r="J21"/>
  <c r="DQ20"/>
  <c r="DO20"/>
  <c r="DN20"/>
  <c r="DM20"/>
  <c r="DL20"/>
  <c r="DK20"/>
  <c r="DJ20"/>
  <c r="DI20"/>
  <c r="DH20"/>
  <c r="DG20"/>
  <c r="DF20"/>
  <c r="DE20"/>
  <c r="DD20"/>
  <c r="DC20"/>
  <c r="DB20"/>
  <c r="DA20"/>
  <c r="CZ20"/>
  <c r="CY20"/>
  <c r="CX20"/>
  <c r="CW20"/>
  <c r="CV20"/>
  <c r="CU20"/>
  <c r="CT20"/>
  <c r="CS20"/>
  <c r="CR20"/>
  <c r="CQ20"/>
  <c r="CP20"/>
  <c r="CO20"/>
  <c r="CN20"/>
  <c r="CM20"/>
  <c r="CL20"/>
  <c r="CK20"/>
  <c r="CJ20"/>
  <c r="CI20"/>
  <c r="CH20"/>
  <c r="CG20"/>
  <c r="BO20"/>
  <c r="BN20"/>
  <c r="BM20"/>
  <c r="BL20"/>
  <c r="BK20"/>
  <c r="BJ20"/>
  <c r="BI20"/>
  <c r="BH20"/>
  <c r="BG20"/>
  <c r="BF20"/>
  <c r="BE20"/>
  <c r="BD20"/>
  <c r="BC20"/>
  <c r="AZ20"/>
  <c r="AY20"/>
  <c r="AX20"/>
  <c r="AW20"/>
  <c r="AV20"/>
  <c r="AU20"/>
  <c r="AT20"/>
  <c r="AS20"/>
  <c r="AR20"/>
  <c r="AQ20"/>
  <c r="AP20"/>
  <c r="AO20"/>
  <c r="AN20"/>
  <c r="AK20"/>
  <c r="AJ20"/>
  <c r="AI20"/>
  <c r="AH20"/>
  <c r="AG20"/>
  <c r="AF20"/>
  <c r="AE20"/>
  <c r="AD20"/>
  <c r="AC20"/>
  <c r="AB20"/>
  <c r="AA20"/>
  <c r="Z20"/>
  <c r="Y20"/>
  <c r="X20"/>
  <c r="W20"/>
  <c r="V20"/>
  <c r="U20"/>
  <c r="T20"/>
  <c r="S20"/>
  <c r="R20"/>
  <c r="Q20"/>
  <c r="P20"/>
  <c r="O20"/>
  <c r="N20"/>
  <c r="M20"/>
  <c r="L20"/>
  <c r="K20"/>
  <c r="J20"/>
  <c r="DQ19"/>
  <c r="DO19"/>
  <c r="DN19"/>
  <c r="DM19"/>
  <c r="DL19"/>
  <c r="DK19"/>
  <c r="DJ19"/>
  <c r="DI19"/>
  <c r="DH19"/>
  <c r="DG19"/>
  <c r="DF19"/>
  <c r="DE19"/>
  <c r="DD19"/>
  <c r="DC19"/>
  <c r="DB19"/>
  <c r="DA19"/>
  <c r="CZ19"/>
  <c r="CY19"/>
  <c r="CX19"/>
  <c r="CW19"/>
  <c r="CV19"/>
  <c r="CU19"/>
  <c r="CT19"/>
  <c r="CS19"/>
  <c r="CR19"/>
  <c r="CQ19"/>
  <c r="CP19"/>
  <c r="CO19"/>
  <c r="CN19"/>
  <c r="CM19"/>
  <c r="CL19"/>
  <c r="CK19"/>
  <c r="CJ19"/>
  <c r="CI19"/>
  <c r="CH19"/>
  <c r="CG19"/>
  <c r="BO19"/>
  <c r="BN19"/>
  <c r="BM19"/>
  <c r="BL19"/>
  <c r="BK19"/>
  <c r="BJ19"/>
  <c r="BI19"/>
  <c r="BH19"/>
  <c r="BG19"/>
  <c r="BF19"/>
  <c r="BE19"/>
  <c r="BD19"/>
  <c r="BC19"/>
  <c r="AZ19"/>
  <c r="AY19"/>
  <c r="AX19"/>
  <c r="AW19"/>
  <c r="AV19"/>
  <c r="AU19"/>
  <c r="AT19"/>
  <c r="AS19"/>
  <c r="AR19"/>
  <c r="AQ19"/>
  <c r="AP19"/>
  <c r="AO19"/>
  <c r="AN19"/>
  <c r="AK19"/>
  <c r="AJ19"/>
  <c r="AI19"/>
  <c r="AH19"/>
  <c r="AG19"/>
  <c r="AF19"/>
  <c r="AE19"/>
  <c r="AD19"/>
  <c r="AC19"/>
  <c r="AB19"/>
  <c r="AA19"/>
  <c r="Z19"/>
  <c r="Y19"/>
  <c r="X19"/>
  <c r="W19"/>
  <c r="V19"/>
  <c r="U19"/>
  <c r="T19"/>
  <c r="S19"/>
  <c r="R19"/>
  <c r="Q19"/>
  <c r="P19"/>
  <c r="O19"/>
  <c r="N19"/>
  <c r="M19"/>
  <c r="L19"/>
  <c r="K19"/>
  <c r="J19"/>
  <c r="DQ18"/>
  <c r="DO18"/>
  <c r="DN18"/>
  <c r="DM18"/>
  <c r="DL18"/>
  <c r="DK18"/>
  <c r="DJ18"/>
  <c r="DI18"/>
  <c r="DH18"/>
  <c r="DG18"/>
  <c r="DF18"/>
  <c r="DE18"/>
  <c r="DD18"/>
  <c r="DC18"/>
  <c r="DB18"/>
  <c r="DA18"/>
  <c r="CZ18"/>
  <c r="CY18"/>
  <c r="CX18"/>
  <c r="CW18"/>
  <c r="CV18"/>
  <c r="CU18"/>
  <c r="CT18"/>
  <c r="CS18"/>
  <c r="CR18"/>
  <c r="CQ18"/>
  <c r="CP18"/>
  <c r="CO18"/>
  <c r="CN18"/>
  <c r="CM18"/>
  <c r="CL18"/>
  <c r="CK18"/>
  <c r="CJ18"/>
  <c r="CI18"/>
  <c r="CH18"/>
  <c r="CG18"/>
  <c r="BO18"/>
  <c r="BN18"/>
  <c r="BM18"/>
  <c r="BL18"/>
  <c r="BK18"/>
  <c r="BJ18"/>
  <c r="BI18"/>
  <c r="BH18"/>
  <c r="BG18"/>
  <c r="BF18"/>
  <c r="BE18"/>
  <c r="BD18"/>
  <c r="BC18"/>
  <c r="AZ18"/>
  <c r="AY18"/>
  <c r="AX18"/>
  <c r="AW18"/>
  <c r="AV18"/>
  <c r="AU18"/>
  <c r="AT18"/>
  <c r="AS18"/>
  <c r="AR18"/>
  <c r="AQ18"/>
  <c r="AP18"/>
  <c r="AO18"/>
  <c r="AN18"/>
  <c r="AK18"/>
  <c r="AJ18"/>
  <c r="AI18"/>
  <c r="AH18"/>
  <c r="AG18"/>
  <c r="AF18"/>
  <c r="AE18"/>
  <c r="AD18"/>
  <c r="AC18"/>
  <c r="AB18"/>
  <c r="AA18"/>
  <c r="Z18"/>
  <c r="Y18"/>
  <c r="X18"/>
  <c r="W18"/>
  <c r="V18"/>
  <c r="U18"/>
  <c r="T18"/>
  <c r="S18"/>
  <c r="R18"/>
  <c r="Q18"/>
  <c r="P18"/>
  <c r="O18"/>
  <c r="N18"/>
  <c r="M18"/>
  <c r="L18"/>
  <c r="K18"/>
  <c r="J18"/>
  <c r="DQ17"/>
  <c r="DO17"/>
  <c r="DN17"/>
  <c r="DM17"/>
  <c r="DL17"/>
  <c r="DK17"/>
  <c r="DJ17"/>
  <c r="DI17"/>
  <c r="DH17"/>
  <c r="DG17"/>
  <c r="DF17"/>
  <c r="DE17"/>
  <c r="DD17"/>
  <c r="DC17"/>
  <c r="DB17"/>
  <c r="DA17"/>
  <c r="CZ17"/>
  <c r="CY17"/>
  <c r="CX17"/>
  <c r="CW17"/>
  <c r="CV17"/>
  <c r="CU17"/>
  <c r="CT17"/>
  <c r="CS17"/>
  <c r="CR17"/>
  <c r="CQ17"/>
  <c r="CP17"/>
  <c r="CO17"/>
  <c r="CN17"/>
  <c r="CM17"/>
  <c r="CL17"/>
  <c r="CK17"/>
  <c r="CJ17"/>
  <c r="CI17"/>
  <c r="CH17"/>
  <c r="CG17"/>
  <c r="BO17"/>
  <c r="BN17"/>
  <c r="BM17"/>
  <c r="BL17"/>
  <c r="BK17"/>
  <c r="BJ17"/>
  <c r="BI17"/>
  <c r="BH17"/>
  <c r="BG17"/>
  <c r="BF17"/>
  <c r="BE17"/>
  <c r="BD17"/>
  <c r="BC17"/>
  <c r="AZ17"/>
  <c r="AY17"/>
  <c r="AX17"/>
  <c r="AW17"/>
  <c r="AV17"/>
  <c r="AU17"/>
  <c r="AT17"/>
  <c r="AS17"/>
  <c r="AR17"/>
  <c r="AQ17"/>
  <c r="AP17"/>
  <c r="AO17"/>
  <c r="AN17"/>
  <c r="AK17"/>
  <c r="AJ17"/>
  <c r="AI17"/>
  <c r="AH17"/>
  <c r="AG17"/>
  <c r="AF17"/>
  <c r="AE17"/>
  <c r="AD17"/>
  <c r="AC17"/>
  <c r="AB17"/>
  <c r="AA17"/>
  <c r="Z17"/>
  <c r="Y17"/>
  <c r="X17"/>
  <c r="W17"/>
  <c r="V17"/>
  <c r="U17"/>
  <c r="T17"/>
  <c r="S17"/>
  <c r="R17"/>
  <c r="Q17"/>
  <c r="P17"/>
  <c r="O17"/>
  <c r="N17"/>
  <c r="M17"/>
  <c r="L17"/>
  <c r="K17"/>
  <c r="J17"/>
  <c r="DQ16"/>
  <c r="DO16"/>
  <c r="DN16"/>
  <c r="DM16"/>
  <c r="DL16"/>
  <c r="DK16"/>
  <c r="DJ16"/>
  <c r="DI16"/>
  <c r="DH16"/>
  <c r="DG16"/>
  <c r="DF16"/>
  <c r="DE16"/>
  <c r="DD16"/>
  <c r="DC16"/>
  <c r="DB16"/>
  <c r="DA16"/>
  <c r="CZ16"/>
  <c r="CY16"/>
  <c r="CX16"/>
  <c r="CW16"/>
  <c r="CV16"/>
  <c r="CU16"/>
  <c r="CT16"/>
  <c r="CS16"/>
  <c r="CR16"/>
  <c r="CQ16"/>
  <c r="CP16"/>
  <c r="CO16"/>
  <c r="CN16"/>
  <c r="CM16"/>
  <c r="CL16"/>
  <c r="CK16"/>
  <c r="CJ16"/>
  <c r="CI16"/>
  <c r="CH16"/>
  <c r="CG16"/>
  <c r="BO16"/>
  <c r="BN16"/>
  <c r="BM16"/>
  <c r="BL16"/>
  <c r="BK16"/>
  <c r="BJ16"/>
  <c r="BI16"/>
  <c r="BH16"/>
  <c r="BG16"/>
  <c r="BF16"/>
  <c r="BE16"/>
  <c r="BD16"/>
  <c r="BC16"/>
  <c r="AZ16"/>
  <c r="AY16"/>
  <c r="AX16"/>
  <c r="AW16"/>
  <c r="AV16"/>
  <c r="AU16"/>
  <c r="AT16"/>
  <c r="AS16"/>
  <c r="AR16"/>
  <c r="AQ16"/>
  <c r="AP16"/>
  <c r="AO16"/>
  <c r="AN16"/>
  <c r="AK16"/>
  <c r="AJ16"/>
  <c r="AI16"/>
  <c r="AH16"/>
  <c r="AG16"/>
  <c r="AF16"/>
  <c r="AE16"/>
  <c r="AD16"/>
  <c r="AC16"/>
  <c r="AB16"/>
  <c r="AA16"/>
  <c r="Z16"/>
  <c r="Y16"/>
  <c r="X16"/>
  <c r="W16"/>
  <c r="V16"/>
  <c r="U16"/>
  <c r="T16"/>
  <c r="S16"/>
  <c r="R16"/>
  <c r="Q16"/>
  <c r="P16"/>
  <c r="O16"/>
  <c r="N16"/>
  <c r="M16"/>
  <c r="L16"/>
  <c r="K16"/>
  <c r="J16"/>
  <c r="DQ15"/>
  <c r="DO15"/>
  <c r="DN15"/>
  <c r="DM15"/>
  <c r="DL15"/>
  <c r="DK15"/>
  <c r="DJ15"/>
  <c r="DI15"/>
  <c r="DH15"/>
  <c r="DG15"/>
  <c r="DF15"/>
  <c r="DE15"/>
  <c r="DD15"/>
  <c r="DC15"/>
  <c r="DB15"/>
  <c r="DA15"/>
  <c r="CZ15"/>
  <c r="CY15"/>
  <c r="CX15"/>
  <c r="CW15"/>
  <c r="CV15"/>
  <c r="CU15"/>
  <c r="CT15"/>
  <c r="CS15"/>
  <c r="CR15"/>
  <c r="CQ15"/>
  <c r="CP15"/>
  <c r="CO15"/>
  <c r="CN15"/>
  <c r="CM15"/>
  <c r="CL15"/>
  <c r="CK15"/>
  <c r="CJ15"/>
  <c r="CI15"/>
  <c r="CH15"/>
  <c r="CG15"/>
  <c r="BO15"/>
  <c r="BN15"/>
  <c r="BM15"/>
  <c r="BL15"/>
  <c r="BK15"/>
  <c r="BJ15"/>
  <c r="BI15"/>
  <c r="BH15"/>
  <c r="BG15"/>
  <c r="BF15"/>
  <c r="BE15"/>
  <c r="BD15"/>
  <c r="BC15"/>
  <c r="AZ15"/>
  <c r="AY15"/>
  <c r="AX15"/>
  <c r="AW15"/>
  <c r="AV15"/>
  <c r="AU15"/>
  <c r="AT15"/>
  <c r="AS15"/>
  <c r="AR15"/>
  <c r="AQ15"/>
  <c r="AP15"/>
  <c r="AO15"/>
  <c r="AN15"/>
  <c r="AK15"/>
  <c r="AJ15"/>
  <c r="AI15"/>
  <c r="AH15"/>
  <c r="AG15"/>
  <c r="AF15"/>
  <c r="AE15"/>
  <c r="AD15"/>
  <c r="AC15"/>
  <c r="AB15"/>
  <c r="AA15"/>
  <c r="Z15"/>
  <c r="Y15"/>
  <c r="X15"/>
  <c r="W15"/>
  <c r="V15"/>
  <c r="U15"/>
  <c r="T15"/>
  <c r="S15"/>
  <c r="R15"/>
  <c r="Q15"/>
  <c r="P15"/>
  <c r="O15"/>
  <c r="N15"/>
  <c r="M15"/>
  <c r="L15"/>
  <c r="K15"/>
  <c r="J15"/>
  <c r="DQ14"/>
  <c r="DO14"/>
  <c r="DN14"/>
  <c r="DM14"/>
  <c r="DL14"/>
  <c r="DK14"/>
  <c r="DJ14"/>
  <c r="DI14"/>
  <c r="DH14"/>
  <c r="DG14"/>
  <c r="DF14"/>
  <c r="DE14"/>
  <c r="DD14"/>
  <c r="DC14"/>
  <c r="DB14"/>
  <c r="DA14"/>
  <c r="CZ14"/>
  <c r="CY14"/>
  <c r="CX14"/>
  <c r="CW14"/>
  <c r="CV14"/>
  <c r="CU14"/>
  <c r="CT14"/>
  <c r="CS14"/>
  <c r="CR14"/>
  <c r="CQ14"/>
  <c r="CP14"/>
  <c r="CO14"/>
  <c r="CN14"/>
  <c r="CM14"/>
  <c r="CL14"/>
  <c r="CK14"/>
  <c r="CJ14"/>
  <c r="CI14"/>
  <c r="CH14"/>
  <c r="CG14"/>
  <c r="BO14"/>
  <c r="BN14"/>
  <c r="BM14"/>
  <c r="BL14"/>
  <c r="BK14"/>
  <c r="BJ14"/>
  <c r="BI14"/>
  <c r="BH14"/>
  <c r="BG14"/>
  <c r="BF14"/>
  <c r="BE14"/>
  <c r="BD14"/>
  <c r="BC14"/>
  <c r="AZ14"/>
  <c r="AY14"/>
  <c r="AX14"/>
  <c r="AW14"/>
  <c r="AV14"/>
  <c r="AU14"/>
  <c r="AT14"/>
  <c r="AS14"/>
  <c r="AR14"/>
  <c r="AQ14"/>
  <c r="AP14"/>
  <c r="AO14"/>
  <c r="AN14"/>
  <c r="AK14"/>
  <c r="AJ14"/>
  <c r="AI14"/>
  <c r="AH14"/>
  <c r="AG14"/>
  <c r="AF14"/>
  <c r="AE14"/>
  <c r="AD14"/>
  <c r="AC14"/>
  <c r="AB14"/>
  <c r="AA14"/>
  <c r="Z14"/>
  <c r="Y14"/>
  <c r="X14"/>
  <c r="W14"/>
  <c r="V14"/>
  <c r="U14"/>
  <c r="T14"/>
  <c r="S14"/>
  <c r="R14"/>
  <c r="Q14"/>
  <c r="P14"/>
  <c r="O14"/>
  <c r="N14"/>
  <c r="M14"/>
  <c r="L14"/>
  <c r="K14"/>
  <c r="J14"/>
  <c r="DQ13"/>
  <c r="DO13"/>
  <c r="DN13"/>
  <c r="DM13"/>
  <c r="DL13"/>
  <c r="DK13"/>
  <c r="DJ13"/>
  <c r="DI13"/>
  <c r="DH13"/>
  <c r="DG13"/>
  <c r="DF13"/>
  <c r="DE13"/>
  <c r="DD13"/>
  <c r="DC13"/>
  <c r="DB13"/>
  <c r="DA13"/>
  <c r="CZ13"/>
  <c r="CY13"/>
  <c r="CX13"/>
  <c r="CW13"/>
  <c r="CV13"/>
  <c r="CU13"/>
  <c r="CT13"/>
  <c r="CS13"/>
  <c r="CR13"/>
  <c r="CQ13"/>
  <c r="CP13"/>
  <c r="CO13"/>
  <c r="CN13"/>
  <c r="CM13"/>
  <c r="CL13"/>
  <c r="CK13"/>
  <c r="CJ13"/>
  <c r="CI13"/>
  <c r="CH13"/>
  <c r="CG13"/>
  <c r="BO13"/>
  <c r="BN13"/>
  <c r="BM13"/>
  <c r="BL13"/>
  <c r="BK13"/>
  <c r="BJ13"/>
  <c r="BI13"/>
  <c r="BH13"/>
  <c r="BG13"/>
  <c r="BF13"/>
  <c r="BE13"/>
  <c r="BD13"/>
  <c r="BC13"/>
  <c r="AZ13"/>
  <c r="AY13"/>
  <c r="AX13"/>
  <c r="AW13"/>
  <c r="AV13"/>
  <c r="AU13"/>
  <c r="AT13"/>
  <c r="AS13"/>
  <c r="AR13"/>
  <c r="AQ13"/>
  <c r="AP13"/>
  <c r="AO13"/>
  <c r="AN13"/>
  <c r="AK13"/>
  <c r="AJ13"/>
  <c r="AI13"/>
  <c r="AH13"/>
  <c r="AG13"/>
  <c r="AF13"/>
  <c r="AE13"/>
  <c r="AD13"/>
  <c r="AC13"/>
  <c r="AB13"/>
  <c r="AA13"/>
  <c r="Z13"/>
  <c r="Y13"/>
  <c r="X13"/>
  <c r="W13"/>
  <c r="V13"/>
  <c r="U13"/>
  <c r="T13"/>
  <c r="S13"/>
  <c r="R13"/>
  <c r="Q13"/>
  <c r="P13"/>
  <c r="O13"/>
  <c r="N13"/>
  <c r="M13"/>
  <c r="L13"/>
  <c r="K13"/>
  <c r="J13"/>
  <c r="DQ12"/>
  <c r="DO12"/>
  <c r="DN12"/>
  <c r="DM12"/>
  <c r="DL12"/>
  <c r="DK12"/>
  <c r="DJ12"/>
  <c r="DI12"/>
  <c r="DH12"/>
  <c r="DG12"/>
  <c r="DF12"/>
  <c r="DE12"/>
  <c r="DD12"/>
  <c r="DC12"/>
  <c r="DB12"/>
  <c r="DA12"/>
  <c r="CZ12"/>
  <c r="CY12"/>
  <c r="CX12"/>
  <c r="CW12"/>
  <c r="CV12"/>
  <c r="CU12"/>
  <c r="CT12"/>
  <c r="CS12"/>
  <c r="CR12"/>
  <c r="CQ12"/>
  <c r="CP12"/>
  <c r="CO12"/>
  <c r="CN12"/>
  <c r="CM12"/>
  <c r="CL12"/>
  <c r="CK12"/>
  <c r="CJ12"/>
  <c r="CI12"/>
  <c r="CH12"/>
  <c r="CG12"/>
  <c r="BO12"/>
  <c r="BN12"/>
  <c r="BM12"/>
  <c r="BL12"/>
  <c r="BK12"/>
  <c r="BJ12"/>
  <c r="BI12"/>
  <c r="BH12"/>
  <c r="BG12"/>
  <c r="BF12"/>
  <c r="BE12"/>
  <c r="BD12"/>
  <c r="BC12"/>
  <c r="AZ12"/>
  <c r="AY12"/>
  <c r="AX12"/>
  <c r="AW12"/>
  <c r="AV12"/>
  <c r="AU12"/>
  <c r="AT12"/>
  <c r="AS12"/>
  <c r="AR12"/>
  <c r="AQ12"/>
  <c r="AP12"/>
  <c r="AO12"/>
  <c r="AN12"/>
  <c r="AK12"/>
  <c r="AJ12"/>
  <c r="AI12"/>
  <c r="AH12"/>
  <c r="AG12"/>
  <c r="AF12"/>
  <c r="AE12"/>
  <c r="AD12"/>
  <c r="AC12"/>
  <c r="AB12"/>
  <c r="AA12"/>
  <c r="Z12"/>
  <c r="Y12"/>
  <c r="X12"/>
  <c r="W12"/>
  <c r="V12"/>
  <c r="U12"/>
  <c r="T12"/>
  <c r="S12"/>
  <c r="R12"/>
  <c r="Q12"/>
  <c r="P12"/>
  <c r="O12"/>
  <c r="N12"/>
  <c r="M12"/>
  <c r="L12"/>
  <c r="K12"/>
  <c r="J12"/>
  <c r="DQ11"/>
  <c r="DO11"/>
  <c r="DN11"/>
  <c r="DM11"/>
  <c r="DL11"/>
  <c r="DK11"/>
  <c r="DJ11"/>
  <c r="DI11"/>
  <c r="DH11"/>
  <c r="DG11"/>
  <c r="DF11"/>
  <c r="DE11"/>
  <c r="DD11"/>
  <c r="DC11"/>
  <c r="DB11"/>
  <c r="DA11"/>
  <c r="CZ11"/>
  <c r="CY11"/>
  <c r="CX11"/>
  <c r="CW11"/>
  <c r="CV11"/>
  <c r="CU11"/>
  <c r="CT11"/>
  <c r="CS11"/>
  <c r="CR11"/>
  <c r="CQ11"/>
  <c r="CP11"/>
  <c r="CO11"/>
  <c r="CN11"/>
  <c r="CM11"/>
  <c r="CL11"/>
  <c r="CK11"/>
  <c r="CJ11"/>
  <c r="CI11"/>
  <c r="CH11"/>
  <c r="CG11"/>
  <c r="BO11"/>
  <c r="BN11"/>
  <c r="BM11"/>
  <c r="BL11"/>
  <c r="BK11"/>
  <c r="BJ11"/>
  <c r="BI11"/>
  <c r="BH11"/>
  <c r="BG11"/>
  <c r="BF11"/>
  <c r="BE11"/>
  <c r="BD11"/>
  <c r="BC11"/>
  <c r="AZ11"/>
  <c r="AY11"/>
  <c r="AX11"/>
  <c r="AW11"/>
  <c r="AV11"/>
  <c r="AU11"/>
  <c r="AT11"/>
  <c r="AS11"/>
  <c r="AR11"/>
  <c r="AQ11"/>
  <c r="AP11"/>
  <c r="AO11"/>
  <c r="AN11"/>
  <c r="AK11"/>
  <c r="AJ11"/>
  <c r="AI11"/>
  <c r="AH11"/>
  <c r="AG11"/>
  <c r="AF11"/>
  <c r="AE11"/>
  <c r="AD11"/>
  <c r="AC11"/>
  <c r="AB11"/>
  <c r="AA11"/>
  <c r="Z11"/>
  <c r="Y11"/>
  <c r="X11"/>
  <c r="W11"/>
  <c r="V11"/>
  <c r="U11"/>
  <c r="T11"/>
  <c r="S11"/>
  <c r="R11"/>
  <c r="Q11"/>
  <c r="P11"/>
  <c r="O11"/>
  <c r="N11"/>
  <c r="M11"/>
  <c r="L11"/>
  <c r="K11"/>
  <c r="J11"/>
  <c r="DQ10"/>
  <c r="DO10"/>
  <c r="DN10"/>
  <c r="DM10"/>
  <c r="DL10"/>
  <c r="DK10"/>
  <c r="DJ10"/>
  <c r="DI10"/>
  <c r="DH10"/>
  <c r="DG10"/>
  <c r="DF10"/>
  <c r="DE10"/>
  <c r="DD10"/>
  <c r="DC10"/>
  <c r="DB10"/>
  <c r="DA10"/>
  <c r="CZ10"/>
  <c r="CY10"/>
  <c r="CX10"/>
  <c r="CW10"/>
  <c r="CV10"/>
  <c r="CU10"/>
  <c r="CT10"/>
  <c r="CS10"/>
  <c r="CR10"/>
  <c r="CQ10"/>
  <c r="CP10"/>
  <c r="CO10"/>
  <c r="CN10"/>
  <c r="CM10"/>
  <c r="CL10"/>
  <c r="CK10"/>
  <c r="CJ10"/>
  <c r="CI10"/>
  <c r="CH10"/>
  <c r="CG10"/>
  <c r="BO10"/>
  <c r="BN10"/>
  <c r="BM10"/>
  <c r="BL10"/>
  <c r="BK10"/>
  <c r="BJ10"/>
  <c r="BI10"/>
  <c r="BH10"/>
  <c r="BG10"/>
  <c r="BF10"/>
  <c r="BE10"/>
  <c r="BD10"/>
  <c r="BC10"/>
  <c r="AZ10"/>
  <c r="AY10"/>
  <c r="AX10"/>
  <c r="AW10"/>
  <c r="AV10"/>
  <c r="AU10"/>
  <c r="AT10"/>
  <c r="AS10"/>
  <c r="AR10"/>
  <c r="AQ10"/>
  <c r="AP10"/>
  <c r="AO10"/>
  <c r="AN10"/>
  <c r="AK10"/>
  <c r="AJ10"/>
  <c r="AI10"/>
  <c r="AH10"/>
  <c r="AG10"/>
  <c r="AF10"/>
  <c r="AE10"/>
  <c r="AD10"/>
  <c r="AC10"/>
  <c r="AB10"/>
  <c r="AA10"/>
  <c r="Z10"/>
  <c r="Y10"/>
  <c r="X10"/>
  <c r="W10"/>
  <c r="V10"/>
  <c r="U10"/>
  <c r="T10"/>
  <c r="S10"/>
  <c r="R10"/>
  <c r="Q10"/>
  <c r="P10"/>
  <c r="O10"/>
  <c r="N10"/>
  <c r="M10"/>
  <c r="L10"/>
  <c r="K10"/>
  <c r="J10"/>
  <c r="DQ9"/>
  <c r="DO9"/>
  <c r="DN9"/>
  <c r="DM9"/>
  <c r="DL9"/>
  <c r="DK9"/>
  <c r="DJ9"/>
  <c r="DI9"/>
  <c r="DH9"/>
  <c r="DG9"/>
  <c r="DF9"/>
  <c r="DE9"/>
  <c r="DD9"/>
  <c r="DC9"/>
  <c r="DB9"/>
  <c r="DA9"/>
  <c r="CZ9"/>
  <c r="CY9"/>
  <c r="CX9"/>
  <c r="CW9"/>
  <c r="CV9"/>
  <c r="CU9"/>
  <c r="CT9"/>
  <c r="CS9"/>
  <c r="CR9"/>
  <c r="CQ9"/>
  <c r="CP9"/>
  <c r="CO9"/>
  <c r="CN9"/>
  <c r="CM9"/>
  <c r="CL9"/>
  <c r="CK9"/>
  <c r="CJ9"/>
  <c r="CI9"/>
  <c r="CH9"/>
  <c r="CG9"/>
  <c r="BO9"/>
  <c r="BN9"/>
  <c r="BM9"/>
  <c r="BL9"/>
  <c r="BK9"/>
  <c r="BJ9"/>
  <c r="BI9"/>
  <c r="BH9"/>
  <c r="BG9"/>
  <c r="BF9"/>
  <c r="BE9"/>
  <c r="BD9"/>
  <c r="BC9"/>
  <c r="AZ9"/>
  <c r="AY9"/>
  <c r="AX9"/>
  <c r="AW9"/>
  <c r="AV9"/>
  <c r="AU9"/>
  <c r="AT9"/>
  <c r="AS9"/>
  <c r="AR9"/>
  <c r="AQ9"/>
  <c r="AP9"/>
  <c r="AO9"/>
  <c r="AN9"/>
  <c r="AK9"/>
  <c r="AJ9"/>
  <c r="AI9"/>
  <c r="AH9"/>
  <c r="AG9"/>
  <c r="AF9"/>
  <c r="AE9"/>
  <c r="AD9"/>
  <c r="AC9"/>
  <c r="AB9"/>
  <c r="AA9"/>
  <c r="Z9"/>
  <c r="Y9"/>
  <c r="X9"/>
  <c r="W9"/>
  <c r="V9"/>
  <c r="U9"/>
  <c r="T9"/>
  <c r="S9"/>
  <c r="R9"/>
  <c r="Q9"/>
  <c r="P9"/>
  <c r="O9"/>
  <c r="N9"/>
  <c r="M9"/>
  <c r="L9"/>
  <c r="K9"/>
  <c r="J9"/>
  <c r="DQ8"/>
  <c r="DO8"/>
  <c r="DN8"/>
  <c r="DM8"/>
  <c r="DL8"/>
  <c r="DK8"/>
  <c r="DJ8"/>
  <c r="DI8"/>
  <c r="DH8"/>
  <c r="DG8"/>
  <c r="DF8"/>
  <c r="DE8"/>
  <c r="DD8"/>
  <c r="DC8"/>
  <c r="DB8"/>
  <c r="DA8"/>
  <c r="CZ8"/>
  <c r="CY8"/>
  <c r="CX8"/>
  <c r="CW8"/>
  <c r="CV8"/>
  <c r="CU8"/>
  <c r="CT8"/>
  <c r="CS8"/>
  <c r="CR8"/>
  <c r="CQ8"/>
  <c r="CP8"/>
  <c r="CO8"/>
  <c r="CN8"/>
  <c r="CM8"/>
  <c r="CL8"/>
  <c r="CK8"/>
  <c r="CJ8"/>
  <c r="CI8"/>
  <c r="CH8"/>
  <c r="CG8"/>
  <c r="BO8"/>
  <c r="BN8"/>
  <c r="BM8"/>
  <c r="BL8"/>
  <c r="BK8"/>
  <c r="BJ8"/>
  <c r="BI8"/>
  <c r="BH8"/>
  <c r="BG8"/>
  <c r="BF8"/>
  <c r="BE8"/>
  <c r="BD8"/>
  <c r="BC8"/>
  <c r="AZ8"/>
  <c r="AY8"/>
  <c r="AX8"/>
  <c r="AW8"/>
  <c r="AV8"/>
  <c r="AU8"/>
  <c r="AT8"/>
  <c r="AS8"/>
  <c r="AR8"/>
  <c r="AQ8"/>
  <c r="AP8"/>
  <c r="AO8"/>
  <c r="AN8"/>
  <c r="AK8"/>
  <c r="AJ8"/>
  <c r="AI8"/>
  <c r="AH8"/>
  <c r="AG8"/>
  <c r="AF8"/>
  <c r="AE8"/>
  <c r="AD8"/>
  <c r="AC8"/>
  <c r="AB8"/>
  <c r="AA8"/>
  <c r="Z8"/>
  <c r="Y8"/>
  <c r="X8"/>
  <c r="W8"/>
  <c r="V8"/>
  <c r="U8"/>
  <c r="T8"/>
  <c r="S8"/>
  <c r="R8"/>
  <c r="Q8"/>
  <c r="P8"/>
  <c r="O8"/>
  <c r="N8"/>
  <c r="M8"/>
  <c r="L8"/>
  <c r="K8"/>
  <c r="J8"/>
  <c r="DQ7"/>
  <c r="DO7"/>
  <c r="DN7"/>
  <c r="DM7"/>
  <c r="DL7"/>
  <c r="DK7"/>
  <c r="DJ7"/>
  <c r="DI7"/>
  <c r="DH7"/>
  <c r="DG7"/>
  <c r="DF7"/>
  <c r="DE7"/>
  <c r="DD7"/>
  <c r="DC7"/>
  <c r="DB7"/>
  <c r="DA7"/>
  <c r="CZ7"/>
  <c r="CY7"/>
  <c r="CX7"/>
  <c r="CW7"/>
  <c r="CV7"/>
  <c r="CU7"/>
  <c r="CT7"/>
  <c r="CS7"/>
  <c r="CR7"/>
  <c r="CQ7"/>
  <c r="CP7"/>
  <c r="CO7"/>
  <c r="CN7"/>
  <c r="CM7"/>
  <c r="CL7"/>
  <c r="CK7"/>
  <c r="CJ7"/>
  <c r="CI7"/>
  <c r="CH7"/>
  <c r="CG7"/>
  <c r="BO7"/>
  <c r="BN7"/>
  <c r="BM7"/>
  <c r="BL7"/>
  <c r="BK7"/>
  <c r="BJ7"/>
  <c r="BI7"/>
  <c r="BH7"/>
  <c r="BG7"/>
  <c r="BF7"/>
  <c r="BE7"/>
  <c r="BD7"/>
  <c r="BC7"/>
  <c r="AZ7"/>
  <c r="AY7"/>
  <c r="AX7"/>
  <c r="AW7"/>
  <c r="AV7"/>
  <c r="AU7"/>
  <c r="AT7"/>
  <c r="AS7"/>
  <c r="AR7"/>
  <c r="AQ7"/>
  <c r="AP7"/>
  <c r="AO7"/>
  <c r="AN7"/>
  <c r="AK7"/>
  <c r="AJ7"/>
  <c r="AI7"/>
  <c r="AH7"/>
  <c r="AG7"/>
  <c r="AF7"/>
  <c r="AE7"/>
  <c r="AD7"/>
  <c r="AC7"/>
  <c r="AB7"/>
  <c r="AA7"/>
  <c r="Z7"/>
  <c r="Y7"/>
  <c r="X7"/>
  <c r="W7"/>
  <c r="V7"/>
  <c r="U7"/>
  <c r="T7"/>
  <c r="S7"/>
  <c r="R7"/>
  <c r="Q7"/>
  <c r="P7"/>
  <c r="O7"/>
  <c r="N7"/>
  <c r="M7"/>
  <c r="L7"/>
  <c r="K7"/>
  <c r="J7"/>
  <c r="DC10" i="5"/>
  <c r="DD10"/>
  <c r="DE10"/>
  <c r="EJ10"/>
  <c r="EM10"/>
  <c r="DT108"/>
  <c r="DS106" i="24" s="1"/>
  <c r="DT107" i="5"/>
  <c r="DS105" i="24" s="1"/>
  <c r="DT106" i="5"/>
  <c r="DS104" i="24" s="1"/>
  <c r="DT105" i="5"/>
  <c r="DS103" i="24" s="1"/>
  <c r="DT104" i="5"/>
  <c r="DS102" i="24" s="1"/>
  <c r="DT103" i="5"/>
  <c r="DS101" i="24" s="1"/>
  <c r="DT102" i="5"/>
  <c r="DS100" i="24" s="1"/>
  <c r="DT101" i="5"/>
  <c r="DS99" i="24" s="1"/>
  <c r="DT100" i="5"/>
  <c r="DS98" i="24" s="1"/>
  <c r="DT99" i="5"/>
  <c r="DS97" i="24" s="1"/>
  <c r="DT98" i="5"/>
  <c r="DS96" i="24" s="1"/>
  <c r="DT97" i="5"/>
  <c r="DS95" i="24" s="1"/>
  <c r="DT96" i="5"/>
  <c r="DS94" i="24" s="1"/>
  <c r="DT95" i="5"/>
  <c r="DS93" i="24" s="1"/>
  <c r="DT94" i="5"/>
  <c r="DS92" i="24" s="1"/>
  <c r="DT93" i="5"/>
  <c r="DS91" i="24" s="1"/>
  <c r="DT92" i="5"/>
  <c r="DS90" i="24" s="1"/>
  <c r="DT91" i="5"/>
  <c r="DS89" i="24" s="1"/>
  <c r="DT90" i="5"/>
  <c r="DS88" i="24" s="1"/>
  <c r="DT89" i="5"/>
  <c r="DS87" i="24" s="1"/>
  <c r="DT88" i="5"/>
  <c r="DS86" i="24" s="1"/>
  <c r="DT87" i="5"/>
  <c r="DS85" i="24" s="1"/>
  <c r="DT86" i="5"/>
  <c r="DS84" i="24" s="1"/>
  <c r="DT85" i="5"/>
  <c r="DS83" i="24" s="1"/>
  <c r="DT84" i="5"/>
  <c r="DS82" i="24" s="1"/>
  <c r="DT83" i="5"/>
  <c r="DS81" i="24" s="1"/>
  <c r="DT82" i="5"/>
  <c r="DS80" i="24" s="1"/>
  <c r="DT81" i="5"/>
  <c r="DS79" i="24" s="1"/>
  <c r="DT80" i="5"/>
  <c r="DS78" i="24" s="1"/>
  <c r="DT79" i="5"/>
  <c r="DS77" i="24" s="1"/>
  <c r="DT78" i="5"/>
  <c r="DS76" i="24" s="1"/>
  <c r="DT77" i="5"/>
  <c r="DS75" i="24" s="1"/>
  <c r="DT76" i="5"/>
  <c r="DS74" i="24" s="1"/>
  <c r="DT75" i="5"/>
  <c r="DS73" i="24" s="1"/>
  <c r="DT74" i="5"/>
  <c r="DS72" i="24" s="1"/>
  <c r="DT73" i="5"/>
  <c r="DS71" i="24" s="1"/>
  <c r="DT72" i="5"/>
  <c r="DS70" i="24" s="1"/>
  <c r="DT71" i="5"/>
  <c r="DS69" i="24" s="1"/>
  <c r="DT70" i="5"/>
  <c r="DS68" i="24" s="1"/>
  <c r="DT69" i="5"/>
  <c r="DS67" i="24" s="1"/>
  <c r="DT68" i="5"/>
  <c r="DS66" i="24" s="1"/>
  <c r="DT67" i="5"/>
  <c r="DS65" i="24" s="1"/>
  <c r="DT66" i="5"/>
  <c r="DS64" i="24" s="1"/>
  <c r="DT65" i="5"/>
  <c r="DS63" i="24" s="1"/>
  <c r="DT64" i="5"/>
  <c r="DS62" i="24" s="1"/>
  <c r="DT63" i="5"/>
  <c r="DS61" i="24" s="1"/>
  <c r="DT62" i="5"/>
  <c r="DS60" i="24" s="1"/>
  <c r="DT61" i="5"/>
  <c r="DS59" i="24" s="1"/>
  <c r="DT60" i="5"/>
  <c r="DS58" i="24" s="1"/>
  <c r="DT59" i="5"/>
  <c r="DS57" i="24" s="1"/>
  <c r="DT58" i="5"/>
  <c r="DS56" i="24" s="1"/>
  <c r="DT57" i="5"/>
  <c r="DS55" i="24" s="1"/>
  <c r="DT56" i="5"/>
  <c r="DS54" i="24" s="1"/>
  <c r="DT55" i="5"/>
  <c r="DS53" i="24" s="1"/>
  <c r="DT54" i="5"/>
  <c r="DS52" i="24" s="1"/>
  <c r="DT53" i="5"/>
  <c r="DS51" i="24" s="1"/>
  <c r="DT52" i="5"/>
  <c r="DS50" i="24" s="1"/>
  <c r="DT51" i="5"/>
  <c r="DS49" i="24" s="1"/>
  <c r="DT50" i="5"/>
  <c r="DS48" i="24" s="1"/>
  <c r="DT49" i="5"/>
  <c r="DS47" i="24" s="1"/>
  <c r="DT48" i="5"/>
  <c r="DS46" i="24" s="1"/>
  <c r="DT47" i="5"/>
  <c r="DS45" i="24" s="1"/>
  <c r="DT46" i="5"/>
  <c r="DS44" i="24" s="1"/>
  <c r="DT45" i="5"/>
  <c r="DS43" i="24" s="1"/>
  <c r="DT44" i="5"/>
  <c r="DS42" i="24" s="1"/>
  <c r="DT43" i="5"/>
  <c r="DS41" i="24" s="1"/>
  <c r="DT42" i="5"/>
  <c r="DS40" i="24" s="1"/>
  <c r="DT41" i="5"/>
  <c r="DS39" i="24" s="1"/>
  <c r="DT40" i="5"/>
  <c r="DS38" i="24" s="1"/>
  <c r="DT39" i="5"/>
  <c r="DS37" i="24" s="1"/>
  <c r="DT38" i="5"/>
  <c r="DS36" i="24" s="1"/>
  <c r="DT37" i="5"/>
  <c r="DS35" i="24" s="1"/>
  <c r="DT36" i="5"/>
  <c r="DX36" s="1"/>
  <c r="DT35"/>
  <c r="DS33" i="24" s="1"/>
  <c r="DT34" i="5"/>
  <c r="DS32" i="24" s="1"/>
  <c r="DT33" i="5"/>
  <c r="DS31" i="24" s="1"/>
  <c r="DT32" i="5"/>
  <c r="DX32" s="1"/>
  <c r="DT31"/>
  <c r="DS29" i="24" s="1"/>
  <c r="DT30" i="5"/>
  <c r="DS28" i="24" s="1"/>
  <c r="DT29" i="5"/>
  <c r="DS27" i="24" s="1"/>
  <c r="DT28" i="5"/>
  <c r="DX28" s="1"/>
  <c r="DT27"/>
  <c r="DT26"/>
  <c r="DS24" i="24" s="1"/>
  <c r="DT25" i="5"/>
  <c r="DS23" i="24" s="1"/>
  <c r="DT24" i="5"/>
  <c r="DX24" s="1"/>
  <c r="DT23"/>
  <c r="DS21" i="24" s="1"/>
  <c r="DT22" i="5"/>
  <c r="DS20" i="24" s="1"/>
  <c r="DT21" i="5"/>
  <c r="DS19" i="24" s="1"/>
  <c r="DT20" i="5"/>
  <c r="DX20" s="1"/>
  <c r="DT19"/>
  <c r="DT18"/>
  <c r="DS16" i="24" s="1"/>
  <c r="DT17" i="5"/>
  <c r="DS15" i="24" s="1"/>
  <c r="DT16" i="5"/>
  <c r="DX16" s="1"/>
  <c r="DT15"/>
  <c r="DS13" i="24" s="1"/>
  <c r="DT14" i="5"/>
  <c r="DS12" i="24" s="1"/>
  <c r="DT13" i="5"/>
  <c r="DX13" s="1"/>
  <c r="DT12"/>
  <c r="DX12" s="1"/>
  <c r="DT11"/>
  <c r="DS9" i="24" s="1"/>
  <c r="DE106" i="5"/>
  <c r="DE105"/>
  <c r="DE104"/>
  <c r="DE103"/>
  <c r="DE102"/>
  <c r="DE101"/>
  <c r="DE100"/>
  <c r="DE99"/>
  <c r="DE98"/>
  <c r="DE97"/>
  <c r="DE96"/>
  <c r="DE95"/>
  <c r="DE94"/>
  <c r="DE93"/>
  <c r="DE92"/>
  <c r="DE91"/>
  <c r="DE90"/>
  <c r="DE89"/>
  <c r="DE88"/>
  <c r="DE87"/>
  <c r="DE86"/>
  <c r="DE85"/>
  <c r="DE84"/>
  <c r="DE83"/>
  <c r="DE82"/>
  <c r="DE81"/>
  <c r="DE80"/>
  <c r="DE79"/>
  <c r="DE78"/>
  <c r="DE77"/>
  <c r="DE76"/>
  <c r="DE75"/>
  <c r="DE74"/>
  <c r="DE73"/>
  <c r="DE72"/>
  <c r="DE71"/>
  <c r="DE70"/>
  <c r="DE69"/>
  <c r="DE68"/>
  <c r="DE67"/>
  <c r="DE66"/>
  <c r="DE65"/>
  <c r="DE64"/>
  <c r="DE63"/>
  <c r="DE62"/>
  <c r="DE61"/>
  <c r="DE60"/>
  <c r="DE59"/>
  <c r="DE58"/>
  <c r="DE57"/>
  <c r="DE56"/>
  <c r="DE55"/>
  <c r="DE54"/>
  <c r="DE53"/>
  <c r="DE52"/>
  <c r="DE51"/>
  <c r="DE50"/>
  <c r="DE49"/>
  <c r="DE48"/>
  <c r="DE47"/>
  <c r="DE46"/>
  <c r="DE45"/>
  <c r="DE44"/>
  <c r="DE43"/>
  <c r="DE42"/>
  <c r="DE41"/>
  <c r="DE40"/>
  <c r="DE39"/>
  <c r="DE38"/>
  <c r="DE37"/>
  <c r="DE36"/>
  <c r="DE35"/>
  <c r="DE34"/>
  <c r="DE33"/>
  <c r="DE32"/>
  <c r="DE31"/>
  <c r="DE30"/>
  <c r="DE29"/>
  <c r="DE28"/>
  <c r="DE27"/>
  <c r="DE26"/>
  <c r="DE25"/>
  <c r="DE24"/>
  <c r="DE23"/>
  <c r="DE22"/>
  <c r="DE21"/>
  <c r="DE20"/>
  <c r="DE19"/>
  <c r="DE18"/>
  <c r="DE17"/>
  <c r="DE16"/>
  <c r="DE15"/>
  <c r="DE14"/>
  <c r="DE13"/>
  <c r="DE12"/>
  <c r="DE11"/>
  <c r="DE9"/>
  <c r="CW106"/>
  <c r="CW105"/>
  <c r="CW104"/>
  <c r="CW103"/>
  <c r="CW102"/>
  <c r="CW101"/>
  <c r="CW100"/>
  <c r="CW99"/>
  <c r="CW98"/>
  <c r="CW97"/>
  <c r="CW96"/>
  <c r="CW95"/>
  <c r="CW94"/>
  <c r="CW93"/>
  <c r="CW92"/>
  <c r="CW91"/>
  <c r="CW90"/>
  <c r="CW89"/>
  <c r="CW88"/>
  <c r="CW87"/>
  <c r="CW86"/>
  <c r="CW85"/>
  <c r="CW84"/>
  <c r="CW83"/>
  <c r="CW82"/>
  <c r="CW81"/>
  <c r="CW80"/>
  <c r="CW79"/>
  <c r="CW78"/>
  <c r="CW77"/>
  <c r="CW76"/>
  <c r="CW75"/>
  <c r="CW74"/>
  <c r="CW73"/>
  <c r="CW72"/>
  <c r="CW71"/>
  <c r="CW70"/>
  <c r="CW69"/>
  <c r="CW68"/>
  <c r="CW67"/>
  <c r="CW66"/>
  <c r="CW65"/>
  <c r="CW64"/>
  <c r="CW63"/>
  <c r="CW62"/>
  <c r="CW61"/>
  <c r="CW60"/>
  <c r="CW59"/>
  <c r="CW58"/>
  <c r="CW57"/>
  <c r="CW56"/>
  <c r="CW55"/>
  <c r="CW54"/>
  <c r="CW53"/>
  <c r="CW52"/>
  <c r="CW51"/>
  <c r="CW50"/>
  <c r="CW49"/>
  <c r="CW48"/>
  <c r="CW47"/>
  <c r="CW46"/>
  <c r="CW45"/>
  <c r="CW44"/>
  <c r="CW43"/>
  <c r="CW42"/>
  <c r="CW41"/>
  <c r="CW40"/>
  <c r="CW39"/>
  <c r="CW38"/>
  <c r="CW37"/>
  <c r="CW36"/>
  <c r="CW35"/>
  <c r="CW34"/>
  <c r="CW33"/>
  <c r="CW32"/>
  <c r="CW31"/>
  <c r="CW30"/>
  <c r="CW29"/>
  <c r="CW28"/>
  <c r="CW27"/>
  <c r="CW26"/>
  <c r="CW25"/>
  <c r="CW24"/>
  <c r="CW23"/>
  <c r="CW22"/>
  <c r="CW21"/>
  <c r="CW20"/>
  <c r="CW19"/>
  <c r="CW18"/>
  <c r="CW17"/>
  <c r="CW16"/>
  <c r="CW15"/>
  <c r="CW14"/>
  <c r="CW13"/>
  <c r="CW12"/>
  <c r="CW11"/>
  <c r="CW10"/>
  <c r="CW9"/>
  <c r="CO106"/>
  <c r="CO105"/>
  <c r="CO104"/>
  <c r="CO103"/>
  <c r="CO102"/>
  <c r="CO101"/>
  <c r="CO100"/>
  <c r="CO99"/>
  <c r="CO98"/>
  <c r="CO97"/>
  <c r="CO96"/>
  <c r="CO95"/>
  <c r="CO94"/>
  <c r="CO93"/>
  <c r="CO92"/>
  <c r="CO91"/>
  <c r="CO90"/>
  <c r="CO89"/>
  <c r="CO88"/>
  <c r="CO87"/>
  <c r="CO86"/>
  <c r="CO85"/>
  <c r="CO84"/>
  <c r="CO83"/>
  <c r="CO82"/>
  <c r="CO81"/>
  <c r="CO80"/>
  <c r="CO79"/>
  <c r="CO78"/>
  <c r="CO77"/>
  <c r="CO76"/>
  <c r="CO75"/>
  <c r="CO74"/>
  <c r="CO73"/>
  <c r="CO72"/>
  <c r="CO71"/>
  <c r="CO70"/>
  <c r="CO69"/>
  <c r="CO68"/>
  <c r="CO67"/>
  <c r="CO66"/>
  <c r="CO65"/>
  <c r="CO64"/>
  <c r="CO63"/>
  <c r="CO62"/>
  <c r="CO61"/>
  <c r="CO60"/>
  <c r="CO59"/>
  <c r="CO58"/>
  <c r="CO57"/>
  <c r="CO56"/>
  <c r="CO55"/>
  <c r="CO54"/>
  <c r="CO53"/>
  <c r="CO52"/>
  <c r="CO51"/>
  <c r="CO50"/>
  <c r="CO49"/>
  <c r="CO48"/>
  <c r="CO47"/>
  <c r="CO46"/>
  <c r="CO45"/>
  <c r="CO44"/>
  <c r="CO43"/>
  <c r="CO42"/>
  <c r="CO41"/>
  <c r="CO40"/>
  <c r="CO39"/>
  <c r="CO38"/>
  <c r="CO37"/>
  <c r="CO36"/>
  <c r="CO35"/>
  <c r="CO34"/>
  <c r="CO33"/>
  <c r="CO32"/>
  <c r="CO31"/>
  <c r="CO30"/>
  <c r="CO29"/>
  <c r="CO28"/>
  <c r="CO27"/>
  <c r="CO26"/>
  <c r="CO25"/>
  <c r="CO24"/>
  <c r="CO23"/>
  <c r="CO22"/>
  <c r="CO21"/>
  <c r="CO20"/>
  <c r="CO19"/>
  <c r="CO18"/>
  <c r="CO17"/>
  <c r="CO16"/>
  <c r="CO15"/>
  <c r="CO14"/>
  <c r="CO13"/>
  <c r="CO12"/>
  <c r="CO11"/>
  <c r="CO9"/>
  <c r="CO10"/>
  <c r="G214" i="31" l="1"/>
  <c r="H372"/>
  <c r="E680"/>
  <c r="G1342"/>
  <c r="H1342"/>
  <c r="H1356"/>
  <c r="H1343"/>
  <c r="H2556"/>
  <c r="E2551"/>
  <c r="E2554"/>
  <c r="I3882"/>
  <c r="K3882" s="1"/>
  <c r="I3876"/>
  <c r="K3876" s="1"/>
  <c r="G134"/>
  <c r="I1303"/>
  <c r="K1303" s="1"/>
  <c r="H1345"/>
  <c r="J1341"/>
  <c r="H2551"/>
  <c r="H2554"/>
  <c r="J2551"/>
  <c r="I3878"/>
  <c r="K3878" s="1"/>
  <c r="J1342"/>
  <c r="E2556"/>
  <c r="F2551"/>
  <c r="J2556"/>
  <c r="J2552"/>
  <c r="H2550"/>
  <c r="M2551"/>
  <c r="F2565"/>
  <c r="H2566"/>
  <c r="K2560"/>
  <c r="J2559"/>
  <c r="E2550"/>
  <c r="H2565"/>
  <c r="F2564"/>
  <c r="F2563"/>
  <c r="K2561"/>
  <c r="K2559"/>
  <c r="J2550"/>
  <c r="F2550"/>
  <c r="B2537"/>
  <c r="L2561"/>
  <c r="L2559"/>
  <c r="F2559"/>
  <c r="F2566"/>
  <c r="K2562"/>
  <c r="M2559"/>
  <c r="H2559"/>
  <c r="F679"/>
  <c r="I1304"/>
  <c r="K1304" s="1"/>
  <c r="E1345"/>
  <c r="F2554"/>
  <c r="M2550"/>
  <c r="H2564"/>
  <c r="H2563"/>
  <c r="G2554"/>
  <c r="H2584"/>
  <c r="I2580"/>
  <c r="H2581"/>
  <c r="H2586"/>
  <c r="H2582"/>
  <c r="A2614"/>
  <c r="H2583"/>
  <c r="J2554"/>
  <c r="G2551"/>
  <c r="G2552"/>
  <c r="I2554"/>
  <c r="F2556"/>
  <c r="F2552"/>
  <c r="I2552" s="1"/>
  <c r="K2552" s="1"/>
  <c r="G2556"/>
  <c r="I17"/>
  <c r="H210"/>
  <c r="M214"/>
  <c r="F372"/>
  <c r="E1347"/>
  <c r="G1341"/>
  <c r="F1356"/>
  <c r="J1343"/>
  <c r="A1405"/>
  <c r="H1374"/>
  <c r="H1375"/>
  <c r="I1371"/>
  <c r="H1372"/>
  <c r="H1377"/>
  <c r="H1373"/>
  <c r="J93"/>
  <c r="F214"/>
  <c r="H211"/>
  <c r="M216"/>
  <c r="E366"/>
  <c r="E368"/>
  <c r="I1306"/>
  <c r="K1306" s="1"/>
  <c r="H1354"/>
  <c r="F1342"/>
  <c r="I1302"/>
  <c r="K1302" s="1"/>
  <c r="F1357"/>
  <c r="K1353"/>
  <c r="M1350"/>
  <c r="H1350"/>
  <c r="J1347"/>
  <c r="F1347"/>
  <c r="J1345"/>
  <c r="F1345"/>
  <c r="F1343"/>
  <c r="H1357"/>
  <c r="K1351"/>
  <c r="J1350"/>
  <c r="G1347"/>
  <c r="G1345"/>
  <c r="I1345" s="1"/>
  <c r="G1343"/>
  <c r="E1341"/>
  <c r="I1341" s="1"/>
  <c r="K1341" s="1"/>
  <c r="K1352"/>
  <c r="K1350"/>
  <c r="B1328"/>
  <c r="L1352"/>
  <c r="L1350"/>
  <c r="F1350"/>
  <c r="I1308"/>
  <c r="K1308" s="1"/>
  <c r="E1343"/>
  <c r="F1354"/>
  <c r="M1341"/>
  <c r="I1342"/>
  <c r="K1342" s="1"/>
  <c r="M1347"/>
  <c r="M1345"/>
  <c r="F694"/>
  <c r="K690"/>
  <c r="M687"/>
  <c r="H687"/>
  <c r="J680"/>
  <c r="G679"/>
  <c r="H694"/>
  <c r="K688"/>
  <c r="J687"/>
  <c r="H693"/>
  <c r="F692"/>
  <c r="F691"/>
  <c r="K689"/>
  <c r="K687"/>
  <c r="M680"/>
  <c r="E679"/>
  <c r="I679" s="1"/>
  <c r="K679" s="1"/>
  <c r="B665"/>
  <c r="L689"/>
  <c r="L687"/>
  <c r="F687"/>
  <c r="J211"/>
  <c r="G370"/>
  <c r="M370"/>
  <c r="J367"/>
  <c r="H691"/>
  <c r="J682"/>
  <c r="F680"/>
  <c r="I680" s="1"/>
  <c r="K680" s="1"/>
  <c r="A742"/>
  <c r="H711"/>
  <c r="H712"/>
  <c r="I708"/>
  <c r="H709"/>
  <c r="H714"/>
  <c r="H710"/>
  <c r="H379"/>
  <c r="M679"/>
  <c r="J684"/>
  <c r="H138"/>
  <c r="F370"/>
  <c r="H367"/>
  <c r="M372"/>
  <c r="E372"/>
  <c r="E682"/>
  <c r="I682" s="1"/>
  <c r="K682" s="1"/>
  <c r="G678"/>
  <c r="I678" s="1"/>
  <c r="K678" s="1"/>
  <c r="H692"/>
  <c r="F693"/>
  <c r="H370"/>
  <c r="I684"/>
  <c r="K684" s="1"/>
  <c r="M678"/>
  <c r="F382"/>
  <c r="K378"/>
  <c r="M375"/>
  <c r="H375"/>
  <c r="J368"/>
  <c r="G367"/>
  <c r="K376"/>
  <c r="J375"/>
  <c r="H381"/>
  <c r="F380"/>
  <c r="F379"/>
  <c r="K377"/>
  <c r="K375"/>
  <c r="M368"/>
  <c r="H368"/>
  <c r="E367"/>
  <c r="J366"/>
  <c r="F366"/>
  <c r="B353"/>
  <c r="L377"/>
  <c r="L375"/>
  <c r="F375"/>
  <c r="H382"/>
  <c r="F368"/>
  <c r="M367"/>
  <c r="J372"/>
  <c r="A430"/>
  <c r="H399"/>
  <c r="H400"/>
  <c r="I396"/>
  <c r="H397"/>
  <c r="H402"/>
  <c r="H398"/>
  <c r="F136"/>
  <c r="E134"/>
  <c r="E370"/>
  <c r="I370" s="1"/>
  <c r="G366"/>
  <c r="I366" s="1"/>
  <c r="K366" s="1"/>
  <c r="M366"/>
  <c r="H380"/>
  <c r="F381"/>
  <c r="I372"/>
  <c r="K372" s="1"/>
  <c r="J370"/>
  <c r="A274"/>
  <c r="H243"/>
  <c r="H244"/>
  <c r="I240"/>
  <c r="H241"/>
  <c r="H246"/>
  <c r="H242"/>
  <c r="E99"/>
  <c r="H132"/>
  <c r="H133"/>
  <c r="E138"/>
  <c r="H146"/>
  <c r="J136"/>
  <c r="F216"/>
  <c r="G216"/>
  <c r="E210"/>
  <c r="H214"/>
  <c r="E216"/>
  <c r="F211"/>
  <c r="F226"/>
  <c r="K222"/>
  <c r="M219"/>
  <c r="H219"/>
  <c r="J212"/>
  <c r="G211"/>
  <c r="H226"/>
  <c r="K220"/>
  <c r="J219"/>
  <c r="H225"/>
  <c r="F224"/>
  <c r="F223"/>
  <c r="K221"/>
  <c r="K219"/>
  <c r="M212"/>
  <c r="H212"/>
  <c r="E211"/>
  <c r="J210"/>
  <c r="F210"/>
  <c r="B197"/>
  <c r="L221"/>
  <c r="L219"/>
  <c r="F219"/>
  <c r="H136"/>
  <c r="F133"/>
  <c r="H148"/>
  <c r="M211"/>
  <c r="J216"/>
  <c r="F138"/>
  <c r="G136"/>
  <c r="M136"/>
  <c r="J133"/>
  <c r="F134"/>
  <c r="H216"/>
  <c r="E212"/>
  <c r="M210"/>
  <c r="H224"/>
  <c r="F225"/>
  <c r="E214"/>
  <c r="I214" s="1"/>
  <c r="G210"/>
  <c r="H223"/>
  <c r="J214"/>
  <c r="F148"/>
  <c r="K144"/>
  <c r="M141"/>
  <c r="H141"/>
  <c r="J134"/>
  <c r="G133"/>
  <c r="K142"/>
  <c r="J141"/>
  <c r="H147"/>
  <c r="F146"/>
  <c r="F145"/>
  <c r="K143"/>
  <c r="K141"/>
  <c r="M134"/>
  <c r="H134"/>
  <c r="I134" s="1"/>
  <c r="K134" s="1"/>
  <c r="E133"/>
  <c r="I133" s="1"/>
  <c r="K133" s="1"/>
  <c r="J132"/>
  <c r="F132"/>
  <c r="B119"/>
  <c r="L143"/>
  <c r="L141"/>
  <c r="F141"/>
  <c r="F93"/>
  <c r="G95"/>
  <c r="H145"/>
  <c r="M132"/>
  <c r="F94"/>
  <c r="M93"/>
  <c r="G99"/>
  <c r="H97"/>
  <c r="E97"/>
  <c r="F97"/>
  <c r="G138"/>
  <c r="E132"/>
  <c r="M138"/>
  <c r="E136"/>
  <c r="I136" s="1"/>
  <c r="K136" s="1"/>
  <c r="G132"/>
  <c r="M133"/>
  <c r="J138"/>
  <c r="H165"/>
  <c r="H166"/>
  <c r="I162"/>
  <c r="H163"/>
  <c r="H168"/>
  <c r="H164"/>
  <c r="F99"/>
  <c r="I138"/>
  <c r="K138" s="1"/>
  <c r="G93"/>
  <c r="J97"/>
  <c r="H93"/>
  <c r="F108"/>
  <c r="M94"/>
  <c r="M97"/>
  <c r="H108"/>
  <c r="H106"/>
  <c r="J94"/>
  <c r="F107"/>
  <c r="F106"/>
  <c r="K104"/>
  <c r="K102"/>
  <c r="M95"/>
  <c r="E94"/>
  <c r="B80"/>
  <c r="L104"/>
  <c r="L102"/>
  <c r="F102"/>
  <c r="F109"/>
  <c r="K105"/>
  <c r="M102"/>
  <c r="H102"/>
  <c r="J95"/>
  <c r="G94"/>
  <c r="K103"/>
  <c r="J102"/>
  <c r="J99"/>
  <c r="F95"/>
  <c r="G97"/>
  <c r="I97" s="1"/>
  <c r="K97" s="1"/>
  <c r="E93"/>
  <c r="I93" s="1"/>
  <c r="K93" s="1"/>
  <c r="H107"/>
  <c r="E95"/>
  <c r="I99"/>
  <c r="K99" s="1"/>
  <c r="H94"/>
  <c r="H95"/>
  <c r="M99"/>
  <c r="K17"/>
  <c r="I16"/>
  <c r="K16" s="1"/>
  <c r="H68"/>
  <c r="H67"/>
  <c r="L65"/>
  <c r="L63"/>
  <c r="F63"/>
  <c r="E60"/>
  <c r="E58"/>
  <c r="E56"/>
  <c r="J55"/>
  <c r="F55"/>
  <c r="G54"/>
  <c r="K65"/>
  <c r="M60"/>
  <c r="H58"/>
  <c r="M56"/>
  <c r="E55"/>
  <c r="J54"/>
  <c r="B41"/>
  <c r="F70"/>
  <c r="K66"/>
  <c r="M63"/>
  <c r="H63"/>
  <c r="J60"/>
  <c r="F60"/>
  <c r="J58"/>
  <c r="F58"/>
  <c r="J56"/>
  <c r="F56"/>
  <c r="G55"/>
  <c r="M54"/>
  <c r="H54"/>
  <c r="H69"/>
  <c r="F67"/>
  <c r="K63"/>
  <c r="H60"/>
  <c r="M58"/>
  <c r="H56"/>
  <c r="F54"/>
  <c r="H70"/>
  <c r="F69"/>
  <c r="K64"/>
  <c r="J63"/>
  <c r="G60"/>
  <c r="G58"/>
  <c r="G56"/>
  <c r="M55"/>
  <c r="H55"/>
  <c r="E54"/>
  <c r="F68"/>
  <c r="I15"/>
  <c r="K15" s="1"/>
  <c r="I19"/>
  <c r="K19" s="1"/>
  <c r="I21"/>
  <c r="K21" s="1"/>
  <c r="BU106" i="24"/>
  <c r="CE107" i="5"/>
  <c r="CD105" i="24" s="1"/>
  <c r="BU105"/>
  <c r="CF11" i="5"/>
  <c r="CG11" s="1"/>
  <c r="CF15"/>
  <c r="CG15" s="1"/>
  <c r="CF19"/>
  <c r="CG19" s="1"/>
  <c r="CF23"/>
  <c r="CG23" s="1"/>
  <c r="CF27"/>
  <c r="CG27" s="1"/>
  <c r="CF31"/>
  <c r="CG31" s="1"/>
  <c r="CF35"/>
  <c r="CG35" s="1"/>
  <c r="CF39"/>
  <c r="CG39" s="1"/>
  <c r="CF43"/>
  <c r="CG43" s="1"/>
  <c r="CF47"/>
  <c r="CG47" s="1"/>
  <c r="CF51"/>
  <c r="CG51" s="1"/>
  <c r="CF55"/>
  <c r="CG55" s="1"/>
  <c r="CF59"/>
  <c r="CG59" s="1"/>
  <c r="CF63"/>
  <c r="CG63" s="1"/>
  <c r="CF67"/>
  <c r="CG67" s="1"/>
  <c r="CF71"/>
  <c r="CG71" s="1"/>
  <c r="CF9"/>
  <c r="CG9" s="1"/>
  <c r="CF13"/>
  <c r="CG13" s="1"/>
  <c r="CF17"/>
  <c r="CG17" s="1"/>
  <c r="CF21"/>
  <c r="CG21" s="1"/>
  <c r="CF25"/>
  <c r="CG25" s="1"/>
  <c r="CF29"/>
  <c r="CG29" s="1"/>
  <c r="CF33"/>
  <c r="CG33" s="1"/>
  <c r="CF37"/>
  <c r="CG37" s="1"/>
  <c r="CF41"/>
  <c r="CG41" s="1"/>
  <c r="CF45"/>
  <c r="CG45" s="1"/>
  <c r="CF49"/>
  <c r="CG49" s="1"/>
  <c r="CF53"/>
  <c r="CG53" s="1"/>
  <c r="CF57"/>
  <c r="CG57" s="1"/>
  <c r="CF61"/>
  <c r="CG61" s="1"/>
  <c r="CF65"/>
  <c r="CG65" s="1"/>
  <c r="CF69"/>
  <c r="CG69" s="1"/>
  <c r="DX53"/>
  <c r="DX21"/>
  <c r="DX85"/>
  <c r="DX45"/>
  <c r="DX77"/>
  <c r="DX37"/>
  <c r="DX101"/>
  <c r="DX69"/>
  <c r="DX29"/>
  <c r="DX61"/>
  <c r="DX93"/>
  <c r="DX35"/>
  <c r="DX67"/>
  <c r="DX83"/>
  <c r="DX19"/>
  <c r="DX51"/>
  <c r="DX99"/>
  <c r="DX11"/>
  <c r="DX27"/>
  <c r="DX43"/>
  <c r="DX59"/>
  <c r="DX75"/>
  <c r="DX91"/>
  <c r="DX107"/>
  <c r="DX17"/>
  <c r="DX81"/>
  <c r="DX25"/>
  <c r="DX33"/>
  <c r="DX41"/>
  <c r="DX49"/>
  <c r="DX57"/>
  <c r="DX65"/>
  <c r="DX73"/>
  <c r="DX89"/>
  <c r="DX97"/>
  <c r="DX105"/>
  <c r="DX15"/>
  <c r="DX23"/>
  <c r="DX31"/>
  <c r="DX39"/>
  <c r="DX47"/>
  <c r="DX55"/>
  <c r="DX63"/>
  <c r="DX71"/>
  <c r="DX79"/>
  <c r="DX87"/>
  <c r="DX95"/>
  <c r="DX103"/>
  <c r="CF10"/>
  <c r="CG10" s="1"/>
  <c r="CF14"/>
  <c r="CG14" s="1"/>
  <c r="CF18"/>
  <c r="CG18" s="1"/>
  <c r="CF22"/>
  <c r="CG22" s="1"/>
  <c r="CF26"/>
  <c r="CG26" s="1"/>
  <c r="CF30"/>
  <c r="CG30" s="1"/>
  <c r="CF34"/>
  <c r="CG34" s="1"/>
  <c r="CF38"/>
  <c r="CG38" s="1"/>
  <c r="CF42"/>
  <c r="CG42" s="1"/>
  <c r="CF46"/>
  <c r="CG46" s="1"/>
  <c r="CF50"/>
  <c r="CG50" s="1"/>
  <c r="CF54"/>
  <c r="CG54" s="1"/>
  <c r="CF58"/>
  <c r="CG58" s="1"/>
  <c r="CF62"/>
  <c r="CG62" s="1"/>
  <c r="CF66"/>
  <c r="CG66" s="1"/>
  <c r="CF70"/>
  <c r="CG70" s="1"/>
  <c r="CF74"/>
  <c r="CG74" s="1"/>
  <c r="CF78"/>
  <c r="CG78" s="1"/>
  <c r="CF82"/>
  <c r="CG82" s="1"/>
  <c r="CF86"/>
  <c r="CG86" s="1"/>
  <c r="CF90"/>
  <c r="CG90" s="1"/>
  <c r="CF94"/>
  <c r="CG94" s="1"/>
  <c r="CF98"/>
  <c r="CG98" s="1"/>
  <c r="CF102"/>
  <c r="CG102" s="1"/>
  <c r="CF106"/>
  <c r="CG106" s="1"/>
  <c r="CF75"/>
  <c r="CG75" s="1"/>
  <c r="CF79"/>
  <c r="CG79" s="1"/>
  <c r="CF83"/>
  <c r="CG83" s="1"/>
  <c r="CF87"/>
  <c r="CG87" s="1"/>
  <c r="CF91"/>
  <c r="CG91" s="1"/>
  <c r="CF95"/>
  <c r="CG95" s="1"/>
  <c r="CF99"/>
  <c r="CG99" s="1"/>
  <c r="CF103"/>
  <c r="CG103" s="1"/>
  <c r="CF107"/>
  <c r="CF12"/>
  <c r="CG12" s="1"/>
  <c r="CF16"/>
  <c r="CG16" s="1"/>
  <c r="CF20"/>
  <c r="CG20" s="1"/>
  <c r="CF24"/>
  <c r="CG24" s="1"/>
  <c r="CF28"/>
  <c r="CG28" s="1"/>
  <c r="CF32"/>
  <c r="CG32" s="1"/>
  <c r="CF36"/>
  <c r="CG36" s="1"/>
  <c r="CF40"/>
  <c r="CG40" s="1"/>
  <c r="CF44"/>
  <c r="CG44" s="1"/>
  <c r="CF48"/>
  <c r="CG48" s="1"/>
  <c r="CF52"/>
  <c r="CG52" s="1"/>
  <c r="CF56"/>
  <c r="CG56" s="1"/>
  <c r="CF60"/>
  <c r="CG60" s="1"/>
  <c r="CF64"/>
  <c r="CG64" s="1"/>
  <c r="CF68"/>
  <c r="CG68" s="1"/>
  <c r="CF72"/>
  <c r="CG72" s="1"/>
  <c r="CF76"/>
  <c r="CG76" s="1"/>
  <c r="CF80"/>
  <c r="CG80" s="1"/>
  <c r="CF84"/>
  <c r="CG84" s="1"/>
  <c r="CF88"/>
  <c r="CG88" s="1"/>
  <c r="CF92"/>
  <c r="CG92" s="1"/>
  <c r="CF96"/>
  <c r="CG96" s="1"/>
  <c r="CF100"/>
  <c r="CG100" s="1"/>
  <c r="CF104"/>
  <c r="CG104" s="1"/>
  <c r="CF108"/>
  <c r="CF73"/>
  <c r="CG73" s="1"/>
  <c r="CF77"/>
  <c r="CG77" s="1"/>
  <c r="CF81"/>
  <c r="CG81" s="1"/>
  <c r="CF85"/>
  <c r="CG85" s="1"/>
  <c r="CF89"/>
  <c r="CG89" s="1"/>
  <c r="CF93"/>
  <c r="CG93" s="1"/>
  <c r="CF97"/>
  <c r="CG97" s="1"/>
  <c r="CF101"/>
  <c r="CG101" s="1"/>
  <c r="CF105"/>
  <c r="CG105" s="1"/>
  <c r="DS11" i="24"/>
  <c r="DS14"/>
  <c r="DS22"/>
  <c r="DS30"/>
  <c r="DX14" i="5"/>
  <c r="DX18"/>
  <c r="DX22"/>
  <c r="DX26"/>
  <c r="DX30"/>
  <c r="DX34"/>
  <c r="DX38"/>
  <c r="DX42"/>
  <c r="DX46"/>
  <c r="DX50"/>
  <c r="DX54"/>
  <c r="DX58"/>
  <c r="DX62"/>
  <c r="DX66"/>
  <c r="DX70"/>
  <c r="DX74"/>
  <c r="DX78"/>
  <c r="DX82"/>
  <c r="DX86"/>
  <c r="DX90"/>
  <c r="DX94"/>
  <c r="DX98"/>
  <c r="DX102"/>
  <c r="DX106"/>
  <c r="DS10" i="24"/>
  <c r="DS17"/>
  <c r="DS25"/>
  <c r="DS18"/>
  <c r="DS26"/>
  <c r="DS34"/>
  <c r="DX40" i="5"/>
  <c r="DX44"/>
  <c r="DX48"/>
  <c r="DX52"/>
  <c r="DX56"/>
  <c r="DX60"/>
  <c r="DX64"/>
  <c r="DX68"/>
  <c r="DX72"/>
  <c r="DX76"/>
  <c r="DX80"/>
  <c r="DX84"/>
  <c r="DX88"/>
  <c r="DX92"/>
  <c r="DX96"/>
  <c r="DX100"/>
  <c r="DX104"/>
  <c r="DX108"/>
  <c r="U2"/>
  <c r="DC9"/>
  <c r="DD9"/>
  <c r="EJ9"/>
  <c r="EM9"/>
  <c r="CU9"/>
  <c r="CV9"/>
  <c r="EF9"/>
  <c r="EI9"/>
  <c r="CM9"/>
  <c r="CN9"/>
  <c r="EB9"/>
  <c r="EE9"/>
  <c r="N9"/>
  <c r="R9"/>
  <c r="V9"/>
  <c r="AC9"/>
  <c r="AG9"/>
  <c r="AK9"/>
  <c r="AR9"/>
  <c r="AV9"/>
  <c r="AZ9"/>
  <c r="BA9"/>
  <c r="BG9"/>
  <c r="BK9"/>
  <c r="BO9"/>
  <c r="BP9"/>
  <c r="DP9"/>
  <c r="BQ6" i="24"/>
  <c r="BP6"/>
  <c r="BN6"/>
  <c r="BM6"/>
  <c r="BL6"/>
  <c r="BK6"/>
  <c r="BJ6"/>
  <c r="BI6"/>
  <c r="BH6"/>
  <c r="BG6"/>
  <c r="BE6"/>
  <c r="BD6"/>
  <c r="BC6"/>
  <c r="BQ5"/>
  <c r="BP5"/>
  <c r="BO5"/>
  <c r="BM5"/>
  <c r="BL5"/>
  <c r="BK5"/>
  <c r="BJ5"/>
  <c r="BI5"/>
  <c r="BH5"/>
  <c r="BG5"/>
  <c r="BF5"/>
  <c r="BE5"/>
  <c r="BD5"/>
  <c r="BC5"/>
  <c r="BQ4"/>
  <c r="BP4"/>
  <c r="BO4"/>
  <c r="BN4"/>
  <c r="BM4"/>
  <c r="BL4"/>
  <c r="BK4"/>
  <c r="BJ4"/>
  <c r="BI4"/>
  <c r="BH4"/>
  <c r="BG4"/>
  <c r="BF4"/>
  <c r="BE4"/>
  <c r="BD4"/>
  <c r="BC4"/>
  <c r="BB6"/>
  <c r="BA6"/>
  <c r="AY6"/>
  <c r="AX6"/>
  <c r="AW6"/>
  <c r="AV6"/>
  <c r="AT6"/>
  <c r="AS6"/>
  <c r="AR6"/>
  <c r="AP6"/>
  <c r="AO6"/>
  <c r="AN6"/>
  <c r="BB5"/>
  <c r="BA5"/>
  <c r="AZ5"/>
  <c r="AX5"/>
  <c r="AW5"/>
  <c r="AV5"/>
  <c r="AU5"/>
  <c r="AT5"/>
  <c r="AS5"/>
  <c r="AR5"/>
  <c r="AQ5"/>
  <c r="AP5"/>
  <c r="AO5"/>
  <c r="AN5"/>
  <c r="BB4"/>
  <c r="BA4"/>
  <c r="AZ4"/>
  <c r="AY4"/>
  <c r="AX4"/>
  <c r="AW4"/>
  <c r="AV4"/>
  <c r="AU4"/>
  <c r="AT4"/>
  <c r="AS4"/>
  <c r="AR4"/>
  <c r="AQ4"/>
  <c r="AP4"/>
  <c r="AO4"/>
  <c r="AN4"/>
  <c r="AM6"/>
  <c r="AL6"/>
  <c r="AJ6"/>
  <c r="AI6"/>
  <c r="AH6"/>
  <c r="AG6"/>
  <c r="AF6"/>
  <c r="AE6"/>
  <c r="AD6"/>
  <c r="AC6"/>
  <c r="AA6"/>
  <c r="Z6"/>
  <c r="Y6"/>
  <c r="AM5"/>
  <c r="AL5"/>
  <c r="AK5"/>
  <c r="AI5"/>
  <c r="AH5"/>
  <c r="AG5"/>
  <c r="AF5"/>
  <c r="AE5"/>
  <c r="AD5"/>
  <c r="AC5"/>
  <c r="AB5"/>
  <c r="AA5"/>
  <c r="Z5"/>
  <c r="Y5"/>
  <c r="AM4"/>
  <c r="AL4"/>
  <c r="AK4"/>
  <c r="AJ4"/>
  <c r="AI4"/>
  <c r="AH4"/>
  <c r="AG4"/>
  <c r="AF4"/>
  <c r="AE4"/>
  <c r="AD4"/>
  <c r="AC4"/>
  <c r="AB4"/>
  <c r="AA4"/>
  <c r="Z4"/>
  <c r="Y4"/>
  <c r="T4"/>
  <c r="S4"/>
  <c r="R4"/>
  <c r="Q4"/>
  <c r="P4"/>
  <c r="O4"/>
  <c r="N4"/>
  <c r="M4"/>
  <c r="L4"/>
  <c r="K4"/>
  <c r="J4"/>
  <c r="X6"/>
  <c r="W6"/>
  <c r="V6"/>
  <c r="X5"/>
  <c r="W5"/>
  <c r="V5"/>
  <c r="X4"/>
  <c r="W4"/>
  <c r="V4"/>
  <c r="U6"/>
  <c r="T6"/>
  <c r="S6"/>
  <c r="R6"/>
  <c r="Q6"/>
  <c r="P6"/>
  <c r="O6"/>
  <c r="N6"/>
  <c r="M6"/>
  <c r="L6"/>
  <c r="K6"/>
  <c r="J6"/>
  <c r="U4"/>
  <c r="T5"/>
  <c r="S5"/>
  <c r="R5"/>
  <c r="Q5"/>
  <c r="P5"/>
  <c r="O5"/>
  <c r="N5"/>
  <c r="M5"/>
  <c r="L5"/>
  <c r="K5"/>
  <c r="J5"/>
  <c r="DL106" i="5"/>
  <c r="DL105"/>
  <c r="DL104"/>
  <c r="DL103"/>
  <c r="DL102"/>
  <c r="DL101"/>
  <c r="DL100"/>
  <c r="DL99"/>
  <c r="DL98"/>
  <c r="DL97"/>
  <c r="DL96"/>
  <c r="DL95"/>
  <c r="DL94"/>
  <c r="DL93"/>
  <c r="DL92"/>
  <c r="DL91"/>
  <c r="DL90"/>
  <c r="DL89"/>
  <c r="DL88"/>
  <c r="DL87"/>
  <c r="DL86"/>
  <c r="DL85"/>
  <c r="DL84"/>
  <c r="DL83"/>
  <c r="DL82"/>
  <c r="DL81"/>
  <c r="DL80"/>
  <c r="DL79"/>
  <c r="DL78"/>
  <c r="DL77"/>
  <c r="DL76"/>
  <c r="DL75"/>
  <c r="DL74"/>
  <c r="DL73"/>
  <c r="DL72"/>
  <c r="DL71"/>
  <c r="DL70"/>
  <c r="DL69"/>
  <c r="DL68"/>
  <c r="DL67"/>
  <c r="DL66"/>
  <c r="DL65"/>
  <c r="DL64"/>
  <c r="DL63"/>
  <c r="DL62"/>
  <c r="DL61"/>
  <c r="DL60"/>
  <c r="DL59"/>
  <c r="DL58"/>
  <c r="DL57"/>
  <c r="DL56"/>
  <c r="DL55"/>
  <c r="DL54"/>
  <c r="DL53"/>
  <c r="DL52"/>
  <c r="DL51"/>
  <c r="DL50"/>
  <c r="DL49"/>
  <c r="DL48"/>
  <c r="DL47"/>
  <c r="DL46"/>
  <c r="DL45"/>
  <c r="DL44"/>
  <c r="DL43"/>
  <c r="DL42"/>
  <c r="DL41"/>
  <c r="DL40"/>
  <c r="DL39"/>
  <c r="DL38"/>
  <c r="DL37"/>
  <c r="DL36"/>
  <c r="DL35"/>
  <c r="DL34"/>
  <c r="DL33"/>
  <c r="DL32"/>
  <c r="DL31"/>
  <c r="DL30"/>
  <c r="DL29"/>
  <c r="DL28"/>
  <c r="DL27"/>
  <c r="DL26"/>
  <c r="DL25"/>
  <c r="DL24"/>
  <c r="DL23"/>
  <c r="DL22"/>
  <c r="DL21"/>
  <c r="DL20"/>
  <c r="DL19"/>
  <c r="DL18"/>
  <c r="DL17"/>
  <c r="DL16"/>
  <c r="DL15"/>
  <c r="DL14"/>
  <c r="DL13"/>
  <c r="DL12"/>
  <c r="DL11"/>
  <c r="DL10"/>
  <c r="DL9"/>
  <c r="BK7"/>
  <c r="BG7"/>
  <c r="BF6" i="24" s="1"/>
  <c r="AV7" i="5"/>
  <c r="AR7"/>
  <c r="AQ6" i="24" s="1"/>
  <c r="AG7" i="5"/>
  <c r="AC7"/>
  <c r="AB6" i="24" s="1"/>
  <c r="BG10" i="5"/>
  <c r="BG11"/>
  <c r="BG12"/>
  <c r="BG13"/>
  <c r="BG14"/>
  <c r="BG15"/>
  <c r="BG16"/>
  <c r="BG17"/>
  <c r="BG18"/>
  <c r="BG19"/>
  <c r="BG20"/>
  <c r="BG21"/>
  <c r="BG22"/>
  <c r="BG23"/>
  <c r="BG24"/>
  <c r="BG25"/>
  <c r="BG26"/>
  <c r="BG27"/>
  <c r="BG28"/>
  <c r="BG29"/>
  <c r="BG30"/>
  <c r="BG31"/>
  <c r="BG32"/>
  <c r="BG33"/>
  <c r="BG34"/>
  <c r="BG35"/>
  <c r="BG36"/>
  <c r="BG37"/>
  <c r="BG38"/>
  <c r="BG39"/>
  <c r="BG40"/>
  <c r="BG41"/>
  <c r="BG42"/>
  <c r="BG43"/>
  <c r="BG44"/>
  <c r="BG45"/>
  <c r="BG46"/>
  <c r="BG47"/>
  <c r="BG48"/>
  <c r="BG49"/>
  <c r="BG50"/>
  <c r="BG51"/>
  <c r="BG52"/>
  <c r="BG53"/>
  <c r="BG54"/>
  <c r="BG55"/>
  <c r="BG56"/>
  <c r="BG57"/>
  <c r="BG58"/>
  <c r="BG59"/>
  <c r="BG60"/>
  <c r="BG61"/>
  <c r="BG62"/>
  <c r="BG63"/>
  <c r="BG64"/>
  <c r="BG65"/>
  <c r="BG66"/>
  <c r="BG67"/>
  <c r="BG68"/>
  <c r="BG69"/>
  <c r="BG70"/>
  <c r="BG71"/>
  <c r="BG72"/>
  <c r="BG73"/>
  <c r="BG74"/>
  <c r="BG75"/>
  <c r="BG76"/>
  <c r="BG77"/>
  <c r="BG78"/>
  <c r="BG79"/>
  <c r="BG80"/>
  <c r="BG81"/>
  <c r="BG82"/>
  <c r="BG83"/>
  <c r="BG84"/>
  <c r="BG85"/>
  <c r="BG86"/>
  <c r="BG87"/>
  <c r="BG88"/>
  <c r="BG89"/>
  <c r="BG90"/>
  <c r="BG91"/>
  <c r="BG92"/>
  <c r="BG93"/>
  <c r="BG94"/>
  <c r="BG95"/>
  <c r="BG96"/>
  <c r="BG97"/>
  <c r="BG98"/>
  <c r="BG99"/>
  <c r="BG100"/>
  <c r="BG101"/>
  <c r="BG102"/>
  <c r="BG103"/>
  <c r="BG104"/>
  <c r="BG105"/>
  <c r="BG106"/>
  <c r="BG107"/>
  <c r="BF105" i="24" s="1"/>
  <c r="BG108" i="5"/>
  <c r="BF106" i="24" s="1"/>
  <c r="AR10" i="5"/>
  <c r="AR11"/>
  <c r="AR12"/>
  <c r="AR13"/>
  <c r="AR14"/>
  <c r="AR15"/>
  <c r="AR16"/>
  <c r="AR17"/>
  <c r="AR18"/>
  <c r="AR19"/>
  <c r="AR20"/>
  <c r="AR21"/>
  <c r="AR22"/>
  <c r="AR23"/>
  <c r="AR24"/>
  <c r="AR25"/>
  <c r="AR26"/>
  <c r="AR27"/>
  <c r="AR28"/>
  <c r="AR29"/>
  <c r="AR30"/>
  <c r="AR31"/>
  <c r="AR32"/>
  <c r="AR33"/>
  <c r="AR34"/>
  <c r="AR35"/>
  <c r="AR36"/>
  <c r="AR37"/>
  <c r="AR38"/>
  <c r="AR39"/>
  <c r="AR40"/>
  <c r="AR41"/>
  <c r="AR42"/>
  <c r="AR43"/>
  <c r="AR44"/>
  <c r="AR45"/>
  <c r="AR46"/>
  <c r="AR47"/>
  <c r="AR48"/>
  <c r="AR49"/>
  <c r="AR50"/>
  <c r="AR51"/>
  <c r="AR52"/>
  <c r="AR53"/>
  <c r="AR54"/>
  <c r="AR55"/>
  <c r="AR56"/>
  <c r="AR57"/>
  <c r="AR58"/>
  <c r="AR59"/>
  <c r="AR60"/>
  <c r="AR61"/>
  <c r="AR62"/>
  <c r="AR63"/>
  <c r="AR64"/>
  <c r="AR65"/>
  <c r="AR66"/>
  <c r="AR67"/>
  <c r="AR68"/>
  <c r="AR69"/>
  <c r="AR70"/>
  <c r="AR71"/>
  <c r="AR72"/>
  <c r="AR73"/>
  <c r="AR74"/>
  <c r="AR75"/>
  <c r="AR76"/>
  <c r="AR77"/>
  <c r="AR78"/>
  <c r="AR79"/>
  <c r="AR80"/>
  <c r="AR81"/>
  <c r="AR82"/>
  <c r="AR83"/>
  <c r="AR84"/>
  <c r="AR85"/>
  <c r="AR86"/>
  <c r="AR87"/>
  <c r="AR88"/>
  <c r="AR89"/>
  <c r="AR90"/>
  <c r="AR91"/>
  <c r="AR92"/>
  <c r="AR93"/>
  <c r="AR94"/>
  <c r="AR95"/>
  <c r="AR96"/>
  <c r="AR97"/>
  <c r="AR98"/>
  <c r="AR99"/>
  <c r="AR100"/>
  <c r="AR101"/>
  <c r="AR102"/>
  <c r="AR103"/>
  <c r="AR104"/>
  <c r="AR105"/>
  <c r="AR106"/>
  <c r="AR107"/>
  <c r="AQ105" i="24" s="1"/>
  <c r="AR108" i="5"/>
  <c r="AQ106" i="24" s="1"/>
  <c r="AC10" i="5"/>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AC49"/>
  <c r="AC50"/>
  <c r="AC51"/>
  <c r="AC52"/>
  <c r="AC53"/>
  <c r="AC54"/>
  <c r="AC55"/>
  <c r="AC56"/>
  <c r="AC57"/>
  <c r="AC58"/>
  <c r="AC59"/>
  <c r="AC60"/>
  <c r="AC61"/>
  <c r="AC62"/>
  <c r="AC63"/>
  <c r="AC64"/>
  <c r="AC65"/>
  <c r="AC66"/>
  <c r="AC67"/>
  <c r="AC68"/>
  <c r="AC69"/>
  <c r="AC70"/>
  <c r="AC71"/>
  <c r="AC72"/>
  <c r="AC73"/>
  <c r="AC74"/>
  <c r="AC75"/>
  <c r="AC76"/>
  <c r="AC77"/>
  <c r="AC78"/>
  <c r="AC79"/>
  <c r="AC80"/>
  <c r="AC81"/>
  <c r="AC82"/>
  <c r="AC83"/>
  <c r="AC84"/>
  <c r="AC85"/>
  <c r="AC86"/>
  <c r="AC87"/>
  <c r="AC88"/>
  <c r="AC89"/>
  <c r="AC90"/>
  <c r="AC91"/>
  <c r="AC92"/>
  <c r="AC93"/>
  <c r="AC94"/>
  <c r="AC95"/>
  <c r="AC96"/>
  <c r="AC97"/>
  <c r="AC98"/>
  <c r="AC99"/>
  <c r="AC100"/>
  <c r="AC101"/>
  <c r="AC102"/>
  <c r="AC103"/>
  <c r="AC104"/>
  <c r="AC105"/>
  <c r="AC106"/>
  <c r="AC107"/>
  <c r="AB105" i="24" s="1"/>
  <c r="AC108" i="5"/>
  <c r="AB106" i="24" s="1"/>
  <c r="N10" i="5"/>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M105" i="24" s="1"/>
  <c r="N108" i="5"/>
  <c r="M106" i="24" s="1"/>
  <c r="N7" i="5"/>
  <c r="DC7"/>
  <c r="EL9"/>
  <c r="CU7"/>
  <c r="EH9"/>
  <c r="CM7"/>
  <c r="ED9"/>
  <c r="DK7"/>
  <c r="AZ7"/>
  <c r="R7"/>
  <c r="V7"/>
  <c r="W7"/>
  <c r="EB10"/>
  <c r="ED10"/>
  <c r="EE10"/>
  <c r="EF10"/>
  <c r="EH10"/>
  <c r="EI10"/>
  <c r="EL10"/>
  <c r="EN10"/>
  <c r="EP10"/>
  <c r="EQ10"/>
  <c r="EB11"/>
  <c r="ED11"/>
  <c r="EE11"/>
  <c r="EF11"/>
  <c r="EH11"/>
  <c r="EI11"/>
  <c r="EJ11"/>
  <c r="EL11"/>
  <c r="EM11"/>
  <c r="EN11"/>
  <c r="EP11"/>
  <c r="EQ11"/>
  <c r="EB12"/>
  <c r="ED12"/>
  <c r="EE12"/>
  <c r="EF12"/>
  <c r="EH12"/>
  <c r="EI12"/>
  <c r="EJ12"/>
  <c r="EL12"/>
  <c r="EM12"/>
  <c r="EN12"/>
  <c r="EP12"/>
  <c r="EQ12"/>
  <c r="EB13"/>
  <c r="ED13"/>
  <c r="EE13"/>
  <c r="EF13"/>
  <c r="EH13"/>
  <c r="EI13"/>
  <c r="EJ13"/>
  <c r="EL13"/>
  <c r="EM13"/>
  <c r="EN13"/>
  <c r="EP13"/>
  <c r="EQ13"/>
  <c r="EB14"/>
  <c r="ED14"/>
  <c r="EE14"/>
  <c r="EF14"/>
  <c r="EH14"/>
  <c r="EI14"/>
  <c r="EJ14"/>
  <c r="EL14"/>
  <c r="EM14"/>
  <c r="EN14"/>
  <c r="EP14"/>
  <c r="EQ14"/>
  <c r="EB15"/>
  <c r="ED15"/>
  <c r="EE15"/>
  <c r="EF15"/>
  <c r="EH15"/>
  <c r="EI15"/>
  <c r="EJ15"/>
  <c r="EL15"/>
  <c r="EM15"/>
  <c r="EN15"/>
  <c r="EP15"/>
  <c r="EQ15"/>
  <c r="EB16"/>
  <c r="ED16"/>
  <c r="EE16"/>
  <c r="EF16"/>
  <c r="EH16"/>
  <c r="EI16"/>
  <c r="EJ16"/>
  <c r="EL16"/>
  <c r="EM16"/>
  <c r="EN16"/>
  <c r="EP16"/>
  <c r="EQ16"/>
  <c r="EB17"/>
  <c r="ED17"/>
  <c r="EE17"/>
  <c r="EF17"/>
  <c r="EH17"/>
  <c r="EI17"/>
  <c r="EJ17"/>
  <c r="EL17"/>
  <c r="EM17"/>
  <c r="EN17"/>
  <c r="EP17"/>
  <c r="EQ17"/>
  <c r="EB18"/>
  <c r="ED18"/>
  <c r="EE18"/>
  <c r="EF18"/>
  <c r="EH18"/>
  <c r="EI18"/>
  <c r="EJ18"/>
  <c r="EL18"/>
  <c r="EM18"/>
  <c r="EN18"/>
  <c r="EP18"/>
  <c r="EQ18"/>
  <c r="EB19"/>
  <c r="ED19"/>
  <c r="EE19"/>
  <c r="EF19"/>
  <c r="EH19"/>
  <c r="EI19"/>
  <c r="EJ19"/>
  <c r="EL19"/>
  <c r="EM19"/>
  <c r="EN19"/>
  <c r="EP19"/>
  <c r="EQ19"/>
  <c r="EB20"/>
  <c r="ED20"/>
  <c r="EE20"/>
  <c r="EF20"/>
  <c r="EH20"/>
  <c r="EI20"/>
  <c r="EJ20"/>
  <c r="EL20"/>
  <c r="EM20"/>
  <c r="EN20"/>
  <c r="EP20"/>
  <c r="EQ20"/>
  <c r="EB21"/>
  <c r="ED21"/>
  <c r="EE21"/>
  <c r="EF21"/>
  <c r="EH21"/>
  <c r="EI21"/>
  <c r="EJ21"/>
  <c r="EL21"/>
  <c r="EM21"/>
  <c r="EN21"/>
  <c r="EP21"/>
  <c r="EQ21"/>
  <c r="EB22"/>
  <c r="ED22"/>
  <c r="EE22"/>
  <c r="EF22"/>
  <c r="EH22"/>
  <c r="EI22"/>
  <c r="EJ22"/>
  <c r="EL22"/>
  <c r="EM22"/>
  <c r="EN22"/>
  <c r="EP22"/>
  <c r="EQ22"/>
  <c r="EB23"/>
  <c r="ED23"/>
  <c r="EE23"/>
  <c r="EF23"/>
  <c r="EH23"/>
  <c r="EI23"/>
  <c r="EJ23"/>
  <c r="EL23"/>
  <c r="EM23"/>
  <c r="EN23"/>
  <c r="EP23"/>
  <c r="EQ23"/>
  <c r="EB24"/>
  <c r="ED24"/>
  <c r="EE24"/>
  <c r="EF24"/>
  <c r="EH24"/>
  <c r="EI24"/>
  <c r="EJ24"/>
  <c r="EL24"/>
  <c r="EM24"/>
  <c r="EN24"/>
  <c r="EP24"/>
  <c r="EQ24"/>
  <c r="EB25"/>
  <c r="ED25"/>
  <c r="EE25"/>
  <c r="EF25"/>
  <c r="EH25"/>
  <c r="EI25"/>
  <c r="EJ25"/>
  <c r="EL25"/>
  <c r="EM25"/>
  <c r="EN25"/>
  <c r="EP25"/>
  <c r="EQ25"/>
  <c r="EB26"/>
  <c r="ED26"/>
  <c r="EE26"/>
  <c r="EF26"/>
  <c r="EH26"/>
  <c r="EI26"/>
  <c r="EJ26"/>
  <c r="EL26"/>
  <c r="EM26"/>
  <c r="EN26"/>
  <c r="EP26"/>
  <c r="EQ26"/>
  <c r="EB27"/>
  <c r="ED27"/>
  <c r="EE27"/>
  <c r="EF27"/>
  <c r="EH27"/>
  <c r="EI27"/>
  <c r="EJ27"/>
  <c r="EL27"/>
  <c r="EM27"/>
  <c r="EN27"/>
  <c r="EP27"/>
  <c r="EQ27"/>
  <c r="EB28"/>
  <c r="ED28"/>
  <c r="EE28"/>
  <c r="EF28"/>
  <c r="EH28"/>
  <c r="EI28"/>
  <c r="EJ28"/>
  <c r="EL28"/>
  <c r="EM28"/>
  <c r="EN28"/>
  <c r="EP28"/>
  <c r="EQ28"/>
  <c r="EB29"/>
  <c r="ED29"/>
  <c r="EE29"/>
  <c r="EF29"/>
  <c r="EH29"/>
  <c r="EI29"/>
  <c r="EJ29"/>
  <c r="EL29"/>
  <c r="EM29"/>
  <c r="EN29"/>
  <c r="EP29"/>
  <c r="EQ29"/>
  <c r="EB30"/>
  <c r="ED30"/>
  <c r="EE30"/>
  <c r="EF30"/>
  <c r="EH30"/>
  <c r="EI30"/>
  <c r="EJ30"/>
  <c r="EL30"/>
  <c r="EM30"/>
  <c r="EN30"/>
  <c r="EP30"/>
  <c r="EQ30"/>
  <c r="EB31"/>
  <c r="ED31"/>
  <c r="EE31"/>
  <c r="EF31"/>
  <c r="EH31"/>
  <c r="EI31"/>
  <c r="EJ31"/>
  <c r="EL31"/>
  <c r="EM31"/>
  <c r="EN31"/>
  <c r="EP31"/>
  <c r="EQ31"/>
  <c r="EB32"/>
  <c r="ED32"/>
  <c r="EE32"/>
  <c r="EF32"/>
  <c r="EH32"/>
  <c r="EI32"/>
  <c r="EJ32"/>
  <c r="EL32"/>
  <c r="EM32"/>
  <c r="EN32"/>
  <c r="EP32"/>
  <c r="EQ32"/>
  <c r="EB33"/>
  <c r="ED33"/>
  <c r="EE33"/>
  <c r="EF33"/>
  <c r="EH33"/>
  <c r="EI33"/>
  <c r="EJ33"/>
  <c r="EL33"/>
  <c r="EM33"/>
  <c r="EN33"/>
  <c r="EP33"/>
  <c r="EQ33"/>
  <c r="EB34"/>
  <c r="ED34"/>
  <c r="EE34"/>
  <c r="EF34"/>
  <c r="EH34"/>
  <c r="EI34"/>
  <c r="EJ34"/>
  <c r="EL34"/>
  <c r="EM34"/>
  <c r="EN34"/>
  <c r="EP34"/>
  <c r="EQ34"/>
  <c r="EB35"/>
  <c r="ED35"/>
  <c r="EE35"/>
  <c r="EF35"/>
  <c r="EH35"/>
  <c r="EI35"/>
  <c r="EJ35"/>
  <c r="EL35"/>
  <c r="EM35"/>
  <c r="EN35"/>
  <c r="EP35"/>
  <c r="EQ35"/>
  <c r="EB36"/>
  <c r="ED36"/>
  <c r="EE36"/>
  <c r="EF36"/>
  <c r="EH36"/>
  <c r="EI36"/>
  <c r="EJ36"/>
  <c r="EL36"/>
  <c r="EM36"/>
  <c r="EN36"/>
  <c r="EP36"/>
  <c r="EQ36"/>
  <c r="EB37"/>
  <c r="ED37"/>
  <c r="EE37"/>
  <c r="EF37"/>
  <c r="EH37"/>
  <c r="EI37"/>
  <c r="EJ37"/>
  <c r="EL37"/>
  <c r="EM37"/>
  <c r="EN37"/>
  <c r="EP37"/>
  <c r="EQ37"/>
  <c r="EB38"/>
  <c r="ED38"/>
  <c r="EE38"/>
  <c r="EF38"/>
  <c r="EH38"/>
  <c r="EI38"/>
  <c r="EJ38"/>
  <c r="EL38"/>
  <c r="EM38"/>
  <c r="EN38"/>
  <c r="EP38"/>
  <c r="EQ38"/>
  <c r="EB39"/>
  <c r="ED39"/>
  <c r="EE39"/>
  <c r="EF39"/>
  <c r="EH39"/>
  <c r="EI39"/>
  <c r="EJ39"/>
  <c r="EL39"/>
  <c r="EM39"/>
  <c r="EN39"/>
  <c r="EP39"/>
  <c r="EQ39"/>
  <c r="EB40"/>
  <c r="ED40"/>
  <c r="EE40"/>
  <c r="EF40"/>
  <c r="EH40"/>
  <c r="EI40"/>
  <c r="EJ40"/>
  <c r="EL40"/>
  <c r="EM40"/>
  <c r="EN40"/>
  <c r="EP40"/>
  <c r="EQ40"/>
  <c r="EB41"/>
  <c r="ED41"/>
  <c r="EE41"/>
  <c r="EF41"/>
  <c r="EH41"/>
  <c r="EI41"/>
  <c r="EJ41"/>
  <c r="EL41"/>
  <c r="EM41"/>
  <c r="EN41"/>
  <c r="EP41"/>
  <c r="EQ41"/>
  <c r="EB42"/>
  <c r="ED42"/>
  <c r="EE42"/>
  <c r="EF42"/>
  <c r="EH42"/>
  <c r="EI42"/>
  <c r="EJ42"/>
  <c r="EL42"/>
  <c r="EM42"/>
  <c r="EN42"/>
  <c r="EP42"/>
  <c r="EQ42"/>
  <c r="EB43"/>
  <c r="ED43"/>
  <c r="EE43"/>
  <c r="EF43"/>
  <c r="EH43"/>
  <c r="EI43"/>
  <c r="EJ43"/>
  <c r="EL43"/>
  <c r="EM43"/>
  <c r="EN43"/>
  <c r="EP43"/>
  <c r="EQ43"/>
  <c r="EB44"/>
  <c r="ED44"/>
  <c r="EE44"/>
  <c r="EF44"/>
  <c r="EH44"/>
  <c r="EI44"/>
  <c r="EJ44"/>
  <c r="EL44"/>
  <c r="EM44"/>
  <c r="EN44"/>
  <c r="EP44"/>
  <c r="EQ44"/>
  <c r="EB45"/>
  <c r="ED45"/>
  <c r="EE45"/>
  <c r="EF45"/>
  <c r="EH45"/>
  <c r="EI45"/>
  <c r="EJ45"/>
  <c r="EL45"/>
  <c r="EM45"/>
  <c r="EN45"/>
  <c r="EP45"/>
  <c r="EQ45"/>
  <c r="EB46"/>
  <c r="ED46"/>
  <c r="EE46"/>
  <c r="EF46"/>
  <c r="EH46"/>
  <c r="EI46"/>
  <c r="EJ46"/>
  <c r="EL46"/>
  <c r="EM46"/>
  <c r="EN46"/>
  <c r="EP46"/>
  <c r="EQ46"/>
  <c r="EB47"/>
  <c r="ED47"/>
  <c r="EE47"/>
  <c r="EF47"/>
  <c r="EH47"/>
  <c r="EI47"/>
  <c r="EJ47"/>
  <c r="EL47"/>
  <c r="EM47"/>
  <c r="EN47"/>
  <c r="EP47"/>
  <c r="EQ47"/>
  <c r="EB48"/>
  <c r="ED48"/>
  <c r="EE48"/>
  <c r="EF48"/>
  <c r="EH48"/>
  <c r="EI48"/>
  <c r="EJ48"/>
  <c r="EL48"/>
  <c r="EM48"/>
  <c r="EN48"/>
  <c r="EP48"/>
  <c r="EQ48"/>
  <c r="EB49"/>
  <c r="ED49"/>
  <c r="EE49"/>
  <c r="EF49"/>
  <c r="EH49"/>
  <c r="EI49"/>
  <c r="EJ49"/>
  <c r="EL49"/>
  <c r="EM49"/>
  <c r="EN49"/>
  <c r="EP49"/>
  <c r="EQ49"/>
  <c r="EB50"/>
  <c r="ED50"/>
  <c r="EE50"/>
  <c r="EF50"/>
  <c r="EH50"/>
  <c r="EI50"/>
  <c r="EJ50"/>
  <c r="EL50"/>
  <c r="EM50"/>
  <c r="EN50"/>
  <c r="EP50"/>
  <c r="EQ50"/>
  <c r="EB51"/>
  <c r="ED51"/>
  <c r="EE51"/>
  <c r="EF51"/>
  <c r="EH51"/>
  <c r="EI51"/>
  <c r="EJ51"/>
  <c r="EL51"/>
  <c r="EM51"/>
  <c r="EN51"/>
  <c r="EP51"/>
  <c r="EQ51"/>
  <c r="EB52"/>
  <c r="ED52"/>
  <c r="EE52"/>
  <c r="EF52"/>
  <c r="EH52"/>
  <c r="EI52"/>
  <c r="EJ52"/>
  <c r="EL52"/>
  <c r="EM52"/>
  <c r="EN52"/>
  <c r="EP52"/>
  <c r="EQ52"/>
  <c r="EB53"/>
  <c r="ED53"/>
  <c r="EE53"/>
  <c r="EF53"/>
  <c r="EH53"/>
  <c r="EI53"/>
  <c r="EJ53"/>
  <c r="EL53"/>
  <c r="EM53"/>
  <c r="EN53"/>
  <c r="EP53"/>
  <c r="EQ53"/>
  <c r="EB54"/>
  <c r="ED54"/>
  <c r="EE54"/>
  <c r="EF54"/>
  <c r="EH54"/>
  <c r="EI54"/>
  <c r="EJ54"/>
  <c r="EL54"/>
  <c r="EM54"/>
  <c r="EN54"/>
  <c r="EP54"/>
  <c r="EQ54"/>
  <c r="EB55"/>
  <c r="ED55"/>
  <c r="EE55"/>
  <c r="EF55"/>
  <c r="EH55"/>
  <c r="EI55"/>
  <c r="EJ55"/>
  <c r="EL55"/>
  <c r="EM55"/>
  <c r="EN55"/>
  <c r="EP55"/>
  <c r="EQ55"/>
  <c r="EB56"/>
  <c r="ED56"/>
  <c r="EE56"/>
  <c r="EF56"/>
  <c r="EH56"/>
  <c r="EI56"/>
  <c r="EJ56"/>
  <c r="EL56"/>
  <c r="EM56"/>
  <c r="EN56"/>
  <c r="EP56"/>
  <c r="EQ56"/>
  <c r="EB57"/>
  <c r="ED57"/>
  <c r="EE57"/>
  <c r="EF57"/>
  <c r="EH57"/>
  <c r="EI57"/>
  <c r="EJ57"/>
  <c r="EL57"/>
  <c r="EM57"/>
  <c r="EN57"/>
  <c r="EP57"/>
  <c r="EQ57"/>
  <c r="EB58"/>
  <c r="ED58"/>
  <c r="EE58"/>
  <c r="EF58"/>
  <c r="EH58"/>
  <c r="EI58"/>
  <c r="EJ58"/>
  <c r="EL58"/>
  <c r="EM58"/>
  <c r="EN58"/>
  <c r="EP58"/>
  <c r="EQ58"/>
  <c r="EB59"/>
  <c r="ED59"/>
  <c r="EE59"/>
  <c r="EF59"/>
  <c r="EH59"/>
  <c r="EI59"/>
  <c r="EJ59"/>
  <c r="EL59"/>
  <c r="EM59"/>
  <c r="EN59"/>
  <c r="EP59"/>
  <c r="EQ59"/>
  <c r="EB60"/>
  <c r="ED60"/>
  <c r="EE60"/>
  <c r="EF60"/>
  <c r="EH60"/>
  <c r="EI60"/>
  <c r="EJ60"/>
  <c r="EL60"/>
  <c r="EM60"/>
  <c r="EN60"/>
  <c r="EP60"/>
  <c r="EQ60"/>
  <c r="EB61"/>
  <c r="ED61"/>
  <c r="EE61"/>
  <c r="EF61"/>
  <c r="EH61"/>
  <c r="EI61"/>
  <c r="EJ61"/>
  <c r="EL61"/>
  <c r="EM61"/>
  <c r="EN61"/>
  <c r="EP61"/>
  <c r="EQ61"/>
  <c r="EB62"/>
  <c r="ED62"/>
  <c r="EE62"/>
  <c r="EF62"/>
  <c r="EH62"/>
  <c r="EI62"/>
  <c r="EJ62"/>
  <c r="EL62"/>
  <c r="EM62"/>
  <c r="EN62"/>
  <c r="EP62"/>
  <c r="EQ62"/>
  <c r="EB63"/>
  <c r="ED63"/>
  <c r="EE63"/>
  <c r="EF63"/>
  <c r="EH63"/>
  <c r="EI63"/>
  <c r="EJ63"/>
  <c r="EL63"/>
  <c r="EM63"/>
  <c r="EN63"/>
  <c r="EP63"/>
  <c r="EQ63"/>
  <c r="EB64"/>
  <c r="ED64"/>
  <c r="EE64"/>
  <c r="EF64"/>
  <c r="EH64"/>
  <c r="EI64"/>
  <c r="EJ64"/>
  <c r="EL64"/>
  <c r="EM64"/>
  <c r="EN64"/>
  <c r="EP64"/>
  <c r="EQ64"/>
  <c r="EB65"/>
  <c r="ED65"/>
  <c r="EE65"/>
  <c r="EF65"/>
  <c r="EH65"/>
  <c r="EI65"/>
  <c r="EJ65"/>
  <c r="EL65"/>
  <c r="EM65"/>
  <c r="EN65"/>
  <c r="EP65"/>
  <c r="EQ65"/>
  <c r="EB66"/>
  <c r="ED66"/>
  <c r="EE66"/>
  <c r="EF66"/>
  <c r="EH66"/>
  <c r="EI66"/>
  <c r="EJ66"/>
  <c r="EL66"/>
  <c r="EM66"/>
  <c r="EN66"/>
  <c r="EP66"/>
  <c r="EQ66"/>
  <c r="EB67"/>
  <c r="ED67"/>
  <c r="EE67"/>
  <c r="EF67"/>
  <c r="EH67"/>
  <c r="EI67"/>
  <c r="EJ67"/>
  <c r="EL67"/>
  <c r="EM67"/>
  <c r="EN67"/>
  <c r="EP67"/>
  <c r="EQ67"/>
  <c r="EB68"/>
  <c r="ED68"/>
  <c r="EE68"/>
  <c r="EF68"/>
  <c r="EH68"/>
  <c r="EI68"/>
  <c r="EJ68"/>
  <c r="EL68"/>
  <c r="EM68"/>
  <c r="EN68"/>
  <c r="EP68"/>
  <c r="EQ68"/>
  <c r="EB69"/>
  <c r="ED69"/>
  <c r="EE69"/>
  <c r="EF69"/>
  <c r="EH69"/>
  <c r="EI69"/>
  <c r="EJ69"/>
  <c r="EL69"/>
  <c r="EM69"/>
  <c r="EN69"/>
  <c r="EP69"/>
  <c r="EQ69"/>
  <c r="EB70"/>
  <c r="ED70"/>
  <c r="EE70"/>
  <c r="EF70"/>
  <c r="EH70"/>
  <c r="EI70"/>
  <c r="EJ70"/>
  <c r="EL70"/>
  <c r="EM70"/>
  <c r="EN70"/>
  <c r="EP70"/>
  <c r="EQ70"/>
  <c r="EB71"/>
  <c r="ED71"/>
  <c r="EE71"/>
  <c r="EF71"/>
  <c r="EH71"/>
  <c r="EI71"/>
  <c r="EJ71"/>
  <c r="EL71"/>
  <c r="EM71"/>
  <c r="EN71"/>
  <c r="EP71"/>
  <c r="EQ71"/>
  <c r="EB72"/>
  <c r="ED72"/>
  <c r="EE72"/>
  <c r="EF72"/>
  <c r="EH72"/>
  <c r="EI72"/>
  <c r="EJ72"/>
  <c r="EL72"/>
  <c r="EM72"/>
  <c r="EN72"/>
  <c r="EP72"/>
  <c r="EQ72"/>
  <c r="EB73"/>
  <c r="ED73"/>
  <c r="EE73"/>
  <c r="EF73"/>
  <c r="EH73"/>
  <c r="EI73"/>
  <c r="EJ73"/>
  <c r="EL73"/>
  <c r="EM73"/>
  <c r="EN73"/>
  <c r="EP73"/>
  <c r="EQ73"/>
  <c r="EB74"/>
  <c r="ED74"/>
  <c r="EE74"/>
  <c r="EF74"/>
  <c r="EH74"/>
  <c r="EI74"/>
  <c r="EJ74"/>
  <c r="EL74"/>
  <c r="EM74"/>
  <c r="EN74"/>
  <c r="EP74"/>
  <c r="EQ74"/>
  <c r="EB75"/>
  <c r="ED75"/>
  <c r="EE75"/>
  <c r="EF75"/>
  <c r="EH75"/>
  <c r="EI75"/>
  <c r="EJ75"/>
  <c r="EL75"/>
  <c r="EM75"/>
  <c r="EN75"/>
  <c r="EP75"/>
  <c r="EQ75"/>
  <c r="EB76"/>
  <c r="ED76"/>
  <c r="EE76"/>
  <c r="EF76"/>
  <c r="EH76"/>
  <c r="EI76"/>
  <c r="EJ76"/>
  <c r="EL76"/>
  <c r="EM76"/>
  <c r="EN76"/>
  <c r="EP76"/>
  <c r="EQ76"/>
  <c r="EB77"/>
  <c r="ED77"/>
  <c r="EE77"/>
  <c r="EF77"/>
  <c r="EH77"/>
  <c r="EI77"/>
  <c r="EJ77"/>
  <c r="EL77"/>
  <c r="EM77"/>
  <c r="EN77"/>
  <c r="EP77"/>
  <c r="EQ77"/>
  <c r="EB78"/>
  <c r="ED78"/>
  <c r="EE78"/>
  <c r="EF78"/>
  <c r="EH78"/>
  <c r="EI78"/>
  <c r="EJ78"/>
  <c r="EL78"/>
  <c r="EM78"/>
  <c r="EN78"/>
  <c r="EP78"/>
  <c r="EQ78"/>
  <c r="EB79"/>
  <c r="ED79"/>
  <c r="EE79"/>
  <c r="EF79"/>
  <c r="EH79"/>
  <c r="EI79"/>
  <c r="EJ79"/>
  <c r="EL79"/>
  <c r="EM79"/>
  <c r="EN79"/>
  <c r="EP79"/>
  <c r="EQ79"/>
  <c r="EB80"/>
  <c r="ED80"/>
  <c r="EE80"/>
  <c r="EF80"/>
  <c r="EH80"/>
  <c r="EI80"/>
  <c r="EJ80"/>
  <c r="EL80"/>
  <c r="EM80"/>
  <c r="EN80"/>
  <c r="EP80"/>
  <c r="EQ80"/>
  <c r="EB81"/>
  <c r="ED81"/>
  <c r="EE81"/>
  <c r="EF81"/>
  <c r="EH81"/>
  <c r="EI81"/>
  <c r="EJ81"/>
  <c r="EL81"/>
  <c r="EM81"/>
  <c r="EN81"/>
  <c r="EP81"/>
  <c r="EQ81"/>
  <c r="EB82"/>
  <c r="ED82"/>
  <c r="EE82"/>
  <c r="EF82"/>
  <c r="EH82"/>
  <c r="EI82"/>
  <c r="EJ82"/>
  <c r="EL82"/>
  <c r="EM82"/>
  <c r="EN82"/>
  <c r="EP82"/>
  <c r="EQ82"/>
  <c r="EB83"/>
  <c r="ED83"/>
  <c r="EE83"/>
  <c r="EF83"/>
  <c r="EH83"/>
  <c r="EI83"/>
  <c r="EJ83"/>
  <c r="EL83"/>
  <c r="EM83"/>
  <c r="EN83"/>
  <c r="EP83"/>
  <c r="EQ83"/>
  <c r="EB84"/>
  <c r="ED84"/>
  <c r="EE84"/>
  <c r="EF84"/>
  <c r="EH84"/>
  <c r="EI84"/>
  <c r="EJ84"/>
  <c r="EL84"/>
  <c r="EM84"/>
  <c r="EN84"/>
  <c r="EP84"/>
  <c r="EQ84"/>
  <c r="EB85"/>
  <c r="ED85"/>
  <c r="EE85"/>
  <c r="EF85"/>
  <c r="EH85"/>
  <c r="EI85"/>
  <c r="EJ85"/>
  <c r="EL85"/>
  <c r="EM85"/>
  <c r="EN85"/>
  <c r="EP85"/>
  <c r="EQ85"/>
  <c r="EB86"/>
  <c r="ED86"/>
  <c r="EE86"/>
  <c r="EF86"/>
  <c r="EH86"/>
  <c r="EI86"/>
  <c r="EJ86"/>
  <c r="EL86"/>
  <c r="EM86"/>
  <c r="EN86"/>
  <c r="EP86"/>
  <c r="EQ86"/>
  <c r="EB87"/>
  <c r="ED87"/>
  <c r="EE87"/>
  <c r="EF87"/>
  <c r="EH87"/>
  <c r="EI87"/>
  <c r="EJ87"/>
  <c r="EL87"/>
  <c r="EM87"/>
  <c r="EN87"/>
  <c r="EP87"/>
  <c r="EQ87"/>
  <c r="EB88"/>
  <c r="ED88"/>
  <c r="EE88"/>
  <c r="EF88"/>
  <c r="EH88"/>
  <c r="EI88"/>
  <c r="EJ88"/>
  <c r="EL88"/>
  <c r="EM88"/>
  <c r="EN88"/>
  <c r="EP88"/>
  <c r="EQ88"/>
  <c r="EB89"/>
  <c r="ED89"/>
  <c r="EE89"/>
  <c r="EF89"/>
  <c r="EH89"/>
  <c r="EI89"/>
  <c r="EJ89"/>
  <c r="EL89"/>
  <c r="EM89"/>
  <c r="EN89"/>
  <c r="EP89"/>
  <c r="EQ89"/>
  <c r="EB90"/>
  <c r="ED90"/>
  <c r="EE90"/>
  <c r="EF90"/>
  <c r="EH90"/>
  <c r="EI90"/>
  <c r="EJ90"/>
  <c r="EL90"/>
  <c r="EM90"/>
  <c r="EN90"/>
  <c r="EP90"/>
  <c r="EQ90"/>
  <c r="EB91"/>
  <c r="ED91"/>
  <c r="EE91"/>
  <c r="EF91"/>
  <c r="EH91"/>
  <c r="EI91"/>
  <c r="EJ91"/>
  <c r="EL91"/>
  <c r="EM91"/>
  <c r="EN91"/>
  <c r="EP91"/>
  <c r="EQ91"/>
  <c r="EB92"/>
  <c r="ED92"/>
  <c r="EE92"/>
  <c r="EF92"/>
  <c r="EH92"/>
  <c r="EI92"/>
  <c r="EJ92"/>
  <c r="EL92"/>
  <c r="EM92"/>
  <c r="EN92"/>
  <c r="EP92"/>
  <c r="EQ92"/>
  <c r="EB93"/>
  <c r="ED93"/>
  <c r="EE93"/>
  <c r="EF93"/>
  <c r="EH93"/>
  <c r="EI93"/>
  <c r="EJ93"/>
  <c r="EL93"/>
  <c r="EM93"/>
  <c r="EN93"/>
  <c r="EP93"/>
  <c r="EQ93"/>
  <c r="EB94"/>
  <c r="ED94"/>
  <c r="EE94"/>
  <c r="EF94"/>
  <c r="EH94"/>
  <c r="EI94"/>
  <c r="EJ94"/>
  <c r="EL94"/>
  <c r="EM94"/>
  <c r="EN94"/>
  <c r="EP94"/>
  <c r="EQ94"/>
  <c r="EB95"/>
  <c r="ED95"/>
  <c r="EE95"/>
  <c r="EF95"/>
  <c r="EH95"/>
  <c r="EI95"/>
  <c r="EJ95"/>
  <c r="EL95"/>
  <c r="EM95"/>
  <c r="EN95"/>
  <c r="EP95"/>
  <c r="EQ95"/>
  <c r="EB96"/>
  <c r="ED96"/>
  <c r="EE96"/>
  <c r="EF96"/>
  <c r="EH96"/>
  <c r="EI96"/>
  <c r="EJ96"/>
  <c r="EL96"/>
  <c r="EM96"/>
  <c r="EN96"/>
  <c r="EP96"/>
  <c r="EQ96"/>
  <c r="EB97"/>
  <c r="ED97"/>
  <c r="EE97"/>
  <c r="EF97"/>
  <c r="EH97"/>
  <c r="EI97"/>
  <c r="EJ97"/>
  <c r="EL97"/>
  <c r="EM97"/>
  <c r="EN97"/>
  <c r="EP97"/>
  <c r="EQ97"/>
  <c r="EB98"/>
  <c r="ED98"/>
  <c r="EE98"/>
  <c r="EF98"/>
  <c r="EH98"/>
  <c r="EI98"/>
  <c r="EJ98"/>
  <c r="EL98"/>
  <c r="EM98"/>
  <c r="EN98"/>
  <c r="EP98"/>
  <c r="EQ98"/>
  <c r="EB99"/>
  <c r="ED99"/>
  <c r="EE99"/>
  <c r="EF99"/>
  <c r="EH99"/>
  <c r="EI99"/>
  <c r="EJ99"/>
  <c r="EL99"/>
  <c r="EM99"/>
  <c r="EN99"/>
  <c r="EP99"/>
  <c r="EQ99"/>
  <c r="EB100"/>
  <c r="ED100"/>
  <c r="EE100"/>
  <c r="EF100"/>
  <c r="EH100"/>
  <c r="EI100"/>
  <c r="EJ100"/>
  <c r="EL100"/>
  <c r="EM100"/>
  <c r="EN100"/>
  <c r="EP100"/>
  <c r="EQ100"/>
  <c r="EB101"/>
  <c r="ED101"/>
  <c r="EE101"/>
  <c r="EF101"/>
  <c r="EH101"/>
  <c r="EI101"/>
  <c r="EJ101"/>
  <c r="EL101"/>
  <c r="EM101"/>
  <c r="EN101"/>
  <c r="EP101"/>
  <c r="EQ101"/>
  <c r="EB102"/>
  <c r="ED102"/>
  <c r="EE102"/>
  <c r="EF102"/>
  <c r="EH102"/>
  <c r="EI102"/>
  <c r="EJ102"/>
  <c r="EL102"/>
  <c r="EM102"/>
  <c r="EN102"/>
  <c r="EP102"/>
  <c r="EQ102"/>
  <c r="EB103"/>
  <c r="ED103"/>
  <c r="EE103"/>
  <c r="EF103"/>
  <c r="EH103"/>
  <c r="EI103"/>
  <c r="EJ103"/>
  <c r="EL103"/>
  <c r="EM103"/>
  <c r="EN103"/>
  <c r="EP103"/>
  <c r="EQ103"/>
  <c r="EB104"/>
  <c r="ED104"/>
  <c r="EE104"/>
  <c r="EF104"/>
  <c r="EH104"/>
  <c r="EI104"/>
  <c r="EJ104"/>
  <c r="EL104"/>
  <c r="EM104"/>
  <c r="EN104"/>
  <c r="EP104"/>
  <c r="EQ104"/>
  <c r="EB105"/>
  <c r="ED105"/>
  <c r="EE105"/>
  <c r="EF105"/>
  <c r="EH105"/>
  <c r="EI105"/>
  <c r="EJ105"/>
  <c r="EL105"/>
  <c r="EM105"/>
  <c r="EN105"/>
  <c r="EP105"/>
  <c r="EQ105"/>
  <c r="EB106"/>
  <c r="ED106"/>
  <c r="EE106"/>
  <c r="EF106"/>
  <c r="EH106"/>
  <c r="EI106"/>
  <c r="EJ106"/>
  <c r="EL106"/>
  <c r="EM106"/>
  <c r="EN106"/>
  <c r="EP106"/>
  <c r="EQ106"/>
  <c r="ED107"/>
  <c r="EF107"/>
  <c r="EI107" s="1"/>
  <c r="EH107"/>
  <c r="EL107"/>
  <c r="EP107"/>
  <c r="ED108"/>
  <c r="EH108"/>
  <c r="EL108"/>
  <c r="EP108"/>
  <c r="EP9"/>
  <c r="EN9"/>
  <c r="EN7"/>
  <c r="EJ7"/>
  <c r="EF7"/>
  <c r="EB7"/>
  <c r="A2" i="21"/>
  <c r="DK108" i="5"/>
  <c r="DJ106" i="24" s="1"/>
  <c r="DM106" i="5"/>
  <c r="DM105"/>
  <c r="DM104"/>
  <c r="DM103"/>
  <c r="DM102"/>
  <c r="DM101"/>
  <c r="DM100"/>
  <c r="DM99"/>
  <c r="DM98"/>
  <c r="DM97"/>
  <c r="DM96"/>
  <c r="DM95"/>
  <c r="DM94"/>
  <c r="DM93"/>
  <c r="DM92"/>
  <c r="DM91"/>
  <c r="DM90"/>
  <c r="DM89"/>
  <c r="DM88"/>
  <c r="DM87"/>
  <c r="DM86"/>
  <c r="DM85"/>
  <c r="DM84"/>
  <c r="DM83"/>
  <c r="DM82"/>
  <c r="DM81"/>
  <c r="DM80"/>
  <c r="DM79"/>
  <c r="DM78"/>
  <c r="DM77"/>
  <c r="DM76"/>
  <c r="DM75"/>
  <c r="DM74"/>
  <c r="DM73"/>
  <c r="DM72"/>
  <c r="DM71"/>
  <c r="DM70"/>
  <c r="DM69"/>
  <c r="DM68"/>
  <c r="DM67"/>
  <c r="DM66"/>
  <c r="DM65"/>
  <c r="DM64"/>
  <c r="DM63"/>
  <c r="DM62"/>
  <c r="DM61"/>
  <c r="DM60"/>
  <c r="DM59"/>
  <c r="DM58"/>
  <c r="DM57"/>
  <c r="DM56"/>
  <c r="DM55"/>
  <c r="DM54"/>
  <c r="DM53"/>
  <c r="DM52"/>
  <c r="DM51"/>
  <c r="DM50"/>
  <c r="DM49"/>
  <c r="DM48"/>
  <c r="DM47"/>
  <c r="DM46"/>
  <c r="DM45"/>
  <c r="DM44"/>
  <c r="DM43"/>
  <c r="DM42"/>
  <c r="DM41"/>
  <c r="DM40"/>
  <c r="DM39"/>
  <c r="DM38"/>
  <c r="DM37"/>
  <c r="DM36"/>
  <c r="DM35"/>
  <c r="DM34"/>
  <c r="DM33"/>
  <c r="DM32"/>
  <c r="DM31"/>
  <c r="DM30"/>
  <c r="DM29"/>
  <c r="DM28"/>
  <c r="DM27"/>
  <c r="DM26"/>
  <c r="DM25"/>
  <c r="DM24"/>
  <c r="DM23"/>
  <c r="DM22"/>
  <c r="DM21"/>
  <c r="DM20"/>
  <c r="DM19"/>
  <c r="DM18"/>
  <c r="DM17"/>
  <c r="DM16"/>
  <c r="DM15"/>
  <c r="DM14"/>
  <c r="DM13"/>
  <c r="DM12"/>
  <c r="DM11"/>
  <c r="DM10"/>
  <c r="DM9"/>
  <c r="DJ6" i="24"/>
  <c r="DI6"/>
  <c r="DH6"/>
  <c r="DG6"/>
  <c r="DF6"/>
  <c r="DE6"/>
  <c r="DL5"/>
  <c r="DI4"/>
  <c r="DH4"/>
  <c r="DG4"/>
  <c r="DF4"/>
  <c r="DE4"/>
  <c r="DE3"/>
  <c r="DE2"/>
  <c r="DA4"/>
  <c r="CZ4"/>
  <c r="CY4"/>
  <c r="CX4"/>
  <c r="CW4"/>
  <c r="CS4"/>
  <c r="CR4"/>
  <c r="CQ4"/>
  <c r="CP4"/>
  <c r="CO4"/>
  <c r="CK4"/>
  <c r="CJ4"/>
  <c r="CI4"/>
  <c r="CH4"/>
  <c r="CG4"/>
  <c r="AK7" i="5"/>
  <c r="AL7"/>
  <c r="AK6" i="24" s="1"/>
  <c r="BO7" i="5"/>
  <c r="BP7"/>
  <c r="BQ9" s="1"/>
  <c r="DK107"/>
  <c r="DJ105" i="24" s="1"/>
  <c r="DK106" i="5"/>
  <c r="DK105"/>
  <c r="DK104"/>
  <c r="DK103"/>
  <c r="DK102"/>
  <c r="DK101"/>
  <c r="DK100"/>
  <c r="DK99"/>
  <c r="DK98"/>
  <c r="DK97"/>
  <c r="DK96"/>
  <c r="DK95"/>
  <c r="DK94"/>
  <c r="DK93"/>
  <c r="DK92"/>
  <c r="DK91"/>
  <c r="DK90"/>
  <c r="DK89"/>
  <c r="DK88"/>
  <c r="DK87"/>
  <c r="DK86"/>
  <c r="DK85"/>
  <c r="DK84"/>
  <c r="DK83"/>
  <c r="DK82"/>
  <c r="DK81"/>
  <c r="DK80"/>
  <c r="DK79"/>
  <c r="DK78"/>
  <c r="DK77"/>
  <c r="DK76"/>
  <c r="DK75"/>
  <c r="DK74"/>
  <c r="DK73"/>
  <c r="DK72"/>
  <c r="DK71"/>
  <c r="DK70"/>
  <c r="DK69"/>
  <c r="DK68"/>
  <c r="DK67"/>
  <c r="DK66"/>
  <c r="DK65"/>
  <c r="DK64"/>
  <c r="DK63"/>
  <c r="DK62"/>
  <c r="DK61"/>
  <c r="DK60"/>
  <c r="DK59"/>
  <c r="DK58"/>
  <c r="DK57"/>
  <c r="DK56"/>
  <c r="DK55"/>
  <c r="DK54"/>
  <c r="DK53"/>
  <c r="DK52"/>
  <c r="DK51"/>
  <c r="DK50"/>
  <c r="DK49"/>
  <c r="DK48"/>
  <c r="DK47"/>
  <c r="DK46"/>
  <c r="DK45"/>
  <c r="DK44"/>
  <c r="DK43"/>
  <c r="DK42"/>
  <c r="DK41"/>
  <c r="DK40"/>
  <c r="DK39"/>
  <c r="DK38"/>
  <c r="DK37"/>
  <c r="DK36"/>
  <c r="DK35"/>
  <c r="DK34"/>
  <c r="DK33"/>
  <c r="DK32"/>
  <c r="DK31"/>
  <c r="DK30"/>
  <c r="DK29"/>
  <c r="DK28"/>
  <c r="DK27"/>
  <c r="DK26"/>
  <c r="DK25"/>
  <c r="DK24"/>
  <c r="DK23"/>
  <c r="DK22"/>
  <c r="DK21"/>
  <c r="DK20"/>
  <c r="DK19"/>
  <c r="DK18"/>
  <c r="DK17"/>
  <c r="DK16"/>
  <c r="DK15"/>
  <c r="DK14"/>
  <c r="DK13"/>
  <c r="DK12"/>
  <c r="DK11"/>
  <c r="DK10"/>
  <c r="DK9"/>
  <c r="AV10"/>
  <c r="AZ10"/>
  <c r="BA10"/>
  <c r="BA11"/>
  <c r="BA12"/>
  <c r="BA13"/>
  <c r="BA14"/>
  <c r="BA15"/>
  <c r="BA16"/>
  <c r="BA17"/>
  <c r="BA18"/>
  <c r="BA19"/>
  <c r="BA20"/>
  <c r="BA21"/>
  <c r="BA22"/>
  <c r="BA23"/>
  <c r="BA24"/>
  <c r="BA25"/>
  <c r="BA26"/>
  <c r="BA27"/>
  <c r="BA28"/>
  <c r="BA29"/>
  <c r="BA30"/>
  <c r="BA31"/>
  <c r="BA32"/>
  <c r="BA33"/>
  <c r="BA34"/>
  <c r="BA35"/>
  <c r="BA36"/>
  <c r="BA37"/>
  <c r="BA38"/>
  <c r="BA39"/>
  <c r="BA40"/>
  <c r="BA41"/>
  <c r="BA42"/>
  <c r="BA43"/>
  <c r="BA44"/>
  <c r="BA45"/>
  <c r="BA46"/>
  <c r="BA47"/>
  <c r="BA48"/>
  <c r="BA49"/>
  <c r="BA50"/>
  <c r="BA51"/>
  <c r="BA52"/>
  <c r="BA53"/>
  <c r="BA54"/>
  <c r="BA55"/>
  <c r="BA56"/>
  <c r="BA57"/>
  <c r="BA58"/>
  <c r="BA59"/>
  <c r="BA60"/>
  <c r="BA61"/>
  <c r="BA62"/>
  <c r="BA63"/>
  <c r="BA64"/>
  <c r="BA65"/>
  <c r="BA66"/>
  <c r="BA67"/>
  <c r="BA68"/>
  <c r="BA69"/>
  <c r="BA70"/>
  <c r="BA71"/>
  <c r="BA72"/>
  <c r="BA73"/>
  <c r="BA74"/>
  <c r="BA75"/>
  <c r="BA76"/>
  <c r="BA77"/>
  <c r="BA78"/>
  <c r="BA79"/>
  <c r="BA80"/>
  <c r="BA81"/>
  <c r="BA82"/>
  <c r="BA83"/>
  <c r="BA84"/>
  <c r="BA85"/>
  <c r="BA86"/>
  <c r="BA87"/>
  <c r="BA88"/>
  <c r="BA89"/>
  <c r="BA90"/>
  <c r="BA91"/>
  <c r="BA92"/>
  <c r="BA93"/>
  <c r="BA94"/>
  <c r="BA95"/>
  <c r="BA96"/>
  <c r="BA97"/>
  <c r="BA98"/>
  <c r="BA99"/>
  <c r="BA100"/>
  <c r="BA101"/>
  <c r="BA102"/>
  <c r="BA103"/>
  <c r="BA104"/>
  <c r="BA105"/>
  <c r="BA106"/>
  <c r="BA107"/>
  <c r="AZ105" i="24" s="1"/>
  <c r="AV108" i="5"/>
  <c r="AU106" i="24" s="1"/>
  <c r="AZ108" i="5"/>
  <c r="AY106" i="24" s="1"/>
  <c r="AG10" i="5"/>
  <c r="AK10"/>
  <c r="AL10"/>
  <c r="AM10"/>
  <c r="AL8" i="24" s="1"/>
  <c r="AN10" i="5"/>
  <c r="AL11"/>
  <c r="AM11"/>
  <c r="AL9" i="24" s="1"/>
  <c r="AL12" i="5"/>
  <c r="AM12"/>
  <c r="AL10" i="24" s="1"/>
  <c r="AN12" i="5"/>
  <c r="AL13"/>
  <c r="AM13"/>
  <c r="AL11" i="24" s="1"/>
  <c r="AL14" i="5"/>
  <c r="AM14"/>
  <c r="AL12" i="24" s="1"/>
  <c r="AN14" i="5"/>
  <c r="AL15"/>
  <c r="AM15"/>
  <c r="AL13" i="24" s="1"/>
  <c r="AL16" i="5"/>
  <c r="AM16"/>
  <c r="AL14" i="24" s="1"/>
  <c r="AN16" i="5"/>
  <c r="AL17"/>
  <c r="AM17"/>
  <c r="AL15" i="24" s="1"/>
  <c r="AL18" i="5"/>
  <c r="AM18"/>
  <c r="AL16" i="24" s="1"/>
  <c r="AN18" i="5"/>
  <c r="AL19"/>
  <c r="AM19"/>
  <c r="AL17" i="24" s="1"/>
  <c r="AL20" i="5"/>
  <c r="AM20"/>
  <c r="AL18" i="24" s="1"/>
  <c r="AN20" i="5"/>
  <c r="AL21"/>
  <c r="AM21"/>
  <c r="AL19" i="24" s="1"/>
  <c r="AL22" i="5"/>
  <c r="AM22"/>
  <c r="AL20" i="24" s="1"/>
  <c r="AN22" i="5"/>
  <c r="AL23"/>
  <c r="AM23"/>
  <c r="AL21" i="24" s="1"/>
  <c r="AL24" i="5"/>
  <c r="AM24"/>
  <c r="AL22" i="24" s="1"/>
  <c r="AN24" i="5"/>
  <c r="AL25"/>
  <c r="AM25"/>
  <c r="AL23" i="24" s="1"/>
  <c r="AL26" i="5"/>
  <c r="AM26"/>
  <c r="AL24" i="24" s="1"/>
  <c r="AN26" i="5"/>
  <c r="AL27"/>
  <c r="AM27"/>
  <c r="AL25" i="24" s="1"/>
  <c r="AL28" i="5"/>
  <c r="AM28"/>
  <c r="AL26" i="24" s="1"/>
  <c r="AN28" i="5"/>
  <c r="AL29"/>
  <c r="AM29"/>
  <c r="AL27" i="24" s="1"/>
  <c r="AL30" i="5"/>
  <c r="AM30"/>
  <c r="AL28" i="24" s="1"/>
  <c r="AN30" i="5"/>
  <c r="AL31"/>
  <c r="AM31"/>
  <c r="AL29" i="24" s="1"/>
  <c r="AL32" i="5"/>
  <c r="AM32"/>
  <c r="AL30" i="24" s="1"/>
  <c r="AN32" i="5"/>
  <c r="AL33"/>
  <c r="AM33"/>
  <c r="AL31" i="24" s="1"/>
  <c r="AL34" i="5"/>
  <c r="AM34"/>
  <c r="AL32" i="24" s="1"/>
  <c r="AN34" i="5"/>
  <c r="AL35"/>
  <c r="AM35"/>
  <c r="AL33" i="24" s="1"/>
  <c r="AL36" i="5"/>
  <c r="AM36"/>
  <c r="AL34" i="24" s="1"/>
  <c r="AN36" i="5"/>
  <c r="AL37"/>
  <c r="AM37"/>
  <c r="AL35" i="24" s="1"/>
  <c r="AL38" i="5"/>
  <c r="AM38"/>
  <c r="AL36" i="24" s="1"/>
  <c r="AN38" i="5"/>
  <c r="AL39"/>
  <c r="AM39"/>
  <c r="AL37" i="24" s="1"/>
  <c r="AL40" i="5"/>
  <c r="AM40"/>
  <c r="AL38" i="24" s="1"/>
  <c r="AN40" i="5"/>
  <c r="AL41"/>
  <c r="AM41"/>
  <c r="AL39" i="24" s="1"/>
  <c r="AL42" i="5"/>
  <c r="AM42"/>
  <c r="AL40" i="24" s="1"/>
  <c r="AN42" i="5"/>
  <c r="AL43"/>
  <c r="AM43"/>
  <c r="AL41" i="24" s="1"/>
  <c r="AL44" i="5"/>
  <c r="AM44"/>
  <c r="AL42" i="24" s="1"/>
  <c r="AN44" i="5"/>
  <c r="AL45"/>
  <c r="AM45"/>
  <c r="AL43" i="24" s="1"/>
  <c r="AL46" i="5"/>
  <c r="AM46"/>
  <c r="AL44" i="24" s="1"/>
  <c r="AN46" i="5"/>
  <c r="AL47"/>
  <c r="AM47"/>
  <c r="AL45" i="24" s="1"/>
  <c r="AL48" i="5"/>
  <c r="AM48"/>
  <c r="AL46" i="24" s="1"/>
  <c r="AN48" i="5"/>
  <c r="AL49"/>
  <c r="AM49"/>
  <c r="AL47" i="24" s="1"/>
  <c r="AL50" i="5"/>
  <c r="AM50"/>
  <c r="AL48" i="24" s="1"/>
  <c r="AN50" i="5"/>
  <c r="AL51"/>
  <c r="AM51"/>
  <c r="AL49" i="24" s="1"/>
  <c r="AL52" i="5"/>
  <c r="AM52"/>
  <c r="AL50" i="24" s="1"/>
  <c r="AN52" i="5"/>
  <c r="AL53"/>
  <c r="AM53"/>
  <c r="AL51" i="24" s="1"/>
  <c r="AL54" i="5"/>
  <c r="AM54"/>
  <c r="AL52" i="24" s="1"/>
  <c r="AN54" i="5"/>
  <c r="AL55"/>
  <c r="AM55"/>
  <c r="AL53" i="24" s="1"/>
  <c r="AL56" i="5"/>
  <c r="AM56"/>
  <c r="AL54" i="24" s="1"/>
  <c r="AN56" i="5"/>
  <c r="AL57"/>
  <c r="AM57"/>
  <c r="AL55" i="24" s="1"/>
  <c r="AL58" i="5"/>
  <c r="AM58"/>
  <c r="AL56" i="24" s="1"/>
  <c r="AN58" i="5"/>
  <c r="AL59"/>
  <c r="AM59"/>
  <c r="AL57" i="24" s="1"/>
  <c r="AL60" i="5"/>
  <c r="AM60"/>
  <c r="AL58" i="24" s="1"/>
  <c r="AN60" i="5"/>
  <c r="AL61"/>
  <c r="AM61"/>
  <c r="AL59" i="24" s="1"/>
  <c r="AL62" i="5"/>
  <c r="AM62"/>
  <c r="AL60" i="24" s="1"/>
  <c r="AN62" i="5"/>
  <c r="AL63"/>
  <c r="AM63"/>
  <c r="AL61" i="24" s="1"/>
  <c r="AL64" i="5"/>
  <c r="AM64"/>
  <c r="AL62" i="24" s="1"/>
  <c r="AN64" i="5"/>
  <c r="AL65"/>
  <c r="AM65"/>
  <c r="AL63" i="24" s="1"/>
  <c r="AL66" i="5"/>
  <c r="AM66"/>
  <c r="AL64" i="24" s="1"/>
  <c r="AN66" i="5"/>
  <c r="AL67"/>
  <c r="AM67"/>
  <c r="AL65" i="24" s="1"/>
  <c r="AL68" i="5"/>
  <c r="AM68"/>
  <c r="AL66" i="24" s="1"/>
  <c r="AN68" i="5"/>
  <c r="AL69"/>
  <c r="AM69"/>
  <c r="AL67" i="24" s="1"/>
  <c r="AL70" i="5"/>
  <c r="AM70"/>
  <c r="AL68" i="24" s="1"/>
  <c r="AN70" i="5"/>
  <c r="AL71"/>
  <c r="AM71"/>
  <c r="AL69" i="24" s="1"/>
  <c r="AL72" i="5"/>
  <c r="AM72"/>
  <c r="AL70" i="24" s="1"/>
  <c r="AN72" i="5"/>
  <c r="AL73"/>
  <c r="AM73"/>
  <c r="AL71" i="24" s="1"/>
  <c r="AL74" i="5"/>
  <c r="AM74"/>
  <c r="AL72" i="24" s="1"/>
  <c r="AN74" i="5"/>
  <c r="AL75"/>
  <c r="AM75"/>
  <c r="AL73" i="24" s="1"/>
  <c r="AL76" i="5"/>
  <c r="AM76"/>
  <c r="AL74" i="24" s="1"/>
  <c r="AN76" i="5"/>
  <c r="AL77"/>
  <c r="AM77"/>
  <c r="AL75" i="24" s="1"/>
  <c r="AL78" i="5"/>
  <c r="AM78"/>
  <c r="AL76" i="24" s="1"/>
  <c r="AN78" i="5"/>
  <c r="AL79"/>
  <c r="AM79"/>
  <c r="AL77" i="24" s="1"/>
  <c r="AL80" i="5"/>
  <c r="AM80"/>
  <c r="AL78" i="24" s="1"/>
  <c r="AN80" i="5"/>
  <c r="AL81"/>
  <c r="AM81"/>
  <c r="AL79" i="24" s="1"/>
  <c r="AL82" i="5"/>
  <c r="AM82"/>
  <c r="AL80" i="24" s="1"/>
  <c r="AN82" i="5"/>
  <c r="AL83"/>
  <c r="AM83"/>
  <c r="AL81" i="24" s="1"/>
  <c r="AL84" i="5"/>
  <c r="AM84"/>
  <c r="AL82" i="24" s="1"/>
  <c r="AN84" i="5"/>
  <c r="AL85"/>
  <c r="AM85"/>
  <c r="AL83" i="24" s="1"/>
  <c r="AL86" i="5"/>
  <c r="AM86"/>
  <c r="AL84" i="24" s="1"/>
  <c r="AN86" i="5"/>
  <c r="AL87"/>
  <c r="AM87"/>
  <c r="AL85" i="24" s="1"/>
  <c r="AL88" i="5"/>
  <c r="AM88"/>
  <c r="AL86" i="24" s="1"/>
  <c r="AN88" i="5"/>
  <c r="AL89"/>
  <c r="AM89"/>
  <c r="AL87" i="24" s="1"/>
  <c r="AL90" i="5"/>
  <c r="AM90"/>
  <c r="AL88" i="24" s="1"/>
  <c r="AN90" i="5"/>
  <c r="AL91"/>
  <c r="AM91"/>
  <c r="AL89" i="24" s="1"/>
  <c r="AL92" i="5"/>
  <c r="AM92"/>
  <c r="AL90" i="24" s="1"/>
  <c r="AN92" i="5"/>
  <c r="AL93"/>
  <c r="AM93"/>
  <c r="AL91" i="24" s="1"/>
  <c r="AL94" i="5"/>
  <c r="AM94"/>
  <c r="AL92" i="24" s="1"/>
  <c r="AN94" i="5"/>
  <c r="AL95"/>
  <c r="AM95"/>
  <c r="AL93" i="24" s="1"/>
  <c r="AL96" i="5"/>
  <c r="AM96"/>
  <c r="AL94" i="24" s="1"/>
  <c r="AN96" i="5"/>
  <c r="AL97"/>
  <c r="AM97"/>
  <c r="AL95" i="24" s="1"/>
  <c r="AL98" i="5"/>
  <c r="AM98"/>
  <c r="AL96" i="24" s="1"/>
  <c r="AN98" i="5"/>
  <c r="AL99"/>
  <c r="AM99"/>
  <c r="AL97" i="24" s="1"/>
  <c r="AL100" i="5"/>
  <c r="AM100"/>
  <c r="AL98" i="24" s="1"/>
  <c r="AN100" i="5"/>
  <c r="AL101"/>
  <c r="AM101"/>
  <c r="AL99" i="24" s="1"/>
  <c r="AL102" i="5"/>
  <c r="AM102"/>
  <c r="AL100" i="24" s="1"/>
  <c r="AN102" i="5"/>
  <c r="AL103"/>
  <c r="AM103"/>
  <c r="AL101" i="24" s="1"/>
  <c r="AL104" i="5"/>
  <c r="AM104"/>
  <c r="AL102" i="24" s="1"/>
  <c r="AN104" i="5"/>
  <c r="AL105"/>
  <c r="AM105"/>
  <c r="AL103" i="24" s="1"/>
  <c r="AL106" i="5"/>
  <c r="AM106"/>
  <c r="AL104" i="24" s="1"/>
  <c r="AN106" i="5"/>
  <c r="AG108"/>
  <c r="AF106" i="24" s="1"/>
  <c r="AK108" i="5"/>
  <c r="AJ106" i="24" s="1"/>
  <c r="R10" i="5"/>
  <c r="V10"/>
  <c r="W10"/>
  <c r="X10"/>
  <c r="Y10"/>
  <c r="W11"/>
  <c r="X11"/>
  <c r="Y11"/>
  <c r="W12"/>
  <c r="X12"/>
  <c r="Y12"/>
  <c r="W13"/>
  <c r="X13"/>
  <c r="Y13"/>
  <c r="W14"/>
  <c r="X14"/>
  <c r="Y14"/>
  <c r="W15"/>
  <c r="X15"/>
  <c r="Y15"/>
  <c r="W16"/>
  <c r="X16"/>
  <c r="Y16"/>
  <c r="W17"/>
  <c r="X17"/>
  <c r="Y17"/>
  <c r="W18"/>
  <c r="X18"/>
  <c r="Y18"/>
  <c r="W19"/>
  <c r="X19"/>
  <c r="Y19"/>
  <c r="W20"/>
  <c r="X20"/>
  <c r="Y20"/>
  <c r="W21"/>
  <c r="X21"/>
  <c r="Y21"/>
  <c r="W22"/>
  <c r="X22"/>
  <c r="Y22"/>
  <c r="W23"/>
  <c r="X23"/>
  <c r="Y23"/>
  <c r="W24"/>
  <c r="X24"/>
  <c r="Y24"/>
  <c r="W25"/>
  <c r="X25"/>
  <c r="Y25"/>
  <c r="W26"/>
  <c r="X26"/>
  <c r="Y26"/>
  <c r="W27"/>
  <c r="X27"/>
  <c r="Y27"/>
  <c r="W28"/>
  <c r="X28"/>
  <c r="Y28"/>
  <c r="W29"/>
  <c r="X29"/>
  <c r="Y29"/>
  <c r="W30"/>
  <c r="X30"/>
  <c r="Y30"/>
  <c r="W31"/>
  <c r="X31"/>
  <c r="Y31"/>
  <c r="W32"/>
  <c r="X32"/>
  <c r="Y32"/>
  <c r="W33"/>
  <c r="X33"/>
  <c r="Y33"/>
  <c r="W34"/>
  <c r="X34"/>
  <c r="Y34"/>
  <c r="W35"/>
  <c r="X35"/>
  <c r="Y35"/>
  <c r="W36"/>
  <c r="X36"/>
  <c r="Y36"/>
  <c r="W37"/>
  <c r="X37"/>
  <c r="Y37"/>
  <c r="W38"/>
  <c r="X38"/>
  <c r="Y38"/>
  <c r="W39"/>
  <c r="X39"/>
  <c r="Y39"/>
  <c r="W40"/>
  <c r="X40"/>
  <c r="Y40"/>
  <c r="W41"/>
  <c r="X41"/>
  <c r="Y41"/>
  <c r="W42"/>
  <c r="X42"/>
  <c r="Y42"/>
  <c r="W43"/>
  <c r="X43"/>
  <c r="Y43"/>
  <c r="W44"/>
  <c r="X44"/>
  <c r="Y44"/>
  <c r="W45"/>
  <c r="X45"/>
  <c r="Y45"/>
  <c r="W46"/>
  <c r="X46"/>
  <c r="Y46"/>
  <c r="W47"/>
  <c r="X47"/>
  <c r="Y47"/>
  <c r="W48"/>
  <c r="X48"/>
  <c r="Y48"/>
  <c r="W49"/>
  <c r="X49"/>
  <c r="Y49"/>
  <c r="W50"/>
  <c r="X50"/>
  <c r="Y50"/>
  <c r="W51"/>
  <c r="X51"/>
  <c r="Y51"/>
  <c r="W52"/>
  <c r="X52"/>
  <c r="Y52"/>
  <c r="W53"/>
  <c r="X53"/>
  <c r="Y53"/>
  <c r="W54"/>
  <c r="X54"/>
  <c r="Y54"/>
  <c r="W55"/>
  <c r="X55"/>
  <c r="Y55"/>
  <c r="W56"/>
  <c r="X56"/>
  <c r="Y56"/>
  <c r="W57"/>
  <c r="X57"/>
  <c r="Y57"/>
  <c r="W58"/>
  <c r="X58"/>
  <c r="Y58"/>
  <c r="W59"/>
  <c r="X59"/>
  <c r="Y59"/>
  <c r="W60"/>
  <c r="X60"/>
  <c r="Y60"/>
  <c r="W61"/>
  <c r="X61"/>
  <c r="Y61"/>
  <c r="W62"/>
  <c r="X62"/>
  <c r="Y62"/>
  <c r="W63"/>
  <c r="X63"/>
  <c r="Y63"/>
  <c r="W64"/>
  <c r="X64"/>
  <c r="Y64"/>
  <c r="W65"/>
  <c r="X65"/>
  <c r="Y65"/>
  <c r="W66"/>
  <c r="X66"/>
  <c r="Y66"/>
  <c r="W67"/>
  <c r="X67"/>
  <c r="Y67"/>
  <c r="W68"/>
  <c r="X68"/>
  <c r="Y68"/>
  <c r="W69"/>
  <c r="X69"/>
  <c r="Y69"/>
  <c r="W70"/>
  <c r="X70"/>
  <c r="Y70"/>
  <c r="W71"/>
  <c r="X71"/>
  <c r="Y71"/>
  <c r="W72"/>
  <c r="X72"/>
  <c r="Y72"/>
  <c r="W73"/>
  <c r="X73"/>
  <c r="Y73"/>
  <c r="W74"/>
  <c r="X74"/>
  <c r="Y74"/>
  <c r="W75"/>
  <c r="X75"/>
  <c r="Y75"/>
  <c r="W76"/>
  <c r="X76"/>
  <c r="Y76"/>
  <c r="W77"/>
  <c r="X77"/>
  <c r="Y77"/>
  <c r="W78"/>
  <c r="X78"/>
  <c r="Y78"/>
  <c r="W79"/>
  <c r="X79"/>
  <c r="Y79"/>
  <c r="W80"/>
  <c r="X80"/>
  <c r="Y80"/>
  <c r="W81"/>
  <c r="X81"/>
  <c r="Y81"/>
  <c r="W82"/>
  <c r="X82"/>
  <c r="Y82"/>
  <c r="W83"/>
  <c r="X83"/>
  <c r="Y83"/>
  <c r="W84"/>
  <c r="X84"/>
  <c r="Y84"/>
  <c r="W85"/>
  <c r="X85"/>
  <c r="Y85"/>
  <c r="W86"/>
  <c r="X86"/>
  <c r="Y86"/>
  <c r="W87"/>
  <c r="X87"/>
  <c r="Y87"/>
  <c r="W88"/>
  <c r="X88"/>
  <c r="Y88"/>
  <c r="W89"/>
  <c r="X89"/>
  <c r="Y89"/>
  <c r="W90"/>
  <c r="X90"/>
  <c r="Y90"/>
  <c r="W91"/>
  <c r="X91"/>
  <c r="Y91"/>
  <c r="W92"/>
  <c r="X92"/>
  <c r="Y92"/>
  <c r="W93"/>
  <c r="X93"/>
  <c r="Y93"/>
  <c r="W94"/>
  <c r="X94"/>
  <c r="Y94"/>
  <c r="W95"/>
  <c r="X95"/>
  <c r="Y95"/>
  <c r="W96"/>
  <c r="X96"/>
  <c r="Y96"/>
  <c r="W97"/>
  <c r="X97"/>
  <c r="Y97"/>
  <c r="W98"/>
  <c r="X98"/>
  <c r="Y98"/>
  <c r="W99"/>
  <c r="X99"/>
  <c r="Y99"/>
  <c r="W100"/>
  <c r="X100"/>
  <c r="Y100"/>
  <c r="W101"/>
  <c r="X101"/>
  <c r="Y101"/>
  <c r="W102"/>
  <c r="X102"/>
  <c r="Y102"/>
  <c r="W103"/>
  <c r="X103"/>
  <c r="Y103"/>
  <c r="W104"/>
  <c r="X104"/>
  <c r="Y104"/>
  <c r="W105"/>
  <c r="X105"/>
  <c r="Y105"/>
  <c r="W106"/>
  <c r="X106"/>
  <c r="Y106"/>
  <c r="R108"/>
  <c r="Q106" i="24" s="1"/>
  <c r="V108" i="5"/>
  <c r="U106" i="24" s="1"/>
  <c r="DC108" i="5"/>
  <c r="DB106" i="24" s="1"/>
  <c r="CU108" i="5"/>
  <c r="CT106" i="24" s="1"/>
  <c r="CV108" i="5"/>
  <c r="CM108"/>
  <c r="CL106" i="24" s="1"/>
  <c r="DD107" i="5"/>
  <c r="CV107"/>
  <c r="DD106"/>
  <c r="CV106"/>
  <c r="CN106"/>
  <c r="DD105"/>
  <c r="CV105"/>
  <c r="CN105"/>
  <c r="DD104"/>
  <c r="CV104"/>
  <c r="CN104"/>
  <c r="DD103"/>
  <c r="CV103"/>
  <c r="CN103"/>
  <c r="DD102"/>
  <c r="CV102"/>
  <c r="CN102"/>
  <c r="DD101"/>
  <c r="CV101"/>
  <c r="CN101"/>
  <c r="DD100"/>
  <c r="CV100"/>
  <c r="CN100"/>
  <c r="DD99"/>
  <c r="CV99"/>
  <c r="CN99"/>
  <c r="DD98"/>
  <c r="CV98"/>
  <c r="CN98"/>
  <c r="DD97"/>
  <c r="CV97"/>
  <c r="CN97"/>
  <c r="DD96"/>
  <c r="CV96"/>
  <c r="CN96"/>
  <c r="DD95"/>
  <c r="CV95"/>
  <c r="CN95"/>
  <c r="DD94"/>
  <c r="CV94"/>
  <c r="CN94"/>
  <c r="DD93"/>
  <c r="CV93"/>
  <c r="CN93"/>
  <c r="DD92"/>
  <c r="CV92"/>
  <c r="CN92"/>
  <c r="DD91"/>
  <c r="CV91"/>
  <c r="CN91"/>
  <c r="DD90"/>
  <c r="CV90"/>
  <c r="CN90"/>
  <c r="DD89"/>
  <c r="CV89"/>
  <c r="CN89"/>
  <c r="DD88"/>
  <c r="CV88"/>
  <c r="CN88"/>
  <c r="DD87"/>
  <c r="CV87"/>
  <c r="CN87"/>
  <c r="DD86"/>
  <c r="CV86"/>
  <c r="CN86"/>
  <c r="DD85"/>
  <c r="CV85"/>
  <c r="CN85"/>
  <c r="DD84"/>
  <c r="CV84"/>
  <c r="CN84"/>
  <c r="DD83"/>
  <c r="CV83"/>
  <c r="CN83"/>
  <c r="DD82"/>
  <c r="CV82"/>
  <c r="CN82"/>
  <c r="DD81"/>
  <c r="CV81"/>
  <c r="CN81"/>
  <c r="DD80"/>
  <c r="CV80"/>
  <c r="CN80"/>
  <c r="DD79"/>
  <c r="CV79"/>
  <c r="CN79"/>
  <c r="DD78"/>
  <c r="CV78"/>
  <c r="CN78"/>
  <c r="DD77"/>
  <c r="CV77"/>
  <c r="CN77"/>
  <c r="DD76"/>
  <c r="CV76"/>
  <c r="CN76"/>
  <c r="DD75"/>
  <c r="CV75"/>
  <c r="CN75"/>
  <c r="DD74"/>
  <c r="CV74"/>
  <c r="CN74"/>
  <c r="DD73"/>
  <c r="CV73"/>
  <c r="CN73"/>
  <c r="DD72"/>
  <c r="CV72"/>
  <c r="CN72"/>
  <c r="DD71"/>
  <c r="CV71"/>
  <c r="CN71"/>
  <c r="DD70"/>
  <c r="CV70"/>
  <c r="CN70"/>
  <c r="DD69"/>
  <c r="CV69"/>
  <c r="CN69"/>
  <c r="DD68"/>
  <c r="CV68"/>
  <c r="CN68"/>
  <c r="DD67"/>
  <c r="CV67"/>
  <c r="CN67"/>
  <c r="DD66"/>
  <c r="CV66"/>
  <c r="CN66"/>
  <c r="DD65"/>
  <c r="CV65"/>
  <c r="CN65"/>
  <c r="DD64"/>
  <c r="CV64"/>
  <c r="CN64"/>
  <c r="DD63"/>
  <c r="CV63"/>
  <c r="CN63"/>
  <c r="DD62"/>
  <c r="CV62"/>
  <c r="CN62"/>
  <c r="DD61"/>
  <c r="CV61"/>
  <c r="CN61"/>
  <c r="DD60"/>
  <c r="CV60"/>
  <c r="CN60"/>
  <c r="DD59"/>
  <c r="CV59"/>
  <c r="CN59"/>
  <c r="DD58"/>
  <c r="CV58"/>
  <c r="CN58"/>
  <c r="DD57"/>
  <c r="CV57"/>
  <c r="CN57"/>
  <c r="DD56"/>
  <c r="CV56"/>
  <c r="CN56"/>
  <c r="DD55"/>
  <c r="CV55"/>
  <c r="CN55"/>
  <c r="DD54"/>
  <c r="CV54"/>
  <c r="CN54"/>
  <c r="DD53"/>
  <c r="CV53"/>
  <c r="CN53"/>
  <c r="DD52"/>
  <c r="CV52"/>
  <c r="CN52"/>
  <c r="DD51"/>
  <c r="CV51"/>
  <c r="CN51"/>
  <c r="DD50"/>
  <c r="CV50"/>
  <c r="CN50"/>
  <c r="DD49"/>
  <c r="CV49"/>
  <c r="CN49"/>
  <c r="DD48"/>
  <c r="CV48"/>
  <c r="CN48"/>
  <c r="DD47"/>
  <c r="CV47"/>
  <c r="CN47"/>
  <c r="DD46"/>
  <c r="CV46"/>
  <c r="CN46"/>
  <c r="DD45"/>
  <c r="CV45"/>
  <c r="CN45"/>
  <c r="DD44"/>
  <c r="CV44"/>
  <c r="CN44"/>
  <c r="DD43"/>
  <c r="CV43"/>
  <c r="CN43"/>
  <c r="DD42"/>
  <c r="CV42"/>
  <c r="CN42"/>
  <c r="DD41"/>
  <c r="CV41"/>
  <c r="CN41"/>
  <c r="DD40"/>
  <c r="CV40"/>
  <c r="CN40"/>
  <c r="DD39"/>
  <c r="CV39"/>
  <c r="CN39"/>
  <c r="DD38"/>
  <c r="CV38"/>
  <c r="CN38"/>
  <c r="DD37"/>
  <c r="CV37"/>
  <c r="CN37"/>
  <c r="DD36"/>
  <c r="CV36"/>
  <c r="CN36"/>
  <c r="DD35"/>
  <c r="CV35"/>
  <c r="CN35"/>
  <c r="DD34"/>
  <c r="CV34"/>
  <c r="CN34"/>
  <c r="DD33"/>
  <c r="CV33"/>
  <c r="CN33"/>
  <c r="DD32"/>
  <c r="CV32"/>
  <c r="CN32"/>
  <c r="DD31"/>
  <c r="CV31"/>
  <c r="CN31"/>
  <c r="DD30"/>
  <c r="CV30"/>
  <c r="CN30"/>
  <c r="DD29"/>
  <c r="CV29"/>
  <c r="CN29"/>
  <c r="DD28"/>
  <c r="CV28"/>
  <c r="CN28"/>
  <c r="DD27"/>
  <c r="CV27"/>
  <c r="CN27"/>
  <c r="DD26"/>
  <c r="CV26"/>
  <c r="CN26"/>
  <c r="DD25"/>
  <c r="CV25"/>
  <c r="CN25"/>
  <c r="DD24"/>
  <c r="CV24"/>
  <c r="CN24"/>
  <c r="DD23"/>
  <c r="CV23"/>
  <c r="CN23"/>
  <c r="DD22"/>
  <c r="CV22"/>
  <c r="CN22"/>
  <c r="DD21"/>
  <c r="CV21"/>
  <c r="CN21"/>
  <c r="DD20"/>
  <c r="CV20"/>
  <c r="CN20"/>
  <c r="DD19"/>
  <c r="CV19"/>
  <c r="CN19"/>
  <c r="DD18"/>
  <c r="CV18"/>
  <c r="CN18"/>
  <c r="DD17"/>
  <c r="CV17"/>
  <c r="CN17"/>
  <c r="DD16"/>
  <c r="CV16"/>
  <c r="CN16"/>
  <c r="DD15"/>
  <c r="CV15"/>
  <c r="CN15"/>
  <c r="DD14"/>
  <c r="CV14"/>
  <c r="CN14"/>
  <c r="DD13"/>
  <c r="CV13"/>
  <c r="CN13"/>
  <c r="DD12"/>
  <c r="CV12"/>
  <c r="CN12"/>
  <c r="DD11"/>
  <c r="CV11"/>
  <c r="CN11"/>
  <c r="CV10"/>
  <c r="CN10"/>
  <c r="R11"/>
  <c r="AG29"/>
  <c r="AK29"/>
  <c r="V11"/>
  <c r="AG11"/>
  <c r="AK11"/>
  <c r="AV11"/>
  <c r="AZ11"/>
  <c r="R12"/>
  <c r="V12"/>
  <c r="AG12"/>
  <c r="AK12"/>
  <c r="AV12"/>
  <c r="AZ12"/>
  <c r="R13"/>
  <c r="V13"/>
  <c r="AG13"/>
  <c r="AK13"/>
  <c r="AV13"/>
  <c r="AZ13"/>
  <c r="R14"/>
  <c r="V14"/>
  <c r="AG14"/>
  <c r="AK14"/>
  <c r="AV14"/>
  <c r="AZ14"/>
  <c r="R15"/>
  <c r="V15"/>
  <c r="AG15"/>
  <c r="AK15"/>
  <c r="AV15"/>
  <c r="AZ15"/>
  <c r="R16"/>
  <c r="V16"/>
  <c r="AG16"/>
  <c r="AK16"/>
  <c r="AV16"/>
  <c r="AZ16"/>
  <c r="R17"/>
  <c r="V17"/>
  <c r="AG17"/>
  <c r="AK17"/>
  <c r="AV17"/>
  <c r="AZ17"/>
  <c r="R18"/>
  <c r="V18"/>
  <c r="AG18"/>
  <c r="AK18"/>
  <c r="AV18"/>
  <c r="AZ18"/>
  <c r="R19"/>
  <c r="V19"/>
  <c r="AG19"/>
  <c r="AK19"/>
  <c r="AV19"/>
  <c r="AZ19"/>
  <c r="R20"/>
  <c r="V20"/>
  <c r="AG20"/>
  <c r="AK20"/>
  <c r="AV20"/>
  <c r="AZ20"/>
  <c r="R21"/>
  <c r="V21"/>
  <c r="AG21"/>
  <c r="AK21"/>
  <c r="AV21"/>
  <c r="AZ21"/>
  <c r="R22"/>
  <c r="V22"/>
  <c r="AG22"/>
  <c r="AK22"/>
  <c r="AV22"/>
  <c r="AZ22"/>
  <c r="R23"/>
  <c r="V23"/>
  <c r="AG23"/>
  <c r="AK23"/>
  <c r="AV23"/>
  <c r="AZ23"/>
  <c r="R24"/>
  <c r="V24"/>
  <c r="AG24"/>
  <c r="AK24"/>
  <c r="AV24"/>
  <c r="AZ24"/>
  <c r="R25"/>
  <c r="V25"/>
  <c r="AG25"/>
  <c r="AK25"/>
  <c r="AV25"/>
  <c r="AZ25"/>
  <c r="R26"/>
  <c r="V26"/>
  <c r="AG26"/>
  <c r="AK26"/>
  <c r="AV26"/>
  <c r="AZ26"/>
  <c r="R27"/>
  <c r="V27"/>
  <c r="AG27"/>
  <c r="AK27"/>
  <c r="AV27"/>
  <c r="AZ27"/>
  <c r="R28"/>
  <c r="V28"/>
  <c r="AG28"/>
  <c r="AK28"/>
  <c r="AV28"/>
  <c r="AZ28"/>
  <c r="R29"/>
  <c r="V29"/>
  <c r="AV29"/>
  <c r="AZ29"/>
  <c r="R30"/>
  <c r="V30"/>
  <c r="AG30"/>
  <c r="AK30"/>
  <c r="AV30"/>
  <c r="AZ30"/>
  <c r="R31"/>
  <c r="V31"/>
  <c r="AG31"/>
  <c r="AK31"/>
  <c r="AV31"/>
  <c r="AZ31"/>
  <c r="R32"/>
  <c r="V32"/>
  <c r="AG32"/>
  <c r="AK32"/>
  <c r="AV32"/>
  <c r="AZ32"/>
  <c r="R33"/>
  <c r="V33"/>
  <c r="AG33"/>
  <c r="AK33"/>
  <c r="AV33"/>
  <c r="AZ33"/>
  <c r="R34"/>
  <c r="V34"/>
  <c r="AG34"/>
  <c r="AK34"/>
  <c r="AV34"/>
  <c r="AZ34"/>
  <c r="R35"/>
  <c r="V35"/>
  <c r="AG35"/>
  <c r="AK35"/>
  <c r="AV35"/>
  <c r="AZ35"/>
  <c r="R36"/>
  <c r="V36"/>
  <c r="AG36"/>
  <c r="AK36"/>
  <c r="AV36"/>
  <c r="AZ36"/>
  <c r="R37"/>
  <c r="V37"/>
  <c r="AG37"/>
  <c r="AK37"/>
  <c r="AV37"/>
  <c r="AZ37"/>
  <c r="R38"/>
  <c r="V38"/>
  <c r="AG38"/>
  <c r="AK38"/>
  <c r="AV38"/>
  <c r="AZ38"/>
  <c r="R39"/>
  <c r="V39"/>
  <c r="AG39"/>
  <c r="AK39"/>
  <c r="AV39"/>
  <c r="AZ39"/>
  <c r="R40"/>
  <c r="V40"/>
  <c r="AG40"/>
  <c r="AK40"/>
  <c r="AV40"/>
  <c r="AZ40"/>
  <c r="R41"/>
  <c r="V41"/>
  <c r="AG41"/>
  <c r="AK41"/>
  <c r="AV41"/>
  <c r="AZ41"/>
  <c r="R42"/>
  <c r="V42"/>
  <c r="AG42"/>
  <c r="AK42"/>
  <c r="AV42"/>
  <c r="AZ42"/>
  <c r="R43"/>
  <c r="V43"/>
  <c r="AG43"/>
  <c r="AK43"/>
  <c r="AV43"/>
  <c r="AZ43"/>
  <c r="R44"/>
  <c r="V44"/>
  <c r="AG44"/>
  <c r="AK44"/>
  <c r="AV44"/>
  <c r="AZ44"/>
  <c r="R45"/>
  <c r="V45"/>
  <c r="AG45"/>
  <c r="AK45"/>
  <c r="AV45"/>
  <c r="AZ45"/>
  <c r="R46"/>
  <c r="V46"/>
  <c r="AG46"/>
  <c r="AK46"/>
  <c r="AV46"/>
  <c r="AZ46"/>
  <c r="R47"/>
  <c r="V47"/>
  <c r="AG47"/>
  <c r="AK47"/>
  <c r="AV47"/>
  <c r="AZ47"/>
  <c r="R48"/>
  <c r="V48"/>
  <c r="AG48"/>
  <c r="AK48"/>
  <c r="AV48"/>
  <c r="AZ48"/>
  <c r="R49"/>
  <c r="V49"/>
  <c r="AG49"/>
  <c r="AK49"/>
  <c r="AV49"/>
  <c r="AZ49"/>
  <c r="R50"/>
  <c r="V50"/>
  <c r="AG50"/>
  <c r="AK50"/>
  <c r="AV50"/>
  <c r="AZ50"/>
  <c r="R51"/>
  <c r="V51"/>
  <c r="AG51"/>
  <c r="AK51"/>
  <c r="AV51"/>
  <c r="AZ51"/>
  <c r="R52"/>
  <c r="V52"/>
  <c r="AG52"/>
  <c r="AK52"/>
  <c r="AV52"/>
  <c r="AZ52"/>
  <c r="R53"/>
  <c r="V53"/>
  <c r="AG53"/>
  <c r="AK53"/>
  <c r="AV53"/>
  <c r="AZ53"/>
  <c r="R54"/>
  <c r="V54"/>
  <c r="AG54"/>
  <c r="AK54"/>
  <c r="AV54"/>
  <c r="AZ54"/>
  <c r="R55"/>
  <c r="V55"/>
  <c r="AG55"/>
  <c r="AK55"/>
  <c r="AV55"/>
  <c r="AZ55"/>
  <c r="R56"/>
  <c r="V56"/>
  <c r="AG56"/>
  <c r="AK56"/>
  <c r="AV56"/>
  <c r="AZ56"/>
  <c r="R57"/>
  <c r="V57"/>
  <c r="AG57"/>
  <c r="AK57"/>
  <c r="AV57"/>
  <c r="AZ57"/>
  <c r="R58"/>
  <c r="V58"/>
  <c r="AG58"/>
  <c r="AK58"/>
  <c r="AV58"/>
  <c r="AZ58"/>
  <c r="R59"/>
  <c r="V59"/>
  <c r="AG59"/>
  <c r="AK59"/>
  <c r="AV59"/>
  <c r="AZ59"/>
  <c r="R60"/>
  <c r="V60"/>
  <c r="AG60"/>
  <c r="AK60"/>
  <c r="AV60"/>
  <c r="AZ60"/>
  <c r="R61"/>
  <c r="V61"/>
  <c r="AG61"/>
  <c r="AK61"/>
  <c r="AV61"/>
  <c r="AZ61"/>
  <c r="R62"/>
  <c r="V62"/>
  <c r="AG62"/>
  <c r="AK62"/>
  <c r="AV62"/>
  <c r="AZ62"/>
  <c r="R63"/>
  <c r="V63"/>
  <c r="AG63"/>
  <c r="AK63"/>
  <c r="AV63"/>
  <c r="AZ63"/>
  <c r="R64"/>
  <c r="V64"/>
  <c r="AG64"/>
  <c r="AK64"/>
  <c r="AV64"/>
  <c r="AZ64"/>
  <c r="R65"/>
  <c r="V65"/>
  <c r="AG65"/>
  <c r="AK65"/>
  <c r="AV65"/>
  <c r="AZ65"/>
  <c r="R66"/>
  <c r="V66"/>
  <c r="AG66"/>
  <c r="AK66"/>
  <c r="AV66"/>
  <c r="AZ66"/>
  <c r="R67"/>
  <c r="V67"/>
  <c r="AG67"/>
  <c r="AK67"/>
  <c r="AV67"/>
  <c r="AZ67"/>
  <c r="R68"/>
  <c r="V68"/>
  <c r="AG68"/>
  <c r="AK68"/>
  <c r="AV68"/>
  <c r="AZ68"/>
  <c r="R69"/>
  <c r="V69"/>
  <c r="AG69"/>
  <c r="AK69"/>
  <c r="AV69"/>
  <c r="AZ69"/>
  <c r="R70"/>
  <c r="V70"/>
  <c r="AG70"/>
  <c r="AK70"/>
  <c r="AV70"/>
  <c r="AZ70"/>
  <c r="R71"/>
  <c r="V71"/>
  <c r="AG71"/>
  <c r="AK71"/>
  <c r="AV71"/>
  <c r="AZ71"/>
  <c r="R72"/>
  <c r="V72"/>
  <c r="AG72"/>
  <c r="AK72"/>
  <c r="AV72"/>
  <c r="AZ72"/>
  <c r="R73"/>
  <c r="V73"/>
  <c r="AG73"/>
  <c r="AK73"/>
  <c r="AV73"/>
  <c r="AZ73"/>
  <c r="R74"/>
  <c r="V74"/>
  <c r="AG74"/>
  <c r="AK74"/>
  <c r="AV74"/>
  <c r="AZ74"/>
  <c r="R75"/>
  <c r="V75"/>
  <c r="AG75"/>
  <c r="AK75"/>
  <c r="AV75"/>
  <c r="AZ75"/>
  <c r="R76"/>
  <c r="V76"/>
  <c r="AG76"/>
  <c r="AK76"/>
  <c r="AV76"/>
  <c r="AZ76"/>
  <c r="R77"/>
  <c r="V77"/>
  <c r="AG77"/>
  <c r="AK77"/>
  <c r="AV77"/>
  <c r="AZ77"/>
  <c r="R78"/>
  <c r="V78"/>
  <c r="AG78"/>
  <c r="AK78"/>
  <c r="AV78"/>
  <c r="AZ78"/>
  <c r="R79"/>
  <c r="V79"/>
  <c r="AG79"/>
  <c r="AK79"/>
  <c r="AV79"/>
  <c r="AZ79"/>
  <c r="R80"/>
  <c r="V80"/>
  <c r="AG80"/>
  <c r="AK80"/>
  <c r="AV80"/>
  <c r="AZ80"/>
  <c r="R81"/>
  <c r="V81"/>
  <c r="AG81"/>
  <c r="AK81"/>
  <c r="AV81"/>
  <c r="AZ81"/>
  <c r="R82"/>
  <c r="V82"/>
  <c r="AG82"/>
  <c r="AK82"/>
  <c r="AV82"/>
  <c r="AZ82"/>
  <c r="R83"/>
  <c r="V83"/>
  <c r="AG83"/>
  <c r="AK83"/>
  <c r="AV83"/>
  <c r="AZ83"/>
  <c r="R84"/>
  <c r="V84"/>
  <c r="AG84"/>
  <c r="AK84"/>
  <c r="AV84"/>
  <c r="AZ84"/>
  <c r="R85"/>
  <c r="V85"/>
  <c r="AG85"/>
  <c r="AK85"/>
  <c r="AV85"/>
  <c r="AZ85"/>
  <c r="R86"/>
  <c r="V86"/>
  <c r="AG86"/>
  <c r="AK86"/>
  <c r="AV86"/>
  <c r="AZ86"/>
  <c r="R87"/>
  <c r="V87"/>
  <c r="AG87"/>
  <c r="AK87"/>
  <c r="AV87"/>
  <c r="AZ87"/>
  <c r="R88"/>
  <c r="V88"/>
  <c r="AG88"/>
  <c r="AK88"/>
  <c r="AV88"/>
  <c r="AZ88"/>
  <c r="R89"/>
  <c r="V89"/>
  <c r="AG89"/>
  <c r="AK89"/>
  <c r="AV89"/>
  <c r="AZ89"/>
  <c r="R90"/>
  <c r="V90"/>
  <c r="AG90"/>
  <c r="AK90"/>
  <c r="AV90"/>
  <c r="AZ90"/>
  <c r="R91"/>
  <c r="V91"/>
  <c r="AG91"/>
  <c r="AK91"/>
  <c r="AV91"/>
  <c r="AZ91"/>
  <c r="R92"/>
  <c r="V92"/>
  <c r="AG92"/>
  <c r="AK92"/>
  <c r="AV92"/>
  <c r="AZ92"/>
  <c r="R93"/>
  <c r="V93"/>
  <c r="AG93"/>
  <c r="AK93"/>
  <c r="AV93"/>
  <c r="AZ93"/>
  <c r="R94"/>
  <c r="V94"/>
  <c r="AG94"/>
  <c r="AK94"/>
  <c r="AV94"/>
  <c r="AZ94"/>
  <c r="R95"/>
  <c r="V95"/>
  <c r="AG95"/>
  <c r="AK95"/>
  <c r="AV95"/>
  <c r="AZ95"/>
  <c r="R96"/>
  <c r="V96"/>
  <c r="AG96"/>
  <c r="AK96"/>
  <c r="AV96"/>
  <c r="AZ96"/>
  <c r="R97"/>
  <c r="V97"/>
  <c r="AG97"/>
  <c r="AK97"/>
  <c r="AV97"/>
  <c r="AZ97"/>
  <c r="R98"/>
  <c r="V98"/>
  <c r="AG98"/>
  <c r="AK98"/>
  <c r="AV98"/>
  <c r="AZ98"/>
  <c r="R99"/>
  <c r="V99"/>
  <c r="AG99"/>
  <c r="AK99"/>
  <c r="AV99"/>
  <c r="AZ99"/>
  <c r="R100"/>
  <c r="V100"/>
  <c r="AG100"/>
  <c r="AK100"/>
  <c r="AV100"/>
  <c r="AZ100"/>
  <c r="R101"/>
  <c r="V101"/>
  <c r="AG101"/>
  <c r="AK101"/>
  <c r="AV101"/>
  <c r="AZ101"/>
  <c r="R102"/>
  <c r="V102"/>
  <c r="AG102"/>
  <c r="AK102"/>
  <c r="AV102"/>
  <c r="AZ102"/>
  <c r="R103"/>
  <c r="V103"/>
  <c r="AG103"/>
  <c r="AK103"/>
  <c r="AV103"/>
  <c r="AZ103"/>
  <c r="R104"/>
  <c r="V104"/>
  <c r="AG104"/>
  <c r="AK104"/>
  <c r="AV104"/>
  <c r="AZ104"/>
  <c r="R105"/>
  <c r="V105"/>
  <c r="AG105"/>
  <c r="AK105"/>
  <c r="AV105"/>
  <c r="AZ105"/>
  <c r="R106"/>
  <c r="V106"/>
  <c r="AG106"/>
  <c r="AK106"/>
  <c r="AV106"/>
  <c r="AZ106"/>
  <c r="R107"/>
  <c r="Q105" i="24" s="1"/>
  <c r="V107" i="5"/>
  <c r="U105" i="24" s="1"/>
  <c r="AG107" i="5"/>
  <c r="AF105" i="24" s="1"/>
  <c r="AK107" i="5"/>
  <c r="AJ105" i="24" s="1"/>
  <c r="AV107" i="5"/>
  <c r="AU105" i="24" s="1"/>
  <c r="AZ107" i="5"/>
  <c r="AY105" i="24" s="1"/>
  <c r="DS3"/>
  <c r="DD5"/>
  <c r="CV5"/>
  <c r="CN5"/>
  <c r="DP108" i="5"/>
  <c r="DO106" i="24" s="1"/>
  <c r="DC107" i="5"/>
  <c r="DB105" i="24" s="1"/>
  <c r="CU107" i="5"/>
  <c r="CT105" i="24" s="1"/>
  <c r="CM107" i="5"/>
  <c r="CL105" i="24" s="1"/>
  <c r="DP107" i="5"/>
  <c r="DO105" i="24" s="1"/>
  <c r="DC106" i="5"/>
  <c r="CU106"/>
  <c r="CM106"/>
  <c r="DP106"/>
  <c r="DC105"/>
  <c r="CU105"/>
  <c r="CM105"/>
  <c r="DP105"/>
  <c r="DC104"/>
  <c r="CU104"/>
  <c r="CM104"/>
  <c r="DP104"/>
  <c r="DC103"/>
  <c r="CU103"/>
  <c r="CM103"/>
  <c r="DP103"/>
  <c r="DC102"/>
  <c r="CU102"/>
  <c r="CM102"/>
  <c r="DP102"/>
  <c r="DC101"/>
  <c r="CU101"/>
  <c r="CM101"/>
  <c r="DP101"/>
  <c r="DC100"/>
  <c r="CU100"/>
  <c r="CM100"/>
  <c r="DP100"/>
  <c r="DC99"/>
  <c r="CU99"/>
  <c r="CM99"/>
  <c r="DP99"/>
  <c r="DC98"/>
  <c r="CU98"/>
  <c r="CM98"/>
  <c r="DP98"/>
  <c r="DC97"/>
  <c r="CU97"/>
  <c r="CM97"/>
  <c r="DP97"/>
  <c r="DC96"/>
  <c r="CU96"/>
  <c r="CM96"/>
  <c r="DP96"/>
  <c r="DC95"/>
  <c r="CU95"/>
  <c r="CM95"/>
  <c r="DP95"/>
  <c r="DC94"/>
  <c r="CU94"/>
  <c r="CM94"/>
  <c r="DP94"/>
  <c r="DC93"/>
  <c r="CU93"/>
  <c r="CM93"/>
  <c r="DP93"/>
  <c r="DC92"/>
  <c r="CU92"/>
  <c r="CM92"/>
  <c r="DP92"/>
  <c r="DC91"/>
  <c r="CU91"/>
  <c r="CM91"/>
  <c r="DP91"/>
  <c r="DC90"/>
  <c r="CU90"/>
  <c r="CM90"/>
  <c r="DP90"/>
  <c r="DC89"/>
  <c r="CU89"/>
  <c r="CM89"/>
  <c r="DP89"/>
  <c r="DC88"/>
  <c r="CU88"/>
  <c r="CM88"/>
  <c r="DP88"/>
  <c r="DC87"/>
  <c r="CU87"/>
  <c r="CM87"/>
  <c r="DP87"/>
  <c r="DC86"/>
  <c r="CU86"/>
  <c r="CM86"/>
  <c r="DP86"/>
  <c r="DC85"/>
  <c r="CU85"/>
  <c r="CM85"/>
  <c r="DP85"/>
  <c r="DC84"/>
  <c r="CU84"/>
  <c r="CM84"/>
  <c r="DP84"/>
  <c r="DC83"/>
  <c r="CU83"/>
  <c r="CM83"/>
  <c r="DP83"/>
  <c r="DC82"/>
  <c r="CU82"/>
  <c r="CM82"/>
  <c r="DP82"/>
  <c r="DC81"/>
  <c r="CU81"/>
  <c r="CM81"/>
  <c r="DP81"/>
  <c r="DC80"/>
  <c r="CU80"/>
  <c r="CM80"/>
  <c r="DP80"/>
  <c r="DC79"/>
  <c r="CU79"/>
  <c r="CM79"/>
  <c r="DP79"/>
  <c r="DC78"/>
  <c r="CU78"/>
  <c r="CM78"/>
  <c r="DP78"/>
  <c r="DC77"/>
  <c r="CU77"/>
  <c r="CM77"/>
  <c r="DP77"/>
  <c r="DC76"/>
  <c r="CU76"/>
  <c r="CM76"/>
  <c r="DP76"/>
  <c r="DC75"/>
  <c r="CU75"/>
  <c r="CM75"/>
  <c r="DP75"/>
  <c r="DC74"/>
  <c r="CU74"/>
  <c r="CM74"/>
  <c r="DP74"/>
  <c r="DC73"/>
  <c r="CU73"/>
  <c r="CM73"/>
  <c r="DP73"/>
  <c r="DC72"/>
  <c r="CU72"/>
  <c r="CM72"/>
  <c r="DP72"/>
  <c r="DC71"/>
  <c r="CU71"/>
  <c r="CM71"/>
  <c r="DP71"/>
  <c r="DC70"/>
  <c r="CU70"/>
  <c r="CM70"/>
  <c r="DP70"/>
  <c r="DC69"/>
  <c r="CU69"/>
  <c r="CM69"/>
  <c r="DP69"/>
  <c r="DC68"/>
  <c r="CU68"/>
  <c r="CM68"/>
  <c r="DP68"/>
  <c r="DC67"/>
  <c r="CU67"/>
  <c r="CM67"/>
  <c r="DP67"/>
  <c r="DC66"/>
  <c r="CU66"/>
  <c r="CM66"/>
  <c r="DP66"/>
  <c r="DC65"/>
  <c r="CU65"/>
  <c r="CM65"/>
  <c r="DP65"/>
  <c r="DC64"/>
  <c r="CU64"/>
  <c r="CM64"/>
  <c r="DP64"/>
  <c r="DC63"/>
  <c r="CU63"/>
  <c r="CM63"/>
  <c r="DP63"/>
  <c r="DC62"/>
  <c r="CU62"/>
  <c r="CM62"/>
  <c r="DP62"/>
  <c r="DC61"/>
  <c r="CU61"/>
  <c r="CM61"/>
  <c r="DP61"/>
  <c r="DC60"/>
  <c r="CU60"/>
  <c r="CM60"/>
  <c r="DP60"/>
  <c r="DC59"/>
  <c r="CU59"/>
  <c r="CM59"/>
  <c r="DP59"/>
  <c r="DC58"/>
  <c r="CU58"/>
  <c r="CM58"/>
  <c r="DP58"/>
  <c r="DC57"/>
  <c r="CU57"/>
  <c r="CM57"/>
  <c r="DP57"/>
  <c r="DC56"/>
  <c r="CU56"/>
  <c r="CM56"/>
  <c r="DP56"/>
  <c r="DC55"/>
  <c r="CU55"/>
  <c r="CM55"/>
  <c r="DP55"/>
  <c r="DC54"/>
  <c r="CU54"/>
  <c r="CM54"/>
  <c r="DP54"/>
  <c r="DC53"/>
  <c r="CU53"/>
  <c r="CM53"/>
  <c r="DP53"/>
  <c r="DC52"/>
  <c r="CU52"/>
  <c r="CM52"/>
  <c r="DP52"/>
  <c r="DC51"/>
  <c r="CU51"/>
  <c r="CM51"/>
  <c r="DP51"/>
  <c r="DC50"/>
  <c r="CU50"/>
  <c r="CM50"/>
  <c r="DP50"/>
  <c r="DC49"/>
  <c r="CU49"/>
  <c r="CM49"/>
  <c r="DP49"/>
  <c r="DC48"/>
  <c r="CU48"/>
  <c r="CM48"/>
  <c r="DP48"/>
  <c r="DC47"/>
  <c r="CU47"/>
  <c r="CM47"/>
  <c r="DP47"/>
  <c r="DC46"/>
  <c r="CU46"/>
  <c r="CM46"/>
  <c r="DP46"/>
  <c r="DC45"/>
  <c r="CU45"/>
  <c r="CM45"/>
  <c r="DP45"/>
  <c r="DC44"/>
  <c r="CU44"/>
  <c r="CM44"/>
  <c r="DP44"/>
  <c r="DC43"/>
  <c r="CU43"/>
  <c r="CM43"/>
  <c r="DP43"/>
  <c r="DC42"/>
  <c r="CU42"/>
  <c r="CM42"/>
  <c r="DP42"/>
  <c r="DC41"/>
  <c r="CU41"/>
  <c r="CM41"/>
  <c r="DP41"/>
  <c r="DC40"/>
  <c r="CU40"/>
  <c r="CM40"/>
  <c r="DP40"/>
  <c r="DC39"/>
  <c r="CU39"/>
  <c r="CM39"/>
  <c r="DP39"/>
  <c r="DC38"/>
  <c r="CU38"/>
  <c r="CM38"/>
  <c r="DP38"/>
  <c r="DC37"/>
  <c r="CU37"/>
  <c r="CM37"/>
  <c r="DP37"/>
  <c r="DC36"/>
  <c r="CU36"/>
  <c r="CM36"/>
  <c r="DP36"/>
  <c r="DC35"/>
  <c r="CU35"/>
  <c r="CM35"/>
  <c r="DP35"/>
  <c r="DC34"/>
  <c r="CU34"/>
  <c r="CM34"/>
  <c r="DP34"/>
  <c r="DC33"/>
  <c r="CU33"/>
  <c r="CM33"/>
  <c r="DP33"/>
  <c r="DC32"/>
  <c r="CU32"/>
  <c r="CM32"/>
  <c r="DP32"/>
  <c r="DC31"/>
  <c r="CU31"/>
  <c r="CM31"/>
  <c r="DP31"/>
  <c r="DC30"/>
  <c r="CU30"/>
  <c r="CM30"/>
  <c r="DP30"/>
  <c r="DC29"/>
  <c r="CU29"/>
  <c r="CM29"/>
  <c r="DP29"/>
  <c r="DC28"/>
  <c r="CU28"/>
  <c r="CM28"/>
  <c r="DP28"/>
  <c r="DC27"/>
  <c r="CU27"/>
  <c r="CM27"/>
  <c r="DP27"/>
  <c r="DC26"/>
  <c r="CU26"/>
  <c r="CM26"/>
  <c r="DP26"/>
  <c r="DC25"/>
  <c r="CU25"/>
  <c r="CM25"/>
  <c r="DP25"/>
  <c r="DC24"/>
  <c r="CU24"/>
  <c r="CM24"/>
  <c r="DP24"/>
  <c r="DC23"/>
  <c r="CU23"/>
  <c r="CM23"/>
  <c r="DP23"/>
  <c r="DC22"/>
  <c r="CU22"/>
  <c r="CM22"/>
  <c r="DP22"/>
  <c r="DC21"/>
  <c r="CU21"/>
  <c r="CM21"/>
  <c r="DP21"/>
  <c r="DC20"/>
  <c r="CU20"/>
  <c r="CM20"/>
  <c r="DP20"/>
  <c r="DC19"/>
  <c r="CU19"/>
  <c r="CM19"/>
  <c r="DP19"/>
  <c r="DC18"/>
  <c r="CU18"/>
  <c r="CM18"/>
  <c r="DP18"/>
  <c r="DC17"/>
  <c r="CU17"/>
  <c r="CM17"/>
  <c r="DP17"/>
  <c r="DC16"/>
  <c r="CU16"/>
  <c r="CM16"/>
  <c r="DP16"/>
  <c r="DC15"/>
  <c r="CU15"/>
  <c r="CM15"/>
  <c r="DP15"/>
  <c r="DC14"/>
  <c r="CU14"/>
  <c r="CM14"/>
  <c r="DP14"/>
  <c r="DC13"/>
  <c r="CU13"/>
  <c r="CM13"/>
  <c r="DP13"/>
  <c r="DC12"/>
  <c r="CU12"/>
  <c r="CM12"/>
  <c r="DP12"/>
  <c r="I111"/>
  <c r="DC11"/>
  <c r="CU11"/>
  <c r="CM11"/>
  <c r="DP11"/>
  <c r="CU10"/>
  <c r="CM10"/>
  <c r="DP10"/>
  <c r="BK106"/>
  <c r="BO106"/>
  <c r="BP106"/>
  <c r="BK107"/>
  <c r="BJ105" i="24" s="1"/>
  <c r="BO107" i="5"/>
  <c r="BN105" i="24" s="1"/>
  <c r="BK108" i="5"/>
  <c r="BJ106" i="24" s="1"/>
  <c r="BO108" i="5"/>
  <c r="BN106" i="24" s="1"/>
  <c r="K1" i="5"/>
  <c r="BS1" s="1"/>
  <c r="BK8"/>
  <c r="BO8"/>
  <c r="BK10"/>
  <c r="BO10"/>
  <c r="BP10"/>
  <c r="BQ10"/>
  <c r="BP8" i="24" s="1"/>
  <c r="BK11" i="5"/>
  <c r="BO11"/>
  <c r="BP11"/>
  <c r="BQ11"/>
  <c r="BP9" i="24" s="1"/>
  <c r="BR11" i="5"/>
  <c r="BK12"/>
  <c r="BO12"/>
  <c r="BP12"/>
  <c r="BQ12"/>
  <c r="BP10" i="24" s="1"/>
  <c r="BK13" i="5"/>
  <c r="BO13"/>
  <c r="BP13"/>
  <c r="BQ13"/>
  <c r="BP11" i="24" s="1"/>
  <c r="BR13" i="5"/>
  <c r="BK14"/>
  <c r="BO14"/>
  <c r="BP14"/>
  <c r="BQ14"/>
  <c r="BP12" i="24" s="1"/>
  <c r="BK15" i="5"/>
  <c r="BO15"/>
  <c r="BP15"/>
  <c r="BQ15"/>
  <c r="BP13" i="24" s="1"/>
  <c r="BR15" i="5"/>
  <c r="BK16"/>
  <c r="BO16"/>
  <c r="BP16"/>
  <c r="BQ16"/>
  <c r="BP14" i="24" s="1"/>
  <c r="BK17" i="5"/>
  <c r="BO17"/>
  <c r="BP17"/>
  <c r="BQ17"/>
  <c r="BP15" i="24" s="1"/>
  <c r="BR17" i="5"/>
  <c r="BK18"/>
  <c r="BO18"/>
  <c r="BP18"/>
  <c r="BQ18"/>
  <c r="BP16" i="24" s="1"/>
  <c r="BK19" i="5"/>
  <c r="BO19"/>
  <c r="BP19"/>
  <c r="BQ19"/>
  <c r="BP17" i="24" s="1"/>
  <c r="BR19" i="5"/>
  <c r="BK20"/>
  <c r="BO20"/>
  <c r="BP20"/>
  <c r="BQ20"/>
  <c r="BP18" i="24" s="1"/>
  <c r="BK21" i="5"/>
  <c r="BO21"/>
  <c r="BP21"/>
  <c r="BQ21"/>
  <c r="BP19" i="24" s="1"/>
  <c r="BR21" i="5"/>
  <c r="BK22"/>
  <c r="BO22"/>
  <c r="BP22"/>
  <c r="BQ22"/>
  <c r="BP20" i="24" s="1"/>
  <c r="BK23" i="5"/>
  <c r="BO23"/>
  <c r="BP23"/>
  <c r="BQ23"/>
  <c r="BP21" i="24" s="1"/>
  <c r="BR23" i="5"/>
  <c r="BK24"/>
  <c r="BO24"/>
  <c r="BP24"/>
  <c r="BQ24"/>
  <c r="BP22" i="24" s="1"/>
  <c r="BK25" i="5"/>
  <c r="BO25"/>
  <c r="BP25"/>
  <c r="BQ25"/>
  <c r="BP23" i="24" s="1"/>
  <c r="BR25" i="5"/>
  <c r="BK26"/>
  <c r="BO26"/>
  <c r="BP26"/>
  <c r="BQ26"/>
  <c r="BP24" i="24" s="1"/>
  <c r="BK27" i="5"/>
  <c r="BO27"/>
  <c r="BP27"/>
  <c r="BQ27"/>
  <c r="BP25" i="24" s="1"/>
  <c r="BR27" i="5"/>
  <c r="BK28"/>
  <c r="BO28"/>
  <c r="BP28"/>
  <c r="BQ28"/>
  <c r="BP26" i="24" s="1"/>
  <c r="BK29" i="5"/>
  <c r="BO29"/>
  <c r="BP29"/>
  <c r="BQ29"/>
  <c r="BP27" i="24" s="1"/>
  <c r="BR29" i="5"/>
  <c r="BK30"/>
  <c r="BO30"/>
  <c r="BP30"/>
  <c r="BQ30"/>
  <c r="BP28" i="24" s="1"/>
  <c r="BK31" i="5"/>
  <c r="BO31"/>
  <c r="BP31"/>
  <c r="BQ31"/>
  <c r="BP29" i="24" s="1"/>
  <c r="BR31" i="5"/>
  <c r="BK32"/>
  <c r="BO32"/>
  <c r="BP32"/>
  <c r="BQ32"/>
  <c r="BP30" i="24" s="1"/>
  <c r="BK33" i="5"/>
  <c r="BO33"/>
  <c r="BP33"/>
  <c r="BQ33"/>
  <c r="BP31" i="24" s="1"/>
  <c r="BR33" i="5"/>
  <c r="BK34"/>
  <c r="BO34"/>
  <c r="BP34"/>
  <c r="BQ34"/>
  <c r="BP32" i="24" s="1"/>
  <c r="BK35" i="5"/>
  <c r="BO35"/>
  <c r="BP35"/>
  <c r="BQ35"/>
  <c r="BP33" i="24" s="1"/>
  <c r="BR35" i="5"/>
  <c r="BK36"/>
  <c r="BO36"/>
  <c r="BP36"/>
  <c r="BQ36"/>
  <c r="BP34" i="24" s="1"/>
  <c r="BK37" i="5"/>
  <c r="BO37"/>
  <c r="BP37"/>
  <c r="BQ37"/>
  <c r="BP35" i="24" s="1"/>
  <c r="BR37" i="5"/>
  <c r="BK38"/>
  <c r="BO38"/>
  <c r="BP38"/>
  <c r="BQ38"/>
  <c r="BP36" i="24" s="1"/>
  <c r="BK39" i="5"/>
  <c r="BO39"/>
  <c r="BP39"/>
  <c r="BQ39"/>
  <c r="BP37" i="24" s="1"/>
  <c r="BR39" i="5"/>
  <c r="BK40"/>
  <c r="BO40"/>
  <c r="BP40"/>
  <c r="BQ40"/>
  <c r="BP38" i="24" s="1"/>
  <c r="BK41" i="5"/>
  <c r="BO41"/>
  <c r="BP41"/>
  <c r="BQ41"/>
  <c r="BP39" i="24" s="1"/>
  <c r="BR41" i="5"/>
  <c r="BK42"/>
  <c r="BO42"/>
  <c r="BP42"/>
  <c r="BQ42"/>
  <c r="BP40" i="24" s="1"/>
  <c r="BK43" i="5"/>
  <c r="BO43"/>
  <c r="BP43"/>
  <c r="BQ43"/>
  <c r="BP41" i="24" s="1"/>
  <c r="BR43" i="5"/>
  <c r="BK44"/>
  <c r="BO44"/>
  <c r="BP44"/>
  <c r="BQ44"/>
  <c r="BP42" i="24" s="1"/>
  <c r="BK45" i="5"/>
  <c r="BO45"/>
  <c r="BP45"/>
  <c r="BQ45"/>
  <c r="BP43" i="24" s="1"/>
  <c r="BR45" i="5"/>
  <c r="BK46"/>
  <c r="BO46"/>
  <c r="BP46"/>
  <c r="BQ46"/>
  <c r="BP44" i="24" s="1"/>
  <c r="BK47" i="5"/>
  <c r="BO47"/>
  <c r="BP47"/>
  <c r="BQ47"/>
  <c r="BP45" i="24" s="1"/>
  <c r="BR47" i="5"/>
  <c r="BK48"/>
  <c r="BO48"/>
  <c r="BP48"/>
  <c r="BQ48"/>
  <c r="BP46" i="24" s="1"/>
  <c r="BK49" i="5"/>
  <c r="BO49"/>
  <c r="BP49"/>
  <c r="BQ49"/>
  <c r="BP47" i="24" s="1"/>
  <c r="BR49" i="5"/>
  <c r="BK50"/>
  <c r="BO50"/>
  <c r="BP50"/>
  <c r="BQ50"/>
  <c r="BP48" i="24" s="1"/>
  <c r="BK51" i="5"/>
  <c r="BO51"/>
  <c r="BP51"/>
  <c r="BQ51"/>
  <c r="BP49" i="24" s="1"/>
  <c r="BR51" i="5"/>
  <c r="BK52"/>
  <c r="BO52"/>
  <c r="BP52"/>
  <c r="BQ52"/>
  <c r="BP50" i="24" s="1"/>
  <c r="BK53" i="5"/>
  <c r="BO53"/>
  <c r="BP53"/>
  <c r="BQ53"/>
  <c r="BP51" i="24" s="1"/>
  <c r="BR53" i="5"/>
  <c r="BK54"/>
  <c r="BO54"/>
  <c r="BP54"/>
  <c r="BQ54"/>
  <c r="BP52" i="24" s="1"/>
  <c r="BK55" i="5"/>
  <c r="BO55"/>
  <c r="BP55"/>
  <c r="BQ55"/>
  <c r="BP53" i="24" s="1"/>
  <c r="BR55" i="5"/>
  <c r="BK56"/>
  <c r="BO56"/>
  <c r="BP56"/>
  <c r="BQ56"/>
  <c r="BP54" i="24" s="1"/>
  <c r="BK57" i="5"/>
  <c r="BO57"/>
  <c r="BP57"/>
  <c r="BQ57"/>
  <c r="BP55" i="24" s="1"/>
  <c r="BR57" i="5"/>
  <c r="BK58"/>
  <c r="BO58"/>
  <c r="BP58"/>
  <c r="BQ58"/>
  <c r="BP56" i="24" s="1"/>
  <c r="BK59" i="5"/>
  <c r="BO59"/>
  <c r="BP59"/>
  <c r="BQ59"/>
  <c r="BP57" i="24" s="1"/>
  <c r="BR59" i="5"/>
  <c r="BK60"/>
  <c r="BO60"/>
  <c r="BP60"/>
  <c r="BQ60"/>
  <c r="BP58" i="24" s="1"/>
  <c r="BK61" i="5"/>
  <c r="BO61"/>
  <c r="BP61"/>
  <c r="BQ61"/>
  <c r="BP59" i="24" s="1"/>
  <c r="BR61" i="5"/>
  <c r="BK62"/>
  <c r="BO62"/>
  <c r="BP62"/>
  <c r="BQ62"/>
  <c r="BP60" i="24" s="1"/>
  <c r="BK63" i="5"/>
  <c r="BO63"/>
  <c r="BP63"/>
  <c r="BQ63"/>
  <c r="BP61" i="24" s="1"/>
  <c r="BR63" i="5"/>
  <c r="BK64"/>
  <c r="BO64"/>
  <c r="BP64"/>
  <c r="BQ64"/>
  <c r="BP62" i="24" s="1"/>
  <c r="BK65" i="5"/>
  <c r="BO65"/>
  <c r="BP65"/>
  <c r="BQ65"/>
  <c r="BP63" i="24" s="1"/>
  <c r="BR65" i="5"/>
  <c r="BK66"/>
  <c r="BO66"/>
  <c r="BP66"/>
  <c r="BQ66"/>
  <c r="BP64" i="24" s="1"/>
  <c r="BK67" i="5"/>
  <c r="BO67"/>
  <c r="BP67"/>
  <c r="BQ67"/>
  <c r="BP65" i="24" s="1"/>
  <c r="BR67" i="5"/>
  <c r="BK68"/>
  <c r="BO68"/>
  <c r="BP68"/>
  <c r="BQ68"/>
  <c r="BP66" i="24" s="1"/>
  <c r="BK69" i="5"/>
  <c r="BO69"/>
  <c r="BP69"/>
  <c r="BQ69"/>
  <c r="BP67" i="24" s="1"/>
  <c r="BR69" i="5"/>
  <c r="BK70"/>
  <c r="BO70"/>
  <c r="BP70"/>
  <c r="BQ70"/>
  <c r="BP68" i="24" s="1"/>
  <c r="BK71" i="5"/>
  <c r="BO71"/>
  <c r="BP71"/>
  <c r="BQ71"/>
  <c r="BP69" i="24" s="1"/>
  <c r="BR71" i="5"/>
  <c r="BK72"/>
  <c r="BO72"/>
  <c r="BP72"/>
  <c r="BQ72"/>
  <c r="BP70" i="24" s="1"/>
  <c r="BK73" i="5"/>
  <c r="BO73"/>
  <c r="BP73"/>
  <c r="BQ73"/>
  <c r="BP71" i="24" s="1"/>
  <c r="BR73" i="5"/>
  <c r="BK74"/>
  <c r="BO74"/>
  <c r="BP74"/>
  <c r="BQ74"/>
  <c r="BP72" i="24" s="1"/>
  <c r="BK75" i="5"/>
  <c r="BO75"/>
  <c r="BP75"/>
  <c r="BQ75"/>
  <c r="BP73" i="24" s="1"/>
  <c r="BR75" i="5"/>
  <c r="BK76"/>
  <c r="BO76"/>
  <c r="BP76"/>
  <c r="BQ76"/>
  <c r="BP74" i="24" s="1"/>
  <c r="BK77" i="5"/>
  <c r="BO77"/>
  <c r="BP77"/>
  <c r="BQ77"/>
  <c r="BP75" i="24" s="1"/>
  <c r="BR77" i="5"/>
  <c r="BK78"/>
  <c r="BO78"/>
  <c r="BP78"/>
  <c r="BQ78"/>
  <c r="BP76" i="24" s="1"/>
  <c r="BK79" i="5"/>
  <c r="BO79"/>
  <c r="BP79"/>
  <c r="BQ79"/>
  <c r="BP77" i="24" s="1"/>
  <c r="BR79" i="5"/>
  <c r="BK80"/>
  <c r="BO80"/>
  <c r="BP80"/>
  <c r="BQ80"/>
  <c r="BP78" i="24" s="1"/>
  <c r="BK81" i="5"/>
  <c r="BO81"/>
  <c r="BP81"/>
  <c r="BQ81"/>
  <c r="BP79" i="24" s="1"/>
  <c r="BR81" i="5"/>
  <c r="BK82"/>
  <c r="BO82"/>
  <c r="BP82"/>
  <c r="BQ82"/>
  <c r="BP80" i="24" s="1"/>
  <c r="BK83" i="5"/>
  <c r="BO83"/>
  <c r="BP83"/>
  <c r="BQ83"/>
  <c r="BP81" i="24" s="1"/>
  <c r="BR83" i="5"/>
  <c r="BK84"/>
  <c r="BO84"/>
  <c r="BP84"/>
  <c r="BQ84"/>
  <c r="BP82" i="24" s="1"/>
  <c r="BK85" i="5"/>
  <c r="BO85"/>
  <c r="BP85"/>
  <c r="BQ85"/>
  <c r="BP83" i="24" s="1"/>
  <c r="BR85" i="5"/>
  <c r="BK86"/>
  <c r="BO86"/>
  <c r="BP86"/>
  <c r="BQ86"/>
  <c r="BP84" i="24" s="1"/>
  <c r="BK87" i="5"/>
  <c r="BO87"/>
  <c r="BP87"/>
  <c r="BQ87"/>
  <c r="BP85" i="24" s="1"/>
  <c r="BR87" i="5"/>
  <c r="BK88"/>
  <c r="BO88"/>
  <c r="BP88"/>
  <c r="BQ88"/>
  <c r="BP86" i="24" s="1"/>
  <c r="BK89" i="5"/>
  <c r="BO89"/>
  <c r="BP89"/>
  <c r="BQ89"/>
  <c r="BP87" i="24" s="1"/>
  <c r="BR89" i="5"/>
  <c r="BK90"/>
  <c r="BO90"/>
  <c r="BP90"/>
  <c r="BQ90"/>
  <c r="BP88" i="24" s="1"/>
  <c r="BK91" i="5"/>
  <c r="BO91"/>
  <c r="BP91"/>
  <c r="BQ91"/>
  <c r="BP89" i="24" s="1"/>
  <c r="BR91" i="5"/>
  <c r="BK92"/>
  <c r="BO92"/>
  <c r="BP92"/>
  <c r="BQ92"/>
  <c r="BP90" i="24" s="1"/>
  <c r="BK93" i="5"/>
  <c r="BO93"/>
  <c r="BP93"/>
  <c r="BQ93"/>
  <c r="BP91" i="24" s="1"/>
  <c r="BR93" i="5"/>
  <c r="BK94"/>
  <c r="BO94"/>
  <c r="BP94"/>
  <c r="BQ94"/>
  <c r="BP92" i="24" s="1"/>
  <c r="BK95" i="5"/>
  <c r="BO95"/>
  <c r="BP95"/>
  <c r="BQ95"/>
  <c r="BP93" i="24" s="1"/>
  <c r="BR95" i="5"/>
  <c r="BK96"/>
  <c r="BO96"/>
  <c r="BP96"/>
  <c r="BQ96"/>
  <c r="BP94" i="24" s="1"/>
  <c r="BK97" i="5"/>
  <c r="BO97"/>
  <c r="BP97"/>
  <c r="BQ97"/>
  <c r="BP95" i="24" s="1"/>
  <c r="BR97" i="5"/>
  <c r="BK98"/>
  <c r="BO98"/>
  <c r="BP98"/>
  <c r="BQ98"/>
  <c r="BP96" i="24" s="1"/>
  <c r="BK99" i="5"/>
  <c r="BO99"/>
  <c r="BP99"/>
  <c r="BQ99"/>
  <c r="BP97" i="24" s="1"/>
  <c r="BR99" i="5"/>
  <c r="BK100"/>
  <c r="BO100"/>
  <c r="BP100"/>
  <c r="BQ100"/>
  <c r="BP98" i="24" s="1"/>
  <c r="BK101" i="5"/>
  <c r="BO101"/>
  <c r="BP101"/>
  <c r="BQ101"/>
  <c r="BP99" i="24" s="1"/>
  <c r="BR101" i="5"/>
  <c r="BK102"/>
  <c r="BO102"/>
  <c r="BP102"/>
  <c r="BQ102"/>
  <c r="BP100" i="24" s="1"/>
  <c r="BK103" i="5"/>
  <c r="BO103"/>
  <c r="BP103"/>
  <c r="BQ103"/>
  <c r="BP101" i="24" s="1"/>
  <c r="BR103" i="5"/>
  <c r="BK104"/>
  <c r="BO104"/>
  <c r="BP104"/>
  <c r="BQ104"/>
  <c r="BP102" i="24" s="1"/>
  <c r="BK105" i="5"/>
  <c r="BO105"/>
  <c r="BP105"/>
  <c r="BQ105"/>
  <c r="BP103" i="24" s="1"/>
  <c r="BR105" i="5"/>
  <c r="BQ106"/>
  <c r="BP104" i="24" s="1"/>
  <c r="BR106" i="5"/>
  <c r="C9" i="24"/>
  <c r="B9" s="1"/>
  <c r="C8"/>
  <c r="C7"/>
  <c r="B7" s="1"/>
  <c r="C10"/>
  <c r="B10" s="1"/>
  <c r="C11"/>
  <c r="B11" s="1"/>
  <c r="C12"/>
  <c r="B12"/>
  <c r="C13"/>
  <c r="B13" s="1"/>
  <c r="C14"/>
  <c r="B14" s="1"/>
  <c r="C15"/>
  <c r="B15" s="1"/>
  <c r="C16"/>
  <c r="B16" s="1"/>
  <c r="C17"/>
  <c r="B17" s="1"/>
  <c r="C18"/>
  <c r="B18" s="1"/>
  <c r="C19"/>
  <c r="B19" s="1"/>
  <c r="C20"/>
  <c r="B20" s="1"/>
  <c r="C21"/>
  <c r="B21" s="1"/>
  <c r="C22"/>
  <c r="B22" s="1"/>
  <c r="C23"/>
  <c r="B23" s="1"/>
  <c r="C24"/>
  <c r="B24" s="1"/>
  <c r="C25"/>
  <c r="B25" s="1"/>
  <c r="C26"/>
  <c r="B26" s="1"/>
  <c r="C27"/>
  <c r="B27" s="1"/>
  <c r="C28"/>
  <c r="B28" s="1"/>
  <c r="C29"/>
  <c r="B29" s="1"/>
  <c r="C30"/>
  <c r="B30" s="1"/>
  <c r="C31"/>
  <c r="B31" s="1"/>
  <c r="C32"/>
  <c r="B32" s="1"/>
  <c r="C33"/>
  <c r="B33" s="1"/>
  <c r="C34"/>
  <c r="B34" s="1"/>
  <c r="C35"/>
  <c r="B35" s="1"/>
  <c r="C36"/>
  <c r="B36" s="1"/>
  <c r="C37"/>
  <c r="B37" s="1"/>
  <c r="C38"/>
  <c r="B38" s="1"/>
  <c r="C39"/>
  <c r="B39" s="1"/>
  <c r="C40"/>
  <c r="B40" s="1"/>
  <c r="C41"/>
  <c r="B41" s="1"/>
  <c r="C42"/>
  <c r="B42" s="1"/>
  <c r="C43"/>
  <c r="B43" s="1"/>
  <c r="C44"/>
  <c r="B44" s="1"/>
  <c r="C45"/>
  <c r="B45" s="1"/>
  <c r="C46"/>
  <c r="B46" s="1"/>
  <c r="C47"/>
  <c r="B47" s="1"/>
  <c r="C48"/>
  <c r="B48" s="1"/>
  <c r="C49"/>
  <c r="B49" s="1"/>
  <c r="C50"/>
  <c r="B50" s="1"/>
  <c r="C51"/>
  <c r="B51" s="1"/>
  <c r="C52"/>
  <c r="B52" s="1"/>
  <c r="C53"/>
  <c r="B53" s="1"/>
  <c r="C54"/>
  <c r="B54" s="1"/>
  <c r="C55"/>
  <c r="B55" s="1"/>
  <c r="C56"/>
  <c r="B56" s="1"/>
  <c r="C57"/>
  <c r="B57" s="1"/>
  <c r="C58"/>
  <c r="B58" s="1"/>
  <c r="C59"/>
  <c r="B59" s="1"/>
  <c r="C60"/>
  <c r="B60" s="1"/>
  <c r="C61"/>
  <c r="B61" s="1"/>
  <c r="C62"/>
  <c r="B62" s="1"/>
  <c r="C63"/>
  <c r="B63" s="1"/>
  <c r="C64"/>
  <c r="B64" s="1"/>
  <c r="C65"/>
  <c r="B65" s="1"/>
  <c r="C66"/>
  <c r="B66" s="1"/>
  <c r="C67"/>
  <c r="B67" s="1"/>
  <c r="C68"/>
  <c r="B68" s="1"/>
  <c r="C69"/>
  <c r="B69" s="1"/>
  <c r="C70"/>
  <c r="B70" s="1"/>
  <c r="C71"/>
  <c r="B71" s="1"/>
  <c r="C72"/>
  <c r="B72" s="1"/>
  <c r="C73"/>
  <c r="B73" s="1"/>
  <c r="C74"/>
  <c r="B74" s="1"/>
  <c r="C75"/>
  <c r="B75" s="1"/>
  <c r="C76"/>
  <c r="B76" s="1"/>
  <c r="C77"/>
  <c r="B77" s="1"/>
  <c r="C78"/>
  <c r="B78" s="1"/>
  <c r="C79"/>
  <c r="B79" s="1"/>
  <c r="C80"/>
  <c r="B80" s="1"/>
  <c r="C81"/>
  <c r="B81" s="1"/>
  <c r="C82"/>
  <c r="B82" s="1"/>
  <c r="C83"/>
  <c r="B83" s="1"/>
  <c r="C84"/>
  <c r="B84" s="1"/>
  <c r="C85"/>
  <c r="B85" s="1"/>
  <c r="C86"/>
  <c r="B86" s="1"/>
  <c r="C87"/>
  <c r="B87" s="1"/>
  <c r="C88"/>
  <c r="B88" s="1"/>
  <c r="C89"/>
  <c r="B89" s="1"/>
  <c r="C90"/>
  <c r="B90" s="1"/>
  <c r="C91"/>
  <c r="B91" s="1"/>
  <c r="C92"/>
  <c r="B92" s="1"/>
  <c r="C93"/>
  <c r="B93" s="1"/>
  <c r="C94"/>
  <c r="B94" s="1"/>
  <c r="C95"/>
  <c r="B95" s="1"/>
  <c r="C96"/>
  <c r="B96" s="1"/>
  <c r="C97"/>
  <c r="B97" s="1"/>
  <c r="C98"/>
  <c r="B98" s="1"/>
  <c r="C99"/>
  <c r="B99" s="1"/>
  <c r="C100"/>
  <c r="B100" s="1"/>
  <c r="C101"/>
  <c r="B101" s="1"/>
  <c r="C102"/>
  <c r="B102" s="1"/>
  <c r="C103"/>
  <c r="B103" s="1"/>
  <c r="C104"/>
  <c r="B104" s="1"/>
  <c r="C105"/>
  <c r="B105" s="1"/>
  <c r="C106"/>
  <c r="B106" s="1"/>
  <c r="Y2"/>
  <c r="Y107" s="1"/>
  <c r="J4" i="21" s="1"/>
  <c r="BC2" i="24"/>
  <c r="BC107" s="1"/>
  <c r="AN2"/>
  <c r="AN107" s="1"/>
  <c r="Q4" i="21" s="1"/>
  <c r="J2" i="24"/>
  <c r="L3" i="21"/>
  <c r="B6" s="1"/>
  <c r="E7" i="24"/>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N110" s="1"/>
  <c r="E106"/>
  <c r="I106"/>
  <c r="H106"/>
  <c r="G106"/>
  <c r="F106"/>
  <c r="D106"/>
  <c r="I105"/>
  <c r="H105"/>
  <c r="G105"/>
  <c r="F105"/>
  <c r="D105"/>
  <c r="I104"/>
  <c r="H104"/>
  <c r="G104"/>
  <c r="F104"/>
  <c r="D104"/>
  <c r="I103"/>
  <c r="H103"/>
  <c r="G103"/>
  <c r="F103"/>
  <c r="D103"/>
  <c r="I102"/>
  <c r="H102"/>
  <c r="G102"/>
  <c r="F102"/>
  <c r="D102"/>
  <c r="I101"/>
  <c r="H101"/>
  <c r="G101"/>
  <c r="F101"/>
  <c r="D101"/>
  <c r="I100"/>
  <c r="H100"/>
  <c r="G100"/>
  <c r="F100"/>
  <c r="D100"/>
  <c r="I99"/>
  <c r="H99"/>
  <c r="G99"/>
  <c r="F99"/>
  <c r="D99"/>
  <c r="I98"/>
  <c r="H98"/>
  <c r="G98"/>
  <c r="F98"/>
  <c r="D98"/>
  <c r="I97"/>
  <c r="H97"/>
  <c r="G97"/>
  <c r="F97"/>
  <c r="D97"/>
  <c r="I96"/>
  <c r="H96"/>
  <c r="G96"/>
  <c r="F96"/>
  <c r="D96"/>
  <c r="I95"/>
  <c r="H95"/>
  <c r="G95"/>
  <c r="F95"/>
  <c r="D95"/>
  <c r="I94"/>
  <c r="H94"/>
  <c r="G94"/>
  <c r="F94"/>
  <c r="D94"/>
  <c r="I93"/>
  <c r="H93"/>
  <c r="G93"/>
  <c r="F93"/>
  <c r="D93"/>
  <c r="I92"/>
  <c r="H92"/>
  <c r="G92"/>
  <c r="F92"/>
  <c r="D92"/>
  <c r="I91"/>
  <c r="H91"/>
  <c r="G91"/>
  <c r="F91"/>
  <c r="D91"/>
  <c r="I90"/>
  <c r="H90"/>
  <c r="G90"/>
  <c r="F90"/>
  <c r="D90"/>
  <c r="I89"/>
  <c r="H89"/>
  <c r="G89"/>
  <c r="F89"/>
  <c r="D89"/>
  <c r="I88"/>
  <c r="H88"/>
  <c r="G88"/>
  <c r="F88"/>
  <c r="D88"/>
  <c r="I87"/>
  <c r="H87"/>
  <c r="G87"/>
  <c r="F87"/>
  <c r="D87"/>
  <c r="I86"/>
  <c r="H86"/>
  <c r="G86"/>
  <c r="F86"/>
  <c r="D86"/>
  <c r="I85"/>
  <c r="H85"/>
  <c r="G85"/>
  <c r="F85"/>
  <c r="D85"/>
  <c r="I84"/>
  <c r="H84"/>
  <c r="G84"/>
  <c r="F84"/>
  <c r="D84"/>
  <c r="I83"/>
  <c r="H83"/>
  <c r="G83"/>
  <c r="F83"/>
  <c r="D83"/>
  <c r="I82"/>
  <c r="H82"/>
  <c r="G82"/>
  <c r="F82"/>
  <c r="D82"/>
  <c r="I81"/>
  <c r="H81"/>
  <c r="G81"/>
  <c r="F81"/>
  <c r="D81"/>
  <c r="I80"/>
  <c r="H80"/>
  <c r="G80"/>
  <c r="F80"/>
  <c r="D80"/>
  <c r="I79"/>
  <c r="H79"/>
  <c r="G79"/>
  <c r="F79"/>
  <c r="D79"/>
  <c r="I78"/>
  <c r="H78"/>
  <c r="G78"/>
  <c r="F78"/>
  <c r="D78"/>
  <c r="I77"/>
  <c r="H77"/>
  <c r="G77"/>
  <c r="F77"/>
  <c r="D77"/>
  <c r="I76"/>
  <c r="H76"/>
  <c r="G76"/>
  <c r="F76"/>
  <c r="D76"/>
  <c r="I75"/>
  <c r="H75"/>
  <c r="G75"/>
  <c r="F75"/>
  <c r="D75"/>
  <c r="I74"/>
  <c r="H74"/>
  <c r="G74"/>
  <c r="F74"/>
  <c r="D74"/>
  <c r="I73"/>
  <c r="H73"/>
  <c r="G73"/>
  <c r="F73"/>
  <c r="D73"/>
  <c r="I72"/>
  <c r="H72"/>
  <c r="G72"/>
  <c r="F72"/>
  <c r="D72"/>
  <c r="I71"/>
  <c r="H71"/>
  <c r="G71"/>
  <c r="F71"/>
  <c r="D71"/>
  <c r="I70"/>
  <c r="H70"/>
  <c r="G70"/>
  <c r="F70"/>
  <c r="D70"/>
  <c r="I69"/>
  <c r="H69"/>
  <c r="G69"/>
  <c r="F69"/>
  <c r="D69"/>
  <c r="I68"/>
  <c r="H68"/>
  <c r="G68"/>
  <c r="F68"/>
  <c r="D68"/>
  <c r="I67"/>
  <c r="H67"/>
  <c r="G67"/>
  <c r="F67"/>
  <c r="D67"/>
  <c r="I66"/>
  <c r="H66"/>
  <c r="G66"/>
  <c r="F66"/>
  <c r="D66"/>
  <c r="I65"/>
  <c r="H65"/>
  <c r="G65"/>
  <c r="F65"/>
  <c r="D65"/>
  <c r="I64"/>
  <c r="H64"/>
  <c r="G64"/>
  <c r="F64"/>
  <c r="D64"/>
  <c r="I63"/>
  <c r="H63"/>
  <c r="G63"/>
  <c r="F63"/>
  <c r="D63"/>
  <c r="I62"/>
  <c r="H62"/>
  <c r="G62"/>
  <c r="F62"/>
  <c r="D62"/>
  <c r="I61"/>
  <c r="H61"/>
  <c r="G61"/>
  <c r="F61"/>
  <c r="D61"/>
  <c r="I60"/>
  <c r="H60"/>
  <c r="G60"/>
  <c r="F60"/>
  <c r="D60"/>
  <c r="I59"/>
  <c r="H59"/>
  <c r="G59"/>
  <c r="F59"/>
  <c r="D59"/>
  <c r="I58"/>
  <c r="H58"/>
  <c r="G58"/>
  <c r="F58"/>
  <c r="D58"/>
  <c r="I57"/>
  <c r="H57"/>
  <c r="G57"/>
  <c r="F57"/>
  <c r="D57"/>
  <c r="I56"/>
  <c r="H56"/>
  <c r="G56"/>
  <c r="F56"/>
  <c r="D56"/>
  <c r="I55"/>
  <c r="H55"/>
  <c r="G55"/>
  <c r="F55"/>
  <c r="D55"/>
  <c r="I54"/>
  <c r="H54"/>
  <c r="G54"/>
  <c r="F54"/>
  <c r="D54"/>
  <c r="I53"/>
  <c r="H53"/>
  <c r="G53"/>
  <c r="F53"/>
  <c r="D53"/>
  <c r="I52"/>
  <c r="H52"/>
  <c r="G52"/>
  <c r="F52"/>
  <c r="D52"/>
  <c r="I51"/>
  <c r="H51"/>
  <c r="G51"/>
  <c r="F51"/>
  <c r="D51"/>
  <c r="I50"/>
  <c r="H50"/>
  <c r="G50"/>
  <c r="F50"/>
  <c r="D50"/>
  <c r="I49"/>
  <c r="H49"/>
  <c r="G49"/>
  <c r="F49"/>
  <c r="D49"/>
  <c r="I48"/>
  <c r="H48"/>
  <c r="G48"/>
  <c r="F48"/>
  <c r="D48"/>
  <c r="I47"/>
  <c r="H47"/>
  <c r="G47"/>
  <c r="F47"/>
  <c r="D47"/>
  <c r="I46"/>
  <c r="H46"/>
  <c r="G46"/>
  <c r="F46"/>
  <c r="D46"/>
  <c r="I45"/>
  <c r="H45"/>
  <c r="G45"/>
  <c r="F45"/>
  <c r="D45"/>
  <c r="I44"/>
  <c r="H44"/>
  <c r="G44"/>
  <c r="F44"/>
  <c r="D44"/>
  <c r="I43"/>
  <c r="H43"/>
  <c r="G43"/>
  <c r="F43"/>
  <c r="D43"/>
  <c r="I42"/>
  <c r="H42"/>
  <c r="G42"/>
  <c r="F42"/>
  <c r="D42"/>
  <c r="I41"/>
  <c r="H41"/>
  <c r="G41"/>
  <c r="F41"/>
  <c r="D41"/>
  <c r="I40"/>
  <c r="H40"/>
  <c r="G40"/>
  <c r="F40"/>
  <c r="D40"/>
  <c r="I39"/>
  <c r="H39"/>
  <c r="G39"/>
  <c r="F39"/>
  <c r="D39"/>
  <c r="I38"/>
  <c r="H38"/>
  <c r="G38"/>
  <c r="F38"/>
  <c r="D38"/>
  <c r="I37"/>
  <c r="H37"/>
  <c r="G37"/>
  <c r="F37"/>
  <c r="D37"/>
  <c r="I36"/>
  <c r="H36"/>
  <c r="G36"/>
  <c r="F36"/>
  <c r="D36"/>
  <c r="I35"/>
  <c r="H35"/>
  <c r="G35"/>
  <c r="F35"/>
  <c r="D35"/>
  <c r="I34"/>
  <c r="H34"/>
  <c r="G34"/>
  <c r="F34"/>
  <c r="D34"/>
  <c r="I33"/>
  <c r="H33"/>
  <c r="G33"/>
  <c r="F33"/>
  <c r="D33"/>
  <c r="I32"/>
  <c r="H32"/>
  <c r="G32"/>
  <c r="F32"/>
  <c r="D32"/>
  <c r="I31"/>
  <c r="H31"/>
  <c r="G31"/>
  <c r="F31"/>
  <c r="D31"/>
  <c r="I30"/>
  <c r="H30"/>
  <c r="G30"/>
  <c r="F30"/>
  <c r="D30"/>
  <c r="I29"/>
  <c r="H29"/>
  <c r="G29"/>
  <c r="F29"/>
  <c r="D29"/>
  <c r="I28"/>
  <c r="H28"/>
  <c r="G28"/>
  <c r="F28"/>
  <c r="D28"/>
  <c r="I27"/>
  <c r="H27"/>
  <c r="G27"/>
  <c r="F27"/>
  <c r="D27"/>
  <c r="I26"/>
  <c r="H26"/>
  <c r="G26"/>
  <c r="F26"/>
  <c r="D26"/>
  <c r="I25"/>
  <c r="H25"/>
  <c r="G25"/>
  <c r="F25"/>
  <c r="D25"/>
  <c r="I24"/>
  <c r="H24"/>
  <c r="G24"/>
  <c r="F24"/>
  <c r="D24"/>
  <c r="I23"/>
  <c r="H23"/>
  <c r="G23"/>
  <c r="F23"/>
  <c r="D23"/>
  <c r="I22"/>
  <c r="H22"/>
  <c r="G22"/>
  <c r="F22"/>
  <c r="D22"/>
  <c r="I21"/>
  <c r="H21"/>
  <c r="G21"/>
  <c r="F21"/>
  <c r="D21"/>
  <c r="I20"/>
  <c r="H20"/>
  <c r="G20"/>
  <c r="F20"/>
  <c r="D20"/>
  <c r="I19"/>
  <c r="H19"/>
  <c r="G19"/>
  <c r="F19"/>
  <c r="D19"/>
  <c r="I18"/>
  <c r="H18"/>
  <c r="G18"/>
  <c r="F18"/>
  <c r="D18"/>
  <c r="I17"/>
  <c r="H17"/>
  <c r="G17"/>
  <c r="F17"/>
  <c r="D17"/>
  <c r="I16"/>
  <c r="H16"/>
  <c r="G16"/>
  <c r="F16"/>
  <c r="D16"/>
  <c r="I15"/>
  <c r="H15"/>
  <c r="G15"/>
  <c r="F15"/>
  <c r="D15"/>
  <c r="I14"/>
  <c r="H14"/>
  <c r="G14"/>
  <c r="F14"/>
  <c r="D14"/>
  <c r="I13"/>
  <c r="H13"/>
  <c r="G13"/>
  <c r="F13"/>
  <c r="D13"/>
  <c r="I12"/>
  <c r="H12"/>
  <c r="G12"/>
  <c r="F12"/>
  <c r="D12"/>
  <c r="I11"/>
  <c r="H11"/>
  <c r="G11"/>
  <c r="F11"/>
  <c r="D11"/>
  <c r="I10"/>
  <c r="H10"/>
  <c r="G10"/>
  <c r="F10"/>
  <c r="D10"/>
  <c r="I9"/>
  <c r="H9"/>
  <c r="G9"/>
  <c r="F9"/>
  <c r="D9"/>
  <c r="I8"/>
  <c r="H8"/>
  <c r="G8"/>
  <c r="F8"/>
  <c r="D8"/>
  <c r="I7"/>
  <c r="H7"/>
  <c r="G7"/>
  <c r="F7"/>
  <c r="D7"/>
  <c r="CG3"/>
  <c r="BC3"/>
  <c r="BC108" s="1"/>
  <c r="AN3"/>
  <c r="AN108" s="1"/>
  <c r="Y3"/>
  <c r="Y108" s="1"/>
  <c r="J3"/>
  <c r="J108" s="1"/>
  <c r="CG2"/>
  <c r="CW3"/>
  <c r="CO3"/>
  <c r="CW2"/>
  <c r="CO2"/>
  <c r="H4"/>
  <c r="E4"/>
  <c r="DB6"/>
  <c r="DA6"/>
  <c r="CZ6"/>
  <c r="CY6"/>
  <c r="CX6"/>
  <c r="CW6"/>
  <c r="CT6"/>
  <c r="CS6"/>
  <c r="CR6"/>
  <c r="CQ6"/>
  <c r="CP6"/>
  <c r="CO6"/>
  <c r="CL6"/>
  <c r="CK6"/>
  <c r="CJ6"/>
  <c r="CI6"/>
  <c r="CH6"/>
  <c r="CG6"/>
  <c r="I113" i="5"/>
  <c r="EQ9"/>
  <c r="AZ8"/>
  <c r="AV8"/>
  <c r="AK8"/>
  <c r="AG8"/>
  <c r="I126"/>
  <c r="I127"/>
  <c r="I128"/>
  <c r="I129"/>
  <c r="I130"/>
  <c r="I131"/>
  <c r="I132"/>
  <c r="I133"/>
  <c r="I134"/>
  <c r="I135"/>
  <c r="I136"/>
  <c r="I137"/>
  <c r="I138"/>
  <c r="I125"/>
  <c r="I112"/>
  <c r="I114"/>
  <c r="I115"/>
  <c r="I116"/>
  <c r="I117"/>
  <c r="I118"/>
  <c r="I119"/>
  <c r="I120"/>
  <c r="I121"/>
  <c r="I122"/>
  <c r="I123"/>
  <c r="I124"/>
  <c r="H124"/>
  <c r="H112"/>
  <c r="H113"/>
  <c r="H114"/>
  <c r="H115"/>
  <c r="H116"/>
  <c r="H117"/>
  <c r="H118"/>
  <c r="H119"/>
  <c r="H120"/>
  <c r="H121"/>
  <c r="H122"/>
  <c r="H123"/>
  <c r="H111"/>
  <c r="N18" i="1"/>
  <c r="P18"/>
  <c r="N19"/>
  <c r="P19"/>
  <c r="N20"/>
  <c r="P20"/>
  <c r="K18"/>
  <c r="K19"/>
  <c r="K20"/>
  <c r="K17"/>
  <c r="K16"/>
  <c r="K15"/>
  <c r="K11"/>
  <c r="K12" s="1"/>
  <c r="K13" s="1"/>
  <c r="K14" s="1"/>
  <c r="K7"/>
  <c r="K8"/>
  <c r="K9"/>
  <c r="K10"/>
  <c r="F3" i="24"/>
  <c r="C9" i="5"/>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C108"/>
  <c r="F3"/>
  <c r="I3"/>
  <c r="V8"/>
  <c r="R8"/>
  <c r="Q3" i="21"/>
  <c r="A1"/>
  <c r="A108" i="5"/>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CH1"/>
  <c r="B1"/>
  <c r="N7" i="1"/>
  <c r="N8"/>
  <c r="N9"/>
  <c r="N10"/>
  <c r="N11"/>
  <c r="N12"/>
  <c r="N13"/>
  <c r="N14"/>
  <c r="N15"/>
  <c r="N16"/>
  <c r="N17"/>
  <c r="P7"/>
  <c r="P8"/>
  <c r="P9"/>
  <c r="P10"/>
  <c r="P11"/>
  <c r="P12"/>
  <c r="P13"/>
  <c r="P14"/>
  <c r="P15"/>
  <c r="P16"/>
  <c r="P17"/>
  <c r="I212" i="31" l="1"/>
  <c r="K212" s="1"/>
  <c r="I368"/>
  <c r="K368" s="1"/>
  <c r="I211"/>
  <c r="K211" s="1"/>
  <c r="I2551"/>
  <c r="K2551" s="1"/>
  <c r="I2550"/>
  <c r="K2550" s="1"/>
  <c r="H2625"/>
  <c r="H2621"/>
  <c r="A2653"/>
  <c r="H2622"/>
  <c r="H2623"/>
  <c r="I2619"/>
  <c r="H2620"/>
  <c r="H2603"/>
  <c r="H2602"/>
  <c r="L2600"/>
  <c r="L2598"/>
  <c r="F2598"/>
  <c r="K2601"/>
  <c r="M2598"/>
  <c r="H2598"/>
  <c r="K2599"/>
  <c r="J2598"/>
  <c r="F2603"/>
  <c r="F2602"/>
  <c r="K2600"/>
  <c r="K2598"/>
  <c r="E2590"/>
  <c r="B2576"/>
  <c r="E2595"/>
  <c r="E2593"/>
  <c r="H2591"/>
  <c r="H2595"/>
  <c r="M2590"/>
  <c r="H2605"/>
  <c r="H2589"/>
  <c r="J2591"/>
  <c r="J2595"/>
  <c r="F2590"/>
  <c r="F2605"/>
  <c r="E2591"/>
  <c r="G2589"/>
  <c r="J2589"/>
  <c r="M2593"/>
  <c r="H2590"/>
  <c r="G2595"/>
  <c r="F2591"/>
  <c r="F2595"/>
  <c r="J2590"/>
  <c r="F2589"/>
  <c r="H2593"/>
  <c r="H2604"/>
  <c r="E2589"/>
  <c r="G2593"/>
  <c r="G2590"/>
  <c r="J2593"/>
  <c r="F2604"/>
  <c r="M2591"/>
  <c r="M2595"/>
  <c r="G2591"/>
  <c r="M2589"/>
  <c r="F2593"/>
  <c r="K1345"/>
  <c r="I2556"/>
  <c r="K2556" s="1"/>
  <c r="K2554"/>
  <c r="H1411"/>
  <c r="H1416"/>
  <c r="H1412"/>
  <c r="A1444"/>
  <c r="H1413"/>
  <c r="H1414"/>
  <c r="I1410"/>
  <c r="K214"/>
  <c r="I367"/>
  <c r="K367" s="1"/>
  <c r="I1343"/>
  <c r="K1343" s="1"/>
  <c r="I1347"/>
  <c r="K1347" s="1"/>
  <c r="H1395"/>
  <c r="F1394"/>
  <c r="F1393"/>
  <c r="K1391"/>
  <c r="K1389"/>
  <c r="M1382"/>
  <c r="H1382"/>
  <c r="E1381"/>
  <c r="J1380"/>
  <c r="F1380"/>
  <c r="B1367"/>
  <c r="H1394"/>
  <c r="H1393"/>
  <c r="L1391"/>
  <c r="L1389"/>
  <c r="F1389"/>
  <c r="J1381"/>
  <c r="F1381"/>
  <c r="G1380"/>
  <c r="K1392"/>
  <c r="M1389"/>
  <c r="H1389"/>
  <c r="K1390"/>
  <c r="J1389"/>
  <c r="M1384"/>
  <c r="E1382"/>
  <c r="E1380"/>
  <c r="G1384"/>
  <c r="G1381"/>
  <c r="F1386"/>
  <c r="H1384"/>
  <c r="M1380"/>
  <c r="G1382"/>
  <c r="H1380"/>
  <c r="J1384"/>
  <c r="F1395"/>
  <c r="J1382"/>
  <c r="M1381"/>
  <c r="H1396"/>
  <c r="F1384"/>
  <c r="E1386"/>
  <c r="F1396"/>
  <c r="M1386"/>
  <c r="H1381"/>
  <c r="G1386"/>
  <c r="F1382"/>
  <c r="J1386"/>
  <c r="E1384"/>
  <c r="I1384" s="1"/>
  <c r="K1384" s="1"/>
  <c r="H1386"/>
  <c r="F731"/>
  <c r="F730"/>
  <c r="K728"/>
  <c r="K726"/>
  <c r="M719"/>
  <c r="E718"/>
  <c r="B704"/>
  <c r="L728"/>
  <c r="L726"/>
  <c r="F726"/>
  <c r="F733"/>
  <c r="K729"/>
  <c r="M726"/>
  <c r="H726"/>
  <c r="J723"/>
  <c r="F723"/>
  <c r="J721"/>
  <c r="F721"/>
  <c r="J719"/>
  <c r="F719"/>
  <c r="G718"/>
  <c r="K727"/>
  <c r="J726"/>
  <c r="J718"/>
  <c r="H719"/>
  <c r="H732"/>
  <c r="G719"/>
  <c r="M717"/>
  <c r="F718"/>
  <c r="H723"/>
  <c r="H733"/>
  <c r="M723"/>
  <c r="M718"/>
  <c r="F732"/>
  <c r="H717"/>
  <c r="G717"/>
  <c r="H721"/>
  <c r="H730"/>
  <c r="E719"/>
  <c r="I719" s="1"/>
  <c r="K719" s="1"/>
  <c r="H718"/>
  <c r="G723"/>
  <c r="E723"/>
  <c r="J717"/>
  <c r="H731"/>
  <c r="M721"/>
  <c r="E717"/>
  <c r="G721"/>
  <c r="E721"/>
  <c r="F717"/>
  <c r="H748"/>
  <c r="H753"/>
  <c r="H749"/>
  <c r="A781"/>
  <c r="H750"/>
  <c r="H751"/>
  <c r="I747"/>
  <c r="H436"/>
  <c r="H441"/>
  <c r="H437"/>
  <c r="A469"/>
  <c r="H438"/>
  <c r="H439"/>
  <c r="I435"/>
  <c r="K370"/>
  <c r="F419"/>
  <c r="F418"/>
  <c r="K416"/>
  <c r="K414"/>
  <c r="M407"/>
  <c r="E406"/>
  <c r="B392"/>
  <c r="L416"/>
  <c r="L414"/>
  <c r="F414"/>
  <c r="F421"/>
  <c r="K417"/>
  <c r="M414"/>
  <c r="H414"/>
  <c r="J411"/>
  <c r="F411"/>
  <c r="J409"/>
  <c r="F409"/>
  <c r="J407"/>
  <c r="F407"/>
  <c r="G406"/>
  <c r="K415"/>
  <c r="J414"/>
  <c r="J406"/>
  <c r="H407"/>
  <c r="H420"/>
  <c r="G407"/>
  <c r="H405"/>
  <c r="F406"/>
  <c r="F405"/>
  <c r="M411"/>
  <c r="M406"/>
  <c r="F420"/>
  <c r="G405"/>
  <c r="H411"/>
  <c r="H421"/>
  <c r="E407"/>
  <c r="I407" s="1"/>
  <c r="K407" s="1"/>
  <c r="H406"/>
  <c r="G411"/>
  <c r="E411"/>
  <c r="H409"/>
  <c r="H419"/>
  <c r="M409"/>
  <c r="H418"/>
  <c r="E405"/>
  <c r="G409"/>
  <c r="M405"/>
  <c r="E409"/>
  <c r="J405"/>
  <c r="H280"/>
  <c r="H285"/>
  <c r="H281"/>
  <c r="A313"/>
  <c r="H282"/>
  <c r="H283"/>
  <c r="I279"/>
  <c r="I216"/>
  <c r="K216" s="1"/>
  <c r="F263"/>
  <c r="F262"/>
  <c r="K260"/>
  <c r="K258"/>
  <c r="M251"/>
  <c r="E250"/>
  <c r="B236"/>
  <c r="L260"/>
  <c r="L258"/>
  <c r="F258"/>
  <c r="F265"/>
  <c r="K261"/>
  <c r="M258"/>
  <c r="H258"/>
  <c r="J255"/>
  <c r="F255"/>
  <c r="J253"/>
  <c r="F253"/>
  <c r="J251"/>
  <c r="F251"/>
  <c r="G250"/>
  <c r="K259"/>
  <c r="J258"/>
  <c r="J250"/>
  <c r="H251"/>
  <c r="M250"/>
  <c r="F264"/>
  <c r="E253"/>
  <c r="H253"/>
  <c r="H264"/>
  <c r="H250"/>
  <c r="G255"/>
  <c r="M249"/>
  <c r="F250"/>
  <c r="J249"/>
  <c r="H265"/>
  <c r="M255"/>
  <c r="E249"/>
  <c r="G253"/>
  <c r="H249"/>
  <c r="G249"/>
  <c r="F249"/>
  <c r="H263"/>
  <c r="M253"/>
  <c r="H262"/>
  <c r="E251"/>
  <c r="G251"/>
  <c r="E255"/>
  <c r="H255"/>
  <c r="I210"/>
  <c r="K210" s="1"/>
  <c r="I95"/>
  <c r="K95" s="1"/>
  <c r="F185"/>
  <c r="F184"/>
  <c r="K182"/>
  <c r="K180"/>
  <c r="M173"/>
  <c r="E172"/>
  <c r="B158"/>
  <c r="L182"/>
  <c r="L180"/>
  <c r="F180"/>
  <c r="F187"/>
  <c r="K183"/>
  <c r="M180"/>
  <c r="H180"/>
  <c r="J173"/>
  <c r="G172"/>
  <c r="K181"/>
  <c r="J180"/>
  <c r="H187"/>
  <c r="M177"/>
  <c r="G173"/>
  <c r="F175"/>
  <c r="G171"/>
  <c r="F171"/>
  <c r="H184"/>
  <c r="E173"/>
  <c r="M172"/>
  <c r="F186"/>
  <c r="F173"/>
  <c r="J177"/>
  <c r="E177"/>
  <c r="H177"/>
  <c r="H185"/>
  <c r="M175"/>
  <c r="H172"/>
  <c r="G177"/>
  <c r="M171"/>
  <c r="F177"/>
  <c r="E175"/>
  <c r="H175"/>
  <c r="H186"/>
  <c r="J172"/>
  <c r="H173"/>
  <c r="E171"/>
  <c r="G175"/>
  <c r="H171"/>
  <c r="J175"/>
  <c r="F172"/>
  <c r="J171"/>
  <c r="I132"/>
  <c r="K132" s="1"/>
  <c r="I58"/>
  <c r="K58" s="1"/>
  <c r="I94"/>
  <c r="K94" s="1"/>
  <c r="I54"/>
  <c r="K54" s="1"/>
  <c r="I55"/>
  <c r="K55" s="1"/>
  <c r="I56"/>
  <c r="K56" s="1"/>
  <c r="I60"/>
  <c r="K60" s="1"/>
  <c r="EF108" i="5"/>
  <c r="EI108" s="1"/>
  <c r="EJ108"/>
  <c r="EM108" s="1"/>
  <c r="CU105" i="24"/>
  <c r="CW107" i="5"/>
  <c r="CV105" i="24" s="1"/>
  <c r="CG108" i="5"/>
  <c r="CF106" i="24" s="1"/>
  <c r="CE106"/>
  <c r="BP108" i="5"/>
  <c r="CN107"/>
  <c r="W107"/>
  <c r="AL108"/>
  <c r="AL107"/>
  <c r="EB108"/>
  <c r="EE108" s="1"/>
  <c r="EB107"/>
  <c r="EE107" s="1"/>
  <c r="DL108"/>
  <c r="CU106" i="24"/>
  <c r="CW108" i="5"/>
  <c r="CV106" i="24" s="1"/>
  <c r="CG107" i="5"/>
  <c r="CF105" i="24" s="1"/>
  <c r="CE105"/>
  <c r="BP107" i="5"/>
  <c r="CN108"/>
  <c r="DD108"/>
  <c r="W108"/>
  <c r="EN108"/>
  <c r="EQ108" s="1"/>
  <c r="EN107"/>
  <c r="EQ107" s="1"/>
  <c r="DL107"/>
  <c r="DE107"/>
  <c r="DD105" i="24" s="1"/>
  <c r="DC105"/>
  <c r="BA108" i="5"/>
  <c r="AZ106" i="24" s="1"/>
  <c r="EJ107" i="5"/>
  <c r="EM107" s="1"/>
  <c r="BV110" i="24"/>
  <c r="BG110"/>
  <c r="CO109"/>
  <c r="BA7" i="5"/>
  <c r="BB32"/>
  <c r="BA30" i="24" s="1"/>
  <c r="BB80" i="5"/>
  <c r="BA78" i="24" s="1"/>
  <c r="BB16" i="5"/>
  <c r="BA14" i="24" s="1"/>
  <c r="DS11" i="5"/>
  <c r="DR9" i="24" s="1"/>
  <c r="DP12"/>
  <c r="DS32" i="5"/>
  <c r="DS37"/>
  <c r="DR35" i="24" s="1"/>
  <c r="DS39" i="5"/>
  <c r="DS41"/>
  <c r="DS44"/>
  <c r="DR42" i="24" s="1"/>
  <c r="DS46" i="5"/>
  <c r="DS63"/>
  <c r="DR61" i="24" s="1"/>
  <c r="DS65" i="5"/>
  <c r="DS67"/>
  <c r="DR65" i="24" s="1"/>
  <c r="DS69" i="5"/>
  <c r="DS71"/>
  <c r="DR69" i="24" s="1"/>
  <c r="DS73" i="5"/>
  <c r="DS76"/>
  <c r="DS78"/>
  <c r="DS95"/>
  <c r="DR93" i="24" s="1"/>
  <c r="DS97" i="5"/>
  <c r="DS99"/>
  <c r="DS101"/>
  <c r="DR99" i="24" s="1"/>
  <c r="DS103" i="5"/>
  <c r="DS105"/>
  <c r="BB84"/>
  <c r="BA82" i="24" s="1"/>
  <c r="BB52" i="5"/>
  <c r="BA50" i="24" s="1"/>
  <c r="BB20" i="5"/>
  <c r="BA18" i="24" s="1"/>
  <c r="BB88" i="5"/>
  <c r="BA86" i="24" s="1"/>
  <c r="BB56" i="5"/>
  <c r="BA54" i="24" s="1"/>
  <c r="BB40" i="5"/>
  <c r="BA38" i="24" s="1"/>
  <c r="DS33" i="5"/>
  <c r="DR31" i="24" s="1"/>
  <c r="DP40"/>
  <c r="DP104"/>
  <c r="BB104" i="5"/>
  <c r="BA102" i="24" s="1"/>
  <c r="BB72" i="5"/>
  <c r="BA70" i="24" s="1"/>
  <c r="BB24" i="5"/>
  <c r="BA22" i="24" s="1"/>
  <c r="BB92" i="5"/>
  <c r="BA90" i="24" s="1"/>
  <c r="BB76" i="5"/>
  <c r="BA74" i="24" s="1"/>
  <c r="BB60" i="5"/>
  <c r="BA58" i="24" s="1"/>
  <c r="BB44" i="5"/>
  <c r="BA42" i="24" s="1"/>
  <c r="BB28" i="5"/>
  <c r="BA26" i="24" s="1"/>
  <c r="BB12" i="5"/>
  <c r="BA10" i="24" s="1"/>
  <c r="DS13" i="5"/>
  <c r="DS31"/>
  <c r="DR29" i="24" s="1"/>
  <c r="DP36"/>
  <c r="DS40" i="5"/>
  <c r="DR38" i="24" s="1"/>
  <c r="DS43" i="5"/>
  <c r="DS45"/>
  <c r="DR43" i="24" s="1"/>
  <c r="DS64" i="5"/>
  <c r="DS66"/>
  <c r="DS68"/>
  <c r="DS70"/>
  <c r="DS72"/>
  <c r="DR70" i="24" s="1"/>
  <c r="DS75" i="5"/>
  <c r="DR73" i="24" s="1"/>
  <c r="DS77" i="5"/>
  <c r="DS96"/>
  <c r="DR94" i="24" s="1"/>
  <c r="DP96"/>
  <c r="DS100" i="5"/>
  <c r="DR98" i="24" s="1"/>
  <c r="DS104" i="5"/>
  <c r="DR102" i="24" s="1"/>
  <c r="BB100" i="5"/>
  <c r="BA98" i="24" s="1"/>
  <c r="BB68" i="5"/>
  <c r="BA66" i="24" s="1"/>
  <c r="BB36" i="5"/>
  <c r="BA34" i="24" s="1"/>
  <c r="DS15" i="5"/>
  <c r="DR13" i="24" s="1"/>
  <c r="DS16" i="5"/>
  <c r="DS17"/>
  <c r="DR15" i="24" s="1"/>
  <c r="DP16"/>
  <c r="DS20" i="5"/>
  <c r="DR18" i="24" s="1"/>
  <c r="DS21" i="5"/>
  <c r="DR19" i="24" s="1"/>
  <c r="DP20"/>
  <c r="DS23" i="5"/>
  <c r="DS24"/>
  <c r="DR22" i="24" s="1"/>
  <c r="DS25" i="5"/>
  <c r="DS27"/>
  <c r="DS29"/>
  <c r="DR27" i="24" s="1"/>
  <c r="DS30" i="5"/>
  <c r="DS79"/>
  <c r="DS80"/>
  <c r="DS81"/>
  <c r="DR79" i="24" s="1"/>
  <c r="DS83" i="5"/>
  <c r="DR81" i="24" s="1"/>
  <c r="DS84" i="5"/>
  <c r="DS85"/>
  <c r="DR83" i="24" s="1"/>
  <c r="DP84"/>
  <c r="DS87" i="5"/>
  <c r="DR85" i="24" s="1"/>
  <c r="DS88" i="5"/>
  <c r="DS89"/>
  <c r="DR87" i="24" s="1"/>
  <c r="DP88"/>
  <c r="DS91" i="5"/>
  <c r="DR89" i="24" s="1"/>
  <c r="DS92" i="5"/>
  <c r="DS93"/>
  <c r="DR91" i="24" s="1"/>
  <c r="DP92"/>
  <c r="BB102" i="5"/>
  <c r="BA100" i="24" s="1"/>
  <c r="BB94" i="5"/>
  <c r="BA92" i="24" s="1"/>
  <c r="BB86" i="5"/>
  <c r="BA84" i="24" s="1"/>
  <c r="BB78" i="5"/>
  <c r="BA76" i="24" s="1"/>
  <c r="BB70" i="5"/>
  <c r="BA68" i="24" s="1"/>
  <c r="BB62" i="5"/>
  <c r="BA60" i="24" s="1"/>
  <c r="BB54" i="5"/>
  <c r="BA52" i="24" s="1"/>
  <c r="BB46" i="5"/>
  <c r="BA44" i="24" s="1"/>
  <c r="BB38" i="5"/>
  <c r="BA36" i="24" s="1"/>
  <c r="BB30" i="5"/>
  <c r="BA28" i="24" s="1"/>
  <c r="BB22" i="5"/>
  <c r="BA20" i="24" s="1"/>
  <c r="BB14" i="5"/>
  <c r="BA12" i="24" s="1"/>
  <c r="AU6"/>
  <c r="DS47" i="5"/>
  <c r="DS48"/>
  <c r="DS49"/>
  <c r="DS50"/>
  <c r="DS51"/>
  <c r="DS52"/>
  <c r="DR50" i="24" s="1"/>
  <c r="DS53" i="5"/>
  <c r="DP52" i="24"/>
  <c r="DS55" i="5"/>
  <c r="DR53" i="24" s="1"/>
  <c r="DS56" i="5"/>
  <c r="DR54" i="24" s="1"/>
  <c r="DS57" i="5"/>
  <c r="DR55" i="24" s="1"/>
  <c r="DP56"/>
  <c r="DS59" i="5"/>
  <c r="DR57" i="24" s="1"/>
  <c r="DS60" i="5"/>
  <c r="DS61"/>
  <c r="DS62"/>
  <c r="BB106"/>
  <c r="BA104" i="24" s="1"/>
  <c r="BB98" i="5"/>
  <c r="BA96" i="24" s="1"/>
  <c r="BB90" i="5"/>
  <c r="BA88" i="24" s="1"/>
  <c r="BB82" i="5"/>
  <c r="BA80" i="24" s="1"/>
  <c r="BB74" i="5"/>
  <c r="BA72" i="24" s="1"/>
  <c r="BB66" i="5"/>
  <c r="BA64" i="24" s="1"/>
  <c r="BB58" i="5"/>
  <c r="BA56" i="24" s="1"/>
  <c r="BB50" i="5"/>
  <c r="BA48" i="24" s="1"/>
  <c r="BB42" i="5"/>
  <c r="BA40" i="24" s="1"/>
  <c r="BB34" i="5"/>
  <c r="BA32" i="24" s="1"/>
  <c r="BB26" i="5"/>
  <c r="BA24" i="24" s="1"/>
  <c r="BB18" i="5"/>
  <c r="BA16" i="24" s="1"/>
  <c r="DS10" i="5"/>
  <c r="DR8" i="24" s="1"/>
  <c r="DS19" i="5"/>
  <c r="BB11"/>
  <c r="BC11" s="1"/>
  <c r="DQ9"/>
  <c r="Z1"/>
  <c r="B8" i="24"/>
  <c r="BR110" s="1"/>
  <c r="BW110" s="1"/>
  <c r="AE6" i="21" s="1"/>
  <c r="BD1" i="5"/>
  <c r="AO1"/>
  <c r="DR58" i="24"/>
  <c r="DR66"/>
  <c r="DR74"/>
  <c r="DR82"/>
  <c r="DR90"/>
  <c r="BP7"/>
  <c r="BR9" i="5"/>
  <c r="DR14" i="24"/>
  <c r="DR30"/>
  <c r="DR46"/>
  <c r="DR62"/>
  <c r="DR78"/>
  <c r="DR86"/>
  <c r="BA9"/>
  <c r="BQ103"/>
  <c r="BQ91"/>
  <c r="BQ87"/>
  <c r="BQ75"/>
  <c r="BQ67"/>
  <c r="BQ55"/>
  <c r="BQ39"/>
  <c r="DP35"/>
  <c r="DP47"/>
  <c r="DP51"/>
  <c r="DP59"/>
  <c r="DP67"/>
  <c r="DP71"/>
  <c r="DP95"/>
  <c r="DP99"/>
  <c r="DP103"/>
  <c r="BR102" i="5"/>
  <c r="BR98"/>
  <c r="BR94"/>
  <c r="BR90"/>
  <c r="BR86"/>
  <c r="BR82"/>
  <c r="BR78"/>
  <c r="BR74"/>
  <c r="BR70"/>
  <c r="BR66"/>
  <c r="BR62"/>
  <c r="BR58"/>
  <c r="BR54"/>
  <c r="BR50"/>
  <c r="BR46"/>
  <c r="BR42"/>
  <c r="BR38"/>
  <c r="BR34"/>
  <c r="BR30"/>
  <c r="BR26"/>
  <c r="BR22"/>
  <c r="BR18"/>
  <c r="BR14"/>
  <c r="BR10"/>
  <c r="DS28"/>
  <c r="AN103"/>
  <c r="AN99"/>
  <c r="AN95"/>
  <c r="AN91"/>
  <c r="AN87"/>
  <c r="AN83"/>
  <c r="AN79"/>
  <c r="AN75"/>
  <c r="AN71"/>
  <c r="AN67"/>
  <c r="AN63"/>
  <c r="AN59"/>
  <c r="AN55"/>
  <c r="AN51"/>
  <c r="AN47"/>
  <c r="AN43"/>
  <c r="AN39"/>
  <c r="AN35"/>
  <c r="AN31"/>
  <c r="AN27"/>
  <c r="AN23"/>
  <c r="AN19"/>
  <c r="AN15"/>
  <c r="AN11"/>
  <c r="BB105"/>
  <c r="BB101"/>
  <c r="BB97"/>
  <c r="BC94"/>
  <c r="BB93"/>
  <c r="BB89"/>
  <c r="BB85"/>
  <c r="BC82"/>
  <c r="BB81"/>
  <c r="BB77"/>
  <c r="BB73"/>
  <c r="BB69"/>
  <c r="BC66"/>
  <c r="BB65"/>
  <c r="BB61"/>
  <c r="BC58"/>
  <c r="BB57"/>
  <c r="BB53"/>
  <c r="BC50"/>
  <c r="BB49"/>
  <c r="BB45"/>
  <c r="BB41"/>
  <c r="BB37"/>
  <c r="BB33"/>
  <c r="BC30"/>
  <c r="BB29"/>
  <c r="BB25"/>
  <c r="BB21"/>
  <c r="BB17"/>
  <c r="BB13"/>
  <c r="AZ6" i="24"/>
  <c r="BB9" i="5"/>
  <c r="BQ104" i="24"/>
  <c r="BQ93"/>
  <c r="BQ89"/>
  <c r="BQ77"/>
  <c r="BQ69"/>
  <c r="BQ57"/>
  <c r="BQ49"/>
  <c r="BQ45"/>
  <c r="BQ37"/>
  <c r="BQ33"/>
  <c r="BQ29"/>
  <c r="BQ25"/>
  <c r="BQ21"/>
  <c r="BQ17"/>
  <c r="BQ13"/>
  <c r="BQ9"/>
  <c r="DR23"/>
  <c r="DP24"/>
  <c r="DP28"/>
  <c r="DP32"/>
  <c r="DR39"/>
  <c r="DP44"/>
  <c r="DR47"/>
  <c r="DR51"/>
  <c r="DR59"/>
  <c r="DP60"/>
  <c r="DR63"/>
  <c r="DR67"/>
  <c r="DR71"/>
  <c r="DP72"/>
  <c r="DR75"/>
  <c r="DP76"/>
  <c r="DP80"/>
  <c r="DR95"/>
  <c r="DP100"/>
  <c r="DR103"/>
  <c r="AM104"/>
  <c r="AM100"/>
  <c r="AM96"/>
  <c r="AM92"/>
  <c r="AM88"/>
  <c r="AM84"/>
  <c r="AM80"/>
  <c r="AM76"/>
  <c r="AM72"/>
  <c r="AM68"/>
  <c r="AM64"/>
  <c r="AM60"/>
  <c r="AM56"/>
  <c r="AM52"/>
  <c r="AM48"/>
  <c r="AM44"/>
  <c r="AM40"/>
  <c r="AM36"/>
  <c r="AM32"/>
  <c r="AM28"/>
  <c r="AM24"/>
  <c r="AM20"/>
  <c r="AM16"/>
  <c r="AM12"/>
  <c r="AM8"/>
  <c r="BQ101"/>
  <c r="BQ97"/>
  <c r="BQ85"/>
  <c r="BQ81"/>
  <c r="BQ73"/>
  <c r="BQ65"/>
  <c r="BQ61"/>
  <c r="BQ53"/>
  <c r="BQ41"/>
  <c r="DP33"/>
  <c r="DP41"/>
  <c r="DP53"/>
  <c r="DP57"/>
  <c r="DP69"/>
  <c r="DP97"/>
  <c r="BR104" i="5"/>
  <c r="BR100"/>
  <c r="BR96"/>
  <c r="BR92"/>
  <c r="BR88"/>
  <c r="BR84"/>
  <c r="BR80"/>
  <c r="BR76"/>
  <c r="BR72"/>
  <c r="BR68"/>
  <c r="BR64"/>
  <c r="BR60"/>
  <c r="BR56"/>
  <c r="BR52"/>
  <c r="BR48"/>
  <c r="BR44"/>
  <c r="BR40"/>
  <c r="BR36"/>
  <c r="BR32"/>
  <c r="BR28"/>
  <c r="BR24"/>
  <c r="BR20"/>
  <c r="BR16"/>
  <c r="BR12"/>
  <c r="DS18"/>
  <c r="DS26"/>
  <c r="DS34"/>
  <c r="DS54"/>
  <c r="DS58"/>
  <c r="DS74"/>
  <c r="DS82"/>
  <c r="DS90"/>
  <c r="DS98"/>
  <c r="DS102"/>
  <c r="DS106"/>
  <c r="AN105"/>
  <c r="AN101"/>
  <c r="AN97"/>
  <c r="AN93"/>
  <c r="AN89"/>
  <c r="AN85"/>
  <c r="AN81"/>
  <c r="AN77"/>
  <c r="AN73"/>
  <c r="AN69"/>
  <c r="AN65"/>
  <c r="AN61"/>
  <c r="AN57"/>
  <c r="AN53"/>
  <c r="AN49"/>
  <c r="AN45"/>
  <c r="AN41"/>
  <c r="AN37"/>
  <c r="AN33"/>
  <c r="AN29"/>
  <c r="AN25"/>
  <c r="AN21"/>
  <c r="AN17"/>
  <c r="AN13"/>
  <c r="BB107"/>
  <c r="BC104"/>
  <c r="BB103"/>
  <c r="BB99"/>
  <c r="BB95"/>
  <c r="BC92"/>
  <c r="BB91"/>
  <c r="BC88"/>
  <c r="BB87"/>
  <c r="BB83"/>
  <c r="BC80"/>
  <c r="BB79"/>
  <c r="BC76"/>
  <c r="BB75"/>
  <c r="BC72"/>
  <c r="BB71"/>
  <c r="BC68"/>
  <c r="BB67"/>
  <c r="BB63"/>
  <c r="BB59"/>
  <c r="BC56"/>
  <c r="BB55"/>
  <c r="BC52"/>
  <c r="BB51"/>
  <c r="BB47"/>
  <c r="BC44"/>
  <c r="BB43"/>
  <c r="BC40"/>
  <c r="BB39"/>
  <c r="BB35"/>
  <c r="BC32"/>
  <c r="BB31"/>
  <c r="BB27"/>
  <c r="BC24"/>
  <c r="BB23"/>
  <c r="BB19"/>
  <c r="BC16"/>
  <c r="BB15"/>
  <c r="BC12"/>
  <c r="BO6" i="24"/>
  <c r="BQ99"/>
  <c r="BQ95"/>
  <c r="BQ83"/>
  <c r="BQ79"/>
  <c r="BQ71"/>
  <c r="BQ63"/>
  <c r="BQ59"/>
  <c r="BQ51"/>
  <c r="BQ47"/>
  <c r="BQ43"/>
  <c r="BQ35"/>
  <c r="BQ31"/>
  <c r="BQ27"/>
  <c r="BQ23"/>
  <c r="BQ19"/>
  <c r="BQ15"/>
  <c r="BQ11"/>
  <c r="DP14"/>
  <c r="DP18"/>
  <c r="DP22"/>
  <c r="DP26"/>
  <c r="DP30"/>
  <c r="DP34"/>
  <c r="DR37"/>
  <c r="DR41"/>
  <c r="DR45"/>
  <c r="DR49"/>
  <c r="DP50"/>
  <c r="DP54"/>
  <c r="DP62"/>
  <c r="DP66"/>
  <c r="DP70"/>
  <c r="DR77"/>
  <c r="DP78"/>
  <c r="DP82"/>
  <c r="DP86"/>
  <c r="DP90"/>
  <c r="DP94"/>
  <c r="DR97"/>
  <c r="DR101"/>
  <c r="DP106"/>
  <c r="AM102"/>
  <c r="AM98"/>
  <c r="AM94"/>
  <c r="AM90"/>
  <c r="AM86"/>
  <c r="AM82"/>
  <c r="AM78"/>
  <c r="AM74"/>
  <c r="AM70"/>
  <c r="AM66"/>
  <c r="AM62"/>
  <c r="AM58"/>
  <c r="AM54"/>
  <c r="AM50"/>
  <c r="AM46"/>
  <c r="AM42"/>
  <c r="AM38"/>
  <c r="AM34"/>
  <c r="AM30"/>
  <c r="AM26"/>
  <c r="AM22"/>
  <c r="AM18"/>
  <c r="AM14"/>
  <c r="AM10"/>
  <c r="W9" i="5"/>
  <c r="AN110" i="24"/>
  <c r="AS110" s="1"/>
  <c r="Q6" i="21" s="1"/>
  <c r="CG109" i="24"/>
  <c r="CT109" s="1"/>
  <c r="Y110"/>
  <c r="AD110" s="1"/>
  <c r="J6" i="21" s="1"/>
  <c r="J110" i="24"/>
  <c r="O110" s="1"/>
  <c r="C6" i="21" s="1"/>
  <c r="J107" i="24"/>
  <c r="C4" i="21" s="1"/>
  <c r="AR110" i="24"/>
  <c r="AC110"/>
  <c r="BC110"/>
  <c r="BH110" s="1"/>
  <c r="X6" i="21" s="1"/>
  <c r="X9" i="5"/>
  <c r="AL9"/>
  <c r="AM9"/>
  <c r="AL7" i="24" s="1"/>
  <c r="I2595" i="31" l="1"/>
  <c r="K2595" s="1"/>
  <c r="I717"/>
  <c r="K717" s="1"/>
  <c r="I723"/>
  <c r="K723" s="1"/>
  <c r="I2593"/>
  <c r="K2593" s="1"/>
  <c r="K2638"/>
  <c r="J2637"/>
  <c r="E2628"/>
  <c r="H2643"/>
  <c r="F2642"/>
  <c r="F2641"/>
  <c r="K2639"/>
  <c r="K2637"/>
  <c r="J2628"/>
  <c r="F2628"/>
  <c r="B2615"/>
  <c r="L2639"/>
  <c r="L2637"/>
  <c r="F2637"/>
  <c r="K2640"/>
  <c r="M2637"/>
  <c r="H2637"/>
  <c r="G2630"/>
  <c r="G2632"/>
  <c r="M2628"/>
  <c r="F2632"/>
  <c r="F2644"/>
  <c r="E2630"/>
  <c r="M2632"/>
  <c r="H2642"/>
  <c r="H2630"/>
  <c r="H2628"/>
  <c r="J2630"/>
  <c r="J2634"/>
  <c r="J2629"/>
  <c r="H2632"/>
  <c r="F2643"/>
  <c r="M2629"/>
  <c r="H2644"/>
  <c r="F2630"/>
  <c r="F2634"/>
  <c r="F2629"/>
  <c r="E2634"/>
  <c r="M2630"/>
  <c r="M2634"/>
  <c r="G2634"/>
  <c r="H2641"/>
  <c r="G2629"/>
  <c r="J2632"/>
  <c r="G2628"/>
  <c r="E2632"/>
  <c r="I2632" s="1"/>
  <c r="K2632" s="1"/>
  <c r="E2629"/>
  <c r="H2634"/>
  <c r="H2629"/>
  <c r="I2590"/>
  <c r="K2590" s="1"/>
  <c r="H2662"/>
  <c r="I2658"/>
  <c r="H2659"/>
  <c r="H2664"/>
  <c r="H2660"/>
  <c r="A2692"/>
  <c r="H2661"/>
  <c r="I411"/>
  <c r="K411" s="1"/>
  <c r="I721"/>
  <c r="K721" s="1"/>
  <c r="I2589"/>
  <c r="K2589" s="1"/>
  <c r="I2591"/>
  <c r="K2591" s="1"/>
  <c r="I1382"/>
  <c r="K1382" s="1"/>
  <c r="I1380"/>
  <c r="K1380" s="1"/>
  <c r="F1435"/>
  <c r="K1431"/>
  <c r="M1428"/>
  <c r="H1428"/>
  <c r="J1425"/>
  <c r="F1425"/>
  <c r="J1423"/>
  <c r="F1423"/>
  <c r="F1421"/>
  <c r="H1435"/>
  <c r="K1429"/>
  <c r="J1428"/>
  <c r="G1425"/>
  <c r="G1423"/>
  <c r="G1421"/>
  <c r="E1419"/>
  <c r="K1430"/>
  <c r="K1428"/>
  <c r="B1406"/>
  <c r="L1430"/>
  <c r="L1428"/>
  <c r="F1428"/>
  <c r="F1434"/>
  <c r="F1433"/>
  <c r="M1423"/>
  <c r="F1420"/>
  <c r="H1432"/>
  <c r="E1420"/>
  <c r="H1425"/>
  <c r="M1420"/>
  <c r="M1425"/>
  <c r="J1421"/>
  <c r="M1419"/>
  <c r="G1419"/>
  <c r="E1425"/>
  <c r="I1425" s="1"/>
  <c r="K1425" s="1"/>
  <c r="J1419"/>
  <c r="H1423"/>
  <c r="H1420"/>
  <c r="G1420"/>
  <c r="E1421"/>
  <c r="E1423"/>
  <c r="I1423" s="1"/>
  <c r="K1423" s="1"/>
  <c r="F1419"/>
  <c r="M1421"/>
  <c r="H1419"/>
  <c r="F1432"/>
  <c r="J1420"/>
  <c r="H1433"/>
  <c r="H1421"/>
  <c r="H1434"/>
  <c r="I1381"/>
  <c r="K1381" s="1"/>
  <c r="A1483"/>
  <c r="H1452"/>
  <c r="H1453"/>
  <c r="I1449"/>
  <c r="H1450"/>
  <c r="H1455"/>
  <c r="H1451"/>
  <c r="I1386"/>
  <c r="K1386" s="1"/>
  <c r="H789"/>
  <c r="A820"/>
  <c r="H790"/>
  <c r="I786"/>
  <c r="H787"/>
  <c r="H792"/>
  <c r="H788"/>
  <c r="I405"/>
  <c r="I718"/>
  <c r="K718" s="1"/>
  <c r="I251"/>
  <c r="K251" s="1"/>
  <c r="F772"/>
  <c r="K768"/>
  <c r="M765"/>
  <c r="H765"/>
  <c r="J758"/>
  <c r="G757"/>
  <c r="K766"/>
  <c r="J765"/>
  <c r="H771"/>
  <c r="F770"/>
  <c r="F769"/>
  <c r="K767"/>
  <c r="K765"/>
  <c r="M758"/>
  <c r="H758"/>
  <c r="E757"/>
  <c r="J756"/>
  <c r="F756"/>
  <c r="B743"/>
  <c r="L767"/>
  <c r="L765"/>
  <c r="F765"/>
  <c r="F758"/>
  <c r="G756"/>
  <c r="E760"/>
  <c r="M762"/>
  <c r="H757"/>
  <c r="J760"/>
  <c r="H772"/>
  <c r="E758"/>
  <c r="H762"/>
  <c r="E756"/>
  <c r="G762"/>
  <c r="F762"/>
  <c r="M756"/>
  <c r="H769"/>
  <c r="F771"/>
  <c r="H770"/>
  <c r="J757"/>
  <c r="M760"/>
  <c r="G760"/>
  <c r="F760"/>
  <c r="J762"/>
  <c r="M757"/>
  <c r="F757"/>
  <c r="E762"/>
  <c r="H760"/>
  <c r="G758"/>
  <c r="H756"/>
  <c r="I409"/>
  <c r="K409" s="1"/>
  <c r="K405"/>
  <c r="I406"/>
  <c r="K406" s="1"/>
  <c r="F460"/>
  <c r="K456"/>
  <c r="M453"/>
  <c r="H453"/>
  <c r="J446"/>
  <c r="G445"/>
  <c r="H460"/>
  <c r="K454"/>
  <c r="J453"/>
  <c r="H459"/>
  <c r="F458"/>
  <c r="F457"/>
  <c r="K455"/>
  <c r="K453"/>
  <c r="M446"/>
  <c r="H446"/>
  <c r="E445"/>
  <c r="J444"/>
  <c r="F444"/>
  <c r="B431"/>
  <c r="L455"/>
  <c r="L453"/>
  <c r="F453"/>
  <c r="J450"/>
  <c r="G444"/>
  <c r="E448"/>
  <c r="H450"/>
  <c r="H445"/>
  <c r="H444"/>
  <c r="J448"/>
  <c r="F446"/>
  <c r="E446"/>
  <c r="M448"/>
  <c r="E444"/>
  <c r="G450"/>
  <c r="M444"/>
  <c r="H457"/>
  <c r="H458"/>
  <c r="J445"/>
  <c r="H448"/>
  <c r="G448"/>
  <c r="F450"/>
  <c r="F459"/>
  <c r="M445"/>
  <c r="F445"/>
  <c r="E450"/>
  <c r="M450"/>
  <c r="G446"/>
  <c r="F448"/>
  <c r="A508"/>
  <c r="H477"/>
  <c r="H478"/>
  <c r="I474"/>
  <c r="H475"/>
  <c r="H480"/>
  <c r="H476"/>
  <c r="I177"/>
  <c r="K177" s="1"/>
  <c r="I249"/>
  <c r="K249" s="1"/>
  <c r="I250"/>
  <c r="K250" s="1"/>
  <c r="F304"/>
  <c r="K300"/>
  <c r="M297"/>
  <c r="H297"/>
  <c r="J290"/>
  <c r="G289"/>
  <c r="K298"/>
  <c r="J297"/>
  <c r="H303"/>
  <c r="F302"/>
  <c r="F301"/>
  <c r="K299"/>
  <c r="K297"/>
  <c r="M290"/>
  <c r="H290"/>
  <c r="E289"/>
  <c r="J288"/>
  <c r="F288"/>
  <c r="B275"/>
  <c r="L299"/>
  <c r="L297"/>
  <c r="F297"/>
  <c r="J294"/>
  <c r="M289"/>
  <c r="E290"/>
  <c r="H292"/>
  <c r="G290"/>
  <c r="F294"/>
  <c r="J292"/>
  <c r="H304"/>
  <c r="F290"/>
  <c r="J289"/>
  <c r="M294"/>
  <c r="H289"/>
  <c r="F292"/>
  <c r="M288"/>
  <c r="H301"/>
  <c r="F289"/>
  <c r="E294"/>
  <c r="H294"/>
  <c r="E288"/>
  <c r="G294"/>
  <c r="H288"/>
  <c r="F303"/>
  <c r="H302"/>
  <c r="G288"/>
  <c r="E292"/>
  <c r="M292"/>
  <c r="G292"/>
  <c r="H321"/>
  <c r="H322"/>
  <c r="I318"/>
  <c r="H319"/>
  <c r="H324"/>
  <c r="H320"/>
  <c r="I255"/>
  <c r="K255" s="1"/>
  <c r="I253"/>
  <c r="K253" s="1"/>
  <c r="I171"/>
  <c r="K171" s="1"/>
  <c r="I173"/>
  <c r="K173" s="1"/>
  <c r="I172"/>
  <c r="K172" s="1"/>
  <c r="I175"/>
  <c r="K175" s="1"/>
  <c r="DR108" i="5"/>
  <c r="V106" i="24"/>
  <c r="X108" i="5"/>
  <c r="AK105" i="24"/>
  <c r="AM107" i="5"/>
  <c r="BO106" i="24"/>
  <c r="BQ108" i="5"/>
  <c r="BO105" i="24"/>
  <c r="BQ107" i="5"/>
  <c r="CM105" i="24"/>
  <c r="CO107" i="5"/>
  <c r="CN105" i="24" s="1"/>
  <c r="BB108" i="5"/>
  <c r="CM106" i="24"/>
  <c r="CO108" i="5"/>
  <c r="CN106" i="24" s="1"/>
  <c r="DR107" i="5"/>
  <c r="V105" i="24"/>
  <c r="X107" i="5"/>
  <c r="DK105" i="24"/>
  <c r="DM107" i="5"/>
  <c r="DL105" i="24" s="1"/>
  <c r="DC106"/>
  <c r="DE108" i="5"/>
  <c r="DD106" i="24" s="1"/>
  <c r="BZ110"/>
  <c r="AG6" i="21" s="1"/>
  <c r="CB110" i="24"/>
  <c r="AI6" i="21" s="1"/>
  <c r="CA110" i="24"/>
  <c r="AH6" i="21" s="1"/>
  <c r="CC110" i="24"/>
  <c r="AJ6" i="21" s="1"/>
  <c r="BY110" i="24"/>
  <c r="DK106"/>
  <c r="DM108" i="5"/>
  <c r="DL106" i="24" s="1"/>
  <c r="AK106"/>
  <c r="AM108" i="5"/>
  <c r="BC22"/>
  <c r="DS36"/>
  <c r="DP87" i="24"/>
  <c r="DP79"/>
  <c r="DP43"/>
  <c r="DP27"/>
  <c r="DP19"/>
  <c r="BB10" i="5"/>
  <c r="BB96"/>
  <c r="BB64"/>
  <c r="BB48"/>
  <c r="BC20"/>
  <c r="BC28"/>
  <c r="BC36"/>
  <c r="DP65" i="24"/>
  <c r="DP68"/>
  <c r="DP48"/>
  <c r="BC54" i="5"/>
  <c r="BC86"/>
  <c r="DP102" i="24"/>
  <c r="DP74"/>
  <c r="DP42"/>
  <c r="DP10"/>
  <c r="BC18" i="5"/>
  <c r="DS12"/>
  <c r="DP91" i="24"/>
  <c r="DP83"/>
  <c r="DP23"/>
  <c r="DP15"/>
  <c r="DS35" i="5"/>
  <c r="DR33" i="24" s="1"/>
  <c r="DP98"/>
  <c r="DR21"/>
  <c r="DR17"/>
  <c r="DP85"/>
  <c r="DP77"/>
  <c r="DP25"/>
  <c r="DP17"/>
  <c r="DP64"/>
  <c r="BC34" i="5"/>
  <c r="BB32" i="24" s="1"/>
  <c r="BC102" i="5"/>
  <c r="DR25" i="24"/>
  <c r="BC60" i="5"/>
  <c r="BC84"/>
  <c r="BC100"/>
  <c r="DS42"/>
  <c r="DR40" i="24" s="1"/>
  <c r="DS14" i="5"/>
  <c r="DP93" i="24"/>
  <c r="DP61"/>
  <c r="BC70" i="5"/>
  <c r="BB68" i="24" s="1"/>
  <c r="DP58"/>
  <c r="DP46"/>
  <c r="DP38"/>
  <c r="DP101"/>
  <c r="DP89"/>
  <c r="DP81"/>
  <c r="DP73"/>
  <c r="DP37"/>
  <c r="DP29"/>
  <c r="DP21"/>
  <c r="DP13"/>
  <c r="BC38" i="5"/>
  <c r="BC98"/>
  <c r="BC26"/>
  <c r="BC62"/>
  <c r="BC90"/>
  <c r="DP75" i="24"/>
  <c r="DP63"/>
  <c r="DP55"/>
  <c r="DP39"/>
  <c r="DT10" i="5"/>
  <c r="DS86"/>
  <c r="DS38"/>
  <c r="DS22"/>
  <c r="DP105" i="24"/>
  <c r="DP45"/>
  <c r="DP8"/>
  <c r="DR11"/>
  <c r="BC14" i="5"/>
  <c r="BC46"/>
  <c r="BC78"/>
  <c r="DP31" i="24"/>
  <c r="DS94" i="5"/>
  <c r="DR92" i="24" s="1"/>
  <c r="DP49"/>
  <c r="DP9"/>
  <c r="BC42" i="5"/>
  <c r="BC74"/>
  <c r="BC106"/>
  <c r="DP11" i="24"/>
  <c r="BA13"/>
  <c r="BC15" i="5"/>
  <c r="BA21" i="24"/>
  <c r="BC23" i="5"/>
  <c r="BA29" i="24"/>
  <c r="BC31" i="5"/>
  <c r="BA37" i="24"/>
  <c r="BC39" i="5"/>
  <c r="BA45" i="24"/>
  <c r="BC47" i="5"/>
  <c r="BA53" i="24"/>
  <c r="BC55" i="5"/>
  <c r="BA61" i="24"/>
  <c r="BC63" i="5"/>
  <c r="BA69" i="24"/>
  <c r="BC71" i="5"/>
  <c r="BA77" i="24"/>
  <c r="BC79" i="5"/>
  <c r="BA85" i="24"/>
  <c r="BC87" i="5"/>
  <c r="DU87" s="1"/>
  <c r="BA93" i="24"/>
  <c r="BC95" i="5"/>
  <c r="BA101" i="24"/>
  <c r="BC103" i="5"/>
  <c r="DU103" s="1"/>
  <c r="AM15" i="24"/>
  <c r="AM31"/>
  <c r="AM47"/>
  <c r="AM63"/>
  <c r="AM79"/>
  <c r="AM95"/>
  <c r="DR100"/>
  <c r="DR84"/>
  <c r="DR68"/>
  <c r="DR52"/>
  <c r="DR36"/>
  <c r="DR20"/>
  <c r="BQ14"/>
  <c r="BQ30"/>
  <c r="BQ46"/>
  <c r="BQ62"/>
  <c r="BQ78"/>
  <c r="BQ94"/>
  <c r="BA7"/>
  <c r="BC9" i="5"/>
  <c r="BA11" i="24"/>
  <c r="BC13" i="5"/>
  <c r="DU13" s="1"/>
  <c r="BA19" i="24"/>
  <c r="BC21" i="5"/>
  <c r="BA27" i="24"/>
  <c r="BC29" i="5"/>
  <c r="DU29" s="1"/>
  <c r="BA35" i="24"/>
  <c r="BC37" i="5"/>
  <c r="BA43" i="24"/>
  <c r="BC45" i="5"/>
  <c r="DU45" s="1"/>
  <c r="BA51" i="24"/>
  <c r="BC53" i="5"/>
  <c r="BA59" i="24"/>
  <c r="BC61" i="5"/>
  <c r="BA67" i="24"/>
  <c r="BC69" i="5"/>
  <c r="BA75" i="24"/>
  <c r="BC77" i="5"/>
  <c r="DU77" s="1"/>
  <c r="BA83" i="24"/>
  <c r="BC85" i="5"/>
  <c r="BA91" i="24"/>
  <c r="BC93" i="5"/>
  <c r="DU93" s="1"/>
  <c r="BA99" i="24"/>
  <c r="BC101" i="5"/>
  <c r="AM21" i="24"/>
  <c r="DU23" i="5"/>
  <c r="AM37" i="24"/>
  <c r="DU39" i="5"/>
  <c r="AM53" i="24"/>
  <c r="DU55" i="5"/>
  <c r="AM69" i="24"/>
  <c r="DU71" i="5"/>
  <c r="AM85" i="24"/>
  <c r="AM101"/>
  <c r="DR10"/>
  <c r="BQ20"/>
  <c r="BQ36"/>
  <c r="BQ52"/>
  <c r="BQ68"/>
  <c r="BQ84"/>
  <c r="BQ100"/>
  <c r="BQ7"/>
  <c r="BB10"/>
  <c r="DU12" i="5"/>
  <c r="BB18" i="24"/>
  <c r="DU20" i="5"/>
  <c r="BB26" i="24"/>
  <c r="DU28" i="5"/>
  <c r="BB34" i="24"/>
  <c r="DU36" i="5"/>
  <c r="BB42" i="24"/>
  <c r="DU44" i="5"/>
  <c r="BB50" i="24"/>
  <c r="DU52" i="5"/>
  <c r="BB58" i="24"/>
  <c r="DU60" i="5"/>
  <c r="BB66" i="24"/>
  <c r="DU68" i="5"/>
  <c r="BB74" i="24"/>
  <c r="DU76" i="5"/>
  <c r="BB82" i="24"/>
  <c r="DU84" i="5"/>
  <c r="BB90" i="24"/>
  <c r="DU92" i="5"/>
  <c r="BB98" i="24"/>
  <c r="DU100" i="5"/>
  <c r="AM11" i="24"/>
  <c r="AM27"/>
  <c r="AM43"/>
  <c r="AM59"/>
  <c r="DU61" i="5"/>
  <c r="AM75" i="24"/>
  <c r="AM91"/>
  <c r="DR104"/>
  <c r="DR88"/>
  <c r="DR72"/>
  <c r="DR56"/>
  <c r="DR24"/>
  <c r="BQ10"/>
  <c r="BQ26"/>
  <c r="BQ42"/>
  <c r="BQ58"/>
  <c r="BQ74"/>
  <c r="BQ90"/>
  <c r="BB16"/>
  <c r="DU18" i="5"/>
  <c r="BB24" i="24"/>
  <c r="DU26" i="5"/>
  <c r="BB40" i="24"/>
  <c r="DU42" i="5"/>
  <c r="BB48" i="24"/>
  <c r="DU50" i="5"/>
  <c r="BB56" i="24"/>
  <c r="DU58" i="5"/>
  <c r="BB64" i="24"/>
  <c r="DU66" i="5"/>
  <c r="BB80" i="24"/>
  <c r="DU82" i="5"/>
  <c r="BB88" i="24"/>
  <c r="DU90" i="5"/>
  <c r="DU98"/>
  <c r="BB104" i="24"/>
  <c r="DU106" i="5"/>
  <c r="AM17" i="24"/>
  <c r="AM33"/>
  <c r="AM49"/>
  <c r="AM65"/>
  <c r="AM81"/>
  <c r="AM97"/>
  <c r="DR26"/>
  <c r="BQ16"/>
  <c r="BQ32"/>
  <c r="BQ48"/>
  <c r="BQ64"/>
  <c r="BQ80"/>
  <c r="BQ96"/>
  <c r="DS8"/>
  <c r="DX10" i="5"/>
  <c r="BA17" i="24"/>
  <c r="BC19" i="5"/>
  <c r="BA25" i="24"/>
  <c r="BC27" i="5"/>
  <c r="BA33" i="24"/>
  <c r="BC35" i="5"/>
  <c r="BA41" i="24"/>
  <c r="BC43" i="5"/>
  <c r="BA49" i="24"/>
  <c r="BC51" i="5"/>
  <c r="DU51" s="1"/>
  <c r="BA57" i="24"/>
  <c r="BC59" i="5"/>
  <c r="BA65" i="24"/>
  <c r="BC67" i="5"/>
  <c r="DU67" s="1"/>
  <c r="BA73" i="24"/>
  <c r="BC75" i="5"/>
  <c r="DU75" s="1"/>
  <c r="BA81" i="24"/>
  <c r="BC83" i="5"/>
  <c r="BA89" i="24"/>
  <c r="BC91" i="5"/>
  <c r="DU91" s="1"/>
  <c r="BA97" i="24"/>
  <c r="BC99" i="5"/>
  <c r="BA105" i="24"/>
  <c r="BC107" i="5"/>
  <c r="AM23" i="24"/>
  <c r="AM39"/>
  <c r="AM55"/>
  <c r="AM71"/>
  <c r="AM87"/>
  <c r="AM103"/>
  <c r="DR76"/>
  <c r="DR60"/>
  <c r="DR44"/>
  <c r="DR28"/>
  <c r="DR12"/>
  <c r="BQ22"/>
  <c r="BQ38"/>
  <c r="BQ54"/>
  <c r="BQ70"/>
  <c r="BQ86"/>
  <c r="BQ102"/>
  <c r="DP7"/>
  <c r="BA15"/>
  <c r="BC17" i="5"/>
  <c r="BA23" i="24"/>
  <c r="BC25" i="5"/>
  <c r="BA31" i="24"/>
  <c r="BC33" i="5"/>
  <c r="BA39" i="24"/>
  <c r="BC41" i="5"/>
  <c r="BA47" i="24"/>
  <c r="BC49" i="5"/>
  <c r="BA55" i="24"/>
  <c r="BC57" i="5"/>
  <c r="BA63" i="24"/>
  <c r="BC65" i="5"/>
  <c r="BA71" i="24"/>
  <c r="BC73" i="5"/>
  <c r="BA79" i="24"/>
  <c r="BC81" i="5"/>
  <c r="BA87" i="24"/>
  <c r="BC89" i="5"/>
  <c r="DU89" s="1"/>
  <c r="BA95" i="24"/>
  <c r="BC97" i="5"/>
  <c r="BA103" i="24"/>
  <c r="BC105" i="5"/>
  <c r="DU105" s="1"/>
  <c r="AM13" i="24"/>
  <c r="DU15" i="5"/>
  <c r="AM29" i="24"/>
  <c r="DU31" i="5"/>
  <c r="AM45" i="24"/>
  <c r="DU47" i="5"/>
  <c r="AM61" i="24"/>
  <c r="DU63" i="5"/>
  <c r="AM77" i="24"/>
  <c r="DU79" i="5"/>
  <c r="AM93" i="24"/>
  <c r="DU95" i="5"/>
  <c r="DR34" i="24"/>
  <c r="BQ12"/>
  <c r="BQ28"/>
  <c r="BQ44"/>
  <c r="BQ60"/>
  <c r="BQ76"/>
  <c r="BQ92"/>
  <c r="BB14"/>
  <c r="DU16" i="5"/>
  <c r="BB22" i="24"/>
  <c r="DU24" i="5"/>
  <c r="BB30" i="24"/>
  <c r="DU32" i="5"/>
  <c r="BB38" i="24"/>
  <c r="DU40" i="5"/>
  <c r="BB54" i="24"/>
  <c r="DU56" i="5"/>
  <c r="BB70" i="24"/>
  <c r="DU72" i="5"/>
  <c r="BB78" i="24"/>
  <c r="DU80" i="5"/>
  <c r="BB86" i="24"/>
  <c r="DU88" i="5"/>
  <c r="BB102" i="24"/>
  <c r="DU104" i="5"/>
  <c r="AM19" i="24"/>
  <c r="DU21" i="5"/>
  <c r="AM35" i="24"/>
  <c r="DU37" i="5"/>
  <c r="AM51" i="24"/>
  <c r="DU53" i="5"/>
  <c r="AM67" i="24"/>
  <c r="DU69" i="5"/>
  <c r="AM83" i="24"/>
  <c r="DU85" i="5"/>
  <c r="AM99" i="24"/>
  <c r="DU101" i="5"/>
  <c r="DR96" i="24"/>
  <c r="DR80"/>
  <c r="DR64"/>
  <c r="DR48"/>
  <c r="DR32"/>
  <c r="DR16"/>
  <c r="BQ18"/>
  <c r="BQ34"/>
  <c r="BQ50"/>
  <c r="BQ66"/>
  <c r="BQ82"/>
  <c r="BQ98"/>
  <c r="BB12"/>
  <c r="DU14" i="5"/>
  <c r="BB20" i="24"/>
  <c r="DU22" i="5"/>
  <c r="BB28" i="24"/>
  <c r="DU30" i="5"/>
  <c r="BB36" i="24"/>
  <c r="DU38" i="5"/>
  <c r="BB44" i="24"/>
  <c r="DU46" i="5"/>
  <c r="BB52" i="24"/>
  <c r="DU54" i="5"/>
  <c r="BB60" i="24"/>
  <c r="DU62" i="5"/>
  <c r="BB84" i="24"/>
  <c r="DU86" i="5"/>
  <c r="BB92" i="24"/>
  <c r="DU94" i="5"/>
  <c r="BB100" i="24"/>
  <c r="DU102" i="5"/>
  <c r="AM9" i="24"/>
  <c r="DU11" i="5"/>
  <c r="AM25" i="24"/>
  <c r="DU27" i="5"/>
  <c r="AM41" i="24"/>
  <c r="DU43" i="5"/>
  <c r="AM57" i="24"/>
  <c r="DU59" i="5"/>
  <c r="AM73" i="24"/>
  <c r="AM89"/>
  <c r="BQ8"/>
  <c r="BQ24"/>
  <c r="BQ40"/>
  <c r="BQ56"/>
  <c r="BQ72"/>
  <c r="BQ88"/>
  <c r="BB9"/>
  <c r="Y9" i="5"/>
  <c r="AN9"/>
  <c r="AM7" i="24" s="1"/>
  <c r="DS9" i="5"/>
  <c r="DR7" i="24" s="1"/>
  <c r="I762" i="31" l="1"/>
  <c r="K762" s="1"/>
  <c r="I2634"/>
  <c r="K2634" s="1"/>
  <c r="I2629"/>
  <c r="K2629" s="1"/>
  <c r="I2630"/>
  <c r="K2630" s="1"/>
  <c r="I2628"/>
  <c r="K2628" s="1"/>
  <c r="H2703"/>
  <c r="H2699"/>
  <c r="A2731"/>
  <c r="H2700"/>
  <c r="H2701"/>
  <c r="I2697"/>
  <c r="H2698"/>
  <c r="H2681"/>
  <c r="H2680"/>
  <c r="L2678"/>
  <c r="L2676"/>
  <c r="F2676"/>
  <c r="K2679"/>
  <c r="M2676"/>
  <c r="H2676"/>
  <c r="K2677"/>
  <c r="J2676"/>
  <c r="F2681"/>
  <c r="F2680"/>
  <c r="K2678"/>
  <c r="K2676"/>
  <c r="E2668"/>
  <c r="B2654"/>
  <c r="G2667"/>
  <c r="E2673"/>
  <c r="M2669"/>
  <c r="M2673"/>
  <c r="H2668"/>
  <c r="G2673"/>
  <c r="M2667"/>
  <c r="F2671"/>
  <c r="J2668"/>
  <c r="E2669"/>
  <c r="H2669"/>
  <c r="H2673"/>
  <c r="E2667"/>
  <c r="G2671"/>
  <c r="H2667"/>
  <c r="J2669"/>
  <c r="J2673"/>
  <c r="J2667"/>
  <c r="M2671"/>
  <c r="G2669"/>
  <c r="F2669"/>
  <c r="F2673"/>
  <c r="F2668"/>
  <c r="E2671"/>
  <c r="F2683"/>
  <c r="F2682"/>
  <c r="F2667"/>
  <c r="H2671"/>
  <c r="H2682"/>
  <c r="M2668"/>
  <c r="H2683"/>
  <c r="G2668"/>
  <c r="J2671"/>
  <c r="H1489"/>
  <c r="H1494"/>
  <c r="H1490"/>
  <c r="A1522"/>
  <c r="H1491"/>
  <c r="H1492"/>
  <c r="I1488"/>
  <c r="I1421"/>
  <c r="K1421" s="1"/>
  <c r="I1420"/>
  <c r="K1420" s="1"/>
  <c r="I1419"/>
  <c r="K1419" s="1"/>
  <c r="H1473"/>
  <c r="F1472"/>
  <c r="F1471"/>
  <c r="K1469"/>
  <c r="K1467"/>
  <c r="M1460"/>
  <c r="H1460"/>
  <c r="E1459"/>
  <c r="J1458"/>
  <c r="F1458"/>
  <c r="B1445"/>
  <c r="H1472"/>
  <c r="H1471"/>
  <c r="L1469"/>
  <c r="L1467"/>
  <c r="F1467"/>
  <c r="J1459"/>
  <c r="F1459"/>
  <c r="G1458"/>
  <c r="K1470"/>
  <c r="M1467"/>
  <c r="H1467"/>
  <c r="K1468"/>
  <c r="J1467"/>
  <c r="F1473"/>
  <c r="M1459"/>
  <c r="H1474"/>
  <c r="F1460"/>
  <c r="J1464"/>
  <c r="H1462"/>
  <c r="M1464"/>
  <c r="H1459"/>
  <c r="G1464"/>
  <c r="G1459"/>
  <c r="F1464"/>
  <c r="E1460"/>
  <c r="M1462"/>
  <c r="E1458"/>
  <c r="G1462"/>
  <c r="H1458"/>
  <c r="J1462"/>
  <c r="E1464"/>
  <c r="J1460"/>
  <c r="M1458"/>
  <c r="F1474"/>
  <c r="G1460"/>
  <c r="F1462"/>
  <c r="E1462"/>
  <c r="H1464"/>
  <c r="H831"/>
  <c r="H827"/>
  <c r="H829"/>
  <c r="I825"/>
  <c r="H828"/>
  <c r="A859"/>
  <c r="H826"/>
  <c r="I756"/>
  <c r="K756" s="1"/>
  <c r="I757"/>
  <c r="K757" s="1"/>
  <c r="I760"/>
  <c r="K760" s="1"/>
  <c r="L806"/>
  <c r="L804"/>
  <c r="F804"/>
  <c r="K805"/>
  <c r="J804"/>
  <c r="F811"/>
  <c r="F809"/>
  <c r="K804"/>
  <c r="B782"/>
  <c r="F808"/>
  <c r="M804"/>
  <c r="J797"/>
  <c r="H810"/>
  <c r="K806"/>
  <c r="M797"/>
  <c r="E796"/>
  <c r="K807"/>
  <c r="H804"/>
  <c r="G796"/>
  <c r="F797"/>
  <c r="F799"/>
  <c r="E801"/>
  <c r="G795"/>
  <c r="F810"/>
  <c r="E799"/>
  <c r="F795"/>
  <c r="H808"/>
  <c r="M796"/>
  <c r="H797"/>
  <c r="J795"/>
  <c r="H811"/>
  <c r="G797"/>
  <c r="M801"/>
  <c r="J801"/>
  <c r="H801"/>
  <c r="H796"/>
  <c r="F796"/>
  <c r="E795"/>
  <c r="H809"/>
  <c r="E797"/>
  <c r="I797" s="1"/>
  <c r="K797" s="1"/>
  <c r="H799"/>
  <c r="M799"/>
  <c r="F801"/>
  <c r="J799"/>
  <c r="G801"/>
  <c r="H795"/>
  <c r="J796"/>
  <c r="G799"/>
  <c r="M795"/>
  <c r="I758"/>
  <c r="K758" s="1"/>
  <c r="I446"/>
  <c r="K446" s="1"/>
  <c r="I445"/>
  <c r="K445" s="1"/>
  <c r="F497"/>
  <c r="F496"/>
  <c r="K494"/>
  <c r="K492"/>
  <c r="M485"/>
  <c r="E484"/>
  <c r="B470"/>
  <c r="L494"/>
  <c r="L492"/>
  <c r="F492"/>
  <c r="F499"/>
  <c r="K495"/>
  <c r="M492"/>
  <c r="H492"/>
  <c r="J489"/>
  <c r="F489"/>
  <c r="J487"/>
  <c r="F487"/>
  <c r="J485"/>
  <c r="F485"/>
  <c r="G484"/>
  <c r="H499"/>
  <c r="K493"/>
  <c r="J492"/>
  <c r="H496"/>
  <c r="M489"/>
  <c r="M487"/>
  <c r="M484"/>
  <c r="F498"/>
  <c r="G483"/>
  <c r="J483"/>
  <c r="E485"/>
  <c r="H497"/>
  <c r="H485"/>
  <c r="H484"/>
  <c r="G489"/>
  <c r="M483"/>
  <c r="E489"/>
  <c r="F483"/>
  <c r="J484"/>
  <c r="E483"/>
  <c r="G487"/>
  <c r="H483"/>
  <c r="E487"/>
  <c r="H489"/>
  <c r="H498"/>
  <c r="G485"/>
  <c r="F484"/>
  <c r="H487"/>
  <c r="H514"/>
  <c r="H519"/>
  <c r="H515"/>
  <c r="A547"/>
  <c r="H516"/>
  <c r="H517"/>
  <c r="I513"/>
  <c r="I450"/>
  <c r="K450" s="1"/>
  <c r="I444"/>
  <c r="K444" s="1"/>
  <c r="I448"/>
  <c r="K448" s="1"/>
  <c r="I292"/>
  <c r="K292" s="1"/>
  <c r="I294"/>
  <c r="K294" s="1"/>
  <c r="F341"/>
  <c r="F340"/>
  <c r="K338"/>
  <c r="K336"/>
  <c r="M329"/>
  <c r="E328"/>
  <c r="B314"/>
  <c r="L338"/>
  <c r="L336"/>
  <c r="F336"/>
  <c r="F343"/>
  <c r="K339"/>
  <c r="M336"/>
  <c r="H336"/>
  <c r="J329"/>
  <c r="G328"/>
  <c r="K337"/>
  <c r="J336"/>
  <c r="H340"/>
  <c r="E329"/>
  <c r="H328"/>
  <c r="G333"/>
  <c r="H327"/>
  <c r="J331"/>
  <c r="F328"/>
  <c r="H333"/>
  <c r="H341"/>
  <c r="M331"/>
  <c r="E327"/>
  <c r="G331"/>
  <c r="F331"/>
  <c r="G327"/>
  <c r="H331"/>
  <c r="H342"/>
  <c r="J328"/>
  <c r="H329"/>
  <c r="G329"/>
  <c r="F329"/>
  <c r="J333"/>
  <c r="E333"/>
  <c r="J327"/>
  <c r="H343"/>
  <c r="M333"/>
  <c r="M328"/>
  <c r="F342"/>
  <c r="M327"/>
  <c r="F333"/>
  <c r="E331"/>
  <c r="F327"/>
  <c r="I289"/>
  <c r="K289" s="1"/>
  <c r="I288"/>
  <c r="K288" s="1"/>
  <c r="I290"/>
  <c r="K290" s="1"/>
  <c r="W105" i="24"/>
  <c r="Y107" i="5"/>
  <c r="X105" i="24" s="1"/>
  <c r="BP105"/>
  <c r="BR107" i="5"/>
  <c r="BQ105" i="24" s="1"/>
  <c r="AL105"/>
  <c r="AN107" i="5"/>
  <c r="AM105" i="24" s="1"/>
  <c r="DQ106"/>
  <c r="DS108" i="5"/>
  <c r="DR106" i="24" s="1"/>
  <c r="AL106"/>
  <c r="AN108" i="5"/>
  <c r="AM106" i="24" s="1"/>
  <c r="CD110"/>
  <c r="AK6" i="21" s="1"/>
  <c r="AF6"/>
  <c r="DU107" i="5"/>
  <c r="DT105" i="24" s="1"/>
  <c r="BP106"/>
  <c r="BR108" i="5"/>
  <c r="BQ106" i="24" s="1"/>
  <c r="W106"/>
  <c r="Y108" i="5"/>
  <c r="DQ105" i="24"/>
  <c r="DS107" i="5"/>
  <c r="DR105" i="24" s="1"/>
  <c r="BA106"/>
  <c r="BC108" i="5"/>
  <c r="BB106" i="24" s="1"/>
  <c r="BA62"/>
  <c r="BC64" i="5"/>
  <c r="BA46" i="24"/>
  <c r="BC48" i="5"/>
  <c r="BA8" i="24"/>
  <c r="BC10" i="5"/>
  <c r="BA94" i="24"/>
  <c r="BC96" i="5"/>
  <c r="DU70"/>
  <c r="BB96" i="24"/>
  <c r="DU34" i="5"/>
  <c r="DU78"/>
  <c r="BB72" i="24"/>
  <c r="BB76"/>
  <c r="DU74" i="5"/>
  <c r="DT103" i="24"/>
  <c r="DV105" i="5"/>
  <c r="DT87" i="24"/>
  <c r="DV89" i="5"/>
  <c r="DT65" i="24"/>
  <c r="DV67" i="5"/>
  <c r="DT49" i="24"/>
  <c r="DV51" i="5"/>
  <c r="DT9" i="24"/>
  <c r="DV11" i="5"/>
  <c r="DT57" i="24"/>
  <c r="DV59" i="5"/>
  <c r="DT92" i="24"/>
  <c r="DV94" i="5"/>
  <c r="DT84" i="24"/>
  <c r="DV86" i="5"/>
  <c r="DT28" i="24"/>
  <c r="DV30" i="5"/>
  <c r="DT19" i="24"/>
  <c r="DV21" i="5"/>
  <c r="DT70" i="24"/>
  <c r="DV72" i="5"/>
  <c r="DT54" i="24"/>
  <c r="DV56" i="5"/>
  <c r="DT61" i="24"/>
  <c r="DV63" i="5"/>
  <c r="DT45" i="24"/>
  <c r="DV47" i="5"/>
  <c r="DT29" i="24"/>
  <c r="DV31" i="5"/>
  <c r="BB95" i="24"/>
  <c r="BB79"/>
  <c r="BB63"/>
  <c r="BB47"/>
  <c r="BB31"/>
  <c r="BB15"/>
  <c r="DO109"/>
  <c r="DR109"/>
  <c r="DT109"/>
  <c r="CZ109"/>
  <c r="DD109"/>
  <c r="DT96"/>
  <c r="DV98" i="5"/>
  <c r="DT64" i="24"/>
  <c r="DV66" i="5"/>
  <c r="DT59" i="24"/>
  <c r="DV61" i="5"/>
  <c r="DT50" i="24"/>
  <c r="DV52" i="5"/>
  <c r="DT42" i="24"/>
  <c r="DV44" i="5"/>
  <c r="DT34" i="24"/>
  <c r="DV36" i="5"/>
  <c r="DT26" i="24"/>
  <c r="DV28" i="5"/>
  <c r="DT18" i="24"/>
  <c r="DV20" i="5"/>
  <c r="DT10" i="24"/>
  <c r="DV12" i="5"/>
  <c r="BK110" i="24"/>
  <c r="Z6" i="21" s="1"/>
  <c r="BJ110" i="24"/>
  <c r="Y6" i="21" s="1"/>
  <c r="BL110" i="24"/>
  <c r="AA6" i="21" s="1"/>
  <c r="BM110" i="24"/>
  <c r="AB6" i="21" s="1"/>
  <c r="BN110" i="24"/>
  <c r="AC6" i="21" s="1"/>
  <c r="DT69" i="24"/>
  <c r="DV71" i="5"/>
  <c r="DT53" i="24"/>
  <c r="DV55" i="5"/>
  <c r="BB91" i="24"/>
  <c r="BB75"/>
  <c r="BB59"/>
  <c r="BB43"/>
  <c r="BB27"/>
  <c r="BB11"/>
  <c r="DT41"/>
  <c r="DV43" i="5"/>
  <c r="DT25" i="24"/>
  <c r="DV27" i="5"/>
  <c r="DT76" i="24"/>
  <c r="DV78" i="5"/>
  <c r="DT20" i="24"/>
  <c r="DV22" i="5"/>
  <c r="DT102" i="24"/>
  <c r="DV104" i="5"/>
  <c r="DT38" i="24"/>
  <c r="DV40" i="5"/>
  <c r="DT30" i="24"/>
  <c r="DV32" i="5"/>
  <c r="DT13" i="24"/>
  <c r="DV15" i="5"/>
  <c r="BB97" i="24"/>
  <c r="BB81"/>
  <c r="BB65"/>
  <c r="BB49"/>
  <c r="BB33"/>
  <c r="BB17"/>
  <c r="DT88"/>
  <c r="DV90" i="5"/>
  <c r="DT56" i="24"/>
  <c r="DV58" i="5"/>
  <c r="DT48" i="24"/>
  <c r="DV50" i="5"/>
  <c r="DT16" i="24"/>
  <c r="DV18" i="5"/>
  <c r="DT43" i="24"/>
  <c r="DV45" i="5"/>
  <c r="DT27" i="24"/>
  <c r="DV29" i="5"/>
  <c r="DT37" i="24"/>
  <c r="DV39" i="5"/>
  <c r="DT21" i="24"/>
  <c r="DV23" i="5"/>
  <c r="BB93" i="24"/>
  <c r="BB77"/>
  <c r="BB61"/>
  <c r="BB45"/>
  <c r="BB29"/>
  <c r="BB13"/>
  <c r="DU35" i="5"/>
  <c r="DU97"/>
  <c r="DU81"/>
  <c r="DV107"/>
  <c r="DT68" i="24"/>
  <c r="DV70" i="5"/>
  <c r="DT60" i="24"/>
  <c r="DV62" i="5"/>
  <c r="DT12" i="24"/>
  <c r="DV14" i="5"/>
  <c r="DT86" i="24"/>
  <c r="DV88" i="5"/>
  <c r="DT22" i="24"/>
  <c r="DV24" i="5"/>
  <c r="BB103" i="24"/>
  <c r="BB87"/>
  <c r="BB71"/>
  <c r="BB55"/>
  <c r="BB39"/>
  <c r="BB23"/>
  <c r="DT80"/>
  <c r="DV82" i="5"/>
  <c r="DT40" i="24"/>
  <c r="DV42" i="5"/>
  <c r="DT32" i="24"/>
  <c r="DV34" i="5"/>
  <c r="DT24" i="24"/>
  <c r="DV26" i="5"/>
  <c r="DT11" i="24"/>
  <c r="DV13" i="5"/>
  <c r="DT98" i="24"/>
  <c r="DV100" i="5"/>
  <c r="DT101" i="24"/>
  <c r="DV103" i="5"/>
  <c r="BB99" i="24"/>
  <c r="BB83"/>
  <c r="BB67"/>
  <c r="BB51"/>
  <c r="BB35"/>
  <c r="BB19"/>
  <c r="BB7"/>
  <c r="DU73" i="5"/>
  <c r="DU57"/>
  <c r="DU99"/>
  <c r="DU19"/>
  <c r="DU65"/>
  <c r="DU33"/>
  <c r="DT89" i="24"/>
  <c r="DV91" i="5"/>
  <c r="DT73" i="24"/>
  <c r="DV75" i="5"/>
  <c r="DT100" i="24"/>
  <c r="DV102" i="5"/>
  <c r="DT52" i="24"/>
  <c r="DV54" i="5"/>
  <c r="DT44" i="24"/>
  <c r="DV46" i="5"/>
  <c r="DT36" i="24"/>
  <c r="DV38" i="5"/>
  <c r="DT99" i="24"/>
  <c r="DV101" i="5"/>
  <c r="DT83" i="24"/>
  <c r="DV85" i="5"/>
  <c r="DT67" i="24"/>
  <c r="DV69" i="5"/>
  <c r="DT51" i="24"/>
  <c r="DV53" i="5"/>
  <c r="DT35" i="24"/>
  <c r="DV37" i="5"/>
  <c r="DT78" i="24"/>
  <c r="DV80" i="5"/>
  <c r="DT14" i="24"/>
  <c r="DV16" i="5"/>
  <c r="DT93" i="24"/>
  <c r="DV95" i="5"/>
  <c r="DT77" i="24"/>
  <c r="DV79" i="5"/>
  <c r="BB105" i="24"/>
  <c r="BB89"/>
  <c r="BB73"/>
  <c r="BB57"/>
  <c r="BB41"/>
  <c r="BB25"/>
  <c r="DT104"/>
  <c r="DV106" i="5"/>
  <c r="DT72" i="24"/>
  <c r="DV74" i="5"/>
  <c r="DT91" i="24"/>
  <c r="DV93" i="5"/>
  <c r="DT75" i="24"/>
  <c r="DV77" i="5"/>
  <c r="DT90" i="24"/>
  <c r="DV92" i="5"/>
  <c r="DT82" i="24"/>
  <c r="DV84" i="5"/>
  <c r="DT74" i="24"/>
  <c r="DV76" i="5"/>
  <c r="DT66" i="24"/>
  <c r="DV68" i="5"/>
  <c r="DT58" i="24"/>
  <c r="DV60" i="5"/>
  <c r="DT85" i="24"/>
  <c r="DV87" i="5"/>
  <c r="BB101" i="24"/>
  <c r="BB85"/>
  <c r="BB69"/>
  <c r="BB53"/>
  <c r="BB37"/>
  <c r="BB21"/>
  <c r="DU41" i="5"/>
  <c r="DU25"/>
  <c r="DU83"/>
  <c r="DU49"/>
  <c r="DU17"/>
  <c r="DU9"/>
  <c r="DT7" i="24" s="1"/>
  <c r="DT9" i="5"/>
  <c r="I1462" i="31" l="1"/>
  <c r="K1462" s="1"/>
  <c r="I2669"/>
  <c r="K2669" s="1"/>
  <c r="I2673"/>
  <c r="K2673" s="1"/>
  <c r="H2722"/>
  <c r="K2716"/>
  <c r="J2715"/>
  <c r="E2706"/>
  <c r="K2717"/>
  <c r="K2715"/>
  <c r="J2706"/>
  <c r="F2706"/>
  <c r="B2693"/>
  <c r="L2717"/>
  <c r="L2715"/>
  <c r="F2715"/>
  <c r="F2722"/>
  <c r="K2718"/>
  <c r="M2715"/>
  <c r="H2715"/>
  <c r="H2708"/>
  <c r="F2721"/>
  <c r="G2707"/>
  <c r="J2710"/>
  <c r="J2707"/>
  <c r="H2719"/>
  <c r="E2707"/>
  <c r="H2712"/>
  <c r="G2712"/>
  <c r="F2720"/>
  <c r="M2706"/>
  <c r="F2710"/>
  <c r="F2707"/>
  <c r="E2712"/>
  <c r="M2710"/>
  <c r="H2707"/>
  <c r="F2719"/>
  <c r="G2708"/>
  <c r="M2707"/>
  <c r="H2706"/>
  <c r="J2708"/>
  <c r="J2712"/>
  <c r="G2706"/>
  <c r="E2710"/>
  <c r="H2710"/>
  <c r="H2721"/>
  <c r="G2710"/>
  <c r="F2708"/>
  <c r="F2712"/>
  <c r="E2708"/>
  <c r="I2708" s="1"/>
  <c r="K2708" s="1"/>
  <c r="H2720"/>
  <c r="M2708"/>
  <c r="M2712"/>
  <c r="I2668"/>
  <c r="K2668" s="1"/>
  <c r="H2740"/>
  <c r="I2736"/>
  <c r="H2737"/>
  <c r="H2742"/>
  <c r="H2738"/>
  <c r="A2770"/>
  <c r="H2739"/>
  <c r="I2671"/>
  <c r="K2671" s="1"/>
  <c r="I2667"/>
  <c r="K2667" s="1"/>
  <c r="I1460"/>
  <c r="K1460" s="1"/>
  <c r="I1459"/>
  <c r="K1459" s="1"/>
  <c r="F1513"/>
  <c r="K1509"/>
  <c r="M1506"/>
  <c r="H1506"/>
  <c r="J1503"/>
  <c r="F1503"/>
  <c r="J1501"/>
  <c r="F1501"/>
  <c r="F1499"/>
  <c r="H1513"/>
  <c r="K1507"/>
  <c r="J1506"/>
  <c r="G1503"/>
  <c r="G1501"/>
  <c r="G1499"/>
  <c r="E1497"/>
  <c r="K1508"/>
  <c r="K1506"/>
  <c r="B1484"/>
  <c r="L1508"/>
  <c r="L1506"/>
  <c r="F1506"/>
  <c r="F1512"/>
  <c r="E1501"/>
  <c r="H1499"/>
  <c r="H1512"/>
  <c r="M1498"/>
  <c r="M1501"/>
  <c r="F1510"/>
  <c r="M1503"/>
  <c r="J1498"/>
  <c r="H1511"/>
  <c r="E1498"/>
  <c r="H1503"/>
  <c r="H1498"/>
  <c r="G1498"/>
  <c r="F1511"/>
  <c r="M1497"/>
  <c r="E1499"/>
  <c r="I1499" s="1"/>
  <c r="F1498"/>
  <c r="H1510"/>
  <c r="J1497"/>
  <c r="H1501"/>
  <c r="H1497"/>
  <c r="J1499"/>
  <c r="G1497"/>
  <c r="E1503"/>
  <c r="F1497"/>
  <c r="M1499"/>
  <c r="A1561"/>
  <c r="H1530"/>
  <c r="H1531"/>
  <c r="I1527"/>
  <c r="H1528"/>
  <c r="H1533"/>
  <c r="H1529"/>
  <c r="I1464"/>
  <c r="K1464" s="1"/>
  <c r="I1458"/>
  <c r="K1458" s="1"/>
  <c r="A898"/>
  <c r="H868"/>
  <c r="I864"/>
  <c r="H870"/>
  <c r="H866"/>
  <c r="H865"/>
  <c r="H867"/>
  <c r="I487"/>
  <c r="K487" s="1"/>
  <c r="I796"/>
  <c r="K796" s="1"/>
  <c r="I799"/>
  <c r="K799" s="1"/>
  <c r="H850"/>
  <c r="K844"/>
  <c r="J843"/>
  <c r="L845"/>
  <c r="L843"/>
  <c r="F843"/>
  <c r="H849"/>
  <c r="K845"/>
  <c r="M836"/>
  <c r="E835"/>
  <c r="K846"/>
  <c r="H843"/>
  <c r="G835"/>
  <c r="F850"/>
  <c r="F848"/>
  <c r="K843"/>
  <c r="H840"/>
  <c r="B821"/>
  <c r="F847"/>
  <c r="M843"/>
  <c r="J836"/>
  <c r="F836"/>
  <c r="F838"/>
  <c r="M835"/>
  <c r="G838"/>
  <c r="M834"/>
  <c r="J838"/>
  <c r="G840"/>
  <c r="H835"/>
  <c r="F834"/>
  <c r="F849"/>
  <c r="G834"/>
  <c r="H847"/>
  <c r="E836"/>
  <c r="M840"/>
  <c r="J840"/>
  <c r="E834"/>
  <c r="M838"/>
  <c r="J834"/>
  <c r="G836"/>
  <c r="H838"/>
  <c r="J835"/>
  <c r="F840"/>
  <c r="E838"/>
  <c r="I838" s="1"/>
  <c r="K838" s="1"/>
  <c r="H836"/>
  <c r="H848"/>
  <c r="E840"/>
  <c r="I840" s="1"/>
  <c r="H834"/>
  <c r="F835"/>
  <c r="I795"/>
  <c r="K795" s="1"/>
  <c r="I801"/>
  <c r="K801" s="1"/>
  <c r="F538"/>
  <c r="K534"/>
  <c r="M531"/>
  <c r="H531"/>
  <c r="J524"/>
  <c r="G523"/>
  <c r="K532"/>
  <c r="J531"/>
  <c r="H537"/>
  <c r="F536"/>
  <c r="F535"/>
  <c r="K533"/>
  <c r="K531"/>
  <c r="M524"/>
  <c r="H524"/>
  <c r="E523"/>
  <c r="J522"/>
  <c r="F522"/>
  <c r="B509"/>
  <c r="L533"/>
  <c r="L531"/>
  <c r="F531"/>
  <c r="M522"/>
  <c r="E524"/>
  <c r="H526"/>
  <c r="E522"/>
  <c r="G528"/>
  <c r="F526"/>
  <c r="F537"/>
  <c r="H536"/>
  <c r="J523"/>
  <c r="M528"/>
  <c r="G526"/>
  <c r="H522"/>
  <c r="J528"/>
  <c r="M523"/>
  <c r="H538"/>
  <c r="F523"/>
  <c r="E528"/>
  <c r="H528"/>
  <c r="G524"/>
  <c r="F524"/>
  <c r="J526"/>
  <c r="H535"/>
  <c r="G522"/>
  <c r="E526"/>
  <c r="M526"/>
  <c r="H523"/>
  <c r="F528"/>
  <c r="I485"/>
  <c r="K485" s="1"/>
  <c r="A586"/>
  <c r="H555"/>
  <c r="H556"/>
  <c r="I552"/>
  <c r="H553"/>
  <c r="H558"/>
  <c r="H554"/>
  <c r="I483"/>
  <c r="K483" s="1"/>
  <c r="I331"/>
  <c r="K331" s="1"/>
  <c r="I489"/>
  <c r="K489" s="1"/>
  <c r="I484"/>
  <c r="K484" s="1"/>
  <c r="I333"/>
  <c r="K333" s="1"/>
  <c r="I329"/>
  <c r="K329" s="1"/>
  <c r="I327"/>
  <c r="K327" s="1"/>
  <c r="I328"/>
  <c r="K328" s="1"/>
  <c r="AD6" i="21"/>
  <c r="X106" i="24"/>
  <c r="DU108" i="5"/>
  <c r="BB8" i="24"/>
  <c r="DU10" i="5"/>
  <c r="BB62" i="24"/>
  <c r="DU64" i="5"/>
  <c r="DU96"/>
  <c r="BB94" i="24"/>
  <c r="BB46"/>
  <c r="DU48" i="5"/>
  <c r="DS7" i="24"/>
  <c r="DT33"/>
  <c r="DV35" i="5"/>
  <c r="DU27" i="24"/>
  <c r="DW29" i="5"/>
  <c r="DU48" i="24"/>
  <c r="DW50" i="5"/>
  <c r="DU13" i="24"/>
  <c r="DW15" i="5"/>
  <c r="DU30" i="24"/>
  <c r="DW32" i="5"/>
  <c r="DU20" i="24"/>
  <c r="DW22" i="5"/>
  <c r="DU76" i="24"/>
  <c r="DW78" i="5"/>
  <c r="DU25" i="24"/>
  <c r="DW27" i="5"/>
  <c r="BO110" i="24"/>
  <c r="DU72"/>
  <c r="DW74" i="5"/>
  <c r="DU104" i="24"/>
  <c r="DW106" i="5"/>
  <c r="DU32" i="24"/>
  <c r="DW34" i="5"/>
  <c r="DT23" i="24"/>
  <c r="DV25" i="5"/>
  <c r="DU66" i="24"/>
  <c r="DW68" i="5"/>
  <c r="DU82" i="24"/>
  <c r="DW84" i="5"/>
  <c r="DU90" i="24"/>
  <c r="DW92" i="5"/>
  <c r="DU91" i="24"/>
  <c r="DW93" i="5"/>
  <c r="DT17" i="24"/>
  <c r="DV19" i="5"/>
  <c r="DU86" i="24"/>
  <c r="DW88" i="5"/>
  <c r="DU12" i="24"/>
  <c r="DW14" i="5"/>
  <c r="DU105" i="24"/>
  <c r="DW107" i="5"/>
  <c r="DT95" i="24"/>
  <c r="DV97" i="5"/>
  <c r="DU21" i="24"/>
  <c r="DW23" i="5"/>
  <c r="DU37" i="24"/>
  <c r="DW39" i="5"/>
  <c r="DU43" i="24"/>
  <c r="DW45" i="5"/>
  <c r="DU16" i="24"/>
  <c r="DW18" i="5"/>
  <c r="DU56" i="24"/>
  <c r="DW58" i="5"/>
  <c r="DU88" i="24"/>
  <c r="DW90" i="5"/>
  <c r="DU38" i="24"/>
  <c r="DW40" i="5"/>
  <c r="DU102" i="24"/>
  <c r="DW104" i="5"/>
  <c r="DU41" i="24"/>
  <c r="DW43" i="5"/>
  <c r="DU18" i="24"/>
  <c r="DW20" i="5"/>
  <c r="DU59" i="24"/>
  <c r="DW61" i="5"/>
  <c r="DU64" i="24"/>
  <c r="DW66" i="5"/>
  <c r="DU96" i="24"/>
  <c r="DW98" i="5"/>
  <c r="DT15" i="24"/>
  <c r="DV17" i="5"/>
  <c r="DU58" i="24"/>
  <c r="DW60" i="5"/>
  <c r="DU75" i="24"/>
  <c r="DW77" i="5"/>
  <c r="DT97" i="24"/>
  <c r="DV99" i="5"/>
  <c r="DU77" i="24"/>
  <c r="DW79" i="5"/>
  <c r="DU14" i="24"/>
  <c r="DW16" i="5"/>
  <c r="DU78" i="24"/>
  <c r="DW80" i="5"/>
  <c r="DU35" i="24"/>
  <c r="DW37" i="5"/>
  <c r="DU83" i="24"/>
  <c r="DW85" i="5"/>
  <c r="DU36" i="24"/>
  <c r="DW38" i="5"/>
  <c r="DU52" i="24"/>
  <c r="DW54" i="5"/>
  <c r="DU100" i="24"/>
  <c r="DW102" i="5"/>
  <c r="DU73" i="24"/>
  <c r="DW75" i="5"/>
  <c r="DT63" i="24"/>
  <c r="DV65" i="5"/>
  <c r="DT71" i="24"/>
  <c r="DV73" i="5"/>
  <c r="DU22" i="24"/>
  <c r="DW24" i="5"/>
  <c r="DU60" i="24"/>
  <c r="DW62" i="5"/>
  <c r="DU68" i="24"/>
  <c r="DW70" i="5"/>
  <c r="DT79" i="24"/>
  <c r="DV81" i="5"/>
  <c r="DU53" i="24"/>
  <c r="DW55" i="5"/>
  <c r="DU10" i="24"/>
  <c r="DW12" i="5"/>
  <c r="DU26" i="24"/>
  <c r="DW28" i="5"/>
  <c r="DU34" i="24"/>
  <c r="DW36" i="5"/>
  <c r="DU42" i="24"/>
  <c r="DW44" i="5"/>
  <c r="DU50" i="24"/>
  <c r="DW52" i="5"/>
  <c r="DU29" i="24"/>
  <c r="DW31" i="5"/>
  <c r="DU54" i="24"/>
  <c r="DW56" i="5"/>
  <c r="DU19" i="24"/>
  <c r="DW21" i="5"/>
  <c r="DU84" i="24"/>
  <c r="DW86" i="5"/>
  <c r="DU57" i="24"/>
  <c r="DW59" i="5"/>
  <c r="DU87" i="24"/>
  <c r="DW89" i="5"/>
  <c r="DV109" i="24"/>
  <c r="DT39"/>
  <c r="DV41" i="5"/>
  <c r="DU85" i="24"/>
  <c r="DW87" i="5"/>
  <c r="DU74" i="24"/>
  <c r="DW76" i="5"/>
  <c r="DU98" i="24"/>
  <c r="DW100" i="5"/>
  <c r="DU40" i="24"/>
  <c r="DW42" i="5"/>
  <c r="DT81" i="24"/>
  <c r="DV83" i="5"/>
  <c r="DT47" i="24"/>
  <c r="DV49" i="5"/>
  <c r="DU93" i="24"/>
  <c r="DW95" i="5"/>
  <c r="DU51" i="24"/>
  <c r="DW53" i="5"/>
  <c r="DU67" i="24"/>
  <c r="DW69" i="5"/>
  <c r="DU99" i="24"/>
  <c r="DW101" i="5"/>
  <c r="DU44" i="24"/>
  <c r="DW46" i="5"/>
  <c r="DU89" i="24"/>
  <c r="DW91" i="5"/>
  <c r="DT31" i="24"/>
  <c r="DV33" i="5"/>
  <c r="DT55" i="24"/>
  <c r="DV57" i="5"/>
  <c r="AV110" i="24"/>
  <c r="S6" i="21" s="1"/>
  <c r="AW110" i="24"/>
  <c r="T6" i="21" s="1"/>
  <c r="AY110" i="24"/>
  <c r="V6" i="21" s="1"/>
  <c r="AU110" i="24"/>
  <c r="AX110"/>
  <c r="U6" i="21" s="1"/>
  <c r="DU101" i="24"/>
  <c r="DW103" i="5"/>
  <c r="DU11" i="24"/>
  <c r="DW13" i="5"/>
  <c r="DU24" i="24"/>
  <c r="DW26" i="5"/>
  <c r="DU80" i="24"/>
  <c r="DW82" i="5"/>
  <c r="DU69" i="24"/>
  <c r="DW71" i="5"/>
  <c r="DU45" i="24"/>
  <c r="DW47" i="5"/>
  <c r="DU61" i="24"/>
  <c r="DW63" i="5"/>
  <c r="DU70" i="24"/>
  <c r="DW72" i="5"/>
  <c r="DU28" i="24"/>
  <c r="DW30" i="5"/>
  <c r="DU92" i="24"/>
  <c r="DW94" i="5"/>
  <c r="DU9" i="24"/>
  <c r="DW11" i="5"/>
  <c r="DU49" i="24"/>
  <c r="DW51" i="5"/>
  <c r="DU65" i="24"/>
  <c r="DW67" i="5"/>
  <c r="DU103" i="24"/>
  <c r="DW105" i="5"/>
  <c r="DX9"/>
  <c r="DV9"/>
  <c r="DU7" i="24" s="1"/>
  <c r="AH110"/>
  <c r="M6" i="21" s="1"/>
  <c r="AI110" i="24"/>
  <c r="N6" i="21" s="1"/>
  <c r="AJ110" i="24"/>
  <c r="O6" i="21" s="1"/>
  <c r="AF110" i="24"/>
  <c r="AG110"/>
  <c r="L6" i="21" s="1"/>
  <c r="I2707" i="31" l="1"/>
  <c r="K2707" s="1"/>
  <c r="H2781"/>
  <c r="H2777"/>
  <c r="A2809"/>
  <c r="H2778"/>
  <c r="H2779"/>
  <c r="I2775"/>
  <c r="H2776"/>
  <c r="L2756"/>
  <c r="L2754"/>
  <c r="F2754"/>
  <c r="K2757"/>
  <c r="M2754"/>
  <c r="H2754"/>
  <c r="K2755"/>
  <c r="J2754"/>
  <c r="K2756"/>
  <c r="K2754"/>
  <c r="E2746"/>
  <c r="J2745"/>
  <c r="F2745"/>
  <c r="B2732"/>
  <c r="E2751"/>
  <c r="G2745"/>
  <c r="M2747"/>
  <c r="M2751"/>
  <c r="M2746"/>
  <c r="H2761"/>
  <c r="M2745"/>
  <c r="F2749"/>
  <c r="F2746"/>
  <c r="F2761"/>
  <c r="E2747"/>
  <c r="H2747"/>
  <c r="H2751"/>
  <c r="H2760"/>
  <c r="H2746"/>
  <c r="G2751"/>
  <c r="H2745"/>
  <c r="J2747"/>
  <c r="J2751"/>
  <c r="H2758"/>
  <c r="H2759"/>
  <c r="M2749"/>
  <c r="F2759"/>
  <c r="E2745"/>
  <c r="G2749"/>
  <c r="F2747"/>
  <c r="F2751"/>
  <c r="F2760"/>
  <c r="J2746"/>
  <c r="E2749"/>
  <c r="H2749"/>
  <c r="F2758"/>
  <c r="G2747"/>
  <c r="G2746"/>
  <c r="J2749"/>
  <c r="I2710"/>
  <c r="K2710" s="1"/>
  <c r="I2706"/>
  <c r="K2706" s="1"/>
  <c r="I2712"/>
  <c r="K2712" s="1"/>
  <c r="I1503"/>
  <c r="K1503" s="1"/>
  <c r="K1499"/>
  <c r="I1501"/>
  <c r="K1501" s="1"/>
  <c r="I1497"/>
  <c r="K1497" s="1"/>
  <c r="H1551"/>
  <c r="F1550"/>
  <c r="F1549"/>
  <c r="K1547"/>
  <c r="K1545"/>
  <c r="M1538"/>
  <c r="H1538"/>
  <c r="E1537"/>
  <c r="J1536"/>
  <c r="F1536"/>
  <c r="B1523"/>
  <c r="H1550"/>
  <c r="H1549"/>
  <c r="L1547"/>
  <c r="L1545"/>
  <c r="F1545"/>
  <c r="J1537"/>
  <c r="F1537"/>
  <c r="G1536"/>
  <c r="K1548"/>
  <c r="M1545"/>
  <c r="H1545"/>
  <c r="K1546"/>
  <c r="J1545"/>
  <c r="M1540"/>
  <c r="F1552"/>
  <c r="E1538"/>
  <c r="E1536"/>
  <c r="G1540"/>
  <c r="F1540"/>
  <c r="H1540"/>
  <c r="M1536"/>
  <c r="G1538"/>
  <c r="F1538"/>
  <c r="J1542"/>
  <c r="F1551"/>
  <c r="M1537"/>
  <c r="H1552"/>
  <c r="G1537"/>
  <c r="F1542"/>
  <c r="E1542"/>
  <c r="M1542"/>
  <c r="J1538"/>
  <c r="H1537"/>
  <c r="G1542"/>
  <c r="H1536"/>
  <c r="J1540"/>
  <c r="E1540"/>
  <c r="H1542"/>
  <c r="I1498"/>
  <c r="K1498" s="1"/>
  <c r="H1567"/>
  <c r="H1572"/>
  <c r="H1568"/>
  <c r="A1600"/>
  <c r="H1569"/>
  <c r="H1570"/>
  <c r="I1566"/>
  <c r="H904"/>
  <c r="H909"/>
  <c r="H905"/>
  <c r="A937"/>
  <c r="H906"/>
  <c r="H907"/>
  <c r="I903"/>
  <c r="K840"/>
  <c r="F887"/>
  <c r="L884"/>
  <c r="L882"/>
  <c r="F882"/>
  <c r="F889"/>
  <c r="K883"/>
  <c r="J882"/>
  <c r="K882"/>
  <c r="B860"/>
  <c r="F886"/>
  <c r="M882"/>
  <c r="J875"/>
  <c r="K884"/>
  <c r="H877"/>
  <c r="M875"/>
  <c r="E874"/>
  <c r="H873"/>
  <c r="K885"/>
  <c r="H882"/>
  <c r="G874"/>
  <c r="H887"/>
  <c r="E879"/>
  <c r="M879"/>
  <c r="J879"/>
  <c r="E877"/>
  <c r="M873"/>
  <c r="H886"/>
  <c r="M874"/>
  <c r="F877"/>
  <c r="J877"/>
  <c r="G875"/>
  <c r="E873"/>
  <c r="H879"/>
  <c r="H874"/>
  <c r="F873"/>
  <c r="F879"/>
  <c r="E875"/>
  <c r="J874"/>
  <c r="G873"/>
  <c r="M877"/>
  <c r="F875"/>
  <c r="J873"/>
  <c r="G879"/>
  <c r="H889"/>
  <c r="G877"/>
  <c r="H875"/>
  <c r="H888"/>
  <c r="F888"/>
  <c r="F874"/>
  <c r="I526"/>
  <c r="K526" s="1"/>
  <c r="I834"/>
  <c r="K834" s="1"/>
  <c r="I836"/>
  <c r="K836" s="1"/>
  <c r="I835"/>
  <c r="K835" s="1"/>
  <c r="F575"/>
  <c r="F574"/>
  <c r="K572"/>
  <c r="K570"/>
  <c r="M563"/>
  <c r="E562"/>
  <c r="B548"/>
  <c r="L572"/>
  <c r="L570"/>
  <c r="F570"/>
  <c r="F577"/>
  <c r="K573"/>
  <c r="M570"/>
  <c r="H570"/>
  <c r="J567"/>
  <c r="F567"/>
  <c r="J565"/>
  <c r="F565"/>
  <c r="J563"/>
  <c r="F563"/>
  <c r="G562"/>
  <c r="H577"/>
  <c r="K571"/>
  <c r="J570"/>
  <c r="J562"/>
  <c r="H563"/>
  <c r="M567"/>
  <c r="H562"/>
  <c r="G567"/>
  <c r="H561"/>
  <c r="E567"/>
  <c r="H565"/>
  <c r="E563"/>
  <c r="E561"/>
  <c r="G565"/>
  <c r="E565"/>
  <c r="J561"/>
  <c r="H574"/>
  <c r="G563"/>
  <c r="F562"/>
  <c r="F561"/>
  <c r="H575"/>
  <c r="M565"/>
  <c r="H576"/>
  <c r="M562"/>
  <c r="F576"/>
  <c r="M561"/>
  <c r="G561"/>
  <c r="H567"/>
  <c r="I522"/>
  <c r="K522" s="1"/>
  <c r="H592"/>
  <c r="H597"/>
  <c r="H593"/>
  <c r="A625"/>
  <c r="H594"/>
  <c r="H595"/>
  <c r="I591"/>
  <c r="I528"/>
  <c r="K528" s="1"/>
  <c r="I524"/>
  <c r="K524" s="1"/>
  <c r="I523"/>
  <c r="K523" s="1"/>
  <c r="R110" i="24"/>
  <c r="E6" i="21" s="1"/>
  <c r="Q110" i="24"/>
  <c r="U110"/>
  <c r="H6" i="21" s="1"/>
  <c r="S110" i="24"/>
  <c r="F6" i="21" s="1"/>
  <c r="T110" i="24"/>
  <c r="G6" i="21" s="1"/>
  <c r="DV108" i="5"/>
  <c r="DT106" i="24"/>
  <c r="DV96" i="5"/>
  <c r="DT94" i="24"/>
  <c r="DT46"/>
  <c r="DV48" i="5"/>
  <c r="DT62" i="24"/>
  <c r="DV64" i="5"/>
  <c r="DT8" i="24"/>
  <c r="DV10" i="5"/>
  <c r="DV44" i="24"/>
  <c r="DV67"/>
  <c r="DV93"/>
  <c r="DU15"/>
  <c r="DW17" i="5"/>
  <c r="DU17" i="24"/>
  <c r="DW19" i="5"/>
  <c r="DV49" i="24"/>
  <c r="DV92"/>
  <c r="DV70"/>
  <c r="DV61"/>
  <c r="DV69"/>
  <c r="DV24"/>
  <c r="DV101"/>
  <c r="DU55"/>
  <c r="DW57" i="5"/>
  <c r="DU81" i="24"/>
  <c r="DW83" i="5"/>
  <c r="DV57" i="24"/>
  <c r="DV19"/>
  <c r="DV29"/>
  <c r="DV42"/>
  <c r="DV26"/>
  <c r="DV53"/>
  <c r="DV60"/>
  <c r="DV22"/>
  <c r="DV100"/>
  <c r="DV36"/>
  <c r="DV35"/>
  <c r="DV14"/>
  <c r="DV75"/>
  <c r="DV96"/>
  <c r="DV59"/>
  <c r="DV41"/>
  <c r="DV88"/>
  <c r="DV16"/>
  <c r="DV37"/>
  <c r="DV12"/>
  <c r="DV91"/>
  <c r="DV82"/>
  <c r="DV32"/>
  <c r="DV72"/>
  <c r="DV25"/>
  <c r="DV20"/>
  <c r="DV13"/>
  <c r="DV27"/>
  <c r="DV74"/>
  <c r="DU23"/>
  <c r="DW25" i="5"/>
  <c r="R6" i="21"/>
  <c r="W6" s="1"/>
  <c r="AZ110" i="24"/>
  <c r="DU31"/>
  <c r="DW33" i="5"/>
  <c r="DV89" i="24"/>
  <c r="DV99"/>
  <c r="DV51"/>
  <c r="DU47"/>
  <c r="DW49" i="5"/>
  <c r="DV40" i="24"/>
  <c r="DV98"/>
  <c r="DV85"/>
  <c r="DU79"/>
  <c r="DW81" i="5"/>
  <c r="DU71" i="24"/>
  <c r="DW73" i="5"/>
  <c r="DU63" i="24"/>
  <c r="DW65" i="5"/>
  <c r="DU39" i="24"/>
  <c r="DW41" i="5"/>
  <c r="DU97" i="24"/>
  <c r="DW99" i="5"/>
  <c r="DV103" i="24"/>
  <c r="DV65"/>
  <c r="DV9"/>
  <c r="DV28"/>
  <c r="DV45"/>
  <c r="DV80"/>
  <c r="DV11"/>
  <c r="DV87"/>
  <c r="DV84"/>
  <c r="DV54"/>
  <c r="DV50"/>
  <c r="DV34"/>
  <c r="DV10"/>
  <c r="DV68"/>
  <c r="DV73"/>
  <c r="DV52"/>
  <c r="DV83"/>
  <c r="DV78"/>
  <c r="DV77"/>
  <c r="DV58"/>
  <c r="DV64"/>
  <c r="DV18"/>
  <c r="DV102"/>
  <c r="DV38"/>
  <c r="DV56"/>
  <c r="DV43"/>
  <c r="DV21"/>
  <c r="DU95"/>
  <c r="DW97" i="5"/>
  <c r="DV105" i="24"/>
  <c r="DV86"/>
  <c r="DV90"/>
  <c r="DV66"/>
  <c r="DV104"/>
  <c r="DV76"/>
  <c r="DV30"/>
  <c r="DV48"/>
  <c r="DU33"/>
  <c r="DW35" i="5"/>
  <c r="DW9"/>
  <c r="K6" i="21"/>
  <c r="P6" s="1"/>
  <c r="AK110" i="24"/>
  <c r="I2745" i="31" l="1"/>
  <c r="K2745" s="1"/>
  <c r="I1540"/>
  <c r="K1540" s="1"/>
  <c r="I2747"/>
  <c r="K2747" s="1"/>
  <c r="H2800"/>
  <c r="F2799"/>
  <c r="K2794"/>
  <c r="J2793"/>
  <c r="E2784"/>
  <c r="H2799"/>
  <c r="K2795"/>
  <c r="K2793"/>
  <c r="J2784"/>
  <c r="F2784"/>
  <c r="B2771"/>
  <c r="L2795"/>
  <c r="L2793"/>
  <c r="F2793"/>
  <c r="K2796"/>
  <c r="M2793"/>
  <c r="H2793"/>
  <c r="G2786"/>
  <c r="G2788"/>
  <c r="H2784"/>
  <c r="J2786"/>
  <c r="J2790"/>
  <c r="E2786"/>
  <c r="H2798"/>
  <c r="E2785"/>
  <c r="H2790"/>
  <c r="F2798"/>
  <c r="H2786"/>
  <c r="F2800"/>
  <c r="F2786"/>
  <c r="F2790"/>
  <c r="J2785"/>
  <c r="H2797"/>
  <c r="M2788"/>
  <c r="M2785"/>
  <c r="F2797"/>
  <c r="G2785"/>
  <c r="J2788"/>
  <c r="F2785"/>
  <c r="E2790"/>
  <c r="H2788"/>
  <c r="G2790"/>
  <c r="M2784"/>
  <c r="F2788"/>
  <c r="G2784"/>
  <c r="E2788"/>
  <c r="I2788" s="1"/>
  <c r="K2788" s="1"/>
  <c r="M2786"/>
  <c r="M2790"/>
  <c r="H2785"/>
  <c r="I2751"/>
  <c r="K2751" s="1"/>
  <c r="I2746"/>
  <c r="K2746" s="1"/>
  <c r="H2818"/>
  <c r="I2814"/>
  <c r="H2815"/>
  <c r="H2820"/>
  <c r="H2816"/>
  <c r="A2848"/>
  <c r="H2817"/>
  <c r="I2749"/>
  <c r="K2749" s="1"/>
  <c r="F1591"/>
  <c r="K1587"/>
  <c r="M1584"/>
  <c r="H1584"/>
  <c r="J1581"/>
  <c r="F1581"/>
  <c r="J1579"/>
  <c r="F1579"/>
  <c r="F1577"/>
  <c r="H1591"/>
  <c r="K1585"/>
  <c r="J1584"/>
  <c r="G1581"/>
  <c r="G1579"/>
  <c r="G1577"/>
  <c r="E1575"/>
  <c r="K1586"/>
  <c r="K1584"/>
  <c r="B1562"/>
  <c r="L1586"/>
  <c r="L1584"/>
  <c r="F1584"/>
  <c r="F1589"/>
  <c r="F1576"/>
  <c r="H1588"/>
  <c r="F1575"/>
  <c r="M1577"/>
  <c r="M1576"/>
  <c r="F1590"/>
  <c r="J1577"/>
  <c r="M1579"/>
  <c r="G1575"/>
  <c r="E1581"/>
  <c r="H1577"/>
  <c r="H1590"/>
  <c r="H1576"/>
  <c r="G1576"/>
  <c r="M1581"/>
  <c r="M1575"/>
  <c r="E1579"/>
  <c r="E1576"/>
  <c r="H1581"/>
  <c r="H1575"/>
  <c r="F1588"/>
  <c r="E1577"/>
  <c r="J1576"/>
  <c r="H1589"/>
  <c r="J1575"/>
  <c r="H1579"/>
  <c r="I1542"/>
  <c r="K1542" s="1"/>
  <c r="A1639"/>
  <c r="H1608"/>
  <c r="H1609"/>
  <c r="I1605"/>
  <c r="H1606"/>
  <c r="H1611"/>
  <c r="H1607"/>
  <c r="I1538"/>
  <c r="K1538" s="1"/>
  <c r="I1536"/>
  <c r="K1536" s="1"/>
  <c r="I1537"/>
  <c r="K1537" s="1"/>
  <c r="I875"/>
  <c r="K875" s="1"/>
  <c r="I877"/>
  <c r="K877" s="1"/>
  <c r="I879"/>
  <c r="K879" s="1"/>
  <c r="F928"/>
  <c r="K924"/>
  <c r="M921"/>
  <c r="H921"/>
  <c r="J914"/>
  <c r="G913"/>
  <c r="H928"/>
  <c r="K922"/>
  <c r="J921"/>
  <c r="H927"/>
  <c r="F926"/>
  <c r="F925"/>
  <c r="K923"/>
  <c r="K921"/>
  <c r="M914"/>
  <c r="E913"/>
  <c r="J912"/>
  <c r="F912"/>
  <c r="B899"/>
  <c r="L923"/>
  <c r="L921"/>
  <c r="F921"/>
  <c r="F927"/>
  <c r="J913"/>
  <c r="H916"/>
  <c r="G914"/>
  <c r="F916"/>
  <c r="J918"/>
  <c r="H926"/>
  <c r="F913"/>
  <c r="E918"/>
  <c r="H914"/>
  <c r="M918"/>
  <c r="H913"/>
  <c r="H912"/>
  <c r="J916"/>
  <c r="F914"/>
  <c r="M913"/>
  <c r="G912"/>
  <c r="E916"/>
  <c r="H918"/>
  <c r="E912"/>
  <c r="G918"/>
  <c r="M912"/>
  <c r="H925"/>
  <c r="E914"/>
  <c r="M916"/>
  <c r="G916"/>
  <c r="F918"/>
  <c r="A976"/>
  <c r="H945"/>
  <c r="H946"/>
  <c r="I942"/>
  <c r="H943"/>
  <c r="H948"/>
  <c r="H944"/>
  <c r="I567"/>
  <c r="K567" s="1"/>
  <c r="I873"/>
  <c r="K873" s="1"/>
  <c r="I874"/>
  <c r="K874" s="1"/>
  <c r="F616"/>
  <c r="K612"/>
  <c r="M609"/>
  <c r="H609"/>
  <c r="J602"/>
  <c r="G601"/>
  <c r="K610"/>
  <c r="J609"/>
  <c r="H615"/>
  <c r="F614"/>
  <c r="F613"/>
  <c r="K611"/>
  <c r="K609"/>
  <c r="M602"/>
  <c r="H602"/>
  <c r="E601"/>
  <c r="J600"/>
  <c r="F600"/>
  <c r="B587"/>
  <c r="L611"/>
  <c r="L609"/>
  <c r="F609"/>
  <c r="J606"/>
  <c r="J601"/>
  <c r="H606"/>
  <c r="G604"/>
  <c r="F606"/>
  <c r="J604"/>
  <c r="H616"/>
  <c r="F602"/>
  <c r="H614"/>
  <c r="F601"/>
  <c r="E606"/>
  <c r="M604"/>
  <c r="G602"/>
  <c r="F604"/>
  <c r="M600"/>
  <c r="H613"/>
  <c r="M601"/>
  <c r="G600"/>
  <c r="E604"/>
  <c r="H604"/>
  <c r="H601"/>
  <c r="H600"/>
  <c r="F615"/>
  <c r="E602"/>
  <c r="M606"/>
  <c r="E600"/>
  <c r="I600" s="1"/>
  <c r="G606"/>
  <c r="I563"/>
  <c r="K563" s="1"/>
  <c r="H633"/>
  <c r="H634"/>
  <c r="I630"/>
  <c r="H631"/>
  <c r="H636"/>
  <c r="H632"/>
  <c r="I561"/>
  <c r="K561" s="1"/>
  <c r="I562"/>
  <c r="K562" s="1"/>
  <c r="I565"/>
  <c r="K565" s="1"/>
  <c r="DV7" i="24"/>
  <c r="DU106"/>
  <c r="DW108" i="5"/>
  <c r="DV106" i="24" s="1"/>
  <c r="D6" i="21"/>
  <c r="I6" s="1"/>
  <c r="V110" i="24"/>
  <c r="DW96" i="5"/>
  <c r="DV94" i="24" s="1"/>
  <c r="DU94"/>
  <c r="DW64" i="5"/>
  <c r="DV62" i="24" s="1"/>
  <c r="DU62"/>
  <c r="DW10" i="5"/>
  <c r="DU8" i="24"/>
  <c r="DU46"/>
  <c r="DW48" i="5"/>
  <c r="DV46" i="24" s="1"/>
  <c r="DV81"/>
  <c r="DV15"/>
  <c r="DV97"/>
  <c r="DV63"/>
  <c r="DV79"/>
  <c r="DV95"/>
  <c r="DV47"/>
  <c r="DV55"/>
  <c r="DV33"/>
  <c r="DV39"/>
  <c r="DV71"/>
  <c r="DV31"/>
  <c r="DV23"/>
  <c r="DV17"/>
  <c r="I602" i="31" l="1"/>
  <c r="K602" s="1"/>
  <c r="I1577"/>
  <c r="K1577" s="1"/>
  <c r="K600"/>
  <c r="I2790"/>
  <c r="K2790" s="1"/>
  <c r="H2859"/>
  <c r="H2855"/>
  <c r="A2887"/>
  <c r="H2856"/>
  <c r="H2857"/>
  <c r="I2853"/>
  <c r="H2854"/>
  <c r="H2837"/>
  <c r="H2836"/>
  <c r="L2834"/>
  <c r="L2832"/>
  <c r="F2832"/>
  <c r="K2835"/>
  <c r="M2832"/>
  <c r="H2832"/>
  <c r="K2833"/>
  <c r="J2832"/>
  <c r="H2838"/>
  <c r="F2837"/>
  <c r="F2836"/>
  <c r="K2834"/>
  <c r="K2832"/>
  <c r="B2810"/>
  <c r="G2823"/>
  <c r="E2825"/>
  <c r="H2825"/>
  <c r="H2829"/>
  <c r="G2825"/>
  <c r="G2824"/>
  <c r="J2827"/>
  <c r="E2824"/>
  <c r="M2827"/>
  <c r="M2824"/>
  <c r="H2839"/>
  <c r="M2823"/>
  <c r="F2827"/>
  <c r="J2824"/>
  <c r="F2838"/>
  <c r="J2823"/>
  <c r="H2827"/>
  <c r="H2824"/>
  <c r="G2829"/>
  <c r="H2823"/>
  <c r="J2825"/>
  <c r="J2829"/>
  <c r="F2824"/>
  <c r="E2827"/>
  <c r="F2839"/>
  <c r="E2829"/>
  <c r="F2823"/>
  <c r="M2825"/>
  <c r="M2829"/>
  <c r="E2823"/>
  <c r="G2827"/>
  <c r="F2825"/>
  <c r="F2829"/>
  <c r="I2785"/>
  <c r="K2785" s="1"/>
  <c r="I2784"/>
  <c r="K2784" s="1"/>
  <c r="I2786"/>
  <c r="K2786" s="1"/>
  <c r="I1576"/>
  <c r="K1576" s="1"/>
  <c r="I1581"/>
  <c r="K1581" s="1"/>
  <c r="H1630"/>
  <c r="L1625"/>
  <c r="L1623"/>
  <c r="F1623"/>
  <c r="F1627"/>
  <c r="K1624"/>
  <c r="H1623"/>
  <c r="M1616"/>
  <c r="H1616"/>
  <c r="E1615"/>
  <c r="J1614"/>
  <c r="F1614"/>
  <c r="B1601"/>
  <c r="K1625"/>
  <c r="J1623"/>
  <c r="J1615"/>
  <c r="F1615"/>
  <c r="G1614"/>
  <c r="K1626"/>
  <c r="K1623"/>
  <c r="F1630"/>
  <c r="F1628"/>
  <c r="M1623"/>
  <c r="H1629"/>
  <c r="J1616"/>
  <c r="M1615"/>
  <c r="M1620"/>
  <c r="H1614"/>
  <c r="J1618"/>
  <c r="H1618"/>
  <c r="H1620"/>
  <c r="H1615"/>
  <c r="G1620"/>
  <c r="F1618"/>
  <c r="J1620"/>
  <c r="E1616"/>
  <c r="M1618"/>
  <c r="E1614"/>
  <c r="I1614" s="1"/>
  <c r="K1614" s="1"/>
  <c r="G1618"/>
  <c r="F1616"/>
  <c r="H1628"/>
  <c r="E1620"/>
  <c r="M1614"/>
  <c r="G1616"/>
  <c r="H1627"/>
  <c r="G1615"/>
  <c r="F1620"/>
  <c r="E1618"/>
  <c r="F1629"/>
  <c r="H1648"/>
  <c r="I1644"/>
  <c r="H1650"/>
  <c r="H1646"/>
  <c r="A1678"/>
  <c r="H1645"/>
  <c r="H1647"/>
  <c r="I1579"/>
  <c r="K1579" s="1"/>
  <c r="I1575"/>
  <c r="K1575" s="1"/>
  <c r="H982"/>
  <c r="H987"/>
  <c r="H983"/>
  <c r="A1015"/>
  <c r="H984"/>
  <c r="H985"/>
  <c r="I981"/>
  <c r="I914"/>
  <c r="K914" s="1"/>
  <c r="I912"/>
  <c r="K912" s="1"/>
  <c r="I918"/>
  <c r="K918" s="1"/>
  <c r="I604"/>
  <c r="K604" s="1"/>
  <c r="I916"/>
  <c r="K916" s="1"/>
  <c r="I913"/>
  <c r="K913" s="1"/>
  <c r="F965"/>
  <c r="F964"/>
  <c r="K962"/>
  <c r="K960"/>
  <c r="M953"/>
  <c r="E952"/>
  <c r="B938"/>
  <c r="L962"/>
  <c r="L960"/>
  <c r="F960"/>
  <c r="F967"/>
  <c r="K963"/>
  <c r="M960"/>
  <c r="H960"/>
  <c r="F957"/>
  <c r="J953"/>
  <c r="G952"/>
  <c r="K961"/>
  <c r="J960"/>
  <c r="H967"/>
  <c r="H966"/>
  <c r="H953"/>
  <c r="E951"/>
  <c r="G955"/>
  <c r="H951"/>
  <c r="J955"/>
  <c r="F952"/>
  <c r="H955"/>
  <c r="H964"/>
  <c r="M957"/>
  <c r="G953"/>
  <c r="F955"/>
  <c r="G951"/>
  <c r="J951"/>
  <c r="E953"/>
  <c r="H965"/>
  <c r="M952"/>
  <c r="F966"/>
  <c r="F953"/>
  <c r="E957"/>
  <c r="F951"/>
  <c r="J952"/>
  <c r="M955"/>
  <c r="H952"/>
  <c r="G957"/>
  <c r="M951"/>
  <c r="J957"/>
  <c r="E955"/>
  <c r="I955" s="1"/>
  <c r="H957"/>
  <c r="F653"/>
  <c r="F652"/>
  <c r="K650"/>
  <c r="K648"/>
  <c r="M641"/>
  <c r="E640"/>
  <c r="B626"/>
  <c r="L650"/>
  <c r="L648"/>
  <c r="F648"/>
  <c r="F655"/>
  <c r="K651"/>
  <c r="M648"/>
  <c r="H648"/>
  <c r="J641"/>
  <c r="G640"/>
  <c r="K649"/>
  <c r="J648"/>
  <c r="H652"/>
  <c r="E641"/>
  <c r="H641"/>
  <c r="E639"/>
  <c r="G643"/>
  <c r="F641"/>
  <c r="J645"/>
  <c r="E643"/>
  <c r="H645"/>
  <c r="H653"/>
  <c r="G641"/>
  <c r="M639"/>
  <c r="F645"/>
  <c r="F640"/>
  <c r="H643"/>
  <c r="H654"/>
  <c r="J640"/>
  <c r="M640"/>
  <c r="F654"/>
  <c r="H639"/>
  <c r="J643"/>
  <c r="G639"/>
  <c r="J639"/>
  <c r="H655"/>
  <c r="M645"/>
  <c r="M643"/>
  <c r="H640"/>
  <c r="G645"/>
  <c r="F643"/>
  <c r="E645"/>
  <c r="I645" s="1"/>
  <c r="F639"/>
  <c r="I606"/>
  <c r="K606" s="1"/>
  <c r="I601"/>
  <c r="K601" s="1"/>
  <c r="DV8" i="24"/>
  <c r="I1618" i="31" l="1"/>
  <c r="K955"/>
  <c r="K645"/>
  <c r="K1618"/>
  <c r="I2823"/>
  <c r="K2823" s="1"/>
  <c r="I2829"/>
  <c r="K2829" s="1"/>
  <c r="I2825"/>
  <c r="K2825" s="1"/>
  <c r="H2878"/>
  <c r="F2877"/>
  <c r="K2872"/>
  <c r="J2871"/>
  <c r="E2862"/>
  <c r="H2877"/>
  <c r="K2873"/>
  <c r="K2871"/>
  <c r="J2862"/>
  <c r="F2862"/>
  <c r="B2849"/>
  <c r="L2873"/>
  <c r="L2871"/>
  <c r="F2871"/>
  <c r="K2874"/>
  <c r="M2871"/>
  <c r="H2871"/>
  <c r="G2866"/>
  <c r="F2876"/>
  <c r="G2863"/>
  <c r="J2866"/>
  <c r="G2862"/>
  <c r="E2866"/>
  <c r="M2864"/>
  <c r="M2868"/>
  <c r="H2864"/>
  <c r="F2878"/>
  <c r="G2868"/>
  <c r="M2863"/>
  <c r="M2862"/>
  <c r="F2866"/>
  <c r="E2864"/>
  <c r="H2876"/>
  <c r="E2863"/>
  <c r="H2868"/>
  <c r="H2863"/>
  <c r="F2875"/>
  <c r="G2864"/>
  <c r="H2862"/>
  <c r="J2864"/>
  <c r="J2868"/>
  <c r="J2863"/>
  <c r="H2875"/>
  <c r="M2866"/>
  <c r="F2864"/>
  <c r="F2868"/>
  <c r="F2863"/>
  <c r="E2868"/>
  <c r="H2866"/>
  <c r="H2896"/>
  <c r="I2892"/>
  <c r="A2926"/>
  <c r="H2893"/>
  <c r="H2898"/>
  <c r="H2894"/>
  <c r="H2895"/>
  <c r="I1620"/>
  <c r="K1620" s="1"/>
  <c r="I2827"/>
  <c r="K2827" s="1"/>
  <c r="I2824"/>
  <c r="K2824" s="1"/>
  <c r="L1664"/>
  <c r="L1662"/>
  <c r="F1662"/>
  <c r="K1663"/>
  <c r="J1662"/>
  <c r="K1665"/>
  <c r="H1662"/>
  <c r="F1659"/>
  <c r="F1655"/>
  <c r="G1654"/>
  <c r="F1669"/>
  <c r="F1667"/>
  <c r="K1662"/>
  <c r="H1659"/>
  <c r="B1640"/>
  <c r="F1666"/>
  <c r="M1662"/>
  <c r="J1659"/>
  <c r="J1655"/>
  <c r="K1664"/>
  <c r="M1655"/>
  <c r="E1654"/>
  <c r="H1668"/>
  <c r="G1659"/>
  <c r="M1659"/>
  <c r="G1653"/>
  <c r="M1653"/>
  <c r="E1659"/>
  <c r="I1659" s="1"/>
  <c r="K1659" s="1"/>
  <c r="H1657"/>
  <c r="J1654"/>
  <c r="G1657"/>
  <c r="H1666"/>
  <c r="J1653"/>
  <c r="H1669"/>
  <c r="F1654"/>
  <c r="F1657"/>
  <c r="G1655"/>
  <c r="H1653"/>
  <c r="E1657"/>
  <c r="M1657"/>
  <c r="H1667"/>
  <c r="M1654"/>
  <c r="F1653"/>
  <c r="E1655"/>
  <c r="I1655" s="1"/>
  <c r="K1655" s="1"/>
  <c r="F1668"/>
  <c r="E1653"/>
  <c r="I1653" s="1"/>
  <c r="K1653" s="1"/>
  <c r="H1655"/>
  <c r="J1657"/>
  <c r="H1654"/>
  <c r="I1616"/>
  <c r="K1616" s="1"/>
  <c r="H1689"/>
  <c r="H1685"/>
  <c r="A1717"/>
  <c r="H1687"/>
  <c r="I1683"/>
  <c r="H1684"/>
  <c r="H1686"/>
  <c r="I1615"/>
  <c r="K1615" s="1"/>
  <c r="I957"/>
  <c r="K957" s="1"/>
  <c r="F1006"/>
  <c r="K1002"/>
  <c r="M999"/>
  <c r="H999"/>
  <c r="J992"/>
  <c r="G991"/>
  <c r="H1006"/>
  <c r="K1000"/>
  <c r="J999"/>
  <c r="H1005"/>
  <c r="F1004"/>
  <c r="F1003"/>
  <c r="K1001"/>
  <c r="K999"/>
  <c r="M992"/>
  <c r="H992"/>
  <c r="E991"/>
  <c r="J990"/>
  <c r="F990"/>
  <c r="B977"/>
  <c r="L1001"/>
  <c r="L999"/>
  <c r="F999"/>
  <c r="J994"/>
  <c r="F991"/>
  <c r="E996"/>
  <c r="H996"/>
  <c r="H991"/>
  <c r="F996"/>
  <c r="F1005"/>
  <c r="M990"/>
  <c r="G990"/>
  <c r="E994"/>
  <c r="M994"/>
  <c r="E990"/>
  <c r="G996"/>
  <c r="F994"/>
  <c r="J996"/>
  <c r="H1004"/>
  <c r="H1003"/>
  <c r="E992"/>
  <c r="H994"/>
  <c r="G994"/>
  <c r="H990"/>
  <c r="F992"/>
  <c r="M991"/>
  <c r="J991"/>
  <c r="M996"/>
  <c r="G992"/>
  <c r="I952"/>
  <c r="K952" s="1"/>
  <c r="A1054"/>
  <c r="H1023"/>
  <c r="H1024"/>
  <c r="I1020"/>
  <c r="H1021"/>
  <c r="H1026"/>
  <c r="H1022"/>
  <c r="I953"/>
  <c r="K953" s="1"/>
  <c r="I951"/>
  <c r="K951" s="1"/>
  <c r="I643"/>
  <c r="K643" s="1"/>
  <c r="I639"/>
  <c r="K639" s="1"/>
  <c r="I640"/>
  <c r="K640" s="1"/>
  <c r="I641"/>
  <c r="K641" s="1"/>
  <c r="H2937" l="1"/>
  <c r="H2933"/>
  <c r="A2965"/>
  <c r="H2934"/>
  <c r="H2935"/>
  <c r="I2931"/>
  <c r="H2932"/>
  <c r="I2866"/>
  <c r="K2866" s="1"/>
  <c r="I2868"/>
  <c r="K2868" s="1"/>
  <c r="I2864"/>
  <c r="K2864" s="1"/>
  <c r="F2917"/>
  <c r="H2917"/>
  <c r="L2912"/>
  <c r="L2910"/>
  <c r="F2910"/>
  <c r="F2916"/>
  <c r="K2913"/>
  <c r="M2910"/>
  <c r="H2910"/>
  <c r="K2911"/>
  <c r="J2910"/>
  <c r="F2915"/>
  <c r="K2912"/>
  <c r="K2910"/>
  <c r="B2888"/>
  <c r="E2903"/>
  <c r="J2902"/>
  <c r="J2901"/>
  <c r="H2905"/>
  <c r="F2914"/>
  <c r="E2901"/>
  <c r="G2905"/>
  <c r="F2903"/>
  <c r="F2907"/>
  <c r="F2902"/>
  <c r="F2901"/>
  <c r="M2903"/>
  <c r="M2907"/>
  <c r="G2903"/>
  <c r="G2902"/>
  <c r="J2905"/>
  <c r="H2916"/>
  <c r="E2905"/>
  <c r="H2903"/>
  <c r="H2907"/>
  <c r="M2902"/>
  <c r="H2915"/>
  <c r="M2901"/>
  <c r="F2905"/>
  <c r="H2914"/>
  <c r="E2907"/>
  <c r="G2901"/>
  <c r="E2902"/>
  <c r="M2905"/>
  <c r="H2902"/>
  <c r="G2907"/>
  <c r="H2901"/>
  <c r="J2903"/>
  <c r="J2907"/>
  <c r="I990"/>
  <c r="K990" s="1"/>
  <c r="I2862"/>
  <c r="K2862" s="1"/>
  <c r="I2863"/>
  <c r="K2863" s="1"/>
  <c r="A1756"/>
  <c r="H1725"/>
  <c r="H1726"/>
  <c r="I1722"/>
  <c r="H1723"/>
  <c r="H1728"/>
  <c r="H1724"/>
  <c r="I1654"/>
  <c r="K1654" s="1"/>
  <c r="F1708"/>
  <c r="K1704"/>
  <c r="M1701"/>
  <c r="H1701"/>
  <c r="J1694"/>
  <c r="H1708"/>
  <c r="K1702"/>
  <c r="J1701"/>
  <c r="H1707"/>
  <c r="F1706"/>
  <c r="F1705"/>
  <c r="K1703"/>
  <c r="K1701"/>
  <c r="L1703"/>
  <c r="L1701"/>
  <c r="F1701"/>
  <c r="F1692"/>
  <c r="E1693"/>
  <c r="H1692"/>
  <c r="G1693"/>
  <c r="M1694"/>
  <c r="B1679"/>
  <c r="H1694"/>
  <c r="F1694"/>
  <c r="F1696"/>
  <c r="J1698"/>
  <c r="M1693"/>
  <c r="J1693"/>
  <c r="M1698"/>
  <c r="H1693"/>
  <c r="J1692"/>
  <c r="J1696"/>
  <c r="F1693"/>
  <c r="H1698"/>
  <c r="G1692"/>
  <c r="M1696"/>
  <c r="E1694"/>
  <c r="E1696"/>
  <c r="F1698"/>
  <c r="H1696"/>
  <c r="E1692"/>
  <c r="I1692" s="1"/>
  <c r="K1692" s="1"/>
  <c r="M1692"/>
  <c r="H1705"/>
  <c r="G1694"/>
  <c r="G1696"/>
  <c r="F1707"/>
  <c r="H1706"/>
  <c r="E1698"/>
  <c r="I1698" s="1"/>
  <c r="K1698" s="1"/>
  <c r="G1698"/>
  <c r="I1657"/>
  <c r="K1657" s="1"/>
  <c r="I994"/>
  <c r="K994" s="1"/>
  <c r="I991"/>
  <c r="K991" s="1"/>
  <c r="F1043"/>
  <c r="F1042"/>
  <c r="K1040"/>
  <c r="K1038"/>
  <c r="M1031"/>
  <c r="E1030"/>
  <c r="B1016"/>
  <c r="L1040"/>
  <c r="L1038"/>
  <c r="F1038"/>
  <c r="F1045"/>
  <c r="K1041"/>
  <c r="M1038"/>
  <c r="H1038"/>
  <c r="J1035"/>
  <c r="F1035"/>
  <c r="J1033"/>
  <c r="F1033"/>
  <c r="J1031"/>
  <c r="F1031"/>
  <c r="G1030"/>
  <c r="K1039"/>
  <c r="J1038"/>
  <c r="J1030"/>
  <c r="M1033"/>
  <c r="M1035"/>
  <c r="G1031"/>
  <c r="G1029"/>
  <c r="H1035"/>
  <c r="H1031"/>
  <c r="E1031"/>
  <c r="M1030"/>
  <c r="F1044"/>
  <c r="M1029"/>
  <c r="E1035"/>
  <c r="H1033"/>
  <c r="H1045"/>
  <c r="H1030"/>
  <c r="G1035"/>
  <c r="H1029"/>
  <c r="E1033"/>
  <c r="J1029"/>
  <c r="H1043"/>
  <c r="H1042"/>
  <c r="H1044"/>
  <c r="E1029"/>
  <c r="G1033"/>
  <c r="F1030"/>
  <c r="F1029"/>
  <c r="I992"/>
  <c r="K992" s="1"/>
  <c r="I996"/>
  <c r="K996" s="1"/>
  <c r="H1060"/>
  <c r="H1065"/>
  <c r="H1061"/>
  <c r="A1093"/>
  <c r="H1062"/>
  <c r="H1063"/>
  <c r="I1059"/>
  <c r="I2902" l="1"/>
  <c r="K2902" s="1"/>
  <c r="H2954"/>
  <c r="H2953"/>
  <c r="L2951"/>
  <c r="L2949"/>
  <c r="F2949"/>
  <c r="E2946"/>
  <c r="E2944"/>
  <c r="F2956"/>
  <c r="K2952"/>
  <c r="M2949"/>
  <c r="H2949"/>
  <c r="J2946"/>
  <c r="F2946"/>
  <c r="K2950"/>
  <c r="J2949"/>
  <c r="K2951"/>
  <c r="K2949"/>
  <c r="E2941"/>
  <c r="B2927"/>
  <c r="F2944"/>
  <c r="J2944"/>
  <c r="J2942"/>
  <c r="F2941"/>
  <c r="E2942"/>
  <c r="G2941"/>
  <c r="F2942"/>
  <c r="J2941"/>
  <c r="H2942"/>
  <c r="F2955"/>
  <c r="G2942"/>
  <c r="H2956"/>
  <c r="H2944"/>
  <c r="H2955"/>
  <c r="E2940"/>
  <c r="G2946"/>
  <c r="F2954"/>
  <c r="H2940"/>
  <c r="F2953"/>
  <c r="M2942"/>
  <c r="M2946"/>
  <c r="F2940"/>
  <c r="G2944"/>
  <c r="M2941"/>
  <c r="H2946"/>
  <c r="H2941"/>
  <c r="J2940"/>
  <c r="M2940"/>
  <c r="G2940"/>
  <c r="M2944"/>
  <c r="I2903"/>
  <c r="K2903" s="1"/>
  <c r="H2976"/>
  <c r="H2972"/>
  <c r="A3004"/>
  <c r="H2973"/>
  <c r="H2974"/>
  <c r="I2970"/>
  <c r="H2971"/>
  <c r="I2907"/>
  <c r="K2907" s="1"/>
  <c r="I2905"/>
  <c r="K2905" s="1"/>
  <c r="I2901"/>
  <c r="K2901" s="1"/>
  <c r="I1029"/>
  <c r="K1029" s="1"/>
  <c r="I1696"/>
  <c r="K1696" s="1"/>
  <c r="H1762"/>
  <c r="H1767"/>
  <c r="H1763"/>
  <c r="A1795"/>
  <c r="H1764"/>
  <c r="H1765"/>
  <c r="I1761"/>
  <c r="I1694"/>
  <c r="K1694" s="1"/>
  <c r="I1693"/>
  <c r="K1693" s="1"/>
  <c r="F1745"/>
  <c r="F1744"/>
  <c r="K1742"/>
  <c r="K1740"/>
  <c r="M1733"/>
  <c r="E1732"/>
  <c r="B1718"/>
  <c r="L1742"/>
  <c r="L1740"/>
  <c r="F1740"/>
  <c r="F1747"/>
  <c r="K1743"/>
  <c r="M1740"/>
  <c r="H1740"/>
  <c r="J1737"/>
  <c r="F1737"/>
  <c r="J1735"/>
  <c r="F1735"/>
  <c r="J1733"/>
  <c r="G1732"/>
  <c r="K1741"/>
  <c r="J1740"/>
  <c r="H1747"/>
  <c r="H1746"/>
  <c r="M1732"/>
  <c r="F1746"/>
  <c r="E1735"/>
  <c r="J1731"/>
  <c r="H1744"/>
  <c r="M1737"/>
  <c r="H1745"/>
  <c r="M1735"/>
  <c r="H1732"/>
  <c r="G1737"/>
  <c r="F1733"/>
  <c r="F1732"/>
  <c r="F1731"/>
  <c r="E1733"/>
  <c r="J1732"/>
  <c r="H1733"/>
  <c r="E1731"/>
  <c r="G1735"/>
  <c r="M1731"/>
  <c r="G1731"/>
  <c r="H1737"/>
  <c r="G1733"/>
  <c r="H1731"/>
  <c r="E1737"/>
  <c r="H1735"/>
  <c r="F1084"/>
  <c r="K1080"/>
  <c r="M1077"/>
  <c r="H1077"/>
  <c r="J1070"/>
  <c r="G1069"/>
  <c r="K1078"/>
  <c r="J1077"/>
  <c r="H1083"/>
  <c r="F1082"/>
  <c r="F1081"/>
  <c r="K1079"/>
  <c r="K1077"/>
  <c r="M1070"/>
  <c r="H1070"/>
  <c r="E1069"/>
  <c r="J1068"/>
  <c r="F1068"/>
  <c r="B1055"/>
  <c r="L1079"/>
  <c r="L1077"/>
  <c r="F1077"/>
  <c r="J1074"/>
  <c r="G1068"/>
  <c r="E1072"/>
  <c r="H1072"/>
  <c r="E1068"/>
  <c r="G1074"/>
  <c r="J1072"/>
  <c r="F1070"/>
  <c r="H1082"/>
  <c r="E1070"/>
  <c r="M1074"/>
  <c r="G1072"/>
  <c r="F1074"/>
  <c r="M1068"/>
  <c r="H1084"/>
  <c r="M1069"/>
  <c r="J1069"/>
  <c r="H1074"/>
  <c r="G1070"/>
  <c r="F1072"/>
  <c r="H1081"/>
  <c r="F1083"/>
  <c r="F1069"/>
  <c r="E1074"/>
  <c r="M1072"/>
  <c r="H1069"/>
  <c r="H1068"/>
  <c r="A1132"/>
  <c r="H1101"/>
  <c r="H1102"/>
  <c r="I1098"/>
  <c r="H1099"/>
  <c r="H1104"/>
  <c r="H1100"/>
  <c r="I1035"/>
  <c r="K1035" s="1"/>
  <c r="I1031"/>
  <c r="K1031" s="1"/>
  <c r="I1033"/>
  <c r="K1033" s="1"/>
  <c r="I1030"/>
  <c r="K1030" s="1"/>
  <c r="H2995" l="1"/>
  <c r="F2994"/>
  <c r="K2989"/>
  <c r="J2988"/>
  <c r="E2979"/>
  <c r="H2994"/>
  <c r="F2993"/>
  <c r="F2992"/>
  <c r="K2990"/>
  <c r="K2988"/>
  <c r="H2981"/>
  <c r="E2980"/>
  <c r="J2979"/>
  <c r="F2979"/>
  <c r="B2966"/>
  <c r="L2990"/>
  <c r="L2988"/>
  <c r="F2988"/>
  <c r="F2995"/>
  <c r="K2991"/>
  <c r="M2988"/>
  <c r="H2988"/>
  <c r="G2979"/>
  <c r="F2981"/>
  <c r="F2985"/>
  <c r="J2980"/>
  <c r="H2985"/>
  <c r="G2980"/>
  <c r="J2983"/>
  <c r="F2980"/>
  <c r="E2985"/>
  <c r="M2983"/>
  <c r="H2980"/>
  <c r="H2993"/>
  <c r="G2985"/>
  <c r="M2979"/>
  <c r="F2983"/>
  <c r="E2983"/>
  <c r="H2983"/>
  <c r="M2980"/>
  <c r="G2983"/>
  <c r="H2992"/>
  <c r="G2981"/>
  <c r="H2979"/>
  <c r="J2981"/>
  <c r="J2985"/>
  <c r="E2981"/>
  <c r="I2981" s="1"/>
  <c r="M2981"/>
  <c r="M2985"/>
  <c r="I1731"/>
  <c r="K1731" s="1"/>
  <c r="I2942"/>
  <c r="K2942" s="1"/>
  <c r="H3013"/>
  <c r="I3009"/>
  <c r="H3010"/>
  <c r="H3015"/>
  <c r="H3011"/>
  <c r="A3043"/>
  <c r="H3012"/>
  <c r="I2940"/>
  <c r="K2940" s="1"/>
  <c r="I2941"/>
  <c r="K2941" s="1"/>
  <c r="I2946"/>
  <c r="K2946" s="1"/>
  <c r="I2944"/>
  <c r="K2944" s="1"/>
  <c r="I1737"/>
  <c r="K1737" s="1"/>
  <c r="F1786"/>
  <c r="K1782"/>
  <c r="M1779"/>
  <c r="H1779"/>
  <c r="J1772"/>
  <c r="G1771"/>
  <c r="H1786"/>
  <c r="K1780"/>
  <c r="J1779"/>
  <c r="H1785"/>
  <c r="F1784"/>
  <c r="F1783"/>
  <c r="K1781"/>
  <c r="K1779"/>
  <c r="M1772"/>
  <c r="E1771"/>
  <c r="J1770"/>
  <c r="F1770"/>
  <c r="B1757"/>
  <c r="L1781"/>
  <c r="L1779"/>
  <c r="F1779"/>
  <c r="M1770"/>
  <c r="H1783"/>
  <c r="E1772"/>
  <c r="H1772"/>
  <c r="M1776"/>
  <c r="G1772"/>
  <c r="F1774"/>
  <c r="F1785"/>
  <c r="J1771"/>
  <c r="H1776"/>
  <c r="H1771"/>
  <c r="H1770"/>
  <c r="J1776"/>
  <c r="H1784"/>
  <c r="F1771"/>
  <c r="E1776"/>
  <c r="M1774"/>
  <c r="E1770"/>
  <c r="G1776"/>
  <c r="F1772"/>
  <c r="M1771"/>
  <c r="J1774"/>
  <c r="G1770"/>
  <c r="E1774"/>
  <c r="H1774"/>
  <c r="G1774"/>
  <c r="F1776"/>
  <c r="I1733"/>
  <c r="K1733" s="1"/>
  <c r="I1732"/>
  <c r="K1732" s="1"/>
  <c r="A1834"/>
  <c r="H1803"/>
  <c r="H1804"/>
  <c r="I1800"/>
  <c r="H1801"/>
  <c r="H1806"/>
  <c r="H1802"/>
  <c r="I1074"/>
  <c r="K1074" s="1"/>
  <c r="I1735"/>
  <c r="K1735" s="1"/>
  <c r="F1121"/>
  <c r="F1120"/>
  <c r="K1118"/>
  <c r="K1116"/>
  <c r="M1109"/>
  <c r="E1108"/>
  <c r="B1094"/>
  <c r="L1118"/>
  <c r="L1116"/>
  <c r="F1116"/>
  <c r="F1123"/>
  <c r="K1119"/>
  <c r="M1116"/>
  <c r="H1116"/>
  <c r="J1113"/>
  <c r="F1113"/>
  <c r="J1111"/>
  <c r="F1111"/>
  <c r="J1109"/>
  <c r="F1109"/>
  <c r="G1108"/>
  <c r="H1123"/>
  <c r="K1117"/>
  <c r="J1116"/>
  <c r="H1120"/>
  <c r="M1113"/>
  <c r="H1109"/>
  <c r="M1108"/>
  <c r="F1122"/>
  <c r="H1107"/>
  <c r="E1113"/>
  <c r="F1107"/>
  <c r="E1109"/>
  <c r="H1121"/>
  <c r="H1108"/>
  <c r="G1113"/>
  <c r="E1111"/>
  <c r="H1113"/>
  <c r="J1108"/>
  <c r="E1107"/>
  <c r="G1111"/>
  <c r="F1108"/>
  <c r="H1111"/>
  <c r="H1122"/>
  <c r="M1111"/>
  <c r="G1109"/>
  <c r="M1107"/>
  <c r="G1107"/>
  <c r="J1107"/>
  <c r="I1072"/>
  <c r="K1072" s="1"/>
  <c r="H1138"/>
  <c r="H1143"/>
  <c r="H1139"/>
  <c r="A1171"/>
  <c r="H1140"/>
  <c r="H1141"/>
  <c r="I1137"/>
  <c r="I1068"/>
  <c r="K1068" s="1"/>
  <c r="I1070"/>
  <c r="K1070" s="1"/>
  <c r="I1069"/>
  <c r="K1069" s="1"/>
  <c r="H3054" l="1"/>
  <c r="H3050"/>
  <c r="A3082"/>
  <c r="H3051"/>
  <c r="H3052"/>
  <c r="I3048"/>
  <c r="H3049"/>
  <c r="H3032"/>
  <c r="H3031"/>
  <c r="L3029"/>
  <c r="L3027"/>
  <c r="F3027"/>
  <c r="E3024"/>
  <c r="E3022"/>
  <c r="E3020"/>
  <c r="J3019"/>
  <c r="F3019"/>
  <c r="F3034"/>
  <c r="K3030"/>
  <c r="M3027"/>
  <c r="H3027"/>
  <c r="J3024"/>
  <c r="F3024"/>
  <c r="J3022"/>
  <c r="F3022"/>
  <c r="J3020"/>
  <c r="F3020"/>
  <c r="G3019"/>
  <c r="K3028"/>
  <c r="J3027"/>
  <c r="K3029"/>
  <c r="K3027"/>
  <c r="E3019"/>
  <c r="B3005"/>
  <c r="G3022"/>
  <c r="F3033"/>
  <c r="F3032"/>
  <c r="H3020"/>
  <c r="H3024"/>
  <c r="E3018"/>
  <c r="G3018"/>
  <c r="H3034"/>
  <c r="G3024"/>
  <c r="M3019"/>
  <c r="J3018"/>
  <c r="M3022"/>
  <c r="M3018"/>
  <c r="F3031"/>
  <c r="G3020"/>
  <c r="F3018"/>
  <c r="H3022"/>
  <c r="H3033"/>
  <c r="H3018"/>
  <c r="M3020"/>
  <c r="M3024"/>
  <c r="H3019"/>
  <c r="I2979"/>
  <c r="K2979" s="1"/>
  <c r="I2983"/>
  <c r="K2983" s="1"/>
  <c r="K2981"/>
  <c r="I2985"/>
  <c r="K2985" s="1"/>
  <c r="I2980"/>
  <c r="K2980" s="1"/>
  <c r="H1840"/>
  <c r="H1845"/>
  <c r="H1841"/>
  <c r="A1873"/>
  <c r="H1842"/>
  <c r="H1843"/>
  <c r="I1839"/>
  <c r="I1770"/>
  <c r="K1770" s="1"/>
  <c r="I1771"/>
  <c r="K1771" s="1"/>
  <c r="I1772"/>
  <c r="K1772" s="1"/>
  <c r="I1774"/>
  <c r="K1774" s="1"/>
  <c r="I1776"/>
  <c r="K1776" s="1"/>
  <c r="F1823"/>
  <c r="F1822"/>
  <c r="K1820"/>
  <c r="K1818"/>
  <c r="M1811"/>
  <c r="E1810"/>
  <c r="B1796"/>
  <c r="L1820"/>
  <c r="L1818"/>
  <c r="F1818"/>
  <c r="F1825"/>
  <c r="K1821"/>
  <c r="M1818"/>
  <c r="H1818"/>
  <c r="J1811"/>
  <c r="G1810"/>
  <c r="K1819"/>
  <c r="J1818"/>
  <c r="J1810"/>
  <c r="M1813"/>
  <c r="H1810"/>
  <c r="G1815"/>
  <c r="F1813"/>
  <c r="F1810"/>
  <c r="H1813"/>
  <c r="H1811"/>
  <c r="H1825"/>
  <c r="H1824"/>
  <c r="E1809"/>
  <c r="G1813"/>
  <c r="F1811"/>
  <c r="J1815"/>
  <c r="G1809"/>
  <c r="J1809"/>
  <c r="H1822"/>
  <c r="M1815"/>
  <c r="G1811"/>
  <c r="M1809"/>
  <c r="F1815"/>
  <c r="E1815"/>
  <c r="F1809"/>
  <c r="H1823"/>
  <c r="E1811"/>
  <c r="I1811" s="1"/>
  <c r="K1811" s="1"/>
  <c r="M1810"/>
  <c r="F1824"/>
  <c r="H1809"/>
  <c r="J1813"/>
  <c r="E1813"/>
  <c r="I1813" s="1"/>
  <c r="H1815"/>
  <c r="F1162"/>
  <c r="K1158"/>
  <c r="M1155"/>
  <c r="H1155"/>
  <c r="J1148"/>
  <c r="G1147"/>
  <c r="K1156"/>
  <c r="J1155"/>
  <c r="H1161"/>
  <c r="F1160"/>
  <c r="F1159"/>
  <c r="K1157"/>
  <c r="K1155"/>
  <c r="M1148"/>
  <c r="H1148"/>
  <c r="E1147"/>
  <c r="J1146"/>
  <c r="F1146"/>
  <c r="B1133"/>
  <c r="L1157"/>
  <c r="L1155"/>
  <c r="F1155"/>
  <c r="M1146"/>
  <c r="E1148"/>
  <c r="H1152"/>
  <c r="G1150"/>
  <c r="H1146"/>
  <c r="F1161"/>
  <c r="H1160"/>
  <c r="H1162"/>
  <c r="J1147"/>
  <c r="M1150"/>
  <c r="G1148"/>
  <c r="J1152"/>
  <c r="M1147"/>
  <c r="H1159"/>
  <c r="F1147"/>
  <c r="E1152"/>
  <c r="H1150"/>
  <c r="H1147"/>
  <c r="F1152"/>
  <c r="F1148"/>
  <c r="J1150"/>
  <c r="G1146"/>
  <c r="E1150"/>
  <c r="M1152"/>
  <c r="E1146"/>
  <c r="G1152"/>
  <c r="F1150"/>
  <c r="I1111"/>
  <c r="K1111" s="1"/>
  <c r="I1109"/>
  <c r="K1109" s="1"/>
  <c r="A1210"/>
  <c r="H1179"/>
  <c r="H1180"/>
  <c r="I1176"/>
  <c r="H1177"/>
  <c r="H1182"/>
  <c r="H1178"/>
  <c r="I1108"/>
  <c r="K1108" s="1"/>
  <c r="I1113"/>
  <c r="K1113" s="1"/>
  <c r="I1107"/>
  <c r="K1107" s="1"/>
  <c r="K1813" l="1"/>
  <c r="I3019"/>
  <c r="K3019" s="1"/>
  <c r="I3024"/>
  <c r="K3024" s="1"/>
  <c r="H3073"/>
  <c r="F3072"/>
  <c r="K3067"/>
  <c r="J3066"/>
  <c r="E3057"/>
  <c r="H3072"/>
  <c r="F3071"/>
  <c r="F3070"/>
  <c r="K3068"/>
  <c r="K3066"/>
  <c r="M3059"/>
  <c r="H3059"/>
  <c r="E3058"/>
  <c r="J3057"/>
  <c r="F3057"/>
  <c r="B3044"/>
  <c r="L3068"/>
  <c r="L3066"/>
  <c r="F3066"/>
  <c r="F3073"/>
  <c r="K3069"/>
  <c r="M3066"/>
  <c r="H3066"/>
  <c r="G3059"/>
  <c r="M3057"/>
  <c r="F3061"/>
  <c r="E3059"/>
  <c r="H3061"/>
  <c r="H3058"/>
  <c r="H3057"/>
  <c r="J3059"/>
  <c r="J3063"/>
  <c r="J3058"/>
  <c r="M3063"/>
  <c r="H3071"/>
  <c r="G3061"/>
  <c r="F3059"/>
  <c r="F3063"/>
  <c r="F3058"/>
  <c r="E3063"/>
  <c r="H3063"/>
  <c r="H3070"/>
  <c r="G3063"/>
  <c r="M3058"/>
  <c r="G3057"/>
  <c r="G3058"/>
  <c r="J3061"/>
  <c r="E3061"/>
  <c r="I3061" s="1"/>
  <c r="M3061"/>
  <c r="I3022"/>
  <c r="K3022" s="1"/>
  <c r="H3091"/>
  <c r="I3087"/>
  <c r="H3088"/>
  <c r="H3093"/>
  <c r="H3089"/>
  <c r="A3121"/>
  <c r="H3090"/>
  <c r="I3020"/>
  <c r="K3020" s="1"/>
  <c r="I3018"/>
  <c r="K3018" s="1"/>
  <c r="I1809"/>
  <c r="K1809" s="1"/>
  <c r="I1810"/>
  <c r="K1810" s="1"/>
  <c r="F1864"/>
  <c r="K1860"/>
  <c r="M1857"/>
  <c r="H1857"/>
  <c r="J1850"/>
  <c r="G1849"/>
  <c r="H1864"/>
  <c r="K1858"/>
  <c r="J1857"/>
  <c r="H1863"/>
  <c r="F1862"/>
  <c r="F1861"/>
  <c r="K1859"/>
  <c r="K1857"/>
  <c r="M1850"/>
  <c r="E1849"/>
  <c r="J1848"/>
  <c r="F1848"/>
  <c r="B1835"/>
  <c r="L1859"/>
  <c r="L1857"/>
  <c r="F1857"/>
  <c r="F1850"/>
  <c r="M1849"/>
  <c r="J1849"/>
  <c r="H1850"/>
  <c r="M1854"/>
  <c r="H1849"/>
  <c r="F1854"/>
  <c r="J1852"/>
  <c r="F1849"/>
  <c r="E1854"/>
  <c r="I1854" s="1"/>
  <c r="H1854"/>
  <c r="E1848"/>
  <c r="G1854"/>
  <c r="F1852"/>
  <c r="M1848"/>
  <c r="F1863"/>
  <c r="G1848"/>
  <c r="E1852"/>
  <c r="M1852"/>
  <c r="G1852"/>
  <c r="H1848"/>
  <c r="H1861"/>
  <c r="J1854"/>
  <c r="H1862"/>
  <c r="E1850"/>
  <c r="H1852"/>
  <c r="G1850"/>
  <c r="A1912"/>
  <c r="H1881"/>
  <c r="H1882"/>
  <c r="I1878"/>
  <c r="H1879"/>
  <c r="H1884"/>
  <c r="H1880"/>
  <c r="I1815"/>
  <c r="K1815" s="1"/>
  <c r="I1150"/>
  <c r="K1150" s="1"/>
  <c r="I1152"/>
  <c r="K1152" s="1"/>
  <c r="F1199"/>
  <c r="F1198"/>
  <c r="K1196"/>
  <c r="K1194"/>
  <c r="M1187"/>
  <c r="E1186"/>
  <c r="B1172"/>
  <c r="L1196"/>
  <c r="L1194"/>
  <c r="F1194"/>
  <c r="F1201"/>
  <c r="K1197"/>
  <c r="M1194"/>
  <c r="H1194"/>
  <c r="J1191"/>
  <c r="F1191"/>
  <c r="J1189"/>
  <c r="F1189"/>
  <c r="J1187"/>
  <c r="F1187"/>
  <c r="G1186"/>
  <c r="H1201"/>
  <c r="K1195"/>
  <c r="J1194"/>
  <c r="J1186"/>
  <c r="H1187"/>
  <c r="E1187"/>
  <c r="H1186"/>
  <c r="G1191"/>
  <c r="E1189"/>
  <c r="J1185"/>
  <c r="E1185"/>
  <c r="G1189"/>
  <c r="M1185"/>
  <c r="F1186"/>
  <c r="F1185"/>
  <c r="H1198"/>
  <c r="H1200"/>
  <c r="G1187"/>
  <c r="H1185"/>
  <c r="G1185"/>
  <c r="H1191"/>
  <c r="H1199"/>
  <c r="M1189"/>
  <c r="M1191"/>
  <c r="M1186"/>
  <c r="F1200"/>
  <c r="E1191"/>
  <c r="H1189"/>
  <c r="I1146"/>
  <c r="K1146" s="1"/>
  <c r="H1216"/>
  <c r="H1221"/>
  <c r="H1217"/>
  <c r="A1249"/>
  <c r="H1218"/>
  <c r="H1219"/>
  <c r="I1215"/>
  <c r="I1148"/>
  <c r="K1148" s="1"/>
  <c r="I1147"/>
  <c r="K1147" s="1"/>
  <c r="I1191" l="1"/>
  <c r="K1191" s="1"/>
  <c r="I1848"/>
  <c r="K1848" s="1"/>
  <c r="I3059"/>
  <c r="K3059" s="1"/>
  <c r="H3132"/>
  <c r="H3128"/>
  <c r="A3160"/>
  <c r="H3129"/>
  <c r="H3130"/>
  <c r="I3126"/>
  <c r="H3127"/>
  <c r="H3110"/>
  <c r="H3109"/>
  <c r="L3107"/>
  <c r="L3105"/>
  <c r="F3105"/>
  <c r="F3097"/>
  <c r="F3112"/>
  <c r="K3108"/>
  <c r="M3105"/>
  <c r="H3105"/>
  <c r="J3102"/>
  <c r="F3102"/>
  <c r="J3100"/>
  <c r="F3100"/>
  <c r="J3098"/>
  <c r="F3098"/>
  <c r="G3097"/>
  <c r="K3106"/>
  <c r="J3105"/>
  <c r="K3107"/>
  <c r="K3105"/>
  <c r="E3097"/>
  <c r="B3083"/>
  <c r="F3111"/>
  <c r="E3100"/>
  <c r="H3112"/>
  <c r="F3096"/>
  <c r="H3100"/>
  <c r="H3111"/>
  <c r="H3097"/>
  <c r="G3102"/>
  <c r="H3096"/>
  <c r="E3102"/>
  <c r="F3110"/>
  <c r="G3096"/>
  <c r="F3109"/>
  <c r="M3098"/>
  <c r="M3102"/>
  <c r="E3096"/>
  <c r="I3096" s="1"/>
  <c r="G3100"/>
  <c r="E3098"/>
  <c r="J3097"/>
  <c r="H3098"/>
  <c r="H3102"/>
  <c r="G3098"/>
  <c r="J3096"/>
  <c r="M3100"/>
  <c r="M3097"/>
  <c r="M3096"/>
  <c r="K3061"/>
  <c r="I3063"/>
  <c r="K3063" s="1"/>
  <c r="I3058"/>
  <c r="K3058" s="1"/>
  <c r="I3057"/>
  <c r="K3057" s="1"/>
  <c r="I1850"/>
  <c r="K1850" s="1"/>
  <c r="I1852"/>
  <c r="K1852" s="1"/>
  <c r="K1854"/>
  <c r="I1849"/>
  <c r="K1849" s="1"/>
  <c r="F1901"/>
  <c r="F1900"/>
  <c r="K1898"/>
  <c r="K1896"/>
  <c r="M1889"/>
  <c r="E1888"/>
  <c r="B1874"/>
  <c r="L1898"/>
  <c r="L1896"/>
  <c r="F1896"/>
  <c r="F1903"/>
  <c r="K1899"/>
  <c r="M1896"/>
  <c r="H1896"/>
  <c r="J1889"/>
  <c r="G1888"/>
  <c r="K1897"/>
  <c r="J1896"/>
  <c r="H1900"/>
  <c r="H1902"/>
  <c r="H1901"/>
  <c r="E1887"/>
  <c r="G1891"/>
  <c r="F1891"/>
  <c r="G1887"/>
  <c r="H1893"/>
  <c r="M1893"/>
  <c r="J1888"/>
  <c r="M1891"/>
  <c r="G1889"/>
  <c r="F1889"/>
  <c r="J1893"/>
  <c r="E1893"/>
  <c r="H1891"/>
  <c r="E1889"/>
  <c r="H1889"/>
  <c r="M1888"/>
  <c r="F1902"/>
  <c r="M1887"/>
  <c r="F1893"/>
  <c r="E1891"/>
  <c r="J1887"/>
  <c r="H1903"/>
  <c r="H1888"/>
  <c r="G1893"/>
  <c r="H1887"/>
  <c r="J1891"/>
  <c r="F1888"/>
  <c r="F1887"/>
  <c r="H1918"/>
  <c r="H1923"/>
  <c r="H1919"/>
  <c r="A1951"/>
  <c r="H1920"/>
  <c r="H1921"/>
  <c r="I1917"/>
  <c r="I1187"/>
  <c r="K1187" s="1"/>
  <c r="I1185"/>
  <c r="K1185" s="1"/>
  <c r="F1240"/>
  <c r="K1236"/>
  <c r="M1233"/>
  <c r="H1233"/>
  <c r="J1226"/>
  <c r="G1225"/>
  <c r="H1240"/>
  <c r="K1234"/>
  <c r="J1233"/>
  <c r="H1239"/>
  <c r="F1238"/>
  <c r="F1237"/>
  <c r="K1235"/>
  <c r="K1233"/>
  <c r="M1226"/>
  <c r="H1226"/>
  <c r="E1225"/>
  <c r="J1224"/>
  <c r="F1224"/>
  <c r="B1211"/>
  <c r="L1235"/>
  <c r="L1233"/>
  <c r="F1233"/>
  <c r="J1230"/>
  <c r="H1238"/>
  <c r="J1225"/>
  <c r="H1228"/>
  <c r="G1226"/>
  <c r="F1228"/>
  <c r="J1228"/>
  <c r="F1226"/>
  <c r="M1225"/>
  <c r="F1225"/>
  <c r="E1230"/>
  <c r="M1230"/>
  <c r="H1225"/>
  <c r="H1224"/>
  <c r="M1224"/>
  <c r="H1237"/>
  <c r="G1224"/>
  <c r="E1228"/>
  <c r="H1230"/>
  <c r="E1224"/>
  <c r="G1230"/>
  <c r="F1239"/>
  <c r="E1226"/>
  <c r="I1226" s="1"/>
  <c r="K1226" s="1"/>
  <c r="M1228"/>
  <c r="G1228"/>
  <c r="F1230"/>
  <c r="H1257"/>
  <c r="H1258"/>
  <c r="I1254"/>
  <c r="H1255"/>
  <c r="H1260"/>
  <c r="H1256"/>
  <c r="I1189"/>
  <c r="K1189" s="1"/>
  <c r="I1186"/>
  <c r="K1186" s="1"/>
  <c r="H3169" l="1"/>
  <c r="I3165"/>
  <c r="H3166"/>
  <c r="H3171"/>
  <c r="H3167"/>
  <c r="A3199"/>
  <c r="H3168"/>
  <c r="I3098"/>
  <c r="K3098" s="1"/>
  <c r="I3102"/>
  <c r="K3102" s="1"/>
  <c r="I3100"/>
  <c r="K3100" s="1"/>
  <c r="I3097"/>
  <c r="K3097" s="1"/>
  <c r="H3151"/>
  <c r="K3145"/>
  <c r="J3144"/>
  <c r="E3135"/>
  <c r="H3150"/>
  <c r="F3149"/>
  <c r="F3148"/>
  <c r="K3146"/>
  <c r="K3144"/>
  <c r="M3137"/>
  <c r="H3137"/>
  <c r="E3136"/>
  <c r="J3135"/>
  <c r="F3135"/>
  <c r="B3122"/>
  <c r="L3146"/>
  <c r="L3144"/>
  <c r="F3144"/>
  <c r="F3151"/>
  <c r="K3147"/>
  <c r="M3144"/>
  <c r="H3144"/>
  <c r="G3135"/>
  <c r="F3137"/>
  <c r="F3141"/>
  <c r="E3139"/>
  <c r="H3141"/>
  <c r="F3150"/>
  <c r="G3136"/>
  <c r="J3139"/>
  <c r="E3137"/>
  <c r="M3139"/>
  <c r="H3149"/>
  <c r="G3141"/>
  <c r="M3135"/>
  <c r="F3139"/>
  <c r="J3136"/>
  <c r="H3139"/>
  <c r="M3136"/>
  <c r="G3139"/>
  <c r="H3148"/>
  <c r="G3137"/>
  <c r="H3135"/>
  <c r="J3137"/>
  <c r="J3141"/>
  <c r="F3136"/>
  <c r="E3141"/>
  <c r="I3141" s="1"/>
  <c r="M3141"/>
  <c r="H3136"/>
  <c r="K3096"/>
  <c r="A1990"/>
  <c r="H1959"/>
  <c r="H1960"/>
  <c r="I1956"/>
  <c r="H1957"/>
  <c r="H1962"/>
  <c r="H1958"/>
  <c r="I1891"/>
  <c r="K1891" s="1"/>
  <c r="I1893"/>
  <c r="K1893" s="1"/>
  <c r="I1887"/>
  <c r="K1887" s="1"/>
  <c r="I1888"/>
  <c r="K1888" s="1"/>
  <c r="I1889"/>
  <c r="K1889" s="1"/>
  <c r="F1942"/>
  <c r="K1938"/>
  <c r="M1935"/>
  <c r="H1935"/>
  <c r="J1928"/>
  <c r="G1927"/>
  <c r="K1936"/>
  <c r="J1935"/>
  <c r="H1941"/>
  <c r="F1940"/>
  <c r="F1939"/>
  <c r="K1937"/>
  <c r="K1935"/>
  <c r="M1928"/>
  <c r="E1927"/>
  <c r="J1926"/>
  <c r="F1926"/>
  <c r="B1913"/>
  <c r="L1937"/>
  <c r="L1935"/>
  <c r="F1935"/>
  <c r="F1941"/>
  <c r="H1939"/>
  <c r="F1927"/>
  <c r="E1932"/>
  <c r="H1928"/>
  <c r="M1932"/>
  <c r="E1926"/>
  <c r="G1932"/>
  <c r="J1932"/>
  <c r="G1926"/>
  <c r="E1930"/>
  <c r="H1932"/>
  <c r="G1930"/>
  <c r="F1932"/>
  <c r="F1928"/>
  <c r="H1940"/>
  <c r="J1930"/>
  <c r="E1928"/>
  <c r="M1930"/>
  <c r="G1928"/>
  <c r="F1930"/>
  <c r="M1927"/>
  <c r="M1926"/>
  <c r="H1942"/>
  <c r="J1927"/>
  <c r="H1930"/>
  <c r="H1927"/>
  <c r="H1926"/>
  <c r="I1224"/>
  <c r="K1224" s="1"/>
  <c r="F1277"/>
  <c r="F1276"/>
  <c r="K1274"/>
  <c r="K1272"/>
  <c r="M1265"/>
  <c r="E1264"/>
  <c r="B1250"/>
  <c r="L1274"/>
  <c r="L1272"/>
  <c r="F1272"/>
  <c r="F1279"/>
  <c r="K1275"/>
  <c r="M1272"/>
  <c r="H1272"/>
  <c r="J1265"/>
  <c r="G1264"/>
  <c r="K1273"/>
  <c r="J1272"/>
  <c r="H1276"/>
  <c r="M1269"/>
  <c r="E1263"/>
  <c r="G1267"/>
  <c r="H1263"/>
  <c r="J1267"/>
  <c r="F1264"/>
  <c r="H1267"/>
  <c r="E1265"/>
  <c r="H1277"/>
  <c r="G1265"/>
  <c r="F1267"/>
  <c r="G1263"/>
  <c r="J1263"/>
  <c r="J1264"/>
  <c r="M1267"/>
  <c r="M1264"/>
  <c r="F1278"/>
  <c r="F1265"/>
  <c r="J1269"/>
  <c r="E1269"/>
  <c r="F1263"/>
  <c r="H1279"/>
  <c r="H1278"/>
  <c r="H1265"/>
  <c r="H1264"/>
  <c r="G1269"/>
  <c r="M1263"/>
  <c r="F1269"/>
  <c r="E1267"/>
  <c r="I1267" s="1"/>
  <c r="K1267" s="1"/>
  <c r="H1269"/>
  <c r="I1228"/>
  <c r="K1228" s="1"/>
  <c r="I1225"/>
  <c r="K1225" s="1"/>
  <c r="I1230"/>
  <c r="K1230" s="1"/>
  <c r="I3139" l="1"/>
  <c r="K3139" s="1"/>
  <c r="H3210"/>
  <c r="H3206"/>
  <c r="A3238"/>
  <c r="H3207"/>
  <c r="H3208"/>
  <c r="I3204"/>
  <c r="H3205"/>
  <c r="H3188"/>
  <c r="H3187"/>
  <c r="L3185"/>
  <c r="L3183"/>
  <c r="F3183"/>
  <c r="F3190"/>
  <c r="K3186"/>
  <c r="M3183"/>
  <c r="H3183"/>
  <c r="J3180"/>
  <c r="F3180"/>
  <c r="J3178"/>
  <c r="F3178"/>
  <c r="J3176"/>
  <c r="F3176"/>
  <c r="G3175"/>
  <c r="K3184"/>
  <c r="J3183"/>
  <c r="F3188"/>
  <c r="K3185"/>
  <c r="K3183"/>
  <c r="E3175"/>
  <c r="B3161"/>
  <c r="E3178"/>
  <c r="F3189"/>
  <c r="J3175"/>
  <c r="H3176"/>
  <c r="H3180"/>
  <c r="M3175"/>
  <c r="G3174"/>
  <c r="H3190"/>
  <c r="E3180"/>
  <c r="J3174"/>
  <c r="M3178"/>
  <c r="H3175"/>
  <c r="G3180"/>
  <c r="M3174"/>
  <c r="F3187"/>
  <c r="E3176"/>
  <c r="F3174"/>
  <c r="H3178"/>
  <c r="H3189"/>
  <c r="E3174"/>
  <c r="G3178"/>
  <c r="H3174"/>
  <c r="F3175"/>
  <c r="M3176"/>
  <c r="M3180"/>
  <c r="G3176"/>
  <c r="K3141"/>
  <c r="I3137"/>
  <c r="K3137" s="1"/>
  <c r="I3136"/>
  <c r="K3136" s="1"/>
  <c r="I3135"/>
  <c r="K3135" s="1"/>
  <c r="H1996"/>
  <c r="H2001"/>
  <c r="H1997"/>
  <c r="A2029"/>
  <c r="H1998"/>
  <c r="H1999"/>
  <c r="I1995"/>
  <c r="I1932"/>
  <c r="K1932" s="1"/>
  <c r="I1263"/>
  <c r="K1263" s="1"/>
  <c r="I1928"/>
  <c r="K1928" s="1"/>
  <c r="I1927"/>
  <c r="K1927" s="1"/>
  <c r="F1979"/>
  <c r="F1978"/>
  <c r="K1976"/>
  <c r="K1974"/>
  <c r="M1967"/>
  <c r="E1966"/>
  <c r="B1952"/>
  <c r="L1976"/>
  <c r="L1974"/>
  <c r="F1974"/>
  <c r="F1981"/>
  <c r="K1977"/>
  <c r="M1974"/>
  <c r="H1974"/>
  <c r="J1971"/>
  <c r="F1971"/>
  <c r="J1969"/>
  <c r="F1969"/>
  <c r="J1967"/>
  <c r="F1967"/>
  <c r="G1966"/>
  <c r="H1981"/>
  <c r="K1975"/>
  <c r="J1974"/>
  <c r="M1969"/>
  <c r="H1980"/>
  <c r="G1967"/>
  <c r="E1971"/>
  <c r="F1965"/>
  <c r="H1967"/>
  <c r="H1978"/>
  <c r="M1971"/>
  <c r="M1966"/>
  <c r="F1980"/>
  <c r="E1969"/>
  <c r="H1971"/>
  <c r="H1979"/>
  <c r="E1967"/>
  <c r="H1966"/>
  <c r="G1971"/>
  <c r="M1965"/>
  <c r="F1966"/>
  <c r="H1969"/>
  <c r="J1966"/>
  <c r="E1965"/>
  <c r="G1969"/>
  <c r="H1965"/>
  <c r="G1965"/>
  <c r="J1965"/>
  <c r="I1930"/>
  <c r="K1930" s="1"/>
  <c r="I1926"/>
  <c r="K1926" s="1"/>
  <c r="I1264"/>
  <c r="K1264" s="1"/>
  <c r="I1269"/>
  <c r="K1269" s="1"/>
  <c r="I1265"/>
  <c r="K1265" s="1"/>
  <c r="I1965" l="1"/>
  <c r="I3175"/>
  <c r="K3175" s="1"/>
  <c r="H3229"/>
  <c r="K3223"/>
  <c r="J3222"/>
  <c r="E3213"/>
  <c r="H3228"/>
  <c r="F3227"/>
  <c r="F3226"/>
  <c r="K3224"/>
  <c r="K3222"/>
  <c r="H3215"/>
  <c r="E3214"/>
  <c r="J3213"/>
  <c r="F3213"/>
  <c r="B3200"/>
  <c r="L3224"/>
  <c r="L3222"/>
  <c r="F3222"/>
  <c r="F3229"/>
  <c r="K3225"/>
  <c r="M3222"/>
  <c r="H3222"/>
  <c r="G3215"/>
  <c r="M3213"/>
  <c r="F3217"/>
  <c r="F3214"/>
  <c r="E3219"/>
  <c r="M3215"/>
  <c r="M3219"/>
  <c r="H3213"/>
  <c r="J3215"/>
  <c r="J3219"/>
  <c r="E3217"/>
  <c r="H3219"/>
  <c r="H3214"/>
  <c r="F3228"/>
  <c r="H3227"/>
  <c r="G3217"/>
  <c r="F3215"/>
  <c r="F3219"/>
  <c r="E3215"/>
  <c r="I3215" s="1"/>
  <c r="K3215" s="1"/>
  <c r="M3217"/>
  <c r="H3226"/>
  <c r="G3219"/>
  <c r="M3214"/>
  <c r="G3213"/>
  <c r="G3214"/>
  <c r="J3217"/>
  <c r="J3214"/>
  <c r="H3217"/>
  <c r="I3174"/>
  <c r="K3174" s="1"/>
  <c r="I3176"/>
  <c r="K3176" s="1"/>
  <c r="H3247"/>
  <c r="I3243"/>
  <c r="H3244"/>
  <c r="H3249"/>
  <c r="H3245"/>
  <c r="A3277"/>
  <c r="H3246"/>
  <c r="I3180"/>
  <c r="K3180" s="1"/>
  <c r="I3178"/>
  <c r="K3178" s="1"/>
  <c r="K1965"/>
  <c r="I1967"/>
  <c r="K1967" s="1"/>
  <c r="I1966"/>
  <c r="K1966" s="1"/>
  <c r="I1969"/>
  <c r="K1969" s="1"/>
  <c r="F2020"/>
  <c r="K2016"/>
  <c r="M2013"/>
  <c r="H2013"/>
  <c r="J2006"/>
  <c r="G2005"/>
  <c r="H2020"/>
  <c r="K2014"/>
  <c r="J2013"/>
  <c r="H2019"/>
  <c r="F2018"/>
  <c r="F2017"/>
  <c r="K2015"/>
  <c r="K2013"/>
  <c r="M2006"/>
  <c r="H2006"/>
  <c r="E2005"/>
  <c r="J2004"/>
  <c r="F2004"/>
  <c r="B1991"/>
  <c r="L2015"/>
  <c r="L2013"/>
  <c r="F2013"/>
  <c r="J2008"/>
  <c r="F2006"/>
  <c r="G2004"/>
  <c r="E2008"/>
  <c r="M2008"/>
  <c r="G2008"/>
  <c r="H2004"/>
  <c r="M2004"/>
  <c r="E2006"/>
  <c r="H2008"/>
  <c r="G2006"/>
  <c r="F2019"/>
  <c r="H2018"/>
  <c r="J2005"/>
  <c r="M2010"/>
  <c r="H2005"/>
  <c r="F2010"/>
  <c r="H2017"/>
  <c r="J2010"/>
  <c r="M2005"/>
  <c r="F2005"/>
  <c r="E2010"/>
  <c r="H2010"/>
  <c r="E2004"/>
  <c r="G2010"/>
  <c r="F2008"/>
  <c r="I1971"/>
  <c r="K1971" s="1"/>
  <c r="H2037"/>
  <c r="A2068"/>
  <c r="H2038"/>
  <c r="I2034"/>
  <c r="H2035"/>
  <c r="H2040"/>
  <c r="H2036"/>
  <c r="I3217" l="1"/>
  <c r="K3217" s="1"/>
  <c r="I3213"/>
  <c r="K3213" s="1"/>
  <c r="H3288"/>
  <c r="H3284"/>
  <c r="A3316"/>
  <c r="H3285"/>
  <c r="H3286"/>
  <c r="I3282"/>
  <c r="H3283"/>
  <c r="L3263"/>
  <c r="L3261"/>
  <c r="F3261"/>
  <c r="F3268"/>
  <c r="K3264"/>
  <c r="M3261"/>
  <c r="H3261"/>
  <c r="F3258"/>
  <c r="K3262"/>
  <c r="J3261"/>
  <c r="K3263"/>
  <c r="K3261"/>
  <c r="B3239"/>
  <c r="F3267"/>
  <c r="H3266"/>
  <c r="E3256"/>
  <c r="H3268"/>
  <c r="F3252"/>
  <c r="M3254"/>
  <c r="M3258"/>
  <c r="G3254"/>
  <c r="F3254"/>
  <c r="J3258"/>
  <c r="F3253"/>
  <c r="E3258"/>
  <c r="J3253"/>
  <c r="G3252"/>
  <c r="H3265"/>
  <c r="H3254"/>
  <c r="H3258"/>
  <c r="H3267"/>
  <c r="M3253"/>
  <c r="G3253"/>
  <c r="J3256"/>
  <c r="E3254"/>
  <c r="I3254" s="1"/>
  <c r="E3253"/>
  <c r="M3256"/>
  <c r="F3266"/>
  <c r="H3253"/>
  <c r="G3258"/>
  <c r="M3252"/>
  <c r="F3256"/>
  <c r="J3252"/>
  <c r="H3256"/>
  <c r="F3265"/>
  <c r="E3252"/>
  <c r="I3252" s="1"/>
  <c r="G3256"/>
  <c r="H3252"/>
  <c r="J3254"/>
  <c r="I3219"/>
  <c r="K3219" s="1"/>
  <c r="I3214"/>
  <c r="K3214" s="1"/>
  <c r="I2010"/>
  <c r="K2010" s="1"/>
  <c r="I2005"/>
  <c r="K2005" s="1"/>
  <c r="L2054"/>
  <c r="L2052"/>
  <c r="F2052"/>
  <c r="K2053"/>
  <c r="J2052"/>
  <c r="F2059"/>
  <c r="F2057"/>
  <c r="K2052"/>
  <c r="B2030"/>
  <c r="F2056"/>
  <c r="M2052"/>
  <c r="J2045"/>
  <c r="H2058"/>
  <c r="K2054"/>
  <c r="M2045"/>
  <c r="E2044"/>
  <c r="K2055"/>
  <c r="H2052"/>
  <c r="G2044"/>
  <c r="F2047"/>
  <c r="G2045"/>
  <c r="H2047"/>
  <c r="E2047"/>
  <c r="M2043"/>
  <c r="H2044"/>
  <c r="F2049"/>
  <c r="H2045"/>
  <c r="J2043"/>
  <c r="H2059"/>
  <c r="E2045"/>
  <c r="I2045" s="1"/>
  <c r="K2045" s="1"/>
  <c r="H2043"/>
  <c r="J2044"/>
  <c r="F2043"/>
  <c r="H2056"/>
  <c r="F2045"/>
  <c r="E2043"/>
  <c r="I2043" s="1"/>
  <c r="K2043" s="1"/>
  <c r="H2057"/>
  <c r="G2049"/>
  <c r="G2043"/>
  <c r="F2058"/>
  <c r="H2049"/>
  <c r="F2044"/>
  <c r="J2047"/>
  <c r="E2049"/>
  <c r="I2049" s="1"/>
  <c r="M2049"/>
  <c r="J2049"/>
  <c r="G2047"/>
  <c r="M2047"/>
  <c r="M2044"/>
  <c r="I2004"/>
  <c r="K2004" s="1"/>
  <c r="I2008"/>
  <c r="K2008" s="1"/>
  <c r="H2079"/>
  <c r="H2075"/>
  <c r="H2077"/>
  <c r="I2073"/>
  <c r="H2076"/>
  <c r="A2107"/>
  <c r="H2074"/>
  <c r="I2006"/>
  <c r="K2006" s="1"/>
  <c r="H3325" l="1"/>
  <c r="I3321"/>
  <c r="H3322"/>
  <c r="H3327"/>
  <c r="H3323"/>
  <c r="A3355"/>
  <c r="H3324"/>
  <c r="I3253"/>
  <c r="K3253" s="1"/>
  <c r="I3256"/>
  <c r="K3256" s="1"/>
  <c r="I3258"/>
  <c r="K3258" s="1"/>
  <c r="K3252"/>
  <c r="H3307"/>
  <c r="K3301"/>
  <c r="J3300"/>
  <c r="E3291"/>
  <c r="F3305"/>
  <c r="F3304"/>
  <c r="K3302"/>
  <c r="K3300"/>
  <c r="E3292"/>
  <c r="J3291"/>
  <c r="F3291"/>
  <c r="B3278"/>
  <c r="L3302"/>
  <c r="L3300"/>
  <c r="F3300"/>
  <c r="F3307"/>
  <c r="K3303"/>
  <c r="M3300"/>
  <c r="H3300"/>
  <c r="H3291"/>
  <c r="J3293"/>
  <c r="J3297"/>
  <c r="F3292"/>
  <c r="E3297"/>
  <c r="H3297"/>
  <c r="F3306"/>
  <c r="F3293"/>
  <c r="F3297"/>
  <c r="G3291"/>
  <c r="E3295"/>
  <c r="M3295"/>
  <c r="H3305"/>
  <c r="G3295"/>
  <c r="G3297"/>
  <c r="G3292"/>
  <c r="J3295"/>
  <c r="E3293"/>
  <c r="H3295"/>
  <c r="H3306"/>
  <c r="M3292"/>
  <c r="H3293"/>
  <c r="H3304"/>
  <c r="G3293"/>
  <c r="M3291"/>
  <c r="F3295"/>
  <c r="J3292"/>
  <c r="M3293"/>
  <c r="M3297"/>
  <c r="H3292"/>
  <c r="K3254"/>
  <c r="K2092"/>
  <c r="J2091"/>
  <c r="L2093"/>
  <c r="L2091"/>
  <c r="F2091"/>
  <c r="H2097"/>
  <c r="K2093"/>
  <c r="M2084"/>
  <c r="E2083"/>
  <c r="K2094"/>
  <c r="H2091"/>
  <c r="G2083"/>
  <c r="F2098"/>
  <c r="F2096"/>
  <c r="K2091"/>
  <c r="H2088"/>
  <c r="B2069"/>
  <c r="F2095"/>
  <c r="M2091"/>
  <c r="J2084"/>
  <c r="F2086"/>
  <c r="M2083"/>
  <c r="G2082"/>
  <c r="M2086"/>
  <c r="J2082"/>
  <c r="H2098"/>
  <c r="G2088"/>
  <c r="H2082"/>
  <c r="F2082"/>
  <c r="F2097"/>
  <c r="E2082"/>
  <c r="H2084"/>
  <c r="H2096"/>
  <c r="E2084"/>
  <c r="J2083"/>
  <c r="H2083"/>
  <c r="F2088"/>
  <c r="J2088"/>
  <c r="E2086"/>
  <c r="M2082"/>
  <c r="J2086"/>
  <c r="G2084"/>
  <c r="M2088"/>
  <c r="F2083"/>
  <c r="F2084"/>
  <c r="G2086"/>
  <c r="H2095"/>
  <c r="E2088"/>
  <c r="I2088" s="1"/>
  <c r="K2088" s="1"/>
  <c r="H2086"/>
  <c r="I2047"/>
  <c r="K2047" s="1"/>
  <c r="K2049"/>
  <c r="I2044"/>
  <c r="K2044" s="1"/>
  <c r="A2146"/>
  <c r="H2115"/>
  <c r="H2116"/>
  <c r="I2112"/>
  <c r="H2113"/>
  <c r="H2118"/>
  <c r="H2114"/>
  <c r="I3295" l="1"/>
  <c r="K3295" s="1"/>
  <c r="A3394"/>
  <c r="H3366"/>
  <c r="H3362"/>
  <c r="H3363"/>
  <c r="H3364"/>
  <c r="I3360"/>
  <c r="H3361"/>
  <c r="L3341"/>
  <c r="L3339"/>
  <c r="F3339"/>
  <c r="K3342"/>
  <c r="M3339"/>
  <c r="H3339"/>
  <c r="K3340"/>
  <c r="J3339"/>
  <c r="H3345"/>
  <c r="F3344"/>
  <c r="F3343"/>
  <c r="K3341"/>
  <c r="K3339"/>
  <c r="M3332"/>
  <c r="H3332"/>
  <c r="E3331"/>
  <c r="J3330"/>
  <c r="F3330"/>
  <c r="B3317"/>
  <c r="E3334"/>
  <c r="F3346"/>
  <c r="F3345"/>
  <c r="J3331"/>
  <c r="M3336"/>
  <c r="G3332"/>
  <c r="M3330"/>
  <c r="F3334"/>
  <c r="G3330"/>
  <c r="H3343"/>
  <c r="E3336"/>
  <c r="H3336"/>
  <c r="M3331"/>
  <c r="H3346"/>
  <c r="H3330"/>
  <c r="J3332"/>
  <c r="J3336"/>
  <c r="E3332"/>
  <c r="M3334"/>
  <c r="H3331"/>
  <c r="G3336"/>
  <c r="F3332"/>
  <c r="F3336"/>
  <c r="F3331"/>
  <c r="H3344"/>
  <c r="H3334"/>
  <c r="E3330"/>
  <c r="I3330" s="1"/>
  <c r="K3330" s="1"/>
  <c r="G3334"/>
  <c r="G3331"/>
  <c r="J3334"/>
  <c r="I3297"/>
  <c r="K3297" s="1"/>
  <c r="I3291"/>
  <c r="K3291" s="1"/>
  <c r="I3293"/>
  <c r="K3293" s="1"/>
  <c r="I3292"/>
  <c r="K3292" s="1"/>
  <c r="H2152"/>
  <c r="H2157"/>
  <c r="H2153"/>
  <c r="A2185"/>
  <c r="H2154"/>
  <c r="H2155"/>
  <c r="I2151"/>
  <c r="I2083"/>
  <c r="K2083" s="1"/>
  <c r="I2084"/>
  <c r="K2084" s="1"/>
  <c r="I2086"/>
  <c r="K2086" s="1"/>
  <c r="I2082"/>
  <c r="K2082" s="1"/>
  <c r="F2135"/>
  <c r="F2134"/>
  <c r="K2132"/>
  <c r="K2130"/>
  <c r="M2123"/>
  <c r="E2122"/>
  <c r="J2121"/>
  <c r="F2121"/>
  <c r="L2132"/>
  <c r="L2130"/>
  <c r="F2130"/>
  <c r="F2137"/>
  <c r="K2133"/>
  <c r="M2130"/>
  <c r="H2130"/>
  <c r="J2123"/>
  <c r="G2122"/>
  <c r="H2137"/>
  <c r="K2131"/>
  <c r="J2130"/>
  <c r="B2108"/>
  <c r="J2122"/>
  <c r="M2127"/>
  <c r="E2121"/>
  <c r="G2125"/>
  <c r="F2123"/>
  <c r="J2127"/>
  <c r="G2121"/>
  <c r="M2125"/>
  <c r="E2123"/>
  <c r="G2123"/>
  <c r="M2121"/>
  <c r="F2127"/>
  <c r="E2127"/>
  <c r="H2123"/>
  <c r="M2122"/>
  <c r="F2136"/>
  <c r="H2121"/>
  <c r="J2125"/>
  <c r="E2125"/>
  <c r="H2127"/>
  <c r="H2135"/>
  <c r="H2134"/>
  <c r="H2136"/>
  <c r="H2122"/>
  <c r="G2127"/>
  <c r="F2125"/>
  <c r="F2122"/>
  <c r="H2125"/>
  <c r="I3332" l="1"/>
  <c r="K3332" s="1"/>
  <c r="H3400"/>
  <c r="H3405"/>
  <c r="H3401"/>
  <c r="A3433"/>
  <c r="H3402"/>
  <c r="H3403"/>
  <c r="I3399"/>
  <c r="I3336"/>
  <c r="K3336" s="1"/>
  <c r="H3384"/>
  <c r="F3383"/>
  <c r="F3382"/>
  <c r="K3380"/>
  <c r="H3383"/>
  <c r="H3382"/>
  <c r="L3380"/>
  <c r="L3378"/>
  <c r="F3378"/>
  <c r="K3381"/>
  <c r="M3378"/>
  <c r="H3378"/>
  <c r="K3379"/>
  <c r="J3378"/>
  <c r="J3370"/>
  <c r="F3369"/>
  <c r="M3371"/>
  <c r="E3370"/>
  <c r="G3369"/>
  <c r="B3356"/>
  <c r="K3378"/>
  <c r="F3370"/>
  <c r="J3369"/>
  <c r="H3371"/>
  <c r="J3375"/>
  <c r="H3373"/>
  <c r="G3371"/>
  <c r="M3375"/>
  <c r="J3373"/>
  <c r="M3373"/>
  <c r="E3369"/>
  <c r="E3375"/>
  <c r="F3371"/>
  <c r="J3371"/>
  <c r="H3385"/>
  <c r="G3370"/>
  <c r="E3373"/>
  <c r="G3375"/>
  <c r="F3385"/>
  <c r="G3373"/>
  <c r="M3370"/>
  <c r="H3369"/>
  <c r="E3371"/>
  <c r="I3371" s="1"/>
  <c r="K3371" s="1"/>
  <c r="F3375"/>
  <c r="M3369"/>
  <c r="F3384"/>
  <c r="F3373"/>
  <c r="H3375"/>
  <c r="H3370"/>
  <c r="I3334"/>
  <c r="K3334" s="1"/>
  <c r="I3331"/>
  <c r="K3331" s="1"/>
  <c r="I2127"/>
  <c r="K2127" s="1"/>
  <c r="I2123"/>
  <c r="K2123" s="1"/>
  <c r="I2122"/>
  <c r="K2122" s="1"/>
  <c r="F2176"/>
  <c r="K2172"/>
  <c r="M2169"/>
  <c r="H2169"/>
  <c r="J2162"/>
  <c r="G2161"/>
  <c r="K2170"/>
  <c r="J2169"/>
  <c r="F2174"/>
  <c r="F2173"/>
  <c r="K2171"/>
  <c r="K2169"/>
  <c r="M2162"/>
  <c r="E2161"/>
  <c r="B2147"/>
  <c r="L2171"/>
  <c r="L2169"/>
  <c r="F2169"/>
  <c r="H2173"/>
  <c r="F2175"/>
  <c r="F2161"/>
  <c r="E2166"/>
  <c r="H2164"/>
  <c r="H2175"/>
  <c r="E2160"/>
  <c r="G2166"/>
  <c r="F2164"/>
  <c r="J2164"/>
  <c r="J2166"/>
  <c r="H2174"/>
  <c r="G2160"/>
  <c r="E2164"/>
  <c r="H2162"/>
  <c r="M2166"/>
  <c r="G2164"/>
  <c r="H2160"/>
  <c r="M2160"/>
  <c r="F2162"/>
  <c r="M2161"/>
  <c r="E2162"/>
  <c r="J2160"/>
  <c r="H2166"/>
  <c r="G2162"/>
  <c r="H2176"/>
  <c r="J2161"/>
  <c r="F2160"/>
  <c r="M2164"/>
  <c r="H2161"/>
  <c r="F2166"/>
  <c r="I2125"/>
  <c r="K2125" s="1"/>
  <c r="I2121"/>
  <c r="K2121" s="1"/>
  <c r="A2224"/>
  <c r="H2193"/>
  <c r="H2194"/>
  <c r="I2190"/>
  <c r="H2191"/>
  <c r="H2196"/>
  <c r="H2192"/>
  <c r="A3472" l="1"/>
  <c r="H3441"/>
  <c r="H3442"/>
  <c r="I3438"/>
  <c r="H3439"/>
  <c r="H3444"/>
  <c r="H3440"/>
  <c r="I3375"/>
  <c r="K3375" s="1"/>
  <c r="I3373"/>
  <c r="K3373" s="1"/>
  <c r="I3370"/>
  <c r="K3370" s="1"/>
  <c r="F3424"/>
  <c r="K3420"/>
  <c r="M3417"/>
  <c r="H3417"/>
  <c r="J3414"/>
  <c r="F3414"/>
  <c r="J3412"/>
  <c r="F3412"/>
  <c r="F3410"/>
  <c r="H3424"/>
  <c r="K3418"/>
  <c r="J3417"/>
  <c r="G3414"/>
  <c r="G3412"/>
  <c r="G3410"/>
  <c r="K3419"/>
  <c r="K3417"/>
  <c r="B3395"/>
  <c r="L3419"/>
  <c r="L3417"/>
  <c r="F3417"/>
  <c r="M3414"/>
  <c r="G3408"/>
  <c r="E3414"/>
  <c r="F3408"/>
  <c r="M3410"/>
  <c r="E3410"/>
  <c r="F3422"/>
  <c r="E3412"/>
  <c r="H3410"/>
  <c r="H3423"/>
  <c r="M3409"/>
  <c r="G3409"/>
  <c r="J3410"/>
  <c r="M3412"/>
  <c r="F3421"/>
  <c r="J3409"/>
  <c r="H3422"/>
  <c r="E3409"/>
  <c r="H3414"/>
  <c r="H3409"/>
  <c r="H3408"/>
  <c r="F3423"/>
  <c r="M3408"/>
  <c r="F3409"/>
  <c r="H3421"/>
  <c r="J3408"/>
  <c r="H3412"/>
  <c r="E3408"/>
  <c r="I3408" s="1"/>
  <c r="K3408" s="1"/>
  <c r="I2160"/>
  <c r="I3369"/>
  <c r="K3369" s="1"/>
  <c r="I2166"/>
  <c r="K2166" s="1"/>
  <c r="I2161"/>
  <c r="K2161" s="1"/>
  <c r="H2214"/>
  <c r="F2213"/>
  <c r="F2212"/>
  <c r="K2210"/>
  <c r="K2208"/>
  <c r="M2201"/>
  <c r="E2200"/>
  <c r="J2199"/>
  <c r="F2199"/>
  <c r="B2186"/>
  <c r="L2210"/>
  <c r="L2208"/>
  <c r="F2208"/>
  <c r="F2215"/>
  <c r="K2211"/>
  <c r="M2208"/>
  <c r="H2208"/>
  <c r="J2201"/>
  <c r="G2200"/>
  <c r="K2209"/>
  <c r="J2208"/>
  <c r="H2212"/>
  <c r="F2214"/>
  <c r="H2201"/>
  <c r="G2201"/>
  <c r="F2203"/>
  <c r="E2205"/>
  <c r="M2205"/>
  <c r="M2200"/>
  <c r="F2201"/>
  <c r="J2205"/>
  <c r="E2203"/>
  <c r="H2205"/>
  <c r="E2201"/>
  <c r="I2201" s="1"/>
  <c r="K2201" s="1"/>
  <c r="H2213"/>
  <c r="H2200"/>
  <c r="G2205"/>
  <c r="M2199"/>
  <c r="F2205"/>
  <c r="F2200"/>
  <c r="H2203"/>
  <c r="H2215"/>
  <c r="J2200"/>
  <c r="M2203"/>
  <c r="E2199"/>
  <c r="G2203"/>
  <c r="H2199"/>
  <c r="J2203"/>
  <c r="G2199"/>
  <c r="H2230"/>
  <c r="H2235"/>
  <c r="H2231"/>
  <c r="A2263"/>
  <c r="H2232"/>
  <c r="H2233"/>
  <c r="I2229"/>
  <c r="I2162"/>
  <c r="K2162" s="1"/>
  <c r="I2164"/>
  <c r="K2164" s="1"/>
  <c r="K2160"/>
  <c r="H3478" l="1"/>
  <c r="H3483"/>
  <c r="H3479"/>
  <c r="A3511"/>
  <c r="H3480"/>
  <c r="H3481"/>
  <c r="I3477"/>
  <c r="I3409"/>
  <c r="K3409" s="1"/>
  <c r="I3410"/>
  <c r="K3410" s="1"/>
  <c r="I3414"/>
  <c r="K3414" s="1"/>
  <c r="I3412"/>
  <c r="K3412" s="1"/>
  <c r="F3461"/>
  <c r="F3460"/>
  <c r="K3458"/>
  <c r="K3456"/>
  <c r="M3449"/>
  <c r="H3449"/>
  <c r="E3448"/>
  <c r="J3447"/>
  <c r="F3447"/>
  <c r="B3434"/>
  <c r="H3461"/>
  <c r="H3460"/>
  <c r="L3458"/>
  <c r="L3456"/>
  <c r="F3456"/>
  <c r="J3448"/>
  <c r="F3448"/>
  <c r="G3447"/>
  <c r="F3463"/>
  <c r="K3459"/>
  <c r="M3456"/>
  <c r="H3456"/>
  <c r="G3448"/>
  <c r="K3457"/>
  <c r="J3456"/>
  <c r="M3447"/>
  <c r="M3453"/>
  <c r="H3448"/>
  <c r="G3453"/>
  <c r="H3447"/>
  <c r="F3453"/>
  <c r="E3451"/>
  <c r="H3451"/>
  <c r="H3463"/>
  <c r="E3449"/>
  <c r="E3447"/>
  <c r="I3447" s="1"/>
  <c r="K3447" s="1"/>
  <c r="G3451"/>
  <c r="J3451"/>
  <c r="J3449"/>
  <c r="G3449"/>
  <c r="F3451"/>
  <c r="M3451"/>
  <c r="H3462"/>
  <c r="M3448"/>
  <c r="F3462"/>
  <c r="F3449"/>
  <c r="J3453"/>
  <c r="E3453"/>
  <c r="H3453"/>
  <c r="I2205"/>
  <c r="K2205" s="1"/>
  <c r="I2200"/>
  <c r="K2200" s="1"/>
  <c r="F2254"/>
  <c r="K2250"/>
  <c r="M2247"/>
  <c r="H2247"/>
  <c r="J2244"/>
  <c r="F2244"/>
  <c r="J2242"/>
  <c r="F2242"/>
  <c r="J2240"/>
  <c r="F2240"/>
  <c r="G2239"/>
  <c r="K2248"/>
  <c r="J2247"/>
  <c r="F2252"/>
  <c r="F2251"/>
  <c r="K2249"/>
  <c r="K2247"/>
  <c r="M2240"/>
  <c r="E2239"/>
  <c r="B2225"/>
  <c r="L2249"/>
  <c r="L2247"/>
  <c r="F2247"/>
  <c r="F2253"/>
  <c r="G2242"/>
  <c r="F2239"/>
  <c r="E2244"/>
  <c r="F2238"/>
  <c r="M2242"/>
  <c r="H2238"/>
  <c r="G2244"/>
  <c r="M2238"/>
  <c r="H2254"/>
  <c r="G2238"/>
  <c r="E2242"/>
  <c r="H2242"/>
  <c r="H2253"/>
  <c r="G2240"/>
  <c r="H2252"/>
  <c r="H2251"/>
  <c r="E2240"/>
  <c r="H2240"/>
  <c r="M2244"/>
  <c r="H2239"/>
  <c r="M2239"/>
  <c r="J2239"/>
  <c r="J2238"/>
  <c r="H2244"/>
  <c r="E2238"/>
  <c r="I2238" s="1"/>
  <c r="K2238" s="1"/>
  <c r="I2203"/>
  <c r="K2203" s="1"/>
  <c r="A2302"/>
  <c r="H2271"/>
  <c r="H2272"/>
  <c r="I2268"/>
  <c r="H2269"/>
  <c r="H2274"/>
  <c r="H2270"/>
  <c r="I2199"/>
  <c r="K2199" s="1"/>
  <c r="I3449" l="1"/>
  <c r="K3449" s="1"/>
  <c r="I3448"/>
  <c r="K3448" s="1"/>
  <c r="F3502"/>
  <c r="K3498"/>
  <c r="M3495"/>
  <c r="H3495"/>
  <c r="H3502"/>
  <c r="K3496"/>
  <c r="J3495"/>
  <c r="E3486"/>
  <c r="H3501"/>
  <c r="F3500"/>
  <c r="F3499"/>
  <c r="K3497"/>
  <c r="K3495"/>
  <c r="E3487"/>
  <c r="J3486"/>
  <c r="F3486"/>
  <c r="B3473"/>
  <c r="L3497"/>
  <c r="L3495"/>
  <c r="F3495"/>
  <c r="J3490"/>
  <c r="F3488"/>
  <c r="J3487"/>
  <c r="H3490"/>
  <c r="G3488"/>
  <c r="F3490"/>
  <c r="M3486"/>
  <c r="H3500"/>
  <c r="F3487"/>
  <c r="E3492"/>
  <c r="M3488"/>
  <c r="M3492"/>
  <c r="M3487"/>
  <c r="G3487"/>
  <c r="H3499"/>
  <c r="F3501"/>
  <c r="J3488"/>
  <c r="G3486"/>
  <c r="E3490"/>
  <c r="H3488"/>
  <c r="H3492"/>
  <c r="H3487"/>
  <c r="G3492"/>
  <c r="H3486"/>
  <c r="J3492"/>
  <c r="E3488"/>
  <c r="I3488" s="1"/>
  <c r="K3488" s="1"/>
  <c r="M3490"/>
  <c r="G3490"/>
  <c r="F3492"/>
  <c r="I3453"/>
  <c r="K3453" s="1"/>
  <c r="I3451"/>
  <c r="K3451" s="1"/>
  <c r="A3550"/>
  <c r="H3519"/>
  <c r="H3520"/>
  <c r="I3516"/>
  <c r="H3517"/>
  <c r="H3522"/>
  <c r="H3518"/>
  <c r="H2308"/>
  <c r="H2313"/>
  <c r="H2309"/>
  <c r="A2341"/>
  <c r="H2310"/>
  <c r="H2311"/>
  <c r="I2307"/>
  <c r="I2242"/>
  <c r="K2242" s="1"/>
  <c r="I2244"/>
  <c r="K2244" s="1"/>
  <c r="I2239"/>
  <c r="K2239" s="1"/>
  <c r="I2240"/>
  <c r="K2240" s="1"/>
  <c r="H2292"/>
  <c r="F2291"/>
  <c r="F2290"/>
  <c r="K2288"/>
  <c r="K2286"/>
  <c r="M2279"/>
  <c r="H2279"/>
  <c r="E2278"/>
  <c r="J2277"/>
  <c r="F2277"/>
  <c r="B2264"/>
  <c r="L2288"/>
  <c r="L2286"/>
  <c r="F2286"/>
  <c r="F2293"/>
  <c r="K2289"/>
  <c r="M2286"/>
  <c r="H2286"/>
  <c r="J2279"/>
  <c r="G2278"/>
  <c r="K2287"/>
  <c r="J2286"/>
  <c r="M2281"/>
  <c r="E2279"/>
  <c r="G2279"/>
  <c r="H2277"/>
  <c r="J2281"/>
  <c r="E2281"/>
  <c r="G2277"/>
  <c r="M2278"/>
  <c r="F2281"/>
  <c r="F2278"/>
  <c r="H2291"/>
  <c r="H2293"/>
  <c r="F2292"/>
  <c r="H2278"/>
  <c r="G2283"/>
  <c r="F2279"/>
  <c r="J2283"/>
  <c r="H2283"/>
  <c r="J2278"/>
  <c r="H2290"/>
  <c r="M2283"/>
  <c r="E2277"/>
  <c r="I2277" s="1"/>
  <c r="K2277" s="1"/>
  <c r="G2281"/>
  <c r="M2277"/>
  <c r="F2283"/>
  <c r="E2283"/>
  <c r="H2281"/>
  <c r="F3539" l="1"/>
  <c r="F3538"/>
  <c r="K3536"/>
  <c r="K3534"/>
  <c r="E3526"/>
  <c r="B3512"/>
  <c r="H3539"/>
  <c r="H3538"/>
  <c r="L3536"/>
  <c r="L3534"/>
  <c r="F3534"/>
  <c r="F3526"/>
  <c r="F3541"/>
  <c r="K3537"/>
  <c r="M3534"/>
  <c r="H3534"/>
  <c r="J3531"/>
  <c r="F3531"/>
  <c r="J3529"/>
  <c r="F3529"/>
  <c r="J3527"/>
  <c r="F3527"/>
  <c r="G3526"/>
  <c r="K3535"/>
  <c r="J3534"/>
  <c r="M3531"/>
  <c r="H3527"/>
  <c r="E3525"/>
  <c r="G3529"/>
  <c r="H3525"/>
  <c r="J3526"/>
  <c r="H3529"/>
  <c r="E3527"/>
  <c r="I3527" s="1"/>
  <c r="K3527" s="1"/>
  <c r="M3527"/>
  <c r="G3527"/>
  <c r="G3525"/>
  <c r="J3525"/>
  <c r="M3526"/>
  <c r="F3540"/>
  <c r="E3531"/>
  <c r="F3525"/>
  <c r="H3541"/>
  <c r="H3540"/>
  <c r="M3529"/>
  <c r="H3526"/>
  <c r="G3531"/>
  <c r="M3525"/>
  <c r="E3529"/>
  <c r="I3529" s="1"/>
  <c r="K3529" s="1"/>
  <c r="H3531"/>
  <c r="I3490"/>
  <c r="K3490" s="1"/>
  <c r="H3556"/>
  <c r="H3561"/>
  <c r="H3557"/>
  <c r="A3589"/>
  <c r="H3558"/>
  <c r="H3559"/>
  <c r="I3555"/>
  <c r="I3486"/>
  <c r="K3486" s="1"/>
  <c r="I3492"/>
  <c r="K3492" s="1"/>
  <c r="I3487"/>
  <c r="K3487" s="1"/>
  <c r="F2332"/>
  <c r="K2328"/>
  <c r="M2325"/>
  <c r="H2325"/>
  <c r="J2318"/>
  <c r="G2317"/>
  <c r="K2326"/>
  <c r="J2325"/>
  <c r="H2331"/>
  <c r="F2330"/>
  <c r="F2329"/>
  <c r="K2327"/>
  <c r="K2325"/>
  <c r="M2318"/>
  <c r="H2318"/>
  <c r="E2317"/>
  <c r="J2316"/>
  <c r="F2316"/>
  <c r="B2303"/>
  <c r="L2327"/>
  <c r="L2325"/>
  <c r="F2325"/>
  <c r="J2320"/>
  <c r="J2322"/>
  <c r="H2330"/>
  <c r="F2317"/>
  <c r="E2322"/>
  <c r="M2320"/>
  <c r="G2318"/>
  <c r="F2320"/>
  <c r="M2316"/>
  <c r="F2318"/>
  <c r="M2317"/>
  <c r="G2316"/>
  <c r="E2320"/>
  <c r="H2320"/>
  <c r="H2317"/>
  <c r="H2316"/>
  <c r="H2332"/>
  <c r="E2318"/>
  <c r="I2318" s="1"/>
  <c r="K2318" s="1"/>
  <c r="M2322"/>
  <c r="E2316"/>
  <c r="I2316" s="1"/>
  <c r="K2316" s="1"/>
  <c r="G2322"/>
  <c r="H2329"/>
  <c r="F2331"/>
  <c r="J2317"/>
  <c r="H2322"/>
  <c r="G2320"/>
  <c r="F2322"/>
  <c r="I2283"/>
  <c r="K2283" s="1"/>
  <c r="I2281"/>
  <c r="K2281" s="1"/>
  <c r="I2279"/>
  <c r="K2279" s="1"/>
  <c r="I2278"/>
  <c r="K2278" s="1"/>
  <c r="A2380"/>
  <c r="H2349"/>
  <c r="H2350"/>
  <c r="I2346"/>
  <c r="H2347"/>
  <c r="H2352"/>
  <c r="H2348"/>
  <c r="F3580" l="1"/>
  <c r="K3576"/>
  <c r="M3573"/>
  <c r="H3573"/>
  <c r="K3574"/>
  <c r="J3573"/>
  <c r="E3564"/>
  <c r="H3579"/>
  <c r="F3578"/>
  <c r="F3577"/>
  <c r="K3575"/>
  <c r="K3573"/>
  <c r="M3566"/>
  <c r="H3566"/>
  <c r="E3565"/>
  <c r="J3564"/>
  <c r="F3564"/>
  <c r="B3551"/>
  <c r="L3575"/>
  <c r="L3573"/>
  <c r="F3573"/>
  <c r="F3579"/>
  <c r="M3564"/>
  <c r="F3565"/>
  <c r="E3570"/>
  <c r="H3570"/>
  <c r="M3565"/>
  <c r="F3568"/>
  <c r="J3570"/>
  <c r="H3578"/>
  <c r="H3580"/>
  <c r="G3564"/>
  <c r="E3568"/>
  <c r="M3568"/>
  <c r="H3565"/>
  <c r="G3570"/>
  <c r="G3565"/>
  <c r="F3566"/>
  <c r="J3566"/>
  <c r="H3577"/>
  <c r="E3566"/>
  <c r="H3568"/>
  <c r="G3568"/>
  <c r="H3564"/>
  <c r="J3568"/>
  <c r="J3565"/>
  <c r="M3570"/>
  <c r="G3566"/>
  <c r="F3570"/>
  <c r="I3526"/>
  <c r="K3526" s="1"/>
  <c r="A3628"/>
  <c r="H3597"/>
  <c r="H3598"/>
  <c r="I3594"/>
  <c r="H3595"/>
  <c r="H3600"/>
  <c r="H3596"/>
  <c r="I3531"/>
  <c r="K3531" s="1"/>
  <c r="I3525"/>
  <c r="K3525" s="1"/>
  <c r="F2369"/>
  <c r="F2368"/>
  <c r="K2366"/>
  <c r="K2364"/>
  <c r="M2357"/>
  <c r="E2356"/>
  <c r="B2342"/>
  <c r="L2366"/>
  <c r="L2364"/>
  <c r="F2364"/>
  <c r="F2371"/>
  <c r="K2367"/>
  <c r="M2364"/>
  <c r="H2364"/>
  <c r="J2361"/>
  <c r="F2361"/>
  <c r="J2359"/>
  <c r="F2359"/>
  <c r="J2357"/>
  <c r="F2357"/>
  <c r="G2356"/>
  <c r="H2371"/>
  <c r="K2365"/>
  <c r="J2364"/>
  <c r="M2361"/>
  <c r="G2357"/>
  <c r="M2355"/>
  <c r="F2356"/>
  <c r="H2359"/>
  <c r="E2357"/>
  <c r="H2369"/>
  <c r="M2356"/>
  <c r="F2370"/>
  <c r="H2355"/>
  <c r="G2355"/>
  <c r="J2355"/>
  <c r="J2356"/>
  <c r="M2359"/>
  <c r="H2356"/>
  <c r="G2361"/>
  <c r="E2361"/>
  <c r="F2355"/>
  <c r="H2368"/>
  <c r="H2370"/>
  <c r="H2357"/>
  <c r="E2355"/>
  <c r="I2355" s="1"/>
  <c r="K2355" s="1"/>
  <c r="G2359"/>
  <c r="E2359"/>
  <c r="I2359" s="1"/>
  <c r="K2359" s="1"/>
  <c r="H2361"/>
  <c r="H2386"/>
  <c r="H2391"/>
  <c r="H2387"/>
  <c r="A2419"/>
  <c r="H2388"/>
  <c r="H2389"/>
  <c r="I2385"/>
  <c r="I2320"/>
  <c r="K2320" s="1"/>
  <c r="I2322"/>
  <c r="K2322" s="1"/>
  <c r="I2317"/>
  <c r="K2317" s="1"/>
  <c r="I3566" l="1"/>
  <c r="K3566" s="1"/>
  <c r="I3568"/>
  <c r="K3568" s="1"/>
  <c r="I3570"/>
  <c r="K3570" s="1"/>
  <c r="F3617"/>
  <c r="F3616"/>
  <c r="K3614"/>
  <c r="K3612"/>
  <c r="E3604"/>
  <c r="B3590"/>
  <c r="H3617"/>
  <c r="H3616"/>
  <c r="L3614"/>
  <c r="L3612"/>
  <c r="F3612"/>
  <c r="F3619"/>
  <c r="K3615"/>
  <c r="M3612"/>
  <c r="H3612"/>
  <c r="J3609"/>
  <c r="F3609"/>
  <c r="J3607"/>
  <c r="F3607"/>
  <c r="J3605"/>
  <c r="F3605"/>
  <c r="G3604"/>
  <c r="K3613"/>
  <c r="J3612"/>
  <c r="H3605"/>
  <c r="E3605"/>
  <c r="G3605"/>
  <c r="G3603"/>
  <c r="E3609"/>
  <c r="H3607"/>
  <c r="M3604"/>
  <c r="F3618"/>
  <c r="M3603"/>
  <c r="E3607"/>
  <c r="J3603"/>
  <c r="H3619"/>
  <c r="H3618"/>
  <c r="H3604"/>
  <c r="G3609"/>
  <c r="H3603"/>
  <c r="J3604"/>
  <c r="F3603"/>
  <c r="M3605"/>
  <c r="M3607"/>
  <c r="M3609"/>
  <c r="E3603"/>
  <c r="I3603" s="1"/>
  <c r="K3603" s="1"/>
  <c r="G3607"/>
  <c r="F3604"/>
  <c r="H3609"/>
  <c r="H3634"/>
  <c r="H3639"/>
  <c r="H3635"/>
  <c r="A3667"/>
  <c r="H3636"/>
  <c r="H3637"/>
  <c r="I3633"/>
  <c r="I3565"/>
  <c r="K3565" s="1"/>
  <c r="I3564"/>
  <c r="K3564" s="1"/>
  <c r="F2410"/>
  <c r="K2406"/>
  <c r="M2403"/>
  <c r="H2403"/>
  <c r="J2396"/>
  <c r="G2395"/>
  <c r="K2404"/>
  <c r="J2403"/>
  <c r="H2409"/>
  <c r="F2408"/>
  <c r="F2407"/>
  <c r="K2405"/>
  <c r="K2403"/>
  <c r="M2396"/>
  <c r="H2396"/>
  <c r="E2395"/>
  <c r="J2394"/>
  <c r="F2394"/>
  <c r="B2381"/>
  <c r="L2405"/>
  <c r="L2403"/>
  <c r="F2403"/>
  <c r="F2409"/>
  <c r="M2394"/>
  <c r="H2410"/>
  <c r="G2394"/>
  <c r="E2398"/>
  <c r="M2400"/>
  <c r="H2395"/>
  <c r="F2400"/>
  <c r="J2400"/>
  <c r="H2408"/>
  <c r="H2407"/>
  <c r="E2396"/>
  <c r="H2400"/>
  <c r="E2394"/>
  <c r="G2400"/>
  <c r="F2398"/>
  <c r="F2396"/>
  <c r="M2395"/>
  <c r="J2395"/>
  <c r="M2398"/>
  <c r="G2398"/>
  <c r="H2394"/>
  <c r="J2398"/>
  <c r="F2395"/>
  <c r="E2400"/>
  <c r="I2400" s="1"/>
  <c r="K2400" s="1"/>
  <c r="H2398"/>
  <c r="G2396"/>
  <c r="A2458"/>
  <c r="H2427"/>
  <c r="H2428"/>
  <c r="I2424"/>
  <c r="H2425"/>
  <c r="H2430"/>
  <c r="H2426"/>
  <c r="I2361"/>
  <c r="K2361" s="1"/>
  <c r="I2357"/>
  <c r="K2357" s="1"/>
  <c r="I2356"/>
  <c r="K2356" s="1"/>
  <c r="I3607" l="1"/>
  <c r="K3607" s="1"/>
  <c r="I3605"/>
  <c r="K3605" s="1"/>
  <c r="F3658"/>
  <c r="K3654"/>
  <c r="M3651"/>
  <c r="H3651"/>
  <c r="H3658"/>
  <c r="K3652"/>
  <c r="J3651"/>
  <c r="E3642"/>
  <c r="H3657"/>
  <c r="F3656"/>
  <c r="F3655"/>
  <c r="K3653"/>
  <c r="K3651"/>
  <c r="M3644"/>
  <c r="H3644"/>
  <c r="E3643"/>
  <c r="J3642"/>
  <c r="F3642"/>
  <c r="B3629"/>
  <c r="L3653"/>
  <c r="L3651"/>
  <c r="F3651"/>
  <c r="J3648"/>
  <c r="H3656"/>
  <c r="G3642"/>
  <c r="E3646"/>
  <c r="H3646"/>
  <c r="G3646"/>
  <c r="F3646"/>
  <c r="J3646"/>
  <c r="F3644"/>
  <c r="J3644"/>
  <c r="E3644"/>
  <c r="I3644" s="1"/>
  <c r="M3648"/>
  <c r="G3644"/>
  <c r="G3643"/>
  <c r="M3642"/>
  <c r="H3655"/>
  <c r="J3643"/>
  <c r="H3648"/>
  <c r="M3643"/>
  <c r="H3642"/>
  <c r="F3657"/>
  <c r="F3643"/>
  <c r="E3648"/>
  <c r="M3646"/>
  <c r="H3643"/>
  <c r="G3648"/>
  <c r="F3648"/>
  <c r="A3706"/>
  <c r="H3675"/>
  <c r="H3676"/>
  <c r="I3672"/>
  <c r="H3673"/>
  <c r="H3678"/>
  <c r="H3674"/>
  <c r="I3609"/>
  <c r="K3609" s="1"/>
  <c r="I3604"/>
  <c r="K3604" s="1"/>
  <c r="F2447"/>
  <c r="F2446"/>
  <c r="K2444"/>
  <c r="K2442"/>
  <c r="M2435"/>
  <c r="E2434"/>
  <c r="B2420"/>
  <c r="L2444"/>
  <c r="L2442"/>
  <c r="F2442"/>
  <c r="F2449"/>
  <c r="K2445"/>
  <c r="M2442"/>
  <c r="H2442"/>
  <c r="J2439"/>
  <c r="F2439"/>
  <c r="J2437"/>
  <c r="F2437"/>
  <c r="J2435"/>
  <c r="F2435"/>
  <c r="G2434"/>
  <c r="H2449"/>
  <c r="K2443"/>
  <c r="J2442"/>
  <c r="H2435"/>
  <c r="M2434"/>
  <c r="F2448"/>
  <c r="G2433"/>
  <c r="H2439"/>
  <c r="H2448"/>
  <c r="H2434"/>
  <c r="G2439"/>
  <c r="E2439"/>
  <c r="H2437"/>
  <c r="H2447"/>
  <c r="H2446"/>
  <c r="M2439"/>
  <c r="E2433"/>
  <c r="G2437"/>
  <c r="M2433"/>
  <c r="E2437"/>
  <c r="J2433"/>
  <c r="J2434"/>
  <c r="M2437"/>
  <c r="E2435"/>
  <c r="G2435"/>
  <c r="H2433"/>
  <c r="F2434"/>
  <c r="F2433"/>
  <c r="H2464"/>
  <c r="H2469"/>
  <c r="H2465"/>
  <c r="A2497"/>
  <c r="H2466"/>
  <c r="H2467"/>
  <c r="I2463"/>
  <c r="I2396"/>
  <c r="K2396" s="1"/>
  <c r="I2398"/>
  <c r="K2398" s="1"/>
  <c r="I2394"/>
  <c r="K2394" s="1"/>
  <c r="I2395"/>
  <c r="K2395" s="1"/>
  <c r="K3644" l="1"/>
  <c r="I3643"/>
  <c r="K3643" s="1"/>
  <c r="I3642"/>
  <c r="K3642" s="1"/>
  <c r="F3695"/>
  <c r="F3694"/>
  <c r="K3692"/>
  <c r="K3690"/>
  <c r="E3682"/>
  <c r="B3668"/>
  <c r="H3695"/>
  <c r="H3694"/>
  <c r="L3692"/>
  <c r="L3690"/>
  <c r="F3690"/>
  <c r="J3682"/>
  <c r="F3682"/>
  <c r="F3697"/>
  <c r="K3693"/>
  <c r="M3690"/>
  <c r="H3690"/>
  <c r="J3687"/>
  <c r="F3687"/>
  <c r="J3685"/>
  <c r="F3685"/>
  <c r="J3683"/>
  <c r="F3683"/>
  <c r="G3682"/>
  <c r="K3691"/>
  <c r="J3690"/>
  <c r="H3697"/>
  <c r="M3687"/>
  <c r="M3682"/>
  <c r="F3696"/>
  <c r="H3681"/>
  <c r="E3687"/>
  <c r="H3685"/>
  <c r="E3683"/>
  <c r="H3682"/>
  <c r="G3687"/>
  <c r="E3685"/>
  <c r="J3681"/>
  <c r="M3683"/>
  <c r="M3685"/>
  <c r="E3681"/>
  <c r="G3685"/>
  <c r="G3681"/>
  <c r="F3681"/>
  <c r="H3696"/>
  <c r="H3683"/>
  <c r="G3683"/>
  <c r="M3681"/>
  <c r="H3687"/>
  <c r="I3648"/>
  <c r="K3648" s="1"/>
  <c r="H3712"/>
  <c r="H3717"/>
  <c r="H3713"/>
  <c r="A3745"/>
  <c r="H3714"/>
  <c r="H3715"/>
  <c r="I3711"/>
  <c r="I3646"/>
  <c r="K3646" s="1"/>
  <c r="F2488"/>
  <c r="K2484"/>
  <c r="M2481"/>
  <c r="H2481"/>
  <c r="J2474"/>
  <c r="G2473"/>
  <c r="K2482"/>
  <c r="J2481"/>
  <c r="H2487"/>
  <c r="F2486"/>
  <c r="F2485"/>
  <c r="K2483"/>
  <c r="K2481"/>
  <c r="M2474"/>
  <c r="H2474"/>
  <c r="E2473"/>
  <c r="J2472"/>
  <c r="F2472"/>
  <c r="B2459"/>
  <c r="L2483"/>
  <c r="L2481"/>
  <c r="F2481"/>
  <c r="J2476"/>
  <c r="J2478"/>
  <c r="M2473"/>
  <c r="E2474"/>
  <c r="M2476"/>
  <c r="E2472"/>
  <c r="G2478"/>
  <c r="M2472"/>
  <c r="H2488"/>
  <c r="F2474"/>
  <c r="J2473"/>
  <c r="H2476"/>
  <c r="G2476"/>
  <c r="F2478"/>
  <c r="H2485"/>
  <c r="F2473"/>
  <c r="E2478"/>
  <c r="M2478"/>
  <c r="G2474"/>
  <c r="F2476"/>
  <c r="F2487"/>
  <c r="H2486"/>
  <c r="G2472"/>
  <c r="E2476"/>
  <c r="I2476" s="1"/>
  <c r="K2476" s="1"/>
  <c r="H2478"/>
  <c r="H2473"/>
  <c r="H2472"/>
  <c r="H2505"/>
  <c r="H2506"/>
  <c r="I2502"/>
  <c r="H2503"/>
  <c r="H2508"/>
  <c r="H2504"/>
  <c r="I2435"/>
  <c r="K2435" s="1"/>
  <c r="I2437"/>
  <c r="K2437" s="1"/>
  <c r="I2439"/>
  <c r="K2439" s="1"/>
  <c r="I2433"/>
  <c r="K2433" s="1"/>
  <c r="I2434"/>
  <c r="K2434" s="1"/>
  <c r="I3687" l="1"/>
  <c r="K3687" s="1"/>
  <c r="F3736"/>
  <c r="K3732"/>
  <c r="M3729"/>
  <c r="H3729"/>
  <c r="K3730"/>
  <c r="J3729"/>
  <c r="E3720"/>
  <c r="H3735"/>
  <c r="F3734"/>
  <c r="F3733"/>
  <c r="K3731"/>
  <c r="K3729"/>
  <c r="M3722"/>
  <c r="H3722"/>
  <c r="E3721"/>
  <c r="J3720"/>
  <c r="F3720"/>
  <c r="B3707"/>
  <c r="L3731"/>
  <c r="L3729"/>
  <c r="F3729"/>
  <c r="J3724"/>
  <c r="H3736"/>
  <c r="E3722"/>
  <c r="H3726"/>
  <c r="G3724"/>
  <c r="F3724"/>
  <c r="F3735"/>
  <c r="H3734"/>
  <c r="M3720"/>
  <c r="H3733"/>
  <c r="J3721"/>
  <c r="M3724"/>
  <c r="G3722"/>
  <c r="G3721"/>
  <c r="J3726"/>
  <c r="J3722"/>
  <c r="F3721"/>
  <c r="E3726"/>
  <c r="H3724"/>
  <c r="M3721"/>
  <c r="H3720"/>
  <c r="F3722"/>
  <c r="G3720"/>
  <c r="E3724"/>
  <c r="I3724" s="1"/>
  <c r="K3724" s="1"/>
  <c r="M3726"/>
  <c r="H3721"/>
  <c r="G3726"/>
  <c r="F3726"/>
  <c r="I3681"/>
  <c r="K3681" s="1"/>
  <c r="I3685"/>
  <c r="K3685" s="1"/>
  <c r="I3682"/>
  <c r="K3682" s="1"/>
  <c r="A3784"/>
  <c r="H3753"/>
  <c r="H3754"/>
  <c r="I3750"/>
  <c r="H3751"/>
  <c r="H3756"/>
  <c r="H3752"/>
  <c r="I3683"/>
  <c r="K3683" s="1"/>
  <c r="I2474"/>
  <c r="K2474" s="1"/>
  <c r="I2478"/>
  <c r="K2478" s="1"/>
  <c r="F2525"/>
  <c r="F2524"/>
  <c r="K2522"/>
  <c r="K2520"/>
  <c r="M2513"/>
  <c r="E2512"/>
  <c r="B2498"/>
  <c r="L2522"/>
  <c r="L2520"/>
  <c r="F2520"/>
  <c r="F2527"/>
  <c r="K2523"/>
  <c r="M2520"/>
  <c r="H2520"/>
  <c r="J2513"/>
  <c r="G2512"/>
  <c r="K2521"/>
  <c r="J2520"/>
  <c r="E2513"/>
  <c r="H2512"/>
  <c r="G2517"/>
  <c r="M2511"/>
  <c r="F2517"/>
  <c r="E2517"/>
  <c r="F2511"/>
  <c r="H2525"/>
  <c r="M2515"/>
  <c r="E2511"/>
  <c r="G2515"/>
  <c r="H2511"/>
  <c r="J2515"/>
  <c r="E2515"/>
  <c r="H2517"/>
  <c r="H2527"/>
  <c r="H2526"/>
  <c r="J2512"/>
  <c r="H2513"/>
  <c r="G2513"/>
  <c r="F2515"/>
  <c r="F2512"/>
  <c r="H2515"/>
  <c r="H2524"/>
  <c r="M2517"/>
  <c r="M2512"/>
  <c r="F2526"/>
  <c r="F2513"/>
  <c r="J2517"/>
  <c r="G2511"/>
  <c r="J2511"/>
  <c r="I2472"/>
  <c r="K2472" s="1"/>
  <c r="I2473"/>
  <c r="K2473" s="1"/>
  <c r="F3773" l="1"/>
  <c r="F3772"/>
  <c r="K3770"/>
  <c r="K3768"/>
  <c r="M3761"/>
  <c r="E3760"/>
  <c r="B3746"/>
  <c r="L3770"/>
  <c r="L3768"/>
  <c r="F3768"/>
  <c r="F3775"/>
  <c r="K3771"/>
  <c r="M3768"/>
  <c r="H3768"/>
  <c r="J3765"/>
  <c r="F3765"/>
  <c r="J3763"/>
  <c r="F3763"/>
  <c r="J3761"/>
  <c r="F3761"/>
  <c r="G3760"/>
  <c r="K3769"/>
  <c r="J3768"/>
  <c r="J3760"/>
  <c r="H3761"/>
  <c r="H3760"/>
  <c r="G3765"/>
  <c r="E3763"/>
  <c r="H3763"/>
  <c r="H3774"/>
  <c r="E3759"/>
  <c r="G3763"/>
  <c r="M3759"/>
  <c r="F3760"/>
  <c r="J3759"/>
  <c r="H3775"/>
  <c r="M3765"/>
  <c r="G3761"/>
  <c r="H3759"/>
  <c r="G3759"/>
  <c r="F3759"/>
  <c r="H3773"/>
  <c r="M3763"/>
  <c r="H3772"/>
  <c r="E3761"/>
  <c r="I3761" s="1"/>
  <c r="K3761" s="1"/>
  <c r="M3760"/>
  <c r="F3774"/>
  <c r="E3765"/>
  <c r="H3765"/>
  <c r="I3722"/>
  <c r="K3722" s="1"/>
  <c r="H3790"/>
  <c r="H3795"/>
  <c r="H3791"/>
  <c r="A3823"/>
  <c r="H3792"/>
  <c r="H3793"/>
  <c r="I3789"/>
  <c r="I3726"/>
  <c r="K3726" s="1"/>
  <c r="I3721"/>
  <c r="K3721" s="1"/>
  <c r="I3720"/>
  <c r="K3720" s="1"/>
  <c r="I2513"/>
  <c r="K2513" s="1"/>
  <c r="I2515"/>
  <c r="K2515" s="1"/>
  <c r="I2511"/>
  <c r="K2511" s="1"/>
  <c r="I2517"/>
  <c r="K2517" s="1"/>
  <c r="I2512"/>
  <c r="K2512" s="1"/>
  <c r="K3810" l="1"/>
  <c r="M3807"/>
  <c r="H3807"/>
  <c r="K3808"/>
  <c r="J3807"/>
  <c r="H3813"/>
  <c r="F3812"/>
  <c r="F3811"/>
  <c r="K3809"/>
  <c r="K3807"/>
  <c r="M3800"/>
  <c r="H3800"/>
  <c r="E3799"/>
  <c r="J3798"/>
  <c r="F3798"/>
  <c r="B3785"/>
  <c r="L3809"/>
  <c r="L3807"/>
  <c r="F3807"/>
  <c r="J3804"/>
  <c r="J3800"/>
  <c r="J3799"/>
  <c r="H3802"/>
  <c r="M3799"/>
  <c r="H3814"/>
  <c r="F3802"/>
  <c r="J3802"/>
  <c r="F3814"/>
  <c r="F3800"/>
  <c r="F3799"/>
  <c r="E3804"/>
  <c r="M3804"/>
  <c r="H3799"/>
  <c r="G3804"/>
  <c r="G3799"/>
  <c r="M3798"/>
  <c r="H3811"/>
  <c r="G3798"/>
  <c r="E3802"/>
  <c r="H3804"/>
  <c r="E3798"/>
  <c r="G3802"/>
  <c r="H3798"/>
  <c r="F3813"/>
  <c r="H3812"/>
  <c r="E3800"/>
  <c r="I3800" s="1"/>
  <c r="K3800" s="1"/>
  <c r="M3802"/>
  <c r="G3800"/>
  <c r="F3804"/>
  <c r="H3831"/>
  <c r="H3832"/>
  <c r="I3828"/>
  <c r="H3829"/>
  <c r="H3834"/>
  <c r="H3830"/>
  <c r="I3760"/>
  <c r="K3760" s="1"/>
  <c r="I3759"/>
  <c r="K3759" s="1"/>
  <c r="I3765"/>
  <c r="K3765" s="1"/>
  <c r="I3763"/>
  <c r="K3763" s="1"/>
  <c r="I3798" l="1"/>
  <c r="K3798" s="1"/>
  <c r="I3799"/>
  <c r="K3799" s="1"/>
  <c r="I3802"/>
  <c r="K3802" s="1"/>
  <c r="I3804"/>
  <c r="K3804" s="1"/>
  <c r="K3848"/>
  <c r="K3846"/>
  <c r="B3824"/>
  <c r="L3848"/>
  <c r="L3846"/>
  <c r="F3846"/>
  <c r="E3843"/>
  <c r="E3841"/>
  <c r="K3849"/>
  <c r="M3846"/>
  <c r="H3846"/>
  <c r="J3843"/>
  <c r="F3843"/>
  <c r="J3841"/>
  <c r="F3841"/>
  <c r="K3847"/>
  <c r="J3846"/>
  <c r="G3843"/>
  <c r="G3841"/>
  <c r="F3850"/>
  <c r="E3839"/>
  <c r="E3837"/>
  <c r="F3852"/>
  <c r="H3837"/>
  <c r="J3839"/>
  <c r="H3850"/>
  <c r="E3838"/>
  <c r="F3851"/>
  <c r="M3841"/>
  <c r="G3839"/>
  <c r="F3839"/>
  <c r="J3838"/>
  <c r="J3837"/>
  <c r="H3852"/>
  <c r="M3839"/>
  <c r="H3839"/>
  <c r="M3838"/>
  <c r="G3838"/>
  <c r="F3838"/>
  <c r="F3837"/>
  <c r="H3843"/>
  <c r="F3853"/>
  <c r="M3843"/>
  <c r="H3838"/>
  <c r="H3853"/>
  <c r="M3837"/>
  <c r="G3837"/>
  <c r="H3851"/>
  <c r="H3841"/>
  <c r="I3839" l="1"/>
  <c r="K3839" s="1"/>
  <c r="I3837"/>
  <c r="K3837" s="1"/>
  <c r="I3838"/>
  <c r="K3838" s="1"/>
  <c r="I3843"/>
  <c r="K3843" s="1"/>
  <c r="I3841"/>
  <c r="K3841" s="1"/>
</calcChain>
</file>

<file path=xl/sharedStrings.xml><?xml version="1.0" encoding="utf-8"?>
<sst xmlns="http://schemas.openxmlformats.org/spreadsheetml/2006/main" count="10690" uniqueCount="188">
  <si>
    <t>SESSION</t>
  </si>
  <si>
    <t>↠</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</si>
  <si>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</si>
  <si>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</si>
  <si>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</si>
  <si>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</si>
  <si>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</si>
  <si>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</si>
  <si>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</si>
  <si>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</si>
  <si>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</si>
  <si>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</si>
  <si>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</si>
  <si>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</si>
  <si>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</si>
  <si>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</si>
  <si>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</si>
  <si>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</si>
  <si>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</si>
  <si>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</si>
  <si>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</si>
  <si>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</si>
  <si>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</si>
  <si>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</si>
  <si>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</si>
  <si>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</si>
  <si>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</si>
  <si>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</si>
  <si>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</si>
  <si>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</si>
  <si>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</si>
  <si>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Half Yeary</t>
  </si>
  <si>
    <t>Yearly</t>
  </si>
  <si>
    <t>Oral</t>
  </si>
  <si>
    <t>Written</t>
  </si>
  <si>
    <t>Total</t>
  </si>
  <si>
    <t>A/B/C/D/E</t>
  </si>
  <si>
    <t>Grd.</t>
  </si>
  <si>
    <t>Sr. No.</t>
  </si>
  <si>
    <t>Name</t>
  </si>
  <si>
    <t>Staff Detail</t>
  </si>
  <si>
    <t>MARKS %</t>
  </si>
  <si>
    <t>WORK EXP.</t>
  </si>
  <si>
    <t>Total Attendance</t>
  </si>
  <si>
    <t>Student's Attendance</t>
  </si>
  <si>
    <t>Attendance</t>
  </si>
  <si>
    <t>Attandance %</t>
  </si>
  <si>
    <t>Result Entry</t>
  </si>
  <si>
    <t>Grad Total</t>
  </si>
  <si>
    <t>Result</t>
  </si>
  <si>
    <t>Obtained Marks</t>
  </si>
  <si>
    <t>Percentage</t>
  </si>
  <si>
    <t>Statics</t>
  </si>
  <si>
    <t>Position in Class</t>
  </si>
  <si>
    <t>School U-Dise Code :-</t>
  </si>
  <si>
    <t>Session :-</t>
  </si>
  <si>
    <t>Saction :-</t>
  </si>
  <si>
    <t>GRADE</t>
  </si>
  <si>
    <t>Remark</t>
  </si>
  <si>
    <t>Result Date:-</t>
  </si>
  <si>
    <t>Report Card</t>
  </si>
  <si>
    <t>Session:-</t>
  </si>
  <si>
    <t xml:space="preserve">Mother's Name </t>
  </si>
  <si>
    <t>Class &amp; Section</t>
  </si>
  <si>
    <t>Subject</t>
  </si>
  <si>
    <t>Half Yearly</t>
  </si>
  <si>
    <t>Max. Marks</t>
  </si>
  <si>
    <t>Total Marks</t>
  </si>
  <si>
    <t>Mathematics</t>
  </si>
  <si>
    <t>English</t>
  </si>
  <si>
    <t>Extra Subjects</t>
  </si>
  <si>
    <t>Total Meetings :-</t>
  </si>
  <si>
    <t>Student's Meetings :-</t>
  </si>
  <si>
    <t>Remark :-</t>
  </si>
  <si>
    <t>Grading System</t>
  </si>
  <si>
    <t>A</t>
  </si>
  <si>
    <t>B</t>
  </si>
  <si>
    <t>D</t>
  </si>
  <si>
    <t>C</t>
  </si>
  <si>
    <t>E</t>
  </si>
  <si>
    <t>% Range</t>
  </si>
  <si>
    <t>Description</t>
  </si>
  <si>
    <t>Excellent</t>
  </si>
  <si>
    <t>Very Good</t>
  </si>
  <si>
    <t>Good</t>
  </si>
  <si>
    <t>Needs Improvement</t>
  </si>
  <si>
    <t>Signature Of The Class Teacher</t>
  </si>
  <si>
    <t>Signature And Seal Of Principal/H.M.</t>
  </si>
  <si>
    <t>U-DISE Code:-</t>
  </si>
  <si>
    <t>(A)</t>
  </si>
  <si>
    <t>Attedance %</t>
  </si>
  <si>
    <t>◐</t>
  </si>
  <si>
    <t>Class -</t>
  </si>
  <si>
    <t>Result Date :-</t>
  </si>
  <si>
    <t>Govt.Sr.Sec.Sch. Raimalwada</t>
  </si>
  <si>
    <t>Sr. Secondary</t>
  </si>
  <si>
    <t>(GSSS RAIMALWADA)</t>
  </si>
  <si>
    <t>:-</t>
  </si>
  <si>
    <t>Grd-A</t>
  </si>
  <si>
    <t>Grd-B</t>
  </si>
  <si>
    <t>Grd-C</t>
  </si>
  <si>
    <t>Grd-D</t>
  </si>
  <si>
    <t>Total Entered</t>
  </si>
  <si>
    <t>RESULT PREPARATION PROGRAM</t>
  </si>
  <si>
    <t>P.S.-Bapini (Jodhpur)</t>
  </si>
  <si>
    <t>First Test</t>
  </si>
  <si>
    <t>Second Test</t>
  </si>
  <si>
    <t>Total Test</t>
  </si>
  <si>
    <t>Test</t>
  </si>
  <si>
    <t>3rd Ev.</t>
  </si>
  <si>
    <t>4th Ev.</t>
  </si>
  <si>
    <t>5th Ev.</t>
  </si>
  <si>
    <t>Grand Total</t>
  </si>
  <si>
    <t>Subject Grade</t>
  </si>
  <si>
    <t>Overall Result</t>
  </si>
  <si>
    <t>Total Max. Marks</t>
  </si>
  <si>
    <t>Total Obtained Marks</t>
  </si>
  <si>
    <t>Overall Grade</t>
  </si>
  <si>
    <t>Wish bright future</t>
  </si>
  <si>
    <t>Roll No.:-</t>
  </si>
  <si>
    <t>Result Sheet</t>
  </si>
  <si>
    <t>School' Name:-</t>
  </si>
  <si>
    <t>Class:-</t>
  </si>
  <si>
    <t>Subject Detail</t>
  </si>
  <si>
    <t>Subject's Name</t>
  </si>
  <si>
    <t>Env. Study</t>
  </si>
  <si>
    <t>Result Date</t>
  </si>
  <si>
    <t>Internal Evo.</t>
  </si>
  <si>
    <t>/</t>
  </si>
  <si>
    <t>a</t>
  </si>
  <si>
    <t>b</t>
  </si>
  <si>
    <t>c</t>
  </si>
  <si>
    <t>f</t>
  </si>
  <si>
    <t xml:space="preserve">Subject wise Result Summary </t>
  </si>
  <si>
    <t>SUBJECT ↠</t>
  </si>
  <si>
    <t>OVERALL RESULT</t>
  </si>
  <si>
    <t>SUBJECT TEACHER ↠</t>
  </si>
  <si>
    <t>TOTAL ENROLLED</t>
  </si>
  <si>
    <t>NSO</t>
  </si>
  <si>
    <t>RESULT SUMMARY ↠</t>
  </si>
  <si>
    <t>TOTAL ENTERED</t>
  </si>
  <si>
    <t>TOTAL</t>
  </si>
  <si>
    <t>SIGNATURE OF SUBJECT TEACHER ↠</t>
  </si>
  <si>
    <t>Overall Grd "A"</t>
  </si>
  <si>
    <t>Overall Grd "B"</t>
  </si>
  <si>
    <t>Overall Grd "C"</t>
  </si>
  <si>
    <t>Overall Grd "D"</t>
  </si>
  <si>
    <t>Overall Grd "E"</t>
  </si>
  <si>
    <t>Signature Of Exam Incharge :-</t>
  </si>
  <si>
    <t>Signature Of HM/Principal :-</t>
  </si>
  <si>
    <t>A+/A/B/C/D</t>
  </si>
  <si>
    <t>Grd-E</t>
  </si>
  <si>
    <t>2022-23</t>
  </si>
  <si>
    <t>Yeary</t>
  </si>
  <si>
    <t>ART EDU.</t>
  </si>
  <si>
    <t>H&amp;P. EDU.</t>
  </si>
  <si>
    <t>1st Ev.</t>
  </si>
  <si>
    <t>2nd Ev.</t>
  </si>
  <si>
    <t>Third Test</t>
  </si>
  <si>
    <t>CREATOR:-</t>
  </si>
  <si>
    <t>UMMED TARAD</t>
  </si>
  <si>
    <r>
      <rPr>
        <b/>
        <sz val="16"/>
        <color rgb="FFFFFF00"/>
        <rFont val="Baskerville Old Face"/>
        <family val="1"/>
      </rPr>
      <t>MOBILE NO.-</t>
    </r>
    <r>
      <rPr>
        <b/>
        <sz val="20"/>
        <color theme="0"/>
        <rFont val="Baskerville Old Face"/>
        <family val="1"/>
      </rPr>
      <t>9166973141</t>
    </r>
  </si>
  <si>
    <r>
      <rPr>
        <b/>
        <sz val="10"/>
        <color rgb="FFFFFF00"/>
        <rFont val="Baskerville Old Face"/>
        <family val="1"/>
      </rPr>
      <t>EMAIL ID-</t>
    </r>
    <r>
      <rPr>
        <b/>
        <sz val="10"/>
        <color theme="0"/>
        <rFont val="Baskerville Old Face"/>
        <family val="1"/>
      </rPr>
      <t>ummedtrdedu@gmail.com</t>
    </r>
  </si>
  <si>
    <t>Whole Grade (A/B/C/D/E)</t>
  </si>
  <si>
    <t>86-100</t>
  </si>
  <si>
    <t>71-85</t>
  </si>
  <si>
    <t>51-70</t>
  </si>
  <si>
    <t>31-50</t>
  </si>
  <si>
    <t>0-30</t>
  </si>
  <si>
    <t>Average</t>
  </si>
  <si>
    <t>For Help watch the video o my Youtube Channel</t>
  </si>
  <si>
    <t>For Help</t>
  </si>
  <si>
    <t>For my latest and updated usefull program visit links given bellow</t>
  </si>
  <si>
    <r>
      <t xml:space="preserve">OR search the youtube channel </t>
    </r>
    <r>
      <rPr>
        <b/>
        <sz val="24"/>
        <color rgb="FFFFFF00"/>
        <rFont val="Cambria"/>
        <family val="1"/>
        <scheme val="major"/>
      </rPr>
      <t>"Learn with ummed tarad"</t>
    </r>
  </si>
  <si>
    <t>https://rajteachers.net/ummed-tarad-excel-software</t>
  </si>
  <si>
    <t>https://rajsevak.com/ummed-tarad-excel-software/</t>
  </si>
  <si>
    <t>https://studywithrsm.com/ummed-tarad-excel-programmer-teacher/</t>
  </si>
  <si>
    <t>https://shalaweb.com/ummed-tarad/</t>
  </si>
  <si>
    <t>https://www.ashwinisharma.com/p/ummed-tarad-excel-programs.html</t>
  </si>
  <si>
    <t>https://shalasugam.com/mr-ummed-tarad-excel-software/</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</si>
  <si>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t>
  </si>
  <si>
    <t>https://youtu.be/QWmVZqxh1yE</t>
  </si>
  <si>
    <t>Sanskrit/Urdu</t>
  </si>
  <si>
    <t>Total (Test+H.Y.)</t>
  </si>
  <si>
    <t>Signature of Exam Incharge</t>
  </si>
  <si>
    <t>Signature of student</t>
  </si>
  <si>
    <t>Department Of Sanskrit Education, Rajasthan</t>
  </si>
  <si>
    <t>Update On :- 07-04-2023</t>
  </si>
</sst>
</file>

<file path=xl/styles.xml><?xml version="1.0" encoding="utf-8"?>
<styleSheet xmlns="http://schemas.openxmlformats.org/spreadsheetml/2006/main">
  <numFmts count="3">
    <numFmt numFmtId="164" formatCode="[$-409]d/mmm/yyyy;@"/>
    <numFmt numFmtId="165" formatCode="&quot;0&quot;0"/>
    <numFmt numFmtId="166" formatCode="[$-409]d/mmm/yy;@"/>
  </numFmts>
  <fonts count="127">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20"/>
      <color theme="0"/>
      <name val="Baskerville Old Face"/>
      <family val="1"/>
    </font>
    <font>
      <b/>
      <sz val="14"/>
      <color theme="0"/>
      <name val="Baskerville Old Face"/>
      <family val="1"/>
    </font>
    <font>
      <b/>
      <sz val="16"/>
      <name val="Cambria"/>
      <family val="1"/>
      <scheme val="major"/>
    </font>
    <font>
      <b/>
      <sz val="12"/>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6"/>
      <color rgb="FFFFFF00"/>
      <name val="Alaska"/>
      <family val="2"/>
    </font>
    <font>
      <b/>
      <sz val="18"/>
      <name val="Cambria"/>
      <family val="1"/>
      <scheme val="major"/>
    </font>
    <font>
      <b/>
      <sz val="26"/>
      <color rgb="FF002060"/>
      <name val="Cambria"/>
      <family val="1"/>
      <scheme val="major"/>
    </font>
    <font>
      <b/>
      <sz val="8"/>
      <color rgb="FFFF0000"/>
      <name val="Cambria"/>
      <family val="1"/>
      <scheme val="major"/>
    </font>
    <font>
      <b/>
      <sz val="9"/>
      <name val="Cambria"/>
      <family val="1"/>
      <scheme val="major"/>
    </font>
    <font>
      <b/>
      <sz val="55"/>
      <color rgb="FF0070C0"/>
      <name val="Imprint MT Shadow"/>
      <family val="5"/>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b/>
      <sz val="18"/>
      <color theme="1"/>
      <name val="Calibri"/>
      <family val="2"/>
      <scheme val="minor"/>
    </font>
    <font>
      <b/>
      <sz val="18"/>
      <color rgb="FFC00000"/>
      <name val="Cambria"/>
      <family val="1"/>
    </font>
    <font>
      <sz val="11"/>
      <color rgb="FFC00000"/>
      <name val="Cambria"/>
      <family val="1"/>
      <scheme val="major"/>
    </font>
    <font>
      <sz val="9"/>
      <color theme="1"/>
      <name val="Cambria"/>
      <family val="1"/>
      <scheme val="major"/>
    </font>
    <font>
      <sz val="11"/>
      <color rgb="FFFF0000"/>
      <name val="Cambria"/>
      <family val="1"/>
      <scheme val="major"/>
    </font>
    <font>
      <b/>
      <sz val="26"/>
      <color rgb="FF002060"/>
      <name val="Alaska"/>
      <family val="2"/>
    </font>
    <font>
      <sz val="12"/>
      <color theme="1"/>
      <name val="Calibri"/>
      <family val="2"/>
      <scheme val="minor"/>
    </font>
    <font>
      <sz val="18"/>
      <name val="Cambria"/>
      <family val="1"/>
      <scheme val="major"/>
    </font>
    <font>
      <b/>
      <sz val="10"/>
      <color theme="1"/>
      <name val="Calibri"/>
      <family val="2"/>
      <scheme val="minor"/>
    </font>
    <font>
      <sz val="10"/>
      <color rgb="FFFF0000"/>
      <name val="Cambria"/>
      <family val="1"/>
      <scheme val="major"/>
    </font>
    <font>
      <sz val="8"/>
      <color theme="1"/>
      <name val="Cambria"/>
      <family val="1"/>
      <scheme val="major"/>
    </font>
    <font>
      <b/>
      <sz val="12"/>
      <color theme="0"/>
      <name val="Cambria"/>
      <family val="1"/>
      <scheme val="major"/>
    </font>
    <font>
      <sz val="18"/>
      <color theme="1"/>
      <name val="Cambria"/>
      <family val="1"/>
      <scheme val="major"/>
    </font>
    <font>
      <b/>
      <sz val="18"/>
      <color rgb="FFFFFF00"/>
      <name val="DevLys 010"/>
    </font>
    <font>
      <b/>
      <sz val="18"/>
      <color rgb="FFFFFF00"/>
      <name val="Cambria"/>
      <family val="1"/>
      <scheme val="major"/>
    </font>
    <font>
      <b/>
      <sz val="18"/>
      <color rgb="FF002060"/>
      <name val="Segoe UI Symbol"/>
      <family val="2"/>
    </font>
    <font>
      <b/>
      <sz val="8"/>
      <color theme="1"/>
      <name val="Cambria"/>
      <family val="1"/>
      <scheme val="major"/>
    </font>
    <font>
      <b/>
      <sz val="8"/>
      <color rgb="FF002060"/>
      <name val="Cambria"/>
      <family val="1"/>
      <scheme val="major"/>
    </font>
    <font>
      <b/>
      <sz val="12"/>
      <color rgb="FF002060"/>
      <name val="Cambria"/>
      <family val="1"/>
      <scheme val="major"/>
    </font>
    <font>
      <sz val="11"/>
      <color rgb="FF002060"/>
      <name val="Cambria"/>
      <family val="1"/>
      <scheme val="major"/>
    </font>
    <font>
      <b/>
      <sz val="12"/>
      <color rgb="FFC00000"/>
      <name val="Cambria"/>
      <family val="1"/>
      <scheme val="major"/>
    </font>
    <font>
      <b/>
      <sz val="8"/>
      <color rgb="FFC00000"/>
      <name val="Cambria"/>
      <family val="1"/>
      <scheme val="major"/>
    </font>
    <font>
      <sz val="11"/>
      <color rgb="FF4B10E0"/>
      <name val="Calibri"/>
      <family val="2"/>
      <scheme val="minor"/>
    </font>
    <font>
      <sz val="18"/>
      <color rgb="FF4B10E0"/>
      <name val="Calibri"/>
      <family val="2"/>
      <scheme val="minor"/>
    </font>
    <font>
      <b/>
      <sz val="16"/>
      <color rgb="FFFF0000"/>
      <name val="Cambria"/>
      <family val="1"/>
      <scheme val="major"/>
    </font>
    <font>
      <b/>
      <sz val="9"/>
      <color rgb="FF002060"/>
      <name val="Cambria"/>
      <family val="1"/>
      <scheme val="major"/>
    </font>
    <font>
      <b/>
      <sz val="18"/>
      <color rgb="FFFF0000"/>
      <name val="Cambria"/>
      <family val="1"/>
      <scheme val="major"/>
    </font>
    <font>
      <b/>
      <sz val="9"/>
      <color theme="1"/>
      <name val="Calibri"/>
      <family val="2"/>
      <scheme val="minor"/>
    </font>
    <font>
      <sz val="12"/>
      <color rgb="FFFF0000"/>
      <name val="Cambria"/>
      <family val="1"/>
    </font>
    <font>
      <sz val="12"/>
      <color rgb="FF4B10E0"/>
      <name val="Calibri"/>
      <family val="2"/>
      <scheme val="minor"/>
    </font>
    <font>
      <sz val="9"/>
      <color theme="1"/>
      <name val="Calibri"/>
      <family val="2"/>
      <scheme val="minor"/>
    </font>
    <font>
      <b/>
      <sz val="9"/>
      <color theme="1"/>
      <name val="Cambria"/>
      <family val="1"/>
      <scheme val="major"/>
    </font>
    <font>
      <b/>
      <sz val="9"/>
      <color rgb="FFC00000"/>
      <name val="Cambria"/>
      <family val="1"/>
      <scheme val="major"/>
    </font>
    <font>
      <b/>
      <sz val="9"/>
      <color theme="5" tint="-0.499984740745262"/>
      <name val="Cambria"/>
      <family val="1"/>
      <scheme val="major"/>
    </font>
    <font>
      <b/>
      <sz val="9"/>
      <color rgb="FF00B050"/>
      <name val="Cambria"/>
      <family val="1"/>
      <scheme val="major"/>
    </font>
    <font>
      <b/>
      <sz val="9"/>
      <color rgb="FFFF0000"/>
      <name val="Cambria"/>
      <family val="1"/>
      <scheme val="major"/>
    </font>
    <font>
      <sz val="9"/>
      <color rgb="FFFF0000"/>
      <name val="Cambria"/>
      <family val="1"/>
      <scheme val="major"/>
    </font>
    <font>
      <sz val="9"/>
      <color rgb="FF00B050"/>
      <name val="Cambria"/>
      <family val="1"/>
      <scheme val="major"/>
    </font>
    <font>
      <sz val="9"/>
      <color rgb="FF002060"/>
      <name val="Cambria"/>
      <family val="1"/>
      <scheme val="major"/>
    </font>
    <font>
      <sz val="9"/>
      <color rgb="FFC00000"/>
      <name val="Cambria"/>
      <family val="1"/>
      <scheme val="major"/>
    </font>
    <font>
      <b/>
      <sz val="9"/>
      <color rgb="FF002060"/>
      <name val="Calibri"/>
      <family val="2"/>
      <scheme val="minor"/>
    </font>
    <font>
      <sz val="9"/>
      <color rgb="FF4B10E0"/>
      <name val="Calibri"/>
      <family val="2"/>
      <scheme val="minor"/>
    </font>
    <font>
      <b/>
      <sz val="9"/>
      <color rgb="FFC00000"/>
      <name val="Calibri"/>
      <family val="2"/>
      <scheme val="minor"/>
    </font>
    <font>
      <b/>
      <sz val="48"/>
      <color rgb="FF002060"/>
      <name val="Algerian"/>
      <family val="5"/>
    </font>
    <font>
      <sz val="48"/>
      <color rgb="FF002060"/>
      <name val="Calibri"/>
      <family val="2"/>
      <scheme val="minor"/>
    </font>
    <font>
      <b/>
      <sz val="22"/>
      <name val="Cambria"/>
      <family val="1"/>
      <scheme val="major"/>
    </font>
    <font>
      <b/>
      <sz val="22"/>
      <name val="Centaur"/>
      <family val="1"/>
    </font>
    <font>
      <b/>
      <sz val="22"/>
      <color theme="1"/>
      <name val="Adobe Garamond Pro"/>
      <family val="1"/>
    </font>
    <font>
      <b/>
      <sz val="22"/>
      <name val="CentSchbkCyrill BT"/>
      <family val="1"/>
      <charset val="204"/>
    </font>
    <font>
      <sz val="16"/>
      <color theme="1"/>
      <name val="Calibri"/>
      <family val="2"/>
      <scheme val="minor"/>
    </font>
    <font>
      <b/>
      <sz val="18"/>
      <name val="Cambria"/>
      <family val="1"/>
    </font>
    <font>
      <b/>
      <sz val="18"/>
      <color rgb="FF002060"/>
      <name val="Cambria"/>
      <family val="1"/>
      <scheme val="major"/>
    </font>
    <font>
      <b/>
      <sz val="18"/>
      <color rgb="FFC00000"/>
      <name val="Cambria"/>
      <family val="1"/>
      <scheme val="major"/>
    </font>
    <font>
      <sz val="18"/>
      <color rgb="FF002060"/>
      <name val="Cambria"/>
      <family val="1"/>
      <scheme val="major"/>
    </font>
    <font>
      <sz val="18"/>
      <color rgb="FF0070C0"/>
      <name val="Cambria"/>
      <family val="1"/>
      <scheme val="major"/>
    </font>
    <font>
      <b/>
      <sz val="18"/>
      <color theme="0" tint="-0.249977111117893"/>
      <name val="Cambria"/>
      <family val="1"/>
    </font>
    <font>
      <b/>
      <sz val="55"/>
      <color rgb="FF002060"/>
      <name val="Imprint MT Shadow"/>
      <family val="5"/>
    </font>
    <font>
      <b/>
      <sz val="16"/>
      <color theme="0" tint="-0.14999847407452621"/>
      <name val="Cambria"/>
      <family val="1"/>
      <scheme val="major"/>
    </font>
    <font>
      <b/>
      <sz val="20"/>
      <color rgb="FFFFFF00"/>
      <name val="Alaska"/>
      <family val="2"/>
    </font>
    <font>
      <b/>
      <sz val="22"/>
      <color rgb="FFFFFF00"/>
      <name val="Alaska"/>
      <family val="2"/>
    </font>
    <font>
      <b/>
      <sz val="14"/>
      <color theme="1" tint="4.9989318521683403E-2"/>
      <name val="ElegaGarmnd BT"/>
      <family val="1"/>
    </font>
    <font>
      <b/>
      <sz val="28"/>
      <color theme="0"/>
      <name val="Cambria"/>
      <family val="1"/>
      <scheme val="major"/>
    </font>
    <font>
      <b/>
      <sz val="24"/>
      <color theme="0"/>
      <name val="Cooper BlkOul BT"/>
      <family val="5"/>
    </font>
    <font>
      <b/>
      <sz val="10"/>
      <color theme="0"/>
      <name val="Baskerville Old Face"/>
      <family val="1"/>
    </font>
    <font>
      <b/>
      <sz val="10"/>
      <color rgb="FFFFFF00"/>
      <name val="Baskerville Old Face"/>
      <family val="1"/>
    </font>
    <font>
      <sz val="14"/>
      <color theme="0"/>
      <name val="Cambria"/>
      <family val="1"/>
      <scheme val="major"/>
    </font>
    <font>
      <sz val="22"/>
      <color theme="0"/>
      <name val="Cambria"/>
      <family val="1"/>
      <scheme val="major"/>
    </font>
    <font>
      <u/>
      <sz val="11"/>
      <color theme="10"/>
      <name val="Calibri"/>
      <family val="2"/>
    </font>
    <font>
      <u/>
      <sz val="14"/>
      <color rgb="FFFFFF00"/>
      <name val="Calibri"/>
      <family val="2"/>
    </font>
    <font>
      <sz val="22"/>
      <color rgb="FFFFFF00"/>
      <name val="Calibri"/>
      <family val="2"/>
      <scheme val="minor"/>
    </font>
    <font>
      <b/>
      <sz val="22"/>
      <color theme="0"/>
      <name val="Cambria"/>
      <family val="1"/>
      <scheme val="major"/>
    </font>
    <font>
      <b/>
      <sz val="24"/>
      <color theme="0"/>
      <name val="Cambria"/>
      <family val="1"/>
      <scheme val="major"/>
    </font>
    <font>
      <b/>
      <sz val="24"/>
      <color rgb="FFFFFF00"/>
      <name val="Cambria"/>
      <family val="1"/>
      <scheme val="major"/>
    </font>
    <font>
      <sz val="24"/>
      <color theme="1"/>
      <name val="Calibri"/>
      <family val="2"/>
      <scheme val="minor"/>
    </font>
    <font>
      <b/>
      <sz val="72"/>
      <color rgb="FFFFC000"/>
      <name val="Algerian"/>
      <family val="5"/>
    </font>
    <font>
      <sz val="12"/>
      <color theme="1"/>
      <name val="Cambria"/>
      <family val="1"/>
      <scheme val="major"/>
    </font>
    <font>
      <u/>
      <sz val="26"/>
      <color rgb="FFFFFF00"/>
      <name val="Calibri"/>
      <family val="2"/>
    </font>
    <font>
      <b/>
      <u/>
      <sz val="26"/>
      <color rgb="FFFFFF00"/>
      <name val="Calibri"/>
      <family val="2"/>
    </font>
    <font>
      <sz val="12"/>
      <color rgb="FF002060"/>
      <name val="Cambria"/>
      <family val="1"/>
      <scheme val="major"/>
    </font>
    <font>
      <b/>
      <sz val="14"/>
      <color rgb="FF002060"/>
      <name val="Cambria"/>
      <family val="1"/>
      <scheme val="major"/>
    </font>
    <font>
      <b/>
      <sz val="16"/>
      <color theme="1"/>
      <name val="Calibri"/>
      <family val="2"/>
      <scheme val="minor"/>
    </font>
    <font>
      <b/>
      <sz val="14"/>
      <color theme="1"/>
      <name val="Calibri"/>
      <family val="2"/>
      <scheme val="minor"/>
    </font>
    <font>
      <b/>
      <sz val="16"/>
      <name val="Cambria"/>
      <family val="1"/>
    </font>
    <font>
      <b/>
      <sz val="16"/>
      <color theme="0" tint="-0.249977111117893"/>
      <name val="Cambria"/>
      <family val="1"/>
    </font>
    <font>
      <b/>
      <sz val="14"/>
      <color rgb="FFC00000"/>
      <name val="Cambria"/>
      <family val="1"/>
    </font>
    <font>
      <b/>
      <sz val="12"/>
      <color rgb="FFC00000"/>
      <name val="Cambria"/>
      <family val="1"/>
    </font>
    <font>
      <b/>
      <sz val="14"/>
      <color rgb="FFC00000"/>
      <name val="Cambria"/>
      <family val="1"/>
      <scheme val="major"/>
    </font>
    <font>
      <sz val="14"/>
      <color theme="1"/>
      <name val="Calibri"/>
      <family val="2"/>
      <scheme val="minor"/>
    </font>
    <font>
      <b/>
      <sz val="20"/>
      <color rgb="FFC00000"/>
      <name val="AlgerianBasD"/>
      <family val="5"/>
    </font>
  </fonts>
  <fills count="20">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00B0F0"/>
        <bgColor indexed="64"/>
      </patternFill>
    </fill>
  </fills>
  <borders count="267">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indexed="64"/>
      </right>
      <top style="medium">
        <color rgb="FFFF0000"/>
      </top>
      <bottom style="medium">
        <color rgb="FFFF0000"/>
      </bottom>
      <diagonal/>
    </border>
    <border>
      <left style="medium">
        <color indexed="64"/>
      </left>
      <right/>
      <top style="medium">
        <color rgb="FFFF0000"/>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right style="medium">
        <color rgb="FFFF0000"/>
      </right>
      <top style="medium">
        <color rgb="FFFF000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style="medium">
        <color rgb="FFFF0000"/>
      </left>
      <right/>
      <top style="thin">
        <color rgb="FF002060"/>
      </top>
      <bottom/>
      <diagonal/>
    </border>
    <border>
      <left/>
      <right/>
      <top style="thin">
        <color rgb="FF002060"/>
      </top>
      <bottom/>
      <diagonal/>
    </border>
    <border>
      <left style="thin">
        <color rgb="FF002060"/>
      </left>
      <right/>
      <top style="thin">
        <color rgb="FF002060"/>
      </top>
      <bottom style="thin">
        <color rgb="FF002060"/>
      </bottom>
      <diagonal/>
    </border>
    <border>
      <left style="medium">
        <color rgb="FFFF0000"/>
      </left>
      <right style="thin">
        <color rgb="FF002060"/>
      </right>
      <top/>
      <bottom style="thin">
        <color rgb="FF00206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002060"/>
      </left>
      <right/>
      <top style="medium">
        <color rgb="FFFF0000"/>
      </top>
      <bottom style="thin">
        <color rgb="FF002060"/>
      </bottom>
      <diagonal/>
    </border>
    <border>
      <left/>
      <right style="thin">
        <color rgb="FF7030A0"/>
      </right>
      <top/>
      <bottom style="medium">
        <color rgb="FFFF0000"/>
      </bottom>
      <diagonal/>
    </border>
    <border>
      <left/>
      <right style="medium">
        <color rgb="FFFF0000"/>
      </right>
      <top/>
      <bottom style="thin">
        <color rgb="FF7030A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style="thin">
        <color rgb="FF7030A0"/>
      </top>
      <bottom style="thin">
        <color rgb="FF7030A0"/>
      </bottom>
      <diagonal/>
    </border>
    <border>
      <left/>
      <right style="thin">
        <color rgb="FF7030A0"/>
      </right>
      <top style="medium">
        <color rgb="FFFF0000"/>
      </top>
      <bottom style="thin">
        <color rgb="FF7030A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medium">
        <color rgb="FFFF0000"/>
      </left>
      <right/>
      <top style="thin">
        <color rgb="FF7030A0"/>
      </top>
      <bottom style="thin">
        <color rgb="FF7030A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right style="thin">
        <color indexed="46"/>
      </right>
      <top/>
      <bottom/>
      <diagonal/>
    </border>
    <border>
      <left style="thin">
        <color indexed="46"/>
      </left>
      <right style="thin">
        <color rgb="FF002060"/>
      </right>
      <top/>
      <bottom/>
      <diagonal/>
    </border>
    <border>
      <left style="medium">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002060"/>
      </left>
      <right style="medium">
        <color rgb="FFFF0000"/>
      </right>
      <top style="thin">
        <color rgb="FF002060"/>
      </top>
      <bottom style="thin">
        <color rgb="FF002060"/>
      </bottom>
      <diagonal/>
    </border>
    <border>
      <left/>
      <right/>
      <top style="thin">
        <color rgb="FFFF0000"/>
      </top>
      <bottom style="thin">
        <color rgb="FFFF0000"/>
      </bottom>
      <diagonal/>
    </border>
    <border>
      <left style="thin">
        <color rgb="FFFF0000"/>
      </left>
      <right/>
      <top style="thin">
        <color rgb="FFFF0000"/>
      </top>
      <bottom style="thin">
        <color rgb="FFFF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rgb="FF7030A0"/>
      </left>
      <right style="thin">
        <color rgb="FF7030A0"/>
      </right>
      <top style="thin">
        <color indexed="64"/>
      </top>
      <bottom/>
      <diagonal/>
    </border>
    <border>
      <left/>
      <right/>
      <top style="thin">
        <color rgb="FF7030A0"/>
      </top>
      <bottom style="medium">
        <color rgb="FFFF0000"/>
      </bottom>
      <diagonal/>
    </border>
    <border>
      <left/>
      <right/>
      <top/>
      <bottom style="slantDashDot">
        <color rgb="FFFFFF00"/>
      </bottom>
      <diagonal/>
    </border>
    <border>
      <left style="thin">
        <color rgb="FF002060"/>
      </left>
      <right/>
      <top/>
      <bottom style="medium">
        <color rgb="FFFF0000"/>
      </bottom>
      <diagonal/>
    </border>
    <border>
      <left/>
      <right style="medium">
        <color rgb="FFFF0000"/>
      </right>
      <top style="thin">
        <color rgb="FF002060"/>
      </top>
      <bottom style="medium">
        <color rgb="FFFF0000"/>
      </bottom>
      <diagonal/>
    </border>
    <border>
      <left/>
      <right style="medium">
        <color rgb="FFFF0000"/>
      </right>
      <top style="thin">
        <color rgb="FFFF0000"/>
      </top>
      <bottom style="thin">
        <color rgb="FFFF0000"/>
      </bottom>
      <diagonal/>
    </border>
    <border>
      <left style="medium">
        <color rgb="FFFF0000"/>
      </left>
      <right/>
      <top style="medium">
        <color rgb="FFFF0000"/>
      </top>
      <bottom style="thin">
        <color rgb="FFFF0000"/>
      </bottom>
      <diagonal/>
    </border>
    <border>
      <left/>
      <right style="thin">
        <color rgb="FFFF0000"/>
      </right>
      <top style="medium">
        <color rgb="FFFF0000"/>
      </top>
      <bottom style="thin">
        <color rgb="FFFF0000"/>
      </bottom>
      <diagonal/>
    </border>
    <border>
      <left style="medium">
        <color rgb="FFFF0000"/>
      </left>
      <right/>
      <top style="thin">
        <color rgb="FFFF0000"/>
      </top>
      <bottom/>
      <diagonal/>
    </border>
    <border>
      <left/>
      <right style="thin">
        <color rgb="FFFF0000"/>
      </right>
      <top/>
      <bottom style="thin">
        <color rgb="FF002060"/>
      </bottom>
      <diagonal/>
    </border>
    <border>
      <left/>
      <right/>
      <top style="thin">
        <color rgb="FFFF0000"/>
      </top>
      <bottom/>
      <diagonal/>
    </border>
    <border>
      <left style="thin">
        <color rgb="FFFF0000"/>
      </left>
      <right/>
      <top/>
      <bottom style="thin">
        <color rgb="FF002060"/>
      </bottom>
      <diagonal/>
    </border>
    <border>
      <left/>
      <right style="medium">
        <color rgb="FFFF0000"/>
      </right>
      <top style="thin">
        <color rgb="FF002060"/>
      </top>
      <bottom/>
      <diagonal/>
    </border>
    <border>
      <left style="thin">
        <color rgb="FF002060"/>
      </left>
      <right style="medium">
        <color rgb="FFFF0000"/>
      </right>
      <top style="medium">
        <color rgb="FFFF0000"/>
      </top>
      <bottom style="thin">
        <color rgb="FF002060"/>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bottom style="thin">
        <color rgb="FF002060"/>
      </bottom>
      <diagonal/>
    </border>
    <border>
      <left/>
      <right style="medium">
        <color rgb="FFFF0000"/>
      </right>
      <top style="thin">
        <color rgb="FFFF0000"/>
      </top>
      <bottom/>
      <diagonal/>
    </border>
    <border>
      <left/>
      <right style="medium">
        <color rgb="FFFF0000"/>
      </right>
      <top/>
      <bottom style="thin">
        <color rgb="FF002060"/>
      </bottom>
      <diagonal/>
    </border>
    <border>
      <left style="medium">
        <color rgb="FFFF0000"/>
      </left>
      <right style="thin">
        <color rgb="FF002060"/>
      </right>
      <top/>
      <bottom style="medium">
        <color rgb="FFFF0000"/>
      </bottom>
      <diagonal/>
    </border>
    <border>
      <left/>
      <right style="thin">
        <color rgb="FF7030A0"/>
      </right>
      <top style="medium">
        <color rgb="FFFF0000"/>
      </top>
      <bottom style="thin">
        <color theme="1"/>
      </bottom>
      <diagonal/>
    </border>
    <border>
      <left style="thin">
        <color rgb="FF7030A0"/>
      </left>
      <right style="thin">
        <color rgb="FF7030A0"/>
      </right>
      <top style="medium">
        <color rgb="FFFF0000"/>
      </top>
      <bottom style="thin">
        <color theme="1"/>
      </bottom>
      <diagonal/>
    </border>
    <border>
      <left style="thin">
        <color rgb="FF7030A0"/>
      </left>
      <right/>
      <top style="medium">
        <color rgb="FFFF0000"/>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thin">
        <color rgb="FF7030A0"/>
      </right>
      <top style="medium">
        <color rgb="FFFF0000"/>
      </top>
      <bottom style="thin">
        <color rgb="FF7030A0"/>
      </bottom>
      <diagonal/>
    </border>
    <border>
      <left style="thin">
        <color rgb="FF7030A0"/>
      </left>
      <right style="medium">
        <color theme="1"/>
      </right>
      <top style="medium">
        <color rgb="FFFF0000"/>
      </top>
      <bottom/>
      <diagonal/>
    </border>
    <border>
      <left style="medium">
        <color theme="1"/>
      </left>
      <right style="thin">
        <color rgb="FF7030A0"/>
      </right>
      <top style="thin">
        <color rgb="FF7030A0"/>
      </top>
      <bottom style="thin">
        <color rgb="FF7030A0"/>
      </bottom>
      <diagonal/>
    </border>
    <border>
      <left style="thin">
        <color rgb="FF7030A0"/>
      </left>
      <right style="medium">
        <color theme="1"/>
      </right>
      <top/>
      <bottom/>
      <diagonal/>
    </border>
    <border>
      <left style="medium">
        <color theme="1"/>
      </left>
      <right style="thin">
        <color rgb="FF7030A0"/>
      </right>
      <top style="thin">
        <color rgb="FF7030A0"/>
      </top>
      <bottom style="medium">
        <color rgb="FFFF0000"/>
      </bottom>
      <diagonal/>
    </border>
    <border>
      <left style="thin">
        <color rgb="FF7030A0"/>
      </left>
      <right style="medium">
        <color theme="1"/>
      </right>
      <top/>
      <bottom style="medium">
        <color rgb="FFFF0000"/>
      </bottom>
      <diagonal/>
    </border>
    <border>
      <left style="medium">
        <color theme="1"/>
      </left>
      <right style="thin">
        <color rgb="FF7030A0"/>
      </right>
      <top style="medium">
        <color rgb="FFFF0000"/>
      </top>
      <bottom style="thin">
        <color theme="1"/>
      </bottom>
      <diagonal/>
    </border>
    <border>
      <left style="thin">
        <color rgb="FF7030A0"/>
      </left>
      <right style="medium">
        <color theme="1"/>
      </right>
      <top style="medium">
        <color rgb="FFFF0000"/>
      </top>
      <bottom style="thin">
        <color theme="1"/>
      </bottom>
      <diagonal/>
    </border>
    <border>
      <left style="medium">
        <color theme="1"/>
      </left>
      <right style="thin">
        <color rgb="FF7030A0"/>
      </right>
      <top/>
      <bottom style="thin">
        <color rgb="FF7030A0"/>
      </bottom>
      <diagonal/>
    </border>
    <border>
      <left style="thin">
        <color rgb="FF7030A0"/>
      </left>
      <right style="medium">
        <color theme="1"/>
      </right>
      <top/>
      <bottom style="thin">
        <color rgb="FF7030A0"/>
      </bottom>
      <diagonal/>
    </border>
    <border>
      <left style="medium">
        <color theme="1"/>
      </left>
      <right style="thin">
        <color rgb="FF7030A0"/>
      </right>
      <top/>
      <bottom style="medium">
        <color theme="1"/>
      </bottom>
      <diagonal/>
    </border>
    <border>
      <left style="thin">
        <color rgb="FF7030A0"/>
      </left>
      <right style="thin">
        <color rgb="FF7030A0"/>
      </right>
      <top/>
      <bottom style="medium">
        <color theme="1"/>
      </bottom>
      <diagonal/>
    </border>
    <border>
      <left style="thin">
        <color rgb="FF7030A0"/>
      </left>
      <right style="medium">
        <color theme="1"/>
      </right>
      <top/>
      <bottom style="medium">
        <color theme="1"/>
      </bottom>
      <diagonal/>
    </border>
    <border>
      <left style="medium">
        <color theme="1"/>
      </left>
      <right style="thin">
        <color rgb="FF7030A0"/>
      </right>
      <top style="medium">
        <color theme="1"/>
      </top>
      <bottom style="thin">
        <color rgb="FF7030A0"/>
      </bottom>
      <diagonal/>
    </border>
    <border>
      <left style="thin">
        <color rgb="FF7030A0"/>
      </left>
      <right style="thin">
        <color rgb="FF7030A0"/>
      </right>
      <top style="medium">
        <color theme="1"/>
      </top>
      <bottom style="thin">
        <color rgb="FF7030A0"/>
      </bottom>
      <diagonal/>
    </border>
    <border>
      <left style="thin">
        <color rgb="FF7030A0"/>
      </left>
      <right style="medium">
        <color theme="1"/>
      </right>
      <top style="medium">
        <color theme="1"/>
      </top>
      <bottom style="thin">
        <color rgb="FF7030A0"/>
      </bottom>
      <diagonal/>
    </border>
    <border>
      <left style="thin">
        <color rgb="FF7030A0"/>
      </left>
      <right style="medium">
        <color theme="1"/>
      </right>
      <top style="thin">
        <color rgb="FF7030A0"/>
      </top>
      <bottom style="thin">
        <color rgb="FF7030A0"/>
      </bottom>
      <diagonal/>
    </border>
    <border>
      <left style="thin">
        <color rgb="FF7030A0"/>
      </left>
      <right style="medium">
        <color theme="1"/>
      </right>
      <top style="thin">
        <color rgb="FF7030A0"/>
      </top>
      <bottom style="medium">
        <color rgb="FFFF0000"/>
      </bottom>
      <diagonal/>
    </border>
    <border>
      <left/>
      <right style="thin">
        <color rgb="FF7030A0"/>
      </right>
      <top style="medium">
        <color theme="1"/>
      </top>
      <bottom style="thin">
        <color rgb="FF7030A0"/>
      </bottom>
      <diagonal/>
    </border>
    <border>
      <left style="medium">
        <color theme="1"/>
      </left>
      <right style="thin">
        <color rgb="FF7030A0"/>
      </right>
      <top style="thin">
        <color rgb="FF7030A0"/>
      </top>
      <bottom/>
      <diagonal/>
    </border>
    <border>
      <left style="medium">
        <color theme="1"/>
      </left>
      <right/>
      <top style="thin">
        <color rgb="FF7030A0"/>
      </top>
      <bottom style="thin">
        <color rgb="FF7030A0"/>
      </bottom>
      <diagonal/>
    </border>
    <border>
      <left/>
      <right style="thin">
        <color rgb="FF7030A0"/>
      </right>
      <top/>
      <bottom style="medium">
        <color theme="1"/>
      </bottom>
      <diagonal/>
    </border>
    <border>
      <left style="medium">
        <color theme="1"/>
      </left>
      <right style="thin">
        <color rgb="FF7030A0"/>
      </right>
      <top/>
      <bottom style="thin">
        <color theme="1"/>
      </bottom>
      <diagonal/>
    </border>
    <border>
      <left style="medium">
        <color theme="1"/>
      </left>
      <right style="thin">
        <color rgb="FF7030A0"/>
      </right>
      <top style="thin">
        <color theme="1"/>
      </top>
      <bottom style="thin">
        <color theme="1"/>
      </bottom>
      <diagonal/>
    </border>
    <border>
      <left style="medium">
        <color theme="1"/>
      </left>
      <right style="thin">
        <color rgb="FF7030A0"/>
      </right>
      <top style="thin">
        <color theme="1"/>
      </top>
      <bottom style="medium">
        <color theme="1"/>
      </bottom>
      <diagonal/>
    </border>
    <border>
      <left style="medium">
        <color theme="1"/>
      </left>
      <right/>
      <top style="thin">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rgb="FF7030A0"/>
      </right>
      <top/>
      <bottom/>
      <diagonal/>
    </border>
    <border>
      <left style="medium">
        <color theme="1"/>
      </left>
      <right style="thin">
        <color rgb="FF7030A0"/>
      </right>
      <top/>
      <bottom style="medium">
        <color rgb="FFFF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theme="1"/>
      </top>
      <bottom style="thin">
        <color indexed="64"/>
      </bottom>
      <diagonal/>
    </border>
    <border>
      <left/>
      <right/>
      <top style="medium">
        <color theme="1"/>
      </top>
      <bottom style="thin">
        <color indexed="64"/>
      </bottom>
      <diagonal/>
    </border>
    <border>
      <left/>
      <right style="medium">
        <color indexed="64"/>
      </right>
      <top style="medium">
        <color theme="1"/>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rgb="FF7030A0"/>
      </left>
      <right style="medium">
        <color theme="1"/>
      </right>
      <top style="thin">
        <color rgb="FF7030A0"/>
      </top>
      <bottom/>
      <diagonal/>
    </border>
    <border>
      <left/>
      <right style="medium">
        <color indexed="64"/>
      </right>
      <top style="thin">
        <color indexed="64"/>
      </top>
      <bottom/>
      <diagonal/>
    </border>
    <border>
      <left style="medium">
        <color theme="1"/>
      </left>
      <right/>
      <top style="medium">
        <color theme="1"/>
      </top>
      <bottom style="thin">
        <color indexed="64"/>
      </bottom>
      <diagonal/>
    </border>
    <border>
      <left/>
      <right style="medium">
        <color theme="1"/>
      </right>
      <top style="medium">
        <color theme="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7030A0"/>
      </left>
      <right style="medium">
        <color rgb="FFFF0000"/>
      </right>
      <top style="thin">
        <color rgb="FF7030A0"/>
      </top>
      <bottom/>
      <diagonal/>
    </border>
    <border>
      <left/>
      <right style="medium">
        <color rgb="FFFF0000"/>
      </right>
      <top style="thin">
        <color rgb="FF7030A0"/>
      </top>
      <bottom style="thin">
        <color rgb="FF7030A0"/>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right/>
      <top/>
      <bottom style="dashDotDot">
        <color rgb="FFFF0000"/>
      </bottom>
      <diagonal/>
    </border>
    <border>
      <left style="thin">
        <color rgb="FF7030A0"/>
      </left>
      <right style="medium">
        <color rgb="FFFF0000"/>
      </right>
      <top/>
      <bottom style="thin">
        <color rgb="FF7030A0"/>
      </bottom>
      <diagonal/>
    </border>
    <border>
      <left style="medium">
        <color rgb="FFFF0000"/>
      </left>
      <right/>
      <top/>
      <bottom style="thin">
        <color rgb="FFFF0000"/>
      </bottom>
      <diagonal/>
    </border>
    <border>
      <left/>
      <right/>
      <top/>
      <bottom style="thin">
        <color rgb="FFFF0000"/>
      </bottom>
      <diagonal/>
    </border>
    <border>
      <left/>
      <right style="medium">
        <color rgb="FFFF0000"/>
      </right>
      <top/>
      <bottom style="thin">
        <color rgb="FFFF0000"/>
      </bottom>
      <diagonal/>
    </border>
    <border>
      <left style="thin">
        <color rgb="FF7030A0"/>
      </left>
      <right style="thin">
        <color rgb="FF7030A0"/>
      </right>
      <top style="medium">
        <color rgb="FFFF0000"/>
      </top>
      <bottom style="thin">
        <color rgb="FF002060"/>
      </bottom>
      <diagonal/>
    </border>
    <border>
      <left style="thin">
        <color rgb="FF7030A0"/>
      </left>
      <right style="thin">
        <color rgb="FF7030A0"/>
      </right>
      <top style="thin">
        <color rgb="FF002060"/>
      </top>
      <bottom style="medium">
        <color rgb="FFFF0000"/>
      </bottom>
      <diagonal/>
    </border>
    <border>
      <left style="thin">
        <color rgb="FF7030A0"/>
      </left>
      <right style="thin">
        <color rgb="FF7030A0"/>
      </right>
      <top style="thin">
        <color rgb="FF002060"/>
      </top>
      <bottom style="thin">
        <color rgb="FF00206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style="thin">
        <color rgb="FF002060"/>
      </top>
      <bottom style="medium">
        <color rgb="FFFF0000"/>
      </bottom>
      <diagonal/>
    </border>
    <border>
      <left style="thin">
        <color rgb="FF002060"/>
      </left>
      <right style="thin">
        <color rgb="FF002060"/>
      </right>
      <top/>
      <bottom style="medium">
        <color rgb="FFFF0000"/>
      </bottom>
      <diagonal/>
    </border>
    <border>
      <left style="thin">
        <color rgb="FF002060"/>
      </left>
      <right style="medium">
        <color rgb="FFFF0000"/>
      </right>
      <top/>
      <bottom style="medium">
        <color rgb="FFFF0000"/>
      </bottom>
      <diagonal/>
    </border>
    <border>
      <left/>
      <right style="thin">
        <color rgb="FF7030A0"/>
      </right>
      <top style="thin">
        <color rgb="FF002060"/>
      </top>
      <bottom style="medium">
        <color rgb="FFFF0000"/>
      </bottom>
      <diagonal/>
    </border>
    <border>
      <left/>
      <right style="thin">
        <color rgb="FF7030A0"/>
      </right>
      <top style="thin">
        <color rgb="FF002060"/>
      </top>
      <bottom style="thin">
        <color rgb="FF002060"/>
      </bottom>
      <diagonal/>
    </border>
    <border>
      <left/>
      <right style="thin">
        <color rgb="FF7030A0"/>
      </right>
      <top style="medium">
        <color rgb="FFFF0000"/>
      </top>
      <bottom style="thin">
        <color rgb="FF002060"/>
      </bottom>
      <diagonal/>
    </border>
    <border>
      <left/>
      <right style="thin">
        <color rgb="FF7030A0"/>
      </right>
      <top style="thin">
        <color rgb="FF002060"/>
      </top>
      <bottom/>
      <diagonal/>
    </border>
    <border>
      <left style="thin">
        <color rgb="FF7030A0"/>
      </left>
      <right style="thin">
        <color rgb="FF7030A0"/>
      </right>
      <top style="thin">
        <color rgb="FF002060"/>
      </top>
      <bottom/>
      <diagonal/>
    </border>
    <border>
      <left style="medium">
        <color rgb="FFFF0000"/>
      </left>
      <right style="thin">
        <color rgb="FF002060"/>
      </right>
      <top/>
      <bottom/>
      <diagonal/>
    </border>
    <border>
      <left style="thin">
        <color rgb="FF002060"/>
      </left>
      <right style="thin">
        <color rgb="FF002060"/>
      </right>
      <top/>
      <bottom/>
      <diagonal/>
    </border>
    <border>
      <left style="thin">
        <color rgb="FF002060"/>
      </left>
      <right style="medium">
        <color rgb="FFFF0000"/>
      </right>
      <top/>
      <bottom/>
      <diagonal/>
    </border>
    <border>
      <left/>
      <right style="thin">
        <color rgb="FF002060"/>
      </right>
      <top style="thin">
        <color rgb="FF002060"/>
      </top>
      <bottom/>
      <diagonal/>
    </border>
    <border>
      <left style="medium">
        <color rgb="FFFF0000"/>
      </left>
      <right style="thin">
        <color rgb="FF002060"/>
      </right>
      <top style="medium">
        <color rgb="FFFF0000"/>
      </top>
      <bottom style="thin">
        <color rgb="FF7030A0"/>
      </bottom>
      <diagonal/>
    </border>
    <border>
      <left style="thin">
        <color rgb="FF002060"/>
      </left>
      <right style="thin">
        <color rgb="FF002060"/>
      </right>
      <top style="medium">
        <color rgb="FFFF0000"/>
      </top>
      <bottom style="thin">
        <color rgb="FF7030A0"/>
      </bottom>
      <diagonal/>
    </border>
    <border>
      <left style="thin">
        <color rgb="FF002060"/>
      </left>
      <right style="medium">
        <color rgb="FFFF0000"/>
      </right>
      <top style="medium">
        <color rgb="FFFF0000"/>
      </top>
      <bottom style="thin">
        <color rgb="FF7030A0"/>
      </bottom>
      <diagonal/>
    </border>
    <border>
      <left/>
      <right style="thin">
        <color rgb="FF002060"/>
      </right>
      <top style="medium">
        <color rgb="FFFF0000"/>
      </top>
      <bottom style="thin">
        <color rgb="FF7030A0"/>
      </bottom>
      <diagonal/>
    </border>
    <border>
      <left/>
      <right/>
      <top style="slantDashDot">
        <color rgb="FFFFFF00"/>
      </top>
      <bottom/>
      <diagonal/>
    </border>
    <border>
      <left style="slantDashDot">
        <color rgb="FFFFFF00"/>
      </left>
      <right/>
      <top style="slantDashDot">
        <color rgb="FFFFFF00"/>
      </top>
      <bottom/>
      <diagonal/>
    </border>
    <border>
      <left/>
      <right style="slantDashDot">
        <color rgb="FFFFFF00"/>
      </right>
      <top style="slantDashDot">
        <color rgb="FFFFFF00"/>
      </top>
      <bottom/>
      <diagonal/>
    </border>
    <border>
      <left style="medium">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theme="1"/>
      </left>
      <right style="medium">
        <color rgb="FFFFFF00"/>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right style="medium">
        <color indexed="64"/>
      </right>
      <top style="medium">
        <color indexed="64"/>
      </top>
      <bottom style="medium">
        <color indexed="64"/>
      </bottom>
      <diagonal/>
    </border>
    <border>
      <left style="medium">
        <color rgb="FFFF0000"/>
      </left>
      <right/>
      <top style="thin">
        <color rgb="FFFF0000"/>
      </top>
      <bottom style="thin">
        <color indexed="64"/>
      </bottom>
      <diagonal/>
    </border>
    <border>
      <left/>
      <right style="thin">
        <color rgb="FFFF0000"/>
      </right>
      <top style="thin">
        <color rgb="FFFF0000"/>
      </top>
      <bottom style="thin">
        <color indexed="64"/>
      </bottom>
      <diagonal/>
    </border>
    <border>
      <left style="medium">
        <color rgb="FFFF0000"/>
      </left>
      <right/>
      <top/>
      <bottom style="thin">
        <color indexed="64"/>
      </bottom>
      <diagonal/>
    </border>
    <border>
      <left/>
      <right style="thin">
        <color rgb="FFFF0000"/>
      </right>
      <top/>
      <bottom style="thin">
        <color indexed="64"/>
      </bottom>
      <diagonal/>
    </border>
    <border>
      <left style="thin">
        <color rgb="FFFF0000"/>
      </left>
      <right/>
      <top style="thin">
        <color rgb="FFFF0000"/>
      </top>
      <bottom style="thin">
        <color indexed="64"/>
      </bottom>
      <diagonal/>
    </border>
    <border>
      <left/>
      <right/>
      <top style="thin">
        <color rgb="FFFF0000"/>
      </top>
      <bottom style="thin">
        <color indexed="64"/>
      </bottom>
      <diagonal/>
    </border>
    <border>
      <left/>
      <right style="medium">
        <color rgb="FFFF0000"/>
      </right>
      <top style="thin">
        <color rgb="FFFF0000"/>
      </top>
      <bottom style="thin">
        <color indexed="64"/>
      </bottom>
      <diagonal/>
    </border>
    <border>
      <left style="thin">
        <color rgb="FFFF0000"/>
      </left>
      <right/>
      <top/>
      <bottom style="thin">
        <color indexed="64"/>
      </bottom>
      <diagonal/>
    </border>
    <border>
      <left/>
      <right style="medium">
        <color rgb="FFFF0000"/>
      </right>
      <top/>
      <bottom style="thin">
        <color indexed="64"/>
      </bottom>
      <diagonal/>
    </border>
  </borders>
  <cellStyleXfs count="2">
    <xf numFmtId="0" fontId="0" fillId="0" borderId="0"/>
    <xf numFmtId="0" fontId="105" fillId="0" borderId="0" applyNumberFormat="0" applyFill="0" applyBorder="0" applyAlignment="0" applyProtection="0">
      <alignment vertical="top"/>
      <protection locked="0"/>
    </xf>
  </cellStyleXfs>
  <cellXfs count="1163">
    <xf numFmtId="0" fontId="0" fillId="0" borderId="0" xfId="0"/>
    <xf numFmtId="0" fontId="0" fillId="0" borderId="0" xfId="0" applyAlignment="1">
      <alignment horizontal="center"/>
    </xf>
    <xf numFmtId="0" fontId="1" fillId="0" borderId="0" xfId="0" applyFont="1" applyAlignment="1">
      <alignment horizontal="center" vertical="center"/>
    </xf>
    <xf numFmtId="0" fontId="0" fillId="0" borderId="0" xfId="0" applyAlignment="1"/>
    <xf numFmtId="0" fontId="0" fillId="4" borderId="0" xfId="0" applyFill="1" applyAlignment="1"/>
    <xf numFmtId="0" fontId="1" fillId="0" borderId="0" xfId="0" applyFont="1" applyAlignment="1">
      <alignment horizontal="center" vertical="center" wrapText="1"/>
    </xf>
    <xf numFmtId="0" fontId="0" fillId="0" borderId="0" xfId="0" applyFont="1" applyAlignment="1">
      <alignment horizontal="center" vertical="center"/>
    </xf>
    <xf numFmtId="0" fontId="1" fillId="8" borderId="18" xfId="0" applyFont="1" applyFill="1" applyBorder="1" applyAlignment="1" applyProtection="1">
      <alignment horizontal="center" vertical="center" wrapText="1"/>
      <protection locked="0"/>
    </xf>
    <xf numFmtId="0" fontId="1" fillId="8" borderId="16" xfId="0" applyFont="1" applyFill="1" applyBorder="1" applyAlignment="1" applyProtection="1">
      <alignment horizontal="center" vertical="center" wrapText="1"/>
      <protection locked="0"/>
    </xf>
    <xf numFmtId="0" fontId="1" fillId="11" borderId="16" xfId="0" applyFont="1" applyFill="1" applyBorder="1" applyAlignment="1" applyProtection="1">
      <alignment horizontal="center" vertical="center" wrapText="1"/>
      <protection locked="0"/>
    </xf>
    <xf numFmtId="0" fontId="25" fillId="0" borderId="0" xfId="0" applyFont="1" applyAlignment="1">
      <alignment vertical="top"/>
    </xf>
    <xf numFmtId="0" fontId="1" fillId="0" borderId="0" xfId="0" applyFont="1" applyAlignment="1">
      <alignment horizontal="center" vertical="center"/>
    </xf>
    <xf numFmtId="0" fontId="1" fillId="15" borderId="0" xfId="0" applyFont="1" applyFill="1" applyBorder="1" applyAlignment="1">
      <alignment vertical="center" wrapText="1"/>
    </xf>
    <xf numFmtId="0" fontId="1" fillId="11" borderId="31" xfId="0" applyFont="1" applyFill="1" applyBorder="1" applyAlignment="1" applyProtection="1">
      <alignment horizontal="center" vertical="center" wrapText="1"/>
      <protection locked="0"/>
    </xf>
    <xf numFmtId="0" fontId="0" fillId="0" borderId="0" xfId="0" applyAlignment="1" applyProtection="1">
      <alignment horizontal="center"/>
      <protection hidden="1"/>
    </xf>
    <xf numFmtId="0" fontId="1" fillId="15" borderId="0" xfId="0" applyFont="1" applyFill="1" applyBorder="1" applyAlignment="1" applyProtection="1">
      <alignment vertical="center" wrapText="1"/>
      <protection hidden="1"/>
    </xf>
    <xf numFmtId="0" fontId="7" fillId="3" borderId="33" xfId="0" applyFont="1" applyFill="1" applyBorder="1" applyAlignment="1" applyProtection="1">
      <alignment horizontal="right" vertical="center" wrapText="1"/>
      <protection hidden="1"/>
    </xf>
    <xf numFmtId="0" fontId="7" fillId="3" borderId="21" xfId="0" applyFont="1" applyFill="1" applyBorder="1" applyAlignment="1" applyProtection="1">
      <alignment horizontal="right" vertical="center" wrapText="1"/>
      <protection hidden="1"/>
    </xf>
    <xf numFmtId="0" fontId="1" fillId="8" borderId="50" xfId="0" applyFont="1" applyFill="1" applyBorder="1" applyAlignment="1" applyProtection="1">
      <alignment horizontal="center" textRotation="90" wrapText="1"/>
      <protection hidden="1"/>
    </xf>
    <xf numFmtId="0" fontId="16" fillId="10" borderId="16" xfId="0" applyFont="1" applyFill="1" applyBorder="1" applyAlignment="1" applyProtection="1">
      <alignment horizontal="center" vertical="center" wrapText="1"/>
      <protection hidden="1"/>
    </xf>
    <xf numFmtId="0" fontId="19" fillId="10" borderId="27" xfId="0" applyFont="1" applyFill="1" applyBorder="1" applyAlignment="1" applyProtection="1">
      <alignment horizontal="center" vertical="center" wrapText="1"/>
      <protection hidden="1"/>
    </xf>
    <xf numFmtId="0" fontId="19" fillId="12" borderId="27" xfId="0" applyFont="1" applyFill="1" applyBorder="1" applyAlignment="1" applyProtection="1">
      <alignment horizontal="center" vertical="center" wrapText="1"/>
      <protection hidden="1"/>
    </xf>
    <xf numFmtId="0" fontId="19" fillId="9" borderId="27" xfId="0" applyFont="1" applyFill="1" applyBorder="1" applyAlignment="1" applyProtection="1">
      <alignment horizontal="center" vertical="center" wrapText="1"/>
      <protection hidden="1"/>
    </xf>
    <xf numFmtId="0" fontId="1" fillId="8" borderId="32" xfId="0" applyFont="1" applyFill="1" applyBorder="1" applyAlignment="1" applyProtection="1">
      <alignment horizontal="center" vertical="center" textRotation="90" wrapText="1"/>
      <protection hidden="1"/>
    </xf>
    <xf numFmtId="0" fontId="31" fillId="10" borderId="16" xfId="0" applyFont="1" applyFill="1" applyBorder="1" applyAlignment="1" applyProtection="1">
      <alignment horizontal="center" vertical="center" wrapText="1"/>
      <protection hidden="1"/>
    </xf>
    <xf numFmtId="0" fontId="23" fillId="10" borderId="31" xfId="0" applyFont="1" applyFill="1" applyBorder="1" applyAlignment="1" applyProtection="1">
      <alignment horizontal="center" vertical="center" wrapText="1"/>
      <protection hidden="1"/>
    </xf>
    <xf numFmtId="0" fontId="23" fillId="12" borderId="31" xfId="0" applyFont="1" applyFill="1" applyBorder="1" applyAlignment="1" applyProtection="1">
      <alignment horizontal="center" vertical="center" wrapText="1"/>
      <protection hidden="1"/>
    </xf>
    <xf numFmtId="0" fontId="23" fillId="9" borderId="31" xfId="0" applyFont="1" applyFill="1" applyBorder="1" applyAlignment="1" applyProtection="1">
      <alignment horizontal="center" vertical="center" wrapText="1"/>
      <protection hidden="1"/>
    </xf>
    <xf numFmtId="0" fontId="1" fillId="8" borderId="51" xfId="0" applyFont="1" applyFill="1" applyBorder="1" applyAlignment="1" applyProtection="1">
      <alignment horizontal="center" vertical="center" textRotation="90" wrapText="1"/>
      <protection hidden="1"/>
    </xf>
    <xf numFmtId="0" fontId="4" fillId="8" borderId="83" xfId="0" applyFont="1" applyFill="1" applyBorder="1" applyAlignment="1" applyProtection="1">
      <alignment horizontal="center" vertical="center" wrapText="1"/>
      <protection hidden="1"/>
    </xf>
    <xf numFmtId="0" fontId="4" fillId="8" borderId="19" xfId="0" applyFont="1" applyFill="1" applyBorder="1" applyAlignment="1" applyProtection="1">
      <alignment horizontal="center" vertical="center" wrapText="1"/>
      <protection hidden="1"/>
    </xf>
    <xf numFmtId="0" fontId="22" fillId="8" borderId="19" xfId="0" applyFont="1" applyFill="1" applyBorder="1" applyAlignment="1" applyProtection="1">
      <alignment horizontal="center" vertical="center" wrapText="1"/>
      <protection hidden="1"/>
    </xf>
    <xf numFmtId="0" fontId="4" fillId="8" borderId="32" xfId="0" applyFont="1" applyFill="1" applyBorder="1" applyAlignment="1" applyProtection="1">
      <alignment horizontal="center" vertical="center" wrapText="1"/>
      <protection hidden="1"/>
    </xf>
    <xf numFmtId="0" fontId="17" fillId="10" borderId="19" xfId="0" applyFont="1" applyFill="1" applyBorder="1" applyAlignment="1" applyProtection="1">
      <alignment horizontal="center" vertical="center" wrapText="1"/>
      <protection locked="0" hidden="1"/>
    </xf>
    <xf numFmtId="0" fontId="23" fillId="10" borderId="19" xfId="0" applyFont="1" applyFill="1" applyBorder="1" applyAlignment="1" applyProtection="1">
      <alignment horizontal="center" vertical="center" wrapText="1"/>
      <protection hidden="1"/>
    </xf>
    <xf numFmtId="0" fontId="18" fillId="10" borderId="19" xfId="0" applyFont="1" applyFill="1" applyBorder="1" applyAlignment="1" applyProtection="1">
      <alignment horizontal="center" vertical="center" textRotation="90" wrapText="1"/>
      <protection hidden="1"/>
    </xf>
    <xf numFmtId="0" fontId="20" fillId="10" borderId="32" xfId="0" applyFont="1" applyFill="1" applyBorder="1" applyAlignment="1" applyProtection="1">
      <alignment horizontal="center" vertical="center" textRotation="90" wrapText="1"/>
      <protection hidden="1"/>
    </xf>
    <xf numFmtId="0" fontId="17" fillId="10" borderId="83" xfId="0" applyFont="1" applyFill="1" applyBorder="1" applyAlignment="1" applyProtection="1">
      <alignment horizontal="center" vertical="center" wrapText="1"/>
      <protection locked="0" hidden="1"/>
    </xf>
    <xf numFmtId="0" fontId="23" fillId="12" borderId="19" xfId="0" applyFont="1" applyFill="1" applyBorder="1" applyAlignment="1" applyProtection="1">
      <alignment horizontal="center" vertical="center" wrapText="1"/>
      <protection hidden="1"/>
    </xf>
    <xf numFmtId="0" fontId="20" fillId="12" borderId="32" xfId="0" applyFont="1" applyFill="1" applyBorder="1" applyAlignment="1" applyProtection="1">
      <alignment horizontal="center" vertical="center" textRotation="90" wrapText="1"/>
      <protection hidden="1"/>
    </xf>
    <xf numFmtId="0" fontId="17" fillId="9" borderId="19" xfId="0" applyFont="1" applyFill="1" applyBorder="1" applyAlignment="1" applyProtection="1">
      <alignment horizontal="center" vertical="center" wrapText="1"/>
      <protection locked="0" hidden="1"/>
    </xf>
    <xf numFmtId="0" fontId="23" fillId="9" borderId="19" xfId="0" applyFont="1" applyFill="1" applyBorder="1" applyAlignment="1" applyProtection="1">
      <alignment horizontal="center" vertical="center" wrapText="1"/>
      <protection hidden="1"/>
    </xf>
    <xf numFmtId="0" fontId="18" fillId="9" borderId="19" xfId="0" applyFont="1" applyFill="1" applyBorder="1" applyAlignment="1" applyProtection="1">
      <alignment horizontal="center" vertical="center" textRotation="90" wrapText="1"/>
      <protection hidden="1"/>
    </xf>
    <xf numFmtId="0" fontId="20" fillId="9" borderId="32" xfId="0" applyFont="1" applyFill="1" applyBorder="1" applyAlignment="1" applyProtection="1">
      <alignment horizontal="center" vertical="center" textRotation="90" wrapText="1"/>
      <protection hidden="1"/>
    </xf>
    <xf numFmtId="0" fontId="1" fillId="11" borderId="83" xfId="0" applyFont="1" applyFill="1" applyBorder="1" applyAlignment="1" applyProtection="1">
      <alignment horizontal="center" vertical="center" textRotation="90" wrapText="1"/>
      <protection hidden="1"/>
    </xf>
    <xf numFmtId="0" fontId="1" fillId="11" borderId="19" xfId="0" applyFont="1" applyFill="1" applyBorder="1" applyAlignment="1" applyProtection="1">
      <alignment horizontal="center" vertical="center" textRotation="90" wrapText="1"/>
      <protection hidden="1"/>
    </xf>
    <xf numFmtId="0" fontId="1" fillId="11" borderId="32" xfId="0" applyFont="1" applyFill="1" applyBorder="1" applyAlignment="1" applyProtection="1">
      <alignment horizontal="center" vertical="center" textRotation="90" wrapText="1"/>
      <protection hidden="1"/>
    </xf>
    <xf numFmtId="0" fontId="1" fillId="8" borderId="83" xfId="0" applyFont="1" applyFill="1" applyBorder="1" applyAlignment="1" applyProtection="1">
      <alignment horizontal="center" vertical="center" textRotation="90" wrapText="1"/>
      <protection hidden="1"/>
    </xf>
    <xf numFmtId="0" fontId="1" fillId="8" borderId="19" xfId="0" applyFont="1" applyFill="1" applyBorder="1" applyAlignment="1" applyProtection="1">
      <alignment horizontal="center" vertical="center" textRotation="90" wrapText="1"/>
      <protection hidden="1"/>
    </xf>
    <xf numFmtId="0" fontId="27" fillId="8" borderId="53" xfId="0" applyFont="1" applyFill="1" applyBorder="1" applyAlignment="1" applyProtection="1">
      <alignment horizontal="center" vertical="center" wrapText="1"/>
      <protection hidden="1"/>
    </xf>
    <xf numFmtId="0" fontId="4" fillId="8" borderId="18" xfId="0" applyFont="1" applyFill="1" applyBorder="1" applyAlignment="1" applyProtection="1">
      <alignment horizontal="center" vertical="center" wrapText="1"/>
      <protection hidden="1"/>
    </xf>
    <xf numFmtId="0" fontId="1" fillId="8" borderId="18" xfId="0" applyFont="1" applyFill="1" applyBorder="1" applyAlignment="1" applyProtection="1">
      <alignment horizontal="center" vertical="center" wrapText="1"/>
      <protection hidden="1"/>
    </xf>
    <xf numFmtId="0" fontId="1" fillId="12" borderId="18" xfId="0" applyFont="1" applyFill="1" applyBorder="1" applyAlignment="1" applyProtection="1">
      <alignment horizontal="center" vertical="center" wrapText="1"/>
      <protection hidden="1"/>
    </xf>
    <xf numFmtId="2" fontId="1" fillId="11" borderId="18" xfId="0" applyNumberFormat="1" applyFont="1" applyFill="1" applyBorder="1" applyAlignment="1" applyProtection="1">
      <alignment horizontal="center" vertical="center" wrapText="1"/>
      <protection hidden="1"/>
    </xf>
    <xf numFmtId="0" fontId="15" fillId="8" borderId="18" xfId="0" applyFont="1" applyFill="1" applyBorder="1" applyAlignment="1" applyProtection="1">
      <alignment horizontal="center" vertical="center" wrapText="1"/>
      <protection hidden="1"/>
    </xf>
    <xf numFmtId="0" fontId="1" fillId="8" borderId="33" xfId="0" applyFont="1" applyFill="1" applyBorder="1" applyAlignment="1" applyProtection="1">
      <alignment horizontal="center" vertical="center" wrapText="1"/>
      <protection hidden="1"/>
    </xf>
    <xf numFmtId="0" fontId="1" fillId="8" borderId="91" xfId="0" applyFont="1" applyFill="1" applyBorder="1" applyAlignment="1" applyProtection="1">
      <alignment horizontal="center" vertical="center" wrapText="1"/>
      <protection hidden="1"/>
    </xf>
    <xf numFmtId="0" fontId="42" fillId="12" borderId="18" xfId="0" applyFont="1" applyFill="1" applyBorder="1" applyAlignment="1" applyProtection="1">
      <alignment horizontal="center" vertical="center" wrapText="1"/>
      <protection locked="0"/>
    </xf>
    <xf numFmtId="0" fontId="42" fillId="9" borderId="18" xfId="0" applyFont="1" applyFill="1" applyBorder="1" applyAlignment="1" applyProtection="1">
      <alignment horizontal="center" vertical="center" wrapText="1"/>
      <protection locked="0"/>
    </xf>
    <xf numFmtId="0" fontId="40" fillId="9" borderId="18" xfId="0" applyFont="1" applyFill="1" applyBorder="1" applyAlignment="1" applyProtection="1">
      <alignment horizontal="center" vertical="center" wrapText="1"/>
      <protection hidden="1"/>
    </xf>
    <xf numFmtId="0" fontId="40" fillId="9" borderId="16" xfId="0" applyFont="1" applyFill="1" applyBorder="1" applyAlignment="1" applyProtection="1">
      <alignment horizontal="center" vertical="center" wrapText="1"/>
      <protection hidden="1"/>
    </xf>
    <xf numFmtId="0" fontId="40" fillId="9" borderId="31" xfId="0" applyFont="1" applyFill="1" applyBorder="1" applyAlignment="1" applyProtection="1">
      <alignment horizontal="center" vertical="center" wrapText="1"/>
      <protection hidden="1"/>
    </xf>
    <xf numFmtId="0" fontId="0" fillId="0" borderId="0" xfId="0" applyProtection="1">
      <protection hidden="1"/>
    </xf>
    <xf numFmtId="0" fontId="1" fillId="0" borderId="0" xfId="0" applyFont="1" applyAlignment="1" applyProtection="1">
      <alignment horizontal="center" vertical="center"/>
      <protection hidden="1"/>
    </xf>
    <xf numFmtId="0" fontId="34" fillId="0" borderId="94" xfId="0" applyFont="1" applyBorder="1" applyAlignment="1" applyProtection="1">
      <alignment horizontal="center" vertical="center"/>
      <protection hidden="1"/>
    </xf>
    <xf numFmtId="164" fontId="41" fillId="8" borderId="23" xfId="0" applyNumberFormat="1" applyFont="1" applyFill="1" applyBorder="1" applyAlignment="1" applyProtection="1">
      <alignment horizontal="center" vertical="center" wrapText="1"/>
      <protection locked="0"/>
    </xf>
    <xf numFmtId="0" fontId="18" fillId="12" borderId="19" xfId="0" applyFont="1" applyFill="1" applyBorder="1" applyAlignment="1" applyProtection="1">
      <alignment horizontal="center" vertical="center" textRotation="90" wrapText="1"/>
      <protection hidden="1"/>
    </xf>
    <xf numFmtId="0" fontId="19" fillId="5" borderId="27" xfId="0" applyFont="1" applyFill="1" applyBorder="1" applyAlignment="1" applyProtection="1">
      <alignment horizontal="center" vertical="center" wrapText="1"/>
      <protection hidden="1"/>
    </xf>
    <xf numFmtId="0" fontId="31" fillId="5" borderId="16" xfId="0" applyFont="1" applyFill="1" applyBorder="1" applyAlignment="1" applyProtection="1">
      <alignment horizontal="center" vertical="center" wrapText="1"/>
      <protection hidden="1"/>
    </xf>
    <xf numFmtId="0" fontId="23" fillId="5" borderId="31" xfId="0" applyFont="1" applyFill="1" applyBorder="1" applyAlignment="1" applyProtection="1">
      <alignment horizontal="center" vertical="center" wrapText="1"/>
      <protection hidden="1"/>
    </xf>
    <xf numFmtId="0" fontId="17" fillId="5" borderId="83" xfId="0" applyFont="1" applyFill="1" applyBorder="1" applyAlignment="1" applyProtection="1">
      <alignment horizontal="center" vertical="center" wrapText="1"/>
      <protection locked="0" hidden="1"/>
    </xf>
    <xf numFmtId="0" fontId="17" fillId="5" borderId="19" xfId="0" applyFont="1" applyFill="1" applyBorder="1" applyAlignment="1" applyProtection="1">
      <alignment horizontal="center" vertical="center" wrapText="1"/>
      <protection locked="0" hidden="1"/>
    </xf>
    <xf numFmtId="0" fontId="23" fillId="5" borderId="19" xfId="0" applyFont="1" applyFill="1" applyBorder="1" applyAlignment="1" applyProtection="1">
      <alignment horizontal="center" vertical="center" wrapText="1"/>
      <protection hidden="1"/>
    </xf>
    <xf numFmtId="0" fontId="20" fillId="5" borderId="32" xfId="0" applyFont="1" applyFill="1" applyBorder="1" applyAlignment="1" applyProtection="1">
      <alignment horizontal="center" vertical="center" textRotation="90" wrapText="1"/>
      <protection hidden="1"/>
    </xf>
    <xf numFmtId="0" fontId="19" fillId="11" borderId="27" xfId="0" applyFont="1" applyFill="1" applyBorder="1" applyAlignment="1" applyProtection="1">
      <alignment horizontal="center" vertical="center" wrapText="1"/>
      <protection hidden="1"/>
    </xf>
    <xf numFmtId="0" fontId="31" fillId="11" borderId="16" xfId="0" applyFont="1" applyFill="1" applyBorder="1" applyAlignment="1" applyProtection="1">
      <alignment horizontal="center" vertical="center" wrapText="1"/>
      <protection hidden="1"/>
    </xf>
    <xf numFmtId="0" fontId="23" fillId="11" borderId="31" xfId="0" applyFont="1" applyFill="1" applyBorder="1" applyAlignment="1" applyProtection="1">
      <alignment horizontal="center" vertical="center" wrapText="1"/>
      <protection hidden="1"/>
    </xf>
    <xf numFmtId="0" fontId="17" fillId="11" borderId="83" xfId="0" applyFont="1" applyFill="1" applyBorder="1" applyAlignment="1" applyProtection="1">
      <alignment horizontal="center" vertical="center" wrapText="1"/>
      <protection locked="0" hidden="1"/>
    </xf>
    <xf numFmtId="0" fontId="17" fillId="11" borderId="19" xfId="0" applyFont="1" applyFill="1" applyBorder="1" applyAlignment="1" applyProtection="1">
      <alignment horizontal="center" vertical="center" wrapText="1"/>
      <protection locked="0" hidden="1"/>
    </xf>
    <xf numFmtId="0" fontId="23" fillId="11" borderId="19" xfId="0" applyFont="1" applyFill="1" applyBorder="1" applyAlignment="1" applyProtection="1">
      <alignment horizontal="center" vertical="center" wrapText="1"/>
      <protection hidden="1"/>
    </xf>
    <xf numFmtId="0" fontId="18" fillId="11" borderId="19" xfId="0" applyFont="1" applyFill="1" applyBorder="1" applyAlignment="1" applyProtection="1">
      <alignment horizontal="center" vertical="center" textRotation="90" wrapText="1"/>
      <protection hidden="1"/>
    </xf>
    <xf numFmtId="0" fontId="20" fillId="11" borderId="32" xfId="0" applyFont="1" applyFill="1" applyBorder="1" applyAlignment="1" applyProtection="1">
      <alignment horizontal="center" vertical="center" textRotation="90" wrapText="1"/>
      <protection hidden="1"/>
    </xf>
    <xf numFmtId="0" fontId="42" fillId="11" borderId="18" xfId="0" applyFont="1" applyFill="1" applyBorder="1" applyAlignment="1" applyProtection="1">
      <alignment horizontal="center" vertical="center" wrapText="1"/>
      <protection locked="0"/>
    </xf>
    <xf numFmtId="0" fontId="19" fillId="16" borderId="27" xfId="0" applyFont="1" applyFill="1" applyBorder="1" applyAlignment="1" applyProtection="1">
      <alignment horizontal="center" vertical="center" wrapText="1"/>
      <protection hidden="1"/>
    </xf>
    <xf numFmtId="0" fontId="31" fillId="16" borderId="16" xfId="0" applyFont="1" applyFill="1" applyBorder="1" applyAlignment="1" applyProtection="1">
      <alignment horizontal="center" vertical="center" wrapText="1"/>
      <protection hidden="1"/>
    </xf>
    <xf numFmtId="0" fontId="23" fillId="16" borderId="31" xfId="0" applyFont="1" applyFill="1" applyBorder="1" applyAlignment="1" applyProtection="1">
      <alignment horizontal="center" vertical="center" wrapText="1"/>
      <protection hidden="1"/>
    </xf>
    <xf numFmtId="0" fontId="17" fillId="16" borderId="83" xfId="0" applyFont="1" applyFill="1" applyBorder="1" applyAlignment="1" applyProtection="1">
      <alignment horizontal="center" vertical="center" wrapText="1"/>
      <protection locked="0" hidden="1"/>
    </xf>
    <xf numFmtId="0" fontId="17" fillId="16" borderId="19" xfId="0" applyFont="1" applyFill="1" applyBorder="1" applyAlignment="1" applyProtection="1">
      <alignment horizontal="center" vertical="center" wrapText="1"/>
      <protection locked="0" hidden="1"/>
    </xf>
    <xf numFmtId="0" fontId="23" fillId="16" borderId="19" xfId="0" applyFont="1" applyFill="1" applyBorder="1" applyAlignment="1" applyProtection="1">
      <alignment horizontal="center" vertical="center" wrapText="1"/>
      <protection hidden="1"/>
    </xf>
    <xf numFmtId="0" fontId="20" fillId="16" borderId="32" xfId="0" applyFont="1" applyFill="1" applyBorder="1" applyAlignment="1" applyProtection="1">
      <alignment horizontal="center" vertical="center" textRotation="90" wrapText="1"/>
      <protection hidden="1"/>
    </xf>
    <xf numFmtId="0" fontId="42" fillId="9" borderId="19" xfId="0" applyFont="1" applyFill="1" applyBorder="1" applyAlignment="1" applyProtection="1">
      <alignment horizontal="center" vertical="center" wrapText="1"/>
      <protection locked="0"/>
    </xf>
    <xf numFmtId="0" fontId="40" fillId="11" borderId="16" xfId="0" applyFont="1" applyFill="1" applyBorder="1" applyAlignment="1" applyProtection="1">
      <alignment horizontal="center" vertical="center" wrapText="1"/>
      <protection hidden="1"/>
    </xf>
    <xf numFmtId="0" fontId="40" fillId="11" borderId="31" xfId="0" applyFont="1" applyFill="1" applyBorder="1" applyAlignment="1" applyProtection="1">
      <alignment horizontal="center" vertical="center" wrapText="1"/>
      <protection hidden="1"/>
    </xf>
    <xf numFmtId="0" fontId="17" fillId="12" borderId="19" xfId="0" applyFont="1" applyFill="1" applyBorder="1" applyAlignment="1" applyProtection="1">
      <alignment horizontal="center" vertical="center" wrapText="1"/>
      <protection locked="0" hidden="1"/>
    </xf>
    <xf numFmtId="0" fontId="40" fillId="12" borderId="16" xfId="0" applyFont="1" applyFill="1" applyBorder="1" applyAlignment="1" applyProtection="1">
      <alignment horizontal="center" vertical="center" wrapText="1"/>
      <protection hidden="1"/>
    </xf>
    <xf numFmtId="0" fontId="40" fillId="12" borderId="31" xfId="0" applyFont="1" applyFill="1" applyBorder="1" applyAlignment="1" applyProtection="1">
      <alignment horizontal="center" vertical="center" wrapText="1"/>
      <protection hidden="1"/>
    </xf>
    <xf numFmtId="0" fontId="22" fillId="14" borderId="127" xfId="0" applyFont="1" applyFill="1" applyBorder="1" applyAlignment="1" applyProtection="1">
      <alignment horizontal="center" vertical="center" textRotation="90" wrapText="1"/>
      <protection hidden="1"/>
    </xf>
    <xf numFmtId="0" fontId="22" fillId="14" borderId="128" xfId="0" applyFont="1" applyFill="1" applyBorder="1" applyAlignment="1" applyProtection="1">
      <alignment horizontal="center" vertical="center" textRotation="90"/>
      <protection hidden="1"/>
    </xf>
    <xf numFmtId="0" fontId="4" fillId="14" borderId="129" xfId="0" applyFont="1" applyFill="1" applyBorder="1" applyAlignment="1" applyProtection="1">
      <alignment horizontal="center" vertical="center" textRotation="90"/>
      <protection hidden="1"/>
    </xf>
    <xf numFmtId="0" fontId="1" fillId="15" borderId="18" xfId="0" applyFont="1" applyFill="1" applyBorder="1" applyAlignment="1" applyProtection="1">
      <alignment horizontal="center" vertical="center" wrapText="1"/>
      <protection hidden="1"/>
    </xf>
    <xf numFmtId="0" fontId="46" fillId="15" borderId="99" xfId="0" applyFont="1" applyFill="1" applyBorder="1" applyAlignment="1" applyProtection="1">
      <alignment horizontal="right" vertical="center"/>
      <protection hidden="1"/>
    </xf>
    <xf numFmtId="0" fontId="41" fillId="15" borderId="18" xfId="0" applyFont="1" applyFill="1" applyBorder="1" applyAlignment="1" applyProtection="1">
      <alignment horizontal="center" vertical="center" wrapText="1"/>
      <protection hidden="1"/>
    </xf>
    <xf numFmtId="0" fontId="18" fillId="11" borderId="19" xfId="0" applyFont="1" applyFill="1" applyBorder="1" applyAlignment="1" applyProtection="1">
      <alignment horizontal="center" vertical="center" textRotation="90" wrapText="1"/>
      <protection hidden="1"/>
    </xf>
    <xf numFmtId="0" fontId="16" fillId="11" borderId="16" xfId="0" applyFont="1" applyFill="1" applyBorder="1" applyAlignment="1" applyProtection="1">
      <alignment horizontal="center" vertical="center" wrapText="1"/>
      <protection hidden="1"/>
    </xf>
    <xf numFmtId="0" fontId="16" fillId="5" borderId="16" xfId="0" applyFont="1" applyFill="1" applyBorder="1" applyAlignment="1" applyProtection="1">
      <alignment horizontal="center" vertical="center" wrapText="1"/>
      <protection hidden="1"/>
    </xf>
    <xf numFmtId="0" fontId="18" fillId="5" borderId="19" xfId="0" applyFont="1" applyFill="1" applyBorder="1" applyAlignment="1" applyProtection="1">
      <alignment horizontal="center" vertical="center" textRotation="90" wrapText="1"/>
      <protection hidden="1"/>
    </xf>
    <xf numFmtId="0" fontId="16" fillId="16" borderId="16" xfId="0" applyFont="1" applyFill="1" applyBorder="1" applyAlignment="1" applyProtection="1">
      <alignment horizontal="center" vertical="center" wrapText="1"/>
      <protection hidden="1"/>
    </xf>
    <xf numFmtId="0" fontId="18" fillId="16" borderId="19" xfId="0" applyFont="1" applyFill="1" applyBorder="1" applyAlignment="1" applyProtection="1">
      <alignment horizontal="center" vertical="center" textRotation="90" wrapText="1"/>
      <protection hidden="1"/>
    </xf>
    <xf numFmtId="0" fontId="37" fillId="5" borderId="24" xfId="0" applyFont="1" applyFill="1" applyBorder="1" applyAlignment="1">
      <alignment horizontal="center" vertical="center" wrapText="1"/>
    </xf>
    <xf numFmtId="0" fontId="37" fillId="5" borderId="25" xfId="0" applyFont="1" applyFill="1" applyBorder="1" applyAlignment="1" applyProtection="1">
      <alignment horizontal="center" vertical="center" wrapText="1"/>
      <protection locked="0"/>
    </xf>
    <xf numFmtId="0" fontId="37" fillId="5" borderId="26" xfId="0" applyFont="1" applyFill="1" applyBorder="1" applyAlignment="1">
      <alignment horizontal="center" vertical="center" wrapText="1"/>
    </xf>
    <xf numFmtId="0" fontId="37" fillId="5" borderId="27" xfId="0" applyFont="1" applyFill="1" applyBorder="1" applyAlignment="1" applyProtection="1">
      <alignment horizontal="center" vertical="center" wrapText="1"/>
      <protection locked="0"/>
    </xf>
    <xf numFmtId="0" fontId="37" fillId="5" borderId="28" xfId="0" applyFont="1" applyFill="1" applyBorder="1" applyAlignment="1">
      <alignment horizontal="center" vertical="center" wrapText="1"/>
    </xf>
    <xf numFmtId="0" fontId="37" fillId="5" borderId="29" xfId="0" applyFont="1" applyFill="1" applyBorder="1" applyAlignment="1" applyProtection="1">
      <alignment horizontal="center" vertical="center" wrapText="1"/>
      <protection locked="0"/>
    </xf>
    <xf numFmtId="0" fontId="25" fillId="0" borderId="0" xfId="0" applyFont="1"/>
    <xf numFmtId="0" fontId="53" fillId="0" borderId="6" xfId="0" applyFont="1" applyBorder="1" applyAlignment="1">
      <alignment horizontal="center" vertical="center"/>
    </xf>
    <xf numFmtId="0" fontId="25" fillId="4" borderId="0" xfId="0" applyFont="1" applyFill="1" applyAlignment="1">
      <alignment horizontal="center"/>
    </xf>
    <xf numFmtId="0" fontId="51" fillId="4" borderId="0" xfId="0" applyFont="1" applyFill="1" applyBorder="1" applyAlignment="1">
      <alignment horizontal="center" vertical="center"/>
    </xf>
    <xf numFmtId="0" fontId="54" fillId="5" borderId="20" xfId="0" applyFont="1" applyFill="1" applyBorder="1" applyAlignment="1" applyProtection="1">
      <alignment horizontal="center" vertical="center" wrapText="1"/>
      <protection locked="0"/>
    </xf>
    <xf numFmtId="0" fontId="54" fillId="5" borderId="22" xfId="0" applyFont="1" applyFill="1" applyBorder="1" applyAlignment="1" applyProtection="1">
      <alignment horizontal="center" vertical="center" wrapText="1"/>
      <protection locked="0"/>
    </xf>
    <xf numFmtId="0" fontId="17" fillId="12" borderId="31" xfId="0" applyFont="1" applyFill="1" applyBorder="1" applyAlignment="1" applyProtection="1">
      <alignment horizontal="center" vertical="center" wrapText="1"/>
      <protection locked="0"/>
    </xf>
    <xf numFmtId="0" fontId="17" fillId="11" borderId="31" xfId="0" applyFont="1" applyFill="1" applyBorder="1" applyAlignment="1" applyProtection="1">
      <alignment horizontal="center" vertical="center" wrapText="1"/>
      <protection locked="0"/>
    </xf>
    <xf numFmtId="0" fontId="17" fillId="9" borderId="31" xfId="0" applyFont="1" applyFill="1" applyBorder="1" applyAlignment="1" applyProtection="1">
      <alignment horizontal="center" vertical="center" wrapText="1"/>
      <protection locked="0"/>
    </xf>
    <xf numFmtId="0" fontId="17" fillId="16" borderId="31" xfId="0" applyFont="1" applyFill="1" applyBorder="1" applyAlignment="1" applyProtection="1">
      <alignment horizontal="center" vertical="center" wrapText="1"/>
      <protection locked="0"/>
    </xf>
    <xf numFmtId="0" fontId="17" fillId="5" borderId="31" xfId="0" applyFont="1" applyFill="1" applyBorder="1" applyAlignment="1" applyProtection="1">
      <alignment horizontal="center" vertical="center" wrapText="1"/>
      <protection locked="0"/>
    </xf>
    <xf numFmtId="0" fontId="17" fillId="10" borderId="31" xfId="0" applyFont="1" applyFill="1" applyBorder="1" applyAlignment="1" applyProtection="1">
      <alignment horizontal="center" vertical="center" wrapText="1"/>
      <protection locked="0"/>
    </xf>
    <xf numFmtId="0" fontId="28" fillId="13" borderId="2" xfId="0" applyFont="1" applyFill="1" applyBorder="1" applyAlignment="1" applyProtection="1">
      <alignment horizontal="right" vertical="center" wrapText="1"/>
      <protection hidden="1"/>
    </xf>
    <xf numFmtId="0" fontId="17" fillId="10" borderId="132" xfId="0" applyFont="1" applyFill="1" applyBorder="1" applyAlignment="1" applyProtection="1">
      <alignment horizontal="center" vertical="center" wrapText="1"/>
      <protection locked="0"/>
    </xf>
    <xf numFmtId="0" fontId="17" fillId="5" borderId="132" xfId="0" applyFont="1" applyFill="1" applyBorder="1" applyAlignment="1" applyProtection="1">
      <alignment horizontal="center" vertical="center" wrapText="1"/>
      <protection locked="0"/>
    </xf>
    <xf numFmtId="0" fontId="17" fillId="16" borderId="132" xfId="0" applyFont="1" applyFill="1" applyBorder="1" applyAlignment="1" applyProtection="1">
      <alignment horizontal="center" vertical="center" wrapText="1"/>
      <protection locked="0"/>
    </xf>
    <xf numFmtId="0" fontId="37" fillId="10" borderId="28" xfId="0" applyFont="1" applyFill="1" applyBorder="1" applyAlignment="1" applyProtection="1">
      <alignment horizontal="center" vertical="center" wrapText="1"/>
      <protection locked="0"/>
    </xf>
    <xf numFmtId="0" fontId="37" fillId="10" borderId="115" xfId="0" applyFont="1" applyFill="1" applyBorder="1" applyAlignment="1" applyProtection="1">
      <alignment horizontal="center" vertical="center" wrapText="1"/>
      <protection locked="0"/>
    </xf>
    <xf numFmtId="0" fontId="37" fillId="10" borderId="88" xfId="0" applyFont="1" applyFill="1" applyBorder="1" applyAlignment="1" applyProtection="1">
      <alignment horizontal="center" vertical="center" wrapText="1"/>
      <protection locked="0" hidden="1"/>
    </xf>
    <xf numFmtId="0" fontId="37" fillId="10" borderId="83" xfId="0" applyFont="1" applyFill="1" applyBorder="1" applyAlignment="1" applyProtection="1">
      <alignment horizontal="center" vertical="center" wrapText="1"/>
      <protection locked="0" hidden="1"/>
    </xf>
    <xf numFmtId="0" fontId="55" fillId="10" borderId="16" xfId="0" applyFont="1" applyFill="1" applyBorder="1" applyAlignment="1" applyProtection="1">
      <alignment horizontal="center" vertical="center" wrapText="1"/>
      <protection hidden="1"/>
    </xf>
    <xf numFmtId="0" fontId="55" fillId="10" borderId="114" xfId="0" applyFont="1" applyFill="1" applyBorder="1" applyAlignment="1" applyProtection="1">
      <alignment horizontal="center" vertical="center" wrapText="1"/>
      <protection hidden="1"/>
    </xf>
    <xf numFmtId="0" fontId="56" fillId="10" borderId="31" xfId="0" applyFont="1" applyFill="1" applyBorder="1" applyAlignment="1" applyProtection="1">
      <alignment horizontal="center" vertical="center" wrapText="1"/>
      <protection locked="0"/>
    </xf>
    <xf numFmtId="0" fontId="56" fillId="10" borderId="115" xfId="0" applyFont="1" applyFill="1" applyBorder="1" applyAlignment="1" applyProtection="1">
      <alignment horizontal="center" vertical="center" wrapText="1"/>
      <protection locked="0"/>
    </xf>
    <xf numFmtId="0" fontId="56" fillId="10" borderId="83" xfId="0" applyFont="1" applyFill="1" applyBorder="1" applyAlignment="1" applyProtection="1">
      <alignment horizontal="center" vertical="center" wrapText="1"/>
      <protection locked="0" hidden="1"/>
    </xf>
    <xf numFmtId="0" fontId="56" fillId="10" borderId="19" xfId="0" applyFont="1" applyFill="1" applyBorder="1" applyAlignment="1" applyProtection="1">
      <alignment horizontal="center" vertical="center" wrapText="1"/>
      <protection locked="0" hidden="1"/>
    </xf>
    <xf numFmtId="0" fontId="59" fillId="10" borderId="16" xfId="0" applyFont="1" applyFill="1" applyBorder="1" applyAlignment="1" applyProtection="1">
      <alignment horizontal="center" vertical="center" wrapText="1"/>
      <protection hidden="1"/>
    </xf>
    <xf numFmtId="0" fontId="58" fillId="10" borderId="31" xfId="0" applyFont="1" applyFill="1" applyBorder="1" applyAlignment="1" applyProtection="1">
      <alignment horizontal="center" vertical="center" wrapText="1"/>
      <protection locked="0"/>
    </xf>
    <xf numFmtId="0" fontId="15" fillId="10" borderId="26" xfId="0" applyFont="1" applyFill="1" applyBorder="1" applyAlignment="1" applyProtection="1">
      <alignment horizontal="center" vertical="center" wrapText="1"/>
      <protection hidden="1"/>
    </xf>
    <xf numFmtId="0" fontId="15" fillId="10" borderId="114" xfId="0" applyFont="1" applyFill="1" applyBorder="1" applyAlignment="1" applyProtection="1">
      <alignment horizontal="center" vertical="center" wrapText="1"/>
      <protection hidden="1"/>
    </xf>
    <xf numFmtId="0" fontId="47" fillId="10" borderId="112" xfId="0" applyFont="1" applyFill="1" applyBorder="1" applyAlignment="1" applyProtection="1">
      <alignment horizontal="center" vertical="center" wrapText="1"/>
      <protection hidden="1"/>
    </xf>
    <xf numFmtId="0" fontId="15" fillId="5" borderId="26" xfId="0" applyFont="1" applyFill="1" applyBorder="1" applyAlignment="1" applyProtection="1">
      <alignment horizontal="center" vertical="center" wrapText="1"/>
      <protection hidden="1"/>
    </xf>
    <xf numFmtId="0" fontId="15" fillId="5" borderId="114" xfId="0" applyFont="1" applyFill="1" applyBorder="1" applyAlignment="1" applyProtection="1">
      <alignment horizontal="center" vertical="center" wrapText="1"/>
      <protection hidden="1"/>
    </xf>
    <xf numFmtId="0" fontId="47" fillId="5" borderId="112" xfId="0" applyFont="1" applyFill="1" applyBorder="1" applyAlignment="1" applyProtection="1">
      <alignment horizontal="center" vertical="center" wrapText="1"/>
      <protection hidden="1"/>
    </xf>
    <xf numFmtId="0" fontId="55" fillId="5" borderId="16" xfId="0" applyFont="1" applyFill="1" applyBorder="1" applyAlignment="1" applyProtection="1">
      <alignment horizontal="center" vertical="center" wrapText="1"/>
      <protection hidden="1"/>
    </xf>
    <xf numFmtId="0" fontId="55" fillId="5" borderId="114" xfId="0" applyFont="1" applyFill="1" applyBorder="1" applyAlignment="1" applyProtection="1">
      <alignment horizontal="center" vertical="center" wrapText="1"/>
      <protection hidden="1"/>
    </xf>
    <xf numFmtId="0" fontId="59" fillId="5" borderId="16" xfId="0" applyFont="1" applyFill="1" applyBorder="1" applyAlignment="1" applyProtection="1">
      <alignment horizontal="center" vertical="center" wrapText="1"/>
      <protection hidden="1"/>
    </xf>
    <xf numFmtId="0" fontId="37" fillId="5" borderId="28" xfId="0" applyFont="1" applyFill="1" applyBorder="1" applyAlignment="1" applyProtection="1">
      <alignment horizontal="center" vertical="center" wrapText="1"/>
      <protection locked="0"/>
    </xf>
    <xf numFmtId="0" fontId="37" fillId="5" borderId="115" xfId="0" applyFont="1" applyFill="1" applyBorder="1" applyAlignment="1" applyProtection="1">
      <alignment horizontal="center" vertical="center" wrapText="1"/>
      <protection locked="0"/>
    </xf>
    <xf numFmtId="0" fontId="56" fillId="5" borderId="31" xfId="0" applyFont="1" applyFill="1" applyBorder="1" applyAlignment="1" applyProtection="1">
      <alignment horizontal="center" vertical="center" wrapText="1"/>
      <protection locked="0"/>
    </xf>
    <xf numFmtId="0" fontId="56" fillId="5" borderId="115" xfId="0" applyFont="1" applyFill="1" applyBorder="1" applyAlignment="1" applyProtection="1">
      <alignment horizontal="center" vertical="center" wrapText="1"/>
      <protection locked="0"/>
    </xf>
    <xf numFmtId="0" fontId="58" fillId="5" borderId="31" xfId="0" applyFont="1" applyFill="1" applyBorder="1" applyAlignment="1" applyProtection="1">
      <alignment horizontal="center" vertical="center" wrapText="1"/>
      <protection locked="0"/>
    </xf>
    <xf numFmtId="0" fontId="37" fillId="5" borderId="88" xfId="0" applyFont="1" applyFill="1" applyBorder="1" applyAlignment="1" applyProtection="1">
      <alignment horizontal="center" vertical="center" wrapText="1"/>
      <protection locked="0" hidden="1"/>
    </xf>
    <xf numFmtId="0" fontId="37" fillId="5" borderId="83" xfId="0" applyFont="1" applyFill="1" applyBorder="1" applyAlignment="1" applyProtection="1">
      <alignment horizontal="center" vertical="center" wrapText="1"/>
      <protection locked="0" hidden="1"/>
    </xf>
    <xf numFmtId="0" fontId="56" fillId="5" borderId="83" xfId="0" applyFont="1" applyFill="1" applyBorder="1" applyAlignment="1" applyProtection="1">
      <alignment horizontal="center" vertical="center" wrapText="1"/>
      <protection locked="0" hidden="1"/>
    </xf>
    <xf numFmtId="0" fontId="56" fillId="5" borderId="19" xfId="0" applyFont="1" applyFill="1" applyBorder="1" applyAlignment="1" applyProtection="1">
      <alignment horizontal="center" vertical="center" wrapText="1"/>
      <protection locked="0" hidden="1"/>
    </xf>
    <xf numFmtId="0" fontId="58" fillId="5" borderId="19" xfId="0" applyFont="1" applyFill="1" applyBorder="1" applyAlignment="1" applyProtection="1">
      <alignment horizontal="center" vertical="center" wrapText="1"/>
      <protection locked="0" hidden="1"/>
    </xf>
    <xf numFmtId="0" fontId="15" fillId="11" borderId="26" xfId="0" applyFont="1" applyFill="1" applyBorder="1" applyAlignment="1" applyProtection="1">
      <alignment horizontal="center" vertical="center" wrapText="1"/>
      <protection hidden="1"/>
    </xf>
    <xf numFmtId="0" fontId="15" fillId="11" borderId="114" xfId="0" applyFont="1" applyFill="1" applyBorder="1" applyAlignment="1" applyProtection="1">
      <alignment horizontal="center" vertical="center" wrapText="1"/>
      <protection hidden="1"/>
    </xf>
    <xf numFmtId="0" fontId="47" fillId="11" borderId="112" xfId="0" applyFont="1" applyFill="1" applyBorder="1" applyAlignment="1" applyProtection="1">
      <alignment horizontal="center" vertical="center" wrapText="1"/>
      <protection hidden="1"/>
    </xf>
    <xf numFmtId="0" fontId="55" fillId="11" borderId="16" xfId="0" applyFont="1" applyFill="1" applyBorder="1" applyAlignment="1" applyProtection="1">
      <alignment horizontal="center" vertical="center" wrapText="1"/>
      <protection hidden="1"/>
    </xf>
    <xf numFmtId="0" fontId="55" fillId="11" borderId="114" xfId="0" applyFont="1" applyFill="1" applyBorder="1" applyAlignment="1" applyProtection="1">
      <alignment horizontal="center" vertical="center" wrapText="1"/>
      <protection hidden="1"/>
    </xf>
    <xf numFmtId="0" fontId="59" fillId="11" borderId="16" xfId="0" applyFont="1" applyFill="1" applyBorder="1" applyAlignment="1" applyProtection="1">
      <alignment horizontal="center" vertical="center" wrapText="1"/>
      <protection hidden="1"/>
    </xf>
    <xf numFmtId="0" fontId="37" fillId="11" borderId="88" xfId="0" applyFont="1" applyFill="1" applyBorder="1" applyAlignment="1" applyProtection="1">
      <alignment horizontal="center" vertical="center" wrapText="1"/>
      <protection locked="0" hidden="1"/>
    </xf>
    <xf numFmtId="0" fontId="37" fillId="11" borderId="83" xfId="0" applyFont="1" applyFill="1" applyBorder="1" applyAlignment="1" applyProtection="1">
      <alignment horizontal="center" vertical="center" wrapText="1"/>
      <protection locked="0" hidden="1"/>
    </xf>
    <xf numFmtId="0" fontId="56" fillId="11" borderId="83" xfId="0" applyFont="1" applyFill="1" applyBorder="1" applyAlignment="1" applyProtection="1">
      <alignment horizontal="center" vertical="center" wrapText="1"/>
      <protection locked="0" hidden="1"/>
    </xf>
    <xf numFmtId="0" fontId="56" fillId="11" borderId="19" xfId="0" applyFont="1" applyFill="1" applyBorder="1" applyAlignment="1" applyProtection="1">
      <alignment horizontal="center" vertical="center" wrapText="1"/>
      <protection locked="0" hidden="1"/>
    </xf>
    <xf numFmtId="0" fontId="15" fillId="16" borderId="26" xfId="0" applyFont="1" applyFill="1" applyBorder="1" applyAlignment="1" applyProtection="1">
      <alignment horizontal="center" vertical="center" wrapText="1"/>
      <protection hidden="1"/>
    </xf>
    <xf numFmtId="0" fontId="15" fillId="16" borderId="114" xfId="0" applyFont="1" applyFill="1" applyBorder="1" applyAlignment="1" applyProtection="1">
      <alignment horizontal="center" vertical="center" wrapText="1"/>
      <protection hidden="1"/>
    </xf>
    <xf numFmtId="0" fontId="47" fillId="16" borderId="112" xfId="0" applyFont="1" applyFill="1" applyBorder="1" applyAlignment="1" applyProtection="1">
      <alignment horizontal="center" vertical="center" wrapText="1"/>
      <protection hidden="1"/>
    </xf>
    <xf numFmtId="0" fontId="55" fillId="16" borderId="16" xfId="0" applyFont="1" applyFill="1" applyBorder="1" applyAlignment="1" applyProtection="1">
      <alignment horizontal="center" vertical="center" wrapText="1"/>
      <protection hidden="1"/>
    </xf>
    <xf numFmtId="0" fontId="55" fillId="16" borderId="114" xfId="0" applyFont="1" applyFill="1" applyBorder="1" applyAlignment="1" applyProtection="1">
      <alignment horizontal="center" vertical="center" wrapText="1"/>
      <protection hidden="1"/>
    </xf>
    <xf numFmtId="0" fontId="59" fillId="16" borderId="16" xfId="0" applyFont="1" applyFill="1" applyBorder="1" applyAlignment="1" applyProtection="1">
      <alignment horizontal="center" vertical="center" wrapText="1"/>
      <protection hidden="1"/>
    </xf>
    <xf numFmtId="0" fontId="37" fillId="16" borderId="28" xfId="0" applyFont="1" applyFill="1" applyBorder="1" applyAlignment="1" applyProtection="1">
      <alignment horizontal="center" vertical="center" wrapText="1"/>
      <protection locked="0"/>
    </xf>
    <xf numFmtId="0" fontId="37" fillId="16" borderId="115" xfId="0" applyFont="1" applyFill="1" applyBorder="1" applyAlignment="1" applyProtection="1">
      <alignment horizontal="center" vertical="center" wrapText="1"/>
      <protection locked="0"/>
    </xf>
    <xf numFmtId="0" fontId="56" fillId="16" borderId="31" xfId="0" applyFont="1" applyFill="1" applyBorder="1" applyAlignment="1" applyProtection="1">
      <alignment horizontal="center" vertical="center" wrapText="1"/>
      <protection locked="0"/>
    </xf>
    <xf numFmtId="0" fontId="56" fillId="16" borderId="115" xfId="0" applyFont="1" applyFill="1" applyBorder="1" applyAlignment="1" applyProtection="1">
      <alignment horizontal="center" vertical="center" wrapText="1"/>
      <protection locked="0"/>
    </xf>
    <xf numFmtId="0" fontId="58" fillId="16" borderId="31" xfId="0" applyFont="1" applyFill="1" applyBorder="1" applyAlignment="1" applyProtection="1">
      <alignment horizontal="center" vertical="center" wrapText="1"/>
      <protection locked="0"/>
    </xf>
    <xf numFmtId="0" fontId="37" fillId="16" borderId="88" xfId="0" applyFont="1" applyFill="1" applyBorder="1" applyAlignment="1" applyProtection="1">
      <alignment horizontal="center" vertical="center" wrapText="1"/>
      <protection locked="0" hidden="1"/>
    </xf>
    <xf numFmtId="0" fontId="37" fillId="16" borderId="83" xfId="0" applyFont="1" applyFill="1" applyBorder="1" applyAlignment="1" applyProtection="1">
      <alignment horizontal="center" vertical="center" wrapText="1"/>
      <protection locked="0" hidden="1"/>
    </xf>
    <xf numFmtId="0" fontId="56" fillId="16" borderId="83" xfId="0" applyFont="1" applyFill="1" applyBorder="1" applyAlignment="1" applyProtection="1">
      <alignment horizontal="center" vertical="center" wrapText="1"/>
      <protection locked="0" hidden="1"/>
    </xf>
    <xf numFmtId="0" fontId="56" fillId="16" borderId="19" xfId="0" applyFont="1" applyFill="1" applyBorder="1" applyAlignment="1" applyProtection="1">
      <alignment horizontal="center" vertical="center" wrapText="1"/>
      <protection locked="0" hidden="1"/>
    </xf>
    <xf numFmtId="0" fontId="60" fillId="0" borderId="0" xfId="0" applyFont="1" applyAlignment="1">
      <alignment horizontal="center" vertical="center"/>
    </xf>
    <xf numFmtId="0" fontId="61" fillId="0" borderId="0" xfId="0" applyFont="1" applyAlignment="1">
      <alignment horizontal="center" vertical="center"/>
    </xf>
    <xf numFmtId="0" fontId="24" fillId="0" borderId="55" xfId="0" applyFont="1" applyBorder="1" applyAlignment="1" applyProtection="1">
      <alignment horizontal="center"/>
      <protection hidden="1"/>
    </xf>
    <xf numFmtId="0" fontId="1" fillId="15" borderId="167" xfId="0" applyFont="1" applyFill="1" applyBorder="1" applyAlignment="1" applyProtection="1">
      <alignment horizontal="center" vertical="center" wrapText="1"/>
      <protection hidden="1"/>
    </xf>
    <xf numFmtId="0" fontId="1" fillId="15" borderId="164" xfId="0" applyFont="1" applyFill="1" applyBorder="1" applyAlignment="1" applyProtection="1">
      <alignment horizontal="center" vertical="center" wrapText="1"/>
      <protection hidden="1"/>
    </xf>
    <xf numFmtId="164" fontId="48" fillId="15" borderId="165" xfId="0" applyNumberFormat="1" applyFont="1" applyFill="1" applyBorder="1" applyAlignment="1" applyProtection="1">
      <alignment horizontal="center" vertical="center" wrapText="1"/>
      <protection hidden="1"/>
    </xf>
    <xf numFmtId="0" fontId="1" fillId="15" borderId="158" xfId="0" applyFont="1" applyFill="1" applyBorder="1" applyAlignment="1" applyProtection="1">
      <alignment horizontal="center" vertical="center" wrapText="1"/>
      <protection hidden="1"/>
    </xf>
    <xf numFmtId="0" fontId="41" fillId="15" borderId="167" xfId="0" applyFont="1" applyFill="1" applyBorder="1" applyAlignment="1" applyProtection="1">
      <alignment horizontal="center" vertical="center" wrapText="1"/>
      <protection hidden="1"/>
    </xf>
    <xf numFmtId="164" fontId="48" fillId="15" borderId="168" xfId="0" applyNumberFormat="1" applyFont="1" applyFill="1" applyBorder="1" applyAlignment="1" applyProtection="1">
      <alignment horizontal="center" vertical="center" wrapText="1"/>
      <protection hidden="1"/>
    </xf>
    <xf numFmtId="0" fontId="41" fillId="15" borderId="50" xfId="0" applyFont="1" applyFill="1" applyBorder="1" applyAlignment="1" applyProtection="1">
      <alignment horizontal="center" textRotation="90" wrapText="1"/>
      <protection hidden="1"/>
    </xf>
    <xf numFmtId="0" fontId="72" fillId="15" borderId="172" xfId="0" applyFont="1" applyFill="1" applyBorder="1" applyAlignment="1" applyProtection="1">
      <alignment horizontal="center" vertical="center" wrapText="1"/>
      <protection hidden="1"/>
    </xf>
    <xf numFmtId="0" fontId="41" fillId="15" borderId="32" xfId="0" applyFont="1" applyFill="1" applyBorder="1" applyAlignment="1" applyProtection="1">
      <alignment horizontal="center" vertical="center" textRotation="90" wrapText="1"/>
      <protection hidden="1"/>
    </xf>
    <xf numFmtId="0" fontId="69" fillId="15" borderId="160" xfId="0" applyFont="1" applyFill="1" applyBorder="1" applyAlignment="1" applyProtection="1">
      <alignment horizontal="center" vertical="center" wrapText="1"/>
      <protection locked="0"/>
    </xf>
    <xf numFmtId="0" fontId="69" fillId="15" borderId="115" xfId="0" applyFont="1" applyFill="1" applyBorder="1" applyAlignment="1" applyProtection="1">
      <alignment horizontal="center" vertical="center" wrapText="1"/>
      <protection locked="0"/>
    </xf>
    <xf numFmtId="0" fontId="73" fillId="15" borderId="132" xfId="0" applyFont="1" applyFill="1" applyBorder="1" applyAlignment="1" applyProtection="1">
      <alignment horizontal="center" vertical="center" wrapText="1"/>
      <protection locked="0"/>
    </xf>
    <xf numFmtId="0" fontId="63" fillId="15" borderId="31" xfId="0" applyFont="1" applyFill="1" applyBorder="1" applyAlignment="1" applyProtection="1">
      <alignment horizontal="center" vertical="center" wrapText="1"/>
      <protection locked="0"/>
    </xf>
    <xf numFmtId="0" fontId="63" fillId="15" borderId="115" xfId="0" applyFont="1" applyFill="1" applyBorder="1" applyAlignment="1" applyProtection="1">
      <alignment horizontal="center" vertical="center" wrapText="1"/>
      <protection locked="0"/>
    </xf>
    <xf numFmtId="0" fontId="73" fillId="15" borderId="31" xfId="0" applyFont="1" applyFill="1" applyBorder="1" applyAlignment="1" applyProtection="1">
      <alignment horizontal="center" vertical="center" wrapText="1"/>
      <protection locked="0"/>
    </xf>
    <xf numFmtId="0" fontId="70" fillId="15" borderId="31" xfId="0" applyFont="1" applyFill="1" applyBorder="1" applyAlignment="1" applyProtection="1">
      <alignment horizontal="center" vertical="center" wrapText="1"/>
      <protection locked="0"/>
    </xf>
    <xf numFmtId="0" fontId="71" fillId="15" borderId="31" xfId="0" applyFont="1" applyFill="1" applyBorder="1" applyAlignment="1" applyProtection="1">
      <alignment horizontal="center" vertical="center" wrapText="1"/>
      <protection hidden="1"/>
    </xf>
    <xf numFmtId="0" fontId="73" fillId="15" borderId="160" xfId="0" applyFont="1" applyFill="1" applyBorder="1" applyAlignment="1" applyProtection="1">
      <alignment horizontal="center" vertical="center" wrapText="1"/>
      <protection locked="0"/>
    </xf>
    <xf numFmtId="0" fontId="41" fillId="15" borderId="51" xfId="0" applyFont="1" applyFill="1" applyBorder="1" applyAlignment="1" applyProtection="1">
      <alignment horizontal="center" vertical="center" textRotation="90" wrapText="1"/>
      <protection hidden="1"/>
    </xf>
    <xf numFmtId="0" fontId="69" fillId="15" borderId="162" xfId="0" applyFont="1" applyFill="1" applyBorder="1" applyAlignment="1" applyProtection="1">
      <alignment horizontal="center" vertical="center" wrapText="1"/>
      <protection locked="0" hidden="1"/>
    </xf>
    <xf numFmtId="0" fontId="69" fillId="15" borderId="150" xfId="0" applyFont="1" applyFill="1" applyBorder="1" applyAlignment="1" applyProtection="1">
      <alignment horizontal="center" vertical="center" wrapText="1"/>
      <protection locked="0" hidden="1"/>
    </xf>
    <xf numFmtId="0" fontId="73" fillId="15" borderId="150" xfId="0" applyFont="1" applyFill="1" applyBorder="1" applyAlignment="1" applyProtection="1">
      <alignment horizontal="center" vertical="center" wrapText="1"/>
      <protection locked="0" hidden="1"/>
    </xf>
    <xf numFmtId="0" fontId="63" fillId="15" borderId="150" xfId="0" applyFont="1" applyFill="1" applyBorder="1" applyAlignment="1" applyProtection="1">
      <alignment horizontal="center" vertical="center" wrapText="1"/>
      <protection locked="0" hidden="1"/>
    </xf>
    <xf numFmtId="0" fontId="63" fillId="15" borderId="151" xfId="0" applyFont="1" applyFill="1" applyBorder="1" applyAlignment="1" applyProtection="1">
      <alignment horizontal="center" vertical="center" wrapText="1"/>
      <protection locked="0" hidden="1"/>
    </xf>
    <xf numFmtId="0" fontId="73" fillId="15" borderId="151" xfId="0" applyFont="1" applyFill="1" applyBorder="1" applyAlignment="1" applyProtection="1">
      <alignment horizontal="center" vertical="center" wrapText="1"/>
      <protection locked="0" hidden="1"/>
    </xf>
    <xf numFmtId="0" fontId="70" fillId="15" borderId="151" xfId="0" applyFont="1" applyFill="1" applyBorder="1" applyAlignment="1" applyProtection="1">
      <alignment horizontal="center" vertical="center" wrapText="1"/>
      <protection locked="0" hidden="1"/>
    </xf>
    <xf numFmtId="0" fontId="71" fillId="15" borderId="151" xfId="0" applyFont="1" applyFill="1" applyBorder="1" applyAlignment="1" applyProtection="1">
      <alignment horizontal="center" vertical="center" wrapText="1"/>
      <protection hidden="1"/>
    </xf>
    <xf numFmtId="0" fontId="71" fillId="15" borderId="151" xfId="0" applyFont="1" applyFill="1" applyBorder="1" applyAlignment="1" applyProtection="1">
      <alignment horizontal="center" vertical="center" textRotation="90" wrapText="1"/>
      <protection hidden="1"/>
    </xf>
    <xf numFmtId="0" fontId="72" fillId="15" borderId="163" xfId="0" applyFont="1" applyFill="1" applyBorder="1" applyAlignment="1" applyProtection="1">
      <alignment horizontal="center" vertical="center" wrapText="1"/>
      <protection hidden="1"/>
    </xf>
    <xf numFmtId="0" fontId="73" fillId="15" borderId="162" xfId="0" applyFont="1" applyFill="1" applyBorder="1" applyAlignment="1" applyProtection="1">
      <alignment horizontal="center" vertical="center" wrapText="1"/>
      <protection locked="0" hidden="1"/>
    </xf>
    <xf numFmtId="0" fontId="41" fillId="15" borderId="162" xfId="0" applyFont="1" applyFill="1" applyBorder="1" applyAlignment="1" applyProtection="1">
      <alignment horizontal="center" vertical="center" wrapText="1"/>
      <protection hidden="1"/>
    </xf>
    <xf numFmtId="0" fontId="41" fillId="15" borderId="151" xfId="0" applyFont="1" applyFill="1" applyBorder="1" applyAlignment="1" applyProtection="1">
      <alignment horizontal="center" vertical="center" wrapText="1"/>
      <protection hidden="1"/>
    </xf>
    <xf numFmtId="0" fontId="41" fillId="15" borderId="163" xfId="0" applyFont="1" applyFill="1" applyBorder="1" applyAlignment="1" applyProtection="1">
      <alignment horizontal="center" vertical="center" wrapText="1"/>
      <protection hidden="1"/>
    </xf>
    <xf numFmtId="0" fontId="41" fillId="15" borderId="152" xfId="0" applyFont="1" applyFill="1" applyBorder="1" applyAlignment="1" applyProtection="1">
      <alignment horizontal="center" vertical="center" wrapText="1"/>
      <protection hidden="1"/>
    </xf>
    <xf numFmtId="0" fontId="69" fillId="15" borderId="178" xfId="0" applyFont="1" applyFill="1" applyBorder="1" applyAlignment="1" applyProtection="1">
      <alignment horizontal="center" vertical="center" wrapText="1"/>
      <protection locked="0" hidden="1"/>
    </xf>
    <xf numFmtId="0" fontId="41" fillId="15" borderId="116" xfId="0" applyFont="1" applyFill="1" applyBorder="1" applyAlignment="1" applyProtection="1">
      <alignment horizontal="center" vertical="center" wrapText="1"/>
      <protection locked="0"/>
    </xf>
    <xf numFmtId="0" fontId="74" fillId="15" borderId="116" xfId="0" applyFont="1" applyFill="1" applyBorder="1" applyAlignment="1" applyProtection="1">
      <alignment horizontal="center" vertical="center" wrapText="1"/>
      <protection locked="0"/>
    </xf>
    <xf numFmtId="0" fontId="76" fillId="15" borderId="116" xfId="0" applyFont="1" applyFill="1" applyBorder="1" applyAlignment="1" applyProtection="1">
      <alignment horizontal="center" vertical="center" wrapText="1"/>
      <protection locked="0"/>
    </xf>
    <xf numFmtId="0" fontId="76" fillId="15" borderId="18" xfId="0" applyFont="1" applyFill="1" applyBorder="1" applyAlignment="1" applyProtection="1">
      <alignment horizontal="center" vertical="center" wrapText="1"/>
      <protection locked="0"/>
    </xf>
    <xf numFmtId="0" fontId="73" fillId="15" borderId="18" xfId="0" applyFont="1" applyFill="1" applyBorder="1" applyAlignment="1" applyProtection="1">
      <alignment horizontal="center" vertical="center" wrapText="1"/>
      <protection locked="0"/>
    </xf>
    <xf numFmtId="0" fontId="77" fillId="15" borderId="18" xfId="0" applyFont="1" applyFill="1" applyBorder="1" applyAlignment="1" applyProtection="1">
      <alignment horizontal="center" vertical="center" wrapText="1"/>
      <protection hidden="1"/>
    </xf>
    <xf numFmtId="0" fontId="73" fillId="15" borderId="18" xfId="0" applyFont="1" applyFill="1" applyBorder="1" applyAlignment="1" applyProtection="1">
      <alignment horizontal="center" vertical="center" wrapText="1"/>
      <protection locked="0" hidden="1"/>
    </xf>
    <xf numFmtId="0" fontId="69" fillId="15" borderId="165" xfId="0" applyFont="1" applyFill="1" applyBorder="1" applyAlignment="1" applyProtection="1">
      <alignment horizontal="center" vertical="center" wrapText="1"/>
      <protection hidden="1"/>
    </xf>
    <xf numFmtId="0" fontId="41" fillId="15" borderId="164" xfId="0" applyFont="1" applyFill="1" applyBorder="1" applyAlignment="1" applyProtection="1">
      <alignment horizontal="center" vertical="center" wrapText="1"/>
      <protection locked="0"/>
    </xf>
    <xf numFmtId="0" fontId="74" fillId="15" borderId="164" xfId="0" applyFont="1" applyFill="1" applyBorder="1" applyAlignment="1" applyProtection="1">
      <alignment horizontal="center" vertical="center" wrapText="1"/>
      <protection locked="0"/>
    </xf>
    <xf numFmtId="0" fontId="74" fillId="15" borderId="18" xfId="0" applyFont="1" applyFill="1" applyBorder="1" applyAlignment="1" applyProtection="1">
      <alignment horizontal="center" vertical="center" wrapText="1"/>
      <protection locked="0"/>
    </xf>
    <xf numFmtId="0" fontId="41" fillId="15" borderId="18" xfId="0" applyFont="1" applyFill="1" applyBorder="1" applyAlignment="1" applyProtection="1">
      <alignment horizontal="center" vertical="center" wrapText="1"/>
      <protection locked="0"/>
    </xf>
    <xf numFmtId="2" fontId="41" fillId="15" borderId="165" xfId="0" applyNumberFormat="1" applyFont="1" applyFill="1" applyBorder="1" applyAlignment="1" applyProtection="1">
      <alignment horizontal="center" vertical="center" wrapText="1"/>
      <protection hidden="1"/>
    </xf>
    <xf numFmtId="0" fontId="69" fillId="15" borderId="164" xfId="0" applyFont="1" applyFill="1" applyBorder="1" applyAlignment="1" applyProtection="1">
      <alignment horizontal="center" vertical="center" wrapText="1"/>
      <protection hidden="1"/>
    </xf>
    <xf numFmtId="0" fontId="69" fillId="15" borderId="18" xfId="0" applyFont="1" applyFill="1" applyBorder="1" applyAlignment="1" applyProtection="1">
      <alignment horizontal="center" vertical="center" wrapText="1"/>
      <protection hidden="1"/>
    </xf>
    <xf numFmtId="0" fontId="41" fillId="15" borderId="165" xfId="0" applyFont="1" applyFill="1" applyBorder="1" applyAlignment="1" applyProtection="1">
      <alignment horizontal="center" vertical="center" wrapText="1"/>
      <protection hidden="1"/>
    </xf>
    <xf numFmtId="0" fontId="69" fillId="15" borderId="179" xfId="0" applyFont="1" applyFill="1" applyBorder="1" applyAlignment="1" applyProtection="1">
      <alignment horizontal="center" vertical="center" wrapText="1"/>
      <protection locked="0" hidden="1"/>
    </xf>
    <xf numFmtId="0" fontId="74" fillId="15" borderId="158" xfId="0" applyFont="1" applyFill="1" applyBorder="1" applyAlignment="1" applyProtection="1">
      <alignment horizontal="center" vertical="center" wrapText="1"/>
      <protection locked="0"/>
    </xf>
    <xf numFmtId="0" fontId="77" fillId="15" borderId="16" xfId="0" applyFont="1" applyFill="1" applyBorder="1" applyAlignment="1" applyProtection="1">
      <alignment horizontal="center" vertical="center" wrapText="1"/>
      <protection hidden="1"/>
    </xf>
    <xf numFmtId="0" fontId="41" fillId="15" borderId="158" xfId="0" applyFont="1" applyFill="1" applyBorder="1" applyAlignment="1" applyProtection="1">
      <alignment horizontal="center" vertical="center" wrapText="1"/>
      <protection locked="0"/>
    </xf>
    <xf numFmtId="0" fontId="41" fillId="15" borderId="16" xfId="0" applyFont="1" applyFill="1" applyBorder="1" applyAlignment="1" applyProtection="1">
      <alignment horizontal="center" vertical="center" wrapText="1"/>
      <protection locked="0"/>
    </xf>
    <xf numFmtId="2" fontId="41" fillId="15" borderId="172" xfId="0" applyNumberFormat="1" applyFont="1" applyFill="1" applyBorder="1" applyAlignment="1" applyProtection="1">
      <alignment horizontal="center" vertical="center" wrapText="1"/>
      <protection hidden="1"/>
    </xf>
    <xf numFmtId="0" fontId="69" fillId="15" borderId="180" xfId="0" applyFont="1" applyFill="1" applyBorder="1" applyAlignment="1" applyProtection="1">
      <alignment horizontal="center" vertical="center" wrapText="1"/>
      <protection locked="0" hidden="1"/>
    </xf>
    <xf numFmtId="0" fontId="41" fillId="15" borderId="177" xfId="0" applyFont="1" applyFill="1" applyBorder="1" applyAlignment="1" applyProtection="1">
      <alignment horizontal="center" vertical="center" wrapText="1"/>
      <protection locked="0"/>
    </xf>
    <xf numFmtId="0" fontId="74" fillId="15" borderId="177" xfId="0" applyFont="1" applyFill="1" applyBorder="1" applyAlignment="1" applyProtection="1">
      <alignment horizontal="center" vertical="center" wrapText="1"/>
      <protection locked="0"/>
    </xf>
    <xf numFmtId="0" fontId="76" fillId="15" borderId="177" xfId="0" applyFont="1" applyFill="1" applyBorder="1" applyAlignment="1" applyProtection="1">
      <alignment horizontal="center" vertical="center" wrapText="1"/>
      <protection locked="0"/>
    </xf>
    <xf numFmtId="0" fontId="76" fillId="15" borderId="167" xfId="0" applyFont="1" applyFill="1" applyBorder="1" applyAlignment="1" applyProtection="1">
      <alignment horizontal="center" vertical="center" wrapText="1"/>
      <protection locked="0"/>
    </xf>
    <xf numFmtId="0" fontId="73" fillId="15" borderId="167" xfId="0" applyFont="1" applyFill="1" applyBorder="1" applyAlignment="1" applyProtection="1">
      <alignment horizontal="center" vertical="center" wrapText="1"/>
      <protection locked="0"/>
    </xf>
    <xf numFmtId="0" fontId="77" fillId="15" borderId="167" xfId="0" applyFont="1" applyFill="1" applyBorder="1" applyAlignment="1" applyProtection="1">
      <alignment horizontal="center" vertical="center" wrapText="1"/>
      <protection hidden="1"/>
    </xf>
    <xf numFmtId="0" fontId="73" fillId="15" borderId="167" xfId="0" applyFont="1" applyFill="1" applyBorder="1" applyAlignment="1" applyProtection="1">
      <alignment horizontal="center" vertical="center" wrapText="1"/>
      <protection locked="0" hidden="1"/>
    </xf>
    <xf numFmtId="0" fontId="69" fillId="15" borderId="168" xfId="0" applyFont="1" applyFill="1" applyBorder="1" applyAlignment="1" applyProtection="1">
      <alignment horizontal="center" vertical="center" wrapText="1"/>
      <protection hidden="1"/>
    </xf>
    <xf numFmtId="0" fontId="41" fillId="15" borderId="166" xfId="0" applyFont="1" applyFill="1" applyBorder="1" applyAlignment="1" applyProtection="1">
      <alignment horizontal="center" vertical="center" wrapText="1"/>
      <protection locked="0"/>
    </xf>
    <xf numFmtId="0" fontId="74" fillId="15" borderId="175" xfId="0" applyFont="1" applyFill="1" applyBorder="1" applyAlignment="1" applyProtection="1">
      <alignment horizontal="center" vertical="center" wrapText="1"/>
      <protection locked="0"/>
    </xf>
    <xf numFmtId="0" fontId="74" fillId="15" borderId="19" xfId="0" applyFont="1" applyFill="1" applyBorder="1" applyAlignment="1" applyProtection="1">
      <alignment horizontal="center" vertical="center" wrapText="1"/>
      <protection locked="0"/>
    </xf>
    <xf numFmtId="0" fontId="77" fillId="15" borderId="17" xfId="0" applyFont="1" applyFill="1" applyBorder="1" applyAlignment="1" applyProtection="1">
      <alignment horizontal="center" vertical="center" wrapText="1"/>
      <protection hidden="1"/>
    </xf>
    <xf numFmtId="0" fontId="41" fillId="15" borderId="19" xfId="0" applyFont="1" applyFill="1" applyBorder="1" applyAlignment="1" applyProtection="1">
      <alignment horizontal="center" vertical="center" wrapText="1"/>
      <protection hidden="1"/>
    </xf>
    <xf numFmtId="0" fontId="69" fillId="15" borderId="159" xfId="0" applyFont="1" applyFill="1" applyBorder="1" applyAlignment="1" applyProtection="1">
      <alignment horizontal="center" vertical="center" wrapText="1"/>
      <protection hidden="1"/>
    </xf>
    <xf numFmtId="0" fontId="41" fillId="15" borderId="175" xfId="0" applyFont="1" applyFill="1" applyBorder="1" applyAlignment="1" applyProtection="1">
      <alignment horizontal="center" vertical="center" wrapText="1"/>
      <protection locked="0"/>
    </xf>
    <xf numFmtId="0" fontId="41" fillId="15" borderId="17" xfId="0" applyFont="1" applyFill="1" applyBorder="1" applyAlignment="1" applyProtection="1">
      <alignment horizontal="center" vertical="center" wrapText="1"/>
      <protection locked="0"/>
    </xf>
    <xf numFmtId="2" fontId="41" fillId="15" borderId="204" xfId="0" applyNumberFormat="1" applyFont="1" applyFill="1" applyBorder="1" applyAlignment="1" applyProtection="1">
      <alignment horizontal="center" vertical="center" wrapText="1"/>
      <protection hidden="1"/>
    </xf>
    <xf numFmtId="0" fontId="69" fillId="15" borderId="183" xfId="0" applyFont="1" applyFill="1" applyBorder="1" applyAlignment="1" applyProtection="1">
      <alignment horizontal="center" vertical="center" wrapText="1"/>
      <protection hidden="1"/>
    </xf>
    <xf numFmtId="0" fontId="69" fillId="15" borderId="19" xfId="0" applyFont="1" applyFill="1" applyBorder="1" applyAlignment="1" applyProtection="1">
      <alignment horizontal="center" vertical="center" wrapText="1"/>
      <protection hidden="1"/>
    </xf>
    <xf numFmtId="0" fontId="41" fillId="15" borderId="159" xfId="0" applyFont="1" applyFill="1" applyBorder="1" applyAlignment="1" applyProtection="1">
      <alignment horizontal="center" vertical="center" wrapText="1"/>
      <protection hidden="1"/>
    </xf>
    <xf numFmtId="0" fontId="68" fillId="17" borderId="93" xfId="0" applyFont="1" applyFill="1" applyBorder="1" applyAlignment="1" applyProtection="1">
      <alignment horizontal="center" vertical="center"/>
      <protection hidden="1"/>
    </xf>
    <xf numFmtId="0" fontId="65" fillId="17" borderId="100" xfId="0" applyFont="1" applyFill="1" applyBorder="1" applyAlignment="1" applyProtection="1">
      <alignment horizontal="center" vertical="center"/>
      <protection hidden="1"/>
    </xf>
    <xf numFmtId="0" fontId="68" fillId="0" borderId="99" xfId="0" applyFont="1" applyBorder="1" applyAlignment="1" applyProtection="1">
      <alignment horizontal="center" vertical="center"/>
      <protection hidden="1"/>
    </xf>
    <xf numFmtId="0" fontId="68" fillId="0" borderId="185" xfId="0" applyFont="1" applyBorder="1" applyAlignment="1" applyProtection="1">
      <alignment horizontal="center" vertical="center"/>
      <protection hidden="1"/>
    </xf>
    <xf numFmtId="0" fontId="68" fillId="17" borderId="191" xfId="0" applyFont="1" applyFill="1" applyBorder="1" applyAlignment="1" applyProtection="1">
      <alignment horizontal="center" vertical="center"/>
      <protection hidden="1"/>
    </xf>
    <xf numFmtId="0" fontId="65" fillId="17" borderId="195" xfId="0" applyFont="1" applyFill="1" applyBorder="1" applyAlignment="1" applyProtection="1">
      <alignment horizontal="center" vertical="center"/>
      <protection hidden="1"/>
    </xf>
    <xf numFmtId="0" fontId="65" fillId="14" borderId="102" xfId="0" applyFont="1" applyFill="1" applyBorder="1" applyAlignment="1" applyProtection="1">
      <alignment vertical="center"/>
      <protection hidden="1"/>
    </xf>
    <xf numFmtId="0" fontId="65" fillId="14" borderId="193" xfId="0" applyFont="1" applyFill="1" applyBorder="1" applyAlignment="1" applyProtection="1">
      <alignment vertical="center"/>
      <protection hidden="1"/>
    </xf>
    <xf numFmtId="0" fontId="68" fillId="0" borderId="0" xfId="0" applyFont="1"/>
    <xf numFmtId="0" fontId="41" fillId="15" borderId="158" xfId="0" applyFont="1" applyFill="1" applyBorder="1" applyAlignment="1" applyProtection="1">
      <alignment horizontal="center" vertical="center" textRotation="90" wrapText="1"/>
      <protection hidden="1"/>
    </xf>
    <xf numFmtId="0" fontId="41" fillId="15" borderId="114" xfId="0" applyFont="1" applyFill="1" applyBorder="1" applyAlignment="1" applyProtection="1">
      <alignment horizontal="center" vertical="center" textRotation="90" wrapText="1"/>
      <protection hidden="1"/>
    </xf>
    <xf numFmtId="0" fontId="74" fillId="15" borderId="112" xfId="0" applyFont="1" applyFill="1" applyBorder="1" applyAlignment="1" applyProtection="1">
      <alignment horizontal="center" vertical="center" textRotation="90" wrapText="1"/>
      <protection hidden="1"/>
    </xf>
    <xf numFmtId="0" fontId="63" fillId="15" borderId="16" xfId="0" applyFont="1" applyFill="1" applyBorder="1" applyAlignment="1" applyProtection="1">
      <alignment horizontal="center" vertical="center" textRotation="90" wrapText="1"/>
      <protection hidden="1"/>
    </xf>
    <xf numFmtId="0" fontId="63" fillId="15" borderId="114" xfId="0" applyFont="1" applyFill="1" applyBorder="1" applyAlignment="1" applyProtection="1">
      <alignment horizontal="center" vertical="center" textRotation="90" wrapText="1"/>
      <protection hidden="1"/>
    </xf>
    <xf numFmtId="0" fontId="73" fillId="15" borderId="16" xfId="0" applyFont="1" applyFill="1" applyBorder="1" applyAlignment="1" applyProtection="1">
      <alignment horizontal="center" vertical="center" textRotation="90" wrapText="1"/>
      <protection hidden="1"/>
    </xf>
    <xf numFmtId="0" fontId="70" fillId="15" borderId="16" xfId="0" applyFont="1" applyFill="1" applyBorder="1" applyAlignment="1" applyProtection="1">
      <alignment horizontal="center" vertical="center" textRotation="90" wrapText="1"/>
      <protection hidden="1"/>
    </xf>
    <xf numFmtId="0" fontId="38" fillId="15" borderId="197" xfId="0" applyFont="1" applyFill="1" applyBorder="1" applyAlignment="1" applyProtection="1">
      <alignment vertical="center"/>
      <protection hidden="1"/>
    </xf>
    <xf numFmtId="0" fontId="38" fillId="15" borderId="207" xfId="0" applyFont="1" applyFill="1" applyBorder="1" applyAlignment="1" applyProtection="1">
      <alignment vertical="center"/>
      <protection hidden="1"/>
    </xf>
    <xf numFmtId="0" fontId="58" fillId="10" borderId="19" xfId="0" applyFont="1" applyFill="1" applyBorder="1" applyAlignment="1" applyProtection="1">
      <alignment horizontal="center" vertical="center" wrapText="1"/>
      <protection locked="0"/>
    </xf>
    <xf numFmtId="0" fontId="58" fillId="11" borderId="19" xfId="0" applyFont="1" applyFill="1" applyBorder="1" applyAlignment="1" applyProtection="1">
      <alignment horizontal="center" vertical="center" wrapText="1"/>
      <protection locked="0"/>
    </xf>
    <xf numFmtId="0" fontId="58" fillId="16" borderId="19" xfId="0" applyFont="1" applyFill="1" applyBorder="1" applyAlignment="1" applyProtection="1">
      <alignment horizontal="center" vertical="center" wrapText="1"/>
      <protection locked="0"/>
    </xf>
    <xf numFmtId="0" fontId="34" fillId="0" borderId="99" xfId="0" applyFont="1" applyBorder="1" applyAlignment="1" applyProtection="1">
      <alignment horizontal="center" vertical="center" textRotation="90"/>
      <protection hidden="1"/>
    </xf>
    <xf numFmtId="0" fontId="34" fillId="0" borderId="208" xfId="0" applyFont="1" applyBorder="1" applyAlignment="1" applyProtection="1">
      <alignment horizontal="center" vertical="center"/>
      <protection hidden="1"/>
    </xf>
    <xf numFmtId="0" fontId="34" fillId="0" borderId="209" xfId="0" applyFont="1" applyBorder="1" applyAlignment="1" applyProtection="1">
      <alignment horizontal="center" vertical="center"/>
      <protection hidden="1"/>
    </xf>
    <xf numFmtId="0" fontId="5" fillId="0" borderId="210" xfId="0" applyFont="1" applyBorder="1" applyAlignment="1" applyProtection="1">
      <alignment horizontal="center" vertical="center"/>
      <protection hidden="1"/>
    </xf>
    <xf numFmtId="0" fontId="5" fillId="0" borderId="211" xfId="0" applyFont="1" applyBorder="1" applyAlignment="1" applyProtection="1">
      <alignment horizontal="center" vertical="center"/>
      <protection hidden="1"/>
    </xf>
    <xf numFmtId="0" fontId="34" fillId="0" borderId="212" xfId="0" applyFont="1" applyBorder="1" applyAlignment="1" applyProtection="1">
      <alignment horizontal="center" vertical="center"/>
      <protection hidden="1"/>
    </xf>
    <xf numFmtId="2" fontId="41" fillId="15" borderId="151" xfId="0" applyNumberFormat="1" applyFont="1" applyFill="1" applyBorder="1" applyAlignment="1" applyProtection="1">
      <alignment horizontal="center" vertical="center" wrapText="1"/>
      <protection hidden="1"/>
    </xf>
    <xf numFmtId="2" fontId="41" fillId="15" borderId="18" xfId="0" applyNumberFormat="1" applyFont="1" applyFill="1" applyBorder="1" applyAlignment="1" applyProtection="1">
      <alignment horizontal="center" vertical="center" wrapText="1"/>
      <protection hidden="1"/>
    </xf>
    <xf numFmtId="2" fontId="41" fillId="15" borderId="19" xfId="0" applyNumberFormat="1" applyFont="1" applyFill="1" applyBorder="1" applyAlignment="1" applyProtection="1">
      <alignment horizontal="center" vertical="center" wrapText="1"/>
      <protection hidden="1"/>
    </xf>
    <xf numFmtId="2" fontId="1" fillId="8" borderId="18" xfId="0" applyNumberFormat="1" applyFont="1" applyFill="1" applyBorder="1" applyAlignment="1" applyProtection="1">
      <alignment horizontal="center" vertical="center" wrapText="1"/>
      <protection hidden="1"/>
    </xf>
    <xf numFmtId="2" fontId="1" fillId="9" borderId="18" xfId="0" applyNumberFormat="1" applyFont="1" applyFill="1" applyBorder="1" applyAlignment="1" applyProtection="1">
      <alignment horizontal="center" vertical="center" wrapText="1"/>
      <protection hidden="1"/>
    </xf>
    <xf numFmtId="0" fontId="68" fillId="0" borderId="185" xfId="0" applyFont="1" applyBorder="1" applyAlignment="1" applyProtection="1">
      <alignment horizontal="center" vertical="center"/>
      <protection hidden="1"/>
    </xf>
    <xf numFmtId="0" fontId="60" fillId="0" borderId="0" xfId="0" applyFont="1" applyAlignment="1">
      <alignment horizontal="center" vertical="center"/>
    </xf>
    <xf numFmtId="0" fontId="4" fillId="8" borderId="44" xfId="0" applyFont="1" applyFill="1" applyBorder="1" applyAlignment="1" applyProtection="1">
      <alignment horizontal="center" vertical="center" wrapText="1"/>
      <protection hidden="1"/>
    </xf>
    <xf numFmtId="0" fontId="4" fillId="8" borderId="33" xfId="0" applyFont="1" applyFill="1" applyBorder="1" applyAlignment="1" applyProtection="1">
      <alignment horizontal="center" vertical="center" wrapText="1"/>
      <protection hidden="1"/>
    </xf>
    <xf numFmtId="0" fontId="18" fillId="9" borderId="19" xfId="0" applyFont="1" applyFill="1" applyBorder="1" applyAlignment="1" applyProtection="1">
      <alignment horizontal="center" vertical="center" textRotation="90" wrapText="1"/>
      <protection hidden="1"/>
    </xf>
    <xf numFmtId="0" fontId="4" fillId="8" borderId="24" xfId="0" applyFont="1" applyFill="1" applyBorder="1" applyAlignment="1" applyProtection="1">
      <alignment horizontal="center" vertical="center" wrapText="1"/>
      <protection hidden="1"/>
    </xf>
    <xf numFmtId="0" fontId="1" fillId="8" borderId="39" xfId="0" applyFont="1" applyFill="1" applyBorder="1" applyAlignment="1" applyProtection="1">
      <alignment horizontal="center" vertical="center" wrapText="1"/>
      <protection hidden="1"/>
    </xf>
    <xf numFmtId="0" fontId="1" fillId="8" borderId="39" xfId="0" applyFont="1" applyFill="1" applyBorder="1" applyAlignment="1" applyProtection="1">
      <alignment horizontal="center" vertical="center" wrapText="1"/>
      <protection locked="0"/>
    </xf>
    <xf numFmtId="164" fontId="41" fillId="8" borderId="41" xfId="0" applyNumberFormat="1" applyFont="1" applyFill="1" applyBorder="1" applyAlignment="1" applyProtection="1">
      <alignment horizontal="center" vertical="center" wrapText="1"/>
      <protection locked="0"/>
    </xf>
    <xf numFmtId="0" fontId="4" fillId="8" borderId="26" xfId="0" applyFont="1" applyFill="1" applyBorder="1" applyAlignment="1" applyProtection="1">
      <alignment horizontal="center" vertical="center" wrapText="1"/>
      <protection hidden="1"/>
    </xf>
    <xf numFmtId="0" fontId="4" fillId="8" borderId="38" xfId="0" applyFont="1" applyFill="1" applyBorder="1" applyAlignment="1" applyProtection="1">
      <alignment horizontal="center" vertical="center" wrapText="1"/>
      <protection hidden="1"/>
    </xf>
    <xf numFmtId="0" fontId="4" fillId="8" borderId="28" xfId="0" applyFont="1" applyFill="1" applyBorder="1" applyAlignment="1" applyProtection="1">
      <alignment horizontal="center" vertical="center" wrapText="1"/>
      <protection hidden="1"/>
    </xf>
    <xf numFmtId="0" fontId="1" fillId="8" borderId="31" xfId="0" applyFont="1" applyFill="1" applyBorder="1" applyAlignment="1" applyProtection="1">
      <alignment horizontal="center" vertical="center" wrapText="1"/>
      <protection locked="0"/>
    </xf>
    <xf numFmtId="164" fontId="41" fillId="8" borderId="34" xfId="0" applyNumberFormat="1" applyFont="1" applyFill="1" applyBorder="1" applyAlignment="1" applyProtection="1">
      <alignment horizontal="center" vertical="center" wrapText="1"/>
      <protection locked="0"/>
    </xf>
    <xf numFmtId="0" fontId="1" fillId="8" borderId="33" xfId="0" applyFont="1" applyFill="1" applyBorder="1" applyAlignment="1" applyProtection="1">
      <alignment horizontal="center" vertical="center" wrapText="1"/>
      <protection locked="0"/>
    </xf>
    <xf numFmtId="0" fontId="4" fillId="8" borderId="39" xfId="0" applyFont="1" applyFill="1" applyBorder="1" applyAlignment="1" applyProtection="1">
      <alignment horizontal="center" vertical="center" wrapText="1"/>
      <protection hidden="1"/>
    </xf>
    <xf numFmtId="2" fontId="1" fillId="8" borderId="39" xfId="0" applyNumberFormat="1" applyFont="1" applyFill="1" applyBorder="1" applyAlignment="1" applyProtection="1">
      <alignment horizontal="center" vertical="center" wrapText="1"/>
      <protection hidden="1"/>
    </xf>
    <xf numFmtId="0" fontId="15" fillId="8" borderId="39" xfId="0" applyFont="1" applyFill="1" applyBorder="1" applyAlignment="1" applyProtection="1">
      <alignment horizontal="center" vertical="center" wrapText="1"/>
      <protection hidden="1"/>
    </xf>
    <xf numFmtId="0" fontId="1" fillId="8" borderId="25" xfId="0" applyFont="1" applyFill="1" applyBorder="1" applyAlignment="1" applyProtection="1">
      <alignment horizontal="center" vertical="center" wrapText="1"/>
      <protection hidden="1"/>
    </xf>
    <xf numFmtId="0" fontId="1" fillId="8" borderId="219" xfId="0" applyFont="1" applyFill="1" applyBorder="1" applyAlignment="1" applyProtection="1">
      <alignment horizontal="center" vertical="center" wrapText="1"/>
      <protection hidden="1"/>
    </xf>
    <xf numFmtId="2" fontId="1" fillId="8" borderId="33" xfId="0" applyNumberFormat="1" applyFont="1" applyFill="1" applyBorder="1" applyAlignment="1" applyProtection="1">
      <alignment horizontal="center" vertical="center" wrapText="1"/>
      <protection hidden="1"/>
    </xf>
    <xf numFmtId="0" fontId="15" fillId="8" borderId="33" xfId="0" applyFont="1" applyFill="1" applyBorder="1" applyAlignment="1" applyProtection="1">
      <alignment horizontal="center" vertical="center" wrapText="1"/>
      <protection hidden="1"/>
    </xf>
    <xf numFmtId="0" fontId="1" fillId="8" borderId="43" xfId="0" applyFont="1" applyFill="1" applyBorder="1" applyAlignment="1" applyProtection="1">
      <alignment horizontal="center" vertical="center" wrapText="1"/>
      <protection hidden="1"/>
    </xf>
    <xf numFmtId="0" fontId="4" fillId="9" borderId="86" xfId="0" applyFont="1" applyFill="1" applyBorder="1" applyAlignment="1" applyProtection="1">
      <alignment horizontal="center" vertical="center" wrapText="1"/>
      <protection hidden="1"/>
    </xf>
    <xf numFmtId="0" fontId="1" fillId="11" borderId="24" xfId="0" applyFont="1" applyFill="1" applyBorder="1" applyAlignment="1" applyProtection="1">
      <alignment horizontal="center" vertical="center" wrapText="1"/>
      <protection locked="0"/>
    </xf>
    <xf numFmtId="0" fontId="1" fillId="11" borderId="39" xfId="0" applyFont="1" applyFill="1" applyBorder="1" applyAlignment="1" applyProtection="1">
      <alignment horizontal="center" vertical="center" wrapText="1"/>
      <protection locked="0"/>
    </xf>
    <xf numFmtId="2" fontId="1" fillId="11" borderId="25" xfId="0" applyNumberFormat="1" applyFont="1" applyFill="1" applyBorder="1" applyAlignment="1" applyProtection="1">
      <alignment horizontal="center" vertical="center" wrapText="1"/>
      <protection hidden="1"/>
    </xf>
    <xf numFmtId="0" fontId="1" fillId="11" borderId="26" xfId="0" applyFont="1" applyFill="1" applyBorder="1" applyAlignment="1" applyProtection="1">
      <alignment horizontal="center" vertical="center" wrapText="1"/>
      <protection locked="0"/>
    </xf>
    <xf numFmtId="2" fontId="1" fillId="11" borderId="27" xfId="0" applyNumberFormat="1" applyFont="1" applyFill="1" applyBorder="1" applyAlignment="1" applyProtection="1">
      <alignment horizontal="center" vertical="center" wrapText="1"/>
      <protection hidden="1"/>
    </xf>
    <xf numFmtId="0" fontId="1" fillId="11" borderId="28" xfId="0" applyFont="1" applyFill="1" applyBorder="1" applyAlignment="1" applyProtection="1">
      <alignment horizontal="center" vertical="center" wrapText="1"/>
      <protection locked="0"/>
    </xf>
    <xf numFmtId="2" fontId="1" fillId="11" borderId="29" xfId="0" applyNumberFormat="1" applyFont="1" applyFill="1" applyBorder="1" applyAlignment="1" applyProtection="1">
      <alignment horizontal="center" vertical="center" wrapText="1"/>
      <protection hidden="1"/>
    </xf>
    <xf numFmtId="0" fontId="42" fillId="9" borderId="24" xfId="0" applyFont="1" applyFill="1" applyBorder="1" applyAlignment="1" applyProtection="1">
      <alignment horizontal="center" vertical="center" wrapText="1"/>
      <protection locked="0"/>
    </xf>
    <xf numFmtId="0" fontId="42" fillId="9" borderId="39" xfId="0" applyFont="1" applyFill="1" applyBorder="1" applyAlignment="1" applyProtection="1">
      <alignment horizontal="center" vertical="center" wrapText="1"/>
      <protection locked="0"/>
    </xf>
    <xf numFmtId="0" fontId="40" fillId="9" borderId="39" xfId="0" applyFont="1" applyFill="1" applyBorder="1" applyAlignment="1" applyProtection="1">
      <alignment horizontal="center" vertical="center" wrapText="1"/>
      <protection hidden="1"/>
    </xf>
    <xf numFmtId="2" fontId="1" fillId="9" borderId="39" xfId="0" applyNumberFormat="1" applyFont="1" applyFill="1" applyBorder="1" applyAlignment="1" applyProtection="1">
      <alignment horizontal="center" vertical="center" wrapText="1"/>
      <protection hidden="1"/>
    </xf>
    <xf numFmtId="0" fontId="4" fillId="9" borderId="25" xfId="0" applyFont="1" applyFill="1" applyBorder="1" applyAlignment="1" applyProtection="1">
      <alignment horizontal="center" vertical="center" wrapText="1"/>
      <protection hidden="1"/>
    </xf>
    <xf numFmtId="0" fontId="42" fillId="9" borderId="26" xfId="0" applyFont="1" applyFill="1" applyBorder="1" applyAlignment="1" applyProtection="1">
      <alignment horizontal="center" vertical="center" wrapText="1"/>
      <protection locked="0"/>
    </xf>
    <xf numFmtId="0" fontId="4" fillId="9" borderId="219" xfId="0" applyFont="1" applyFill="1" applyBorder="1" applyAlignment="1" applyProtection="1">
      <alignment horizontal="center" vertical="center" wrapText="1"/>
      <protection hidden="1"/>
    </xf>
    <xf numFmtId="0" fontId="42" fillId="9" borderId="28" xfId="0" applyFont="1" applyFill="1" applyBorder="1" applyAlignment="1" applyProtection="1">
      <alignment horizontal="center" vertical="center" wrapText="1"/>
      <protection locked="0"/>
    </xf>
    <xf numFmtId="0" fontId="42" fillId="9" borderId="33" xfId="0" applyFont="1" applyFill="1" applyBorder="1" applyAlignment="1" applyProtection="1">
      <alignment horizontal="center" vertical="center" wrapText="1"/>
      <protection locked="0"/>
    </xf>
    <xf numFmtId="2" fontId="1" fillId="9" borderId="33" xfId="0" applyNumberFormat="1" applyFont="1" applyFill="1" applyBorder="1" applyAlignment="1" applyProtection="1">
      <alignment horizontal="center" vertical="center" wrapText="1"/>
      <protection hidden="1"/>
    </xf>
    <xf numFmtId="0" fontId="4" fillId="9" borderId="43" xfId="0" applyFont="1" applyFill="1" applyBorder="1" applyAlignment="1" applyProtection="1">
      <alignment horizontal="center" vertical="center" wrapText="1"/>
      <protection hidden="1"/>
    </xf>
    <xf numFmtId="0" fontId="42" fillId="12" borderId="24" xfId="0" applyFont="1" applyFill="1" applyBorder="1" applyAlignment="1" applyProtection="1">
      <alignment horizontal="center" vertical="center" wrapText="1"/>
      <protection locked="0"/>
    </xf>
    <xf numFmtId="0" fontId="42" fillId="12" borderId="39" xfId="0" applyFont="1" applyFill="1" applyBorder="1" applyAlignment="1" applyProtection="1">
      <alignment horizontal="center" vertical="center" wrapText="1"/>
      <protection locked="0"/>
    </xf>
    <xf numFmtId="0" fontId="40" fillId="12" borderId="39" xfId="0" applyFont="1" applyFill="1" applyBorder="1" applyAlignment="1" applyProtection="1">
      <alignment horizontal="center" vertical="center" wrapText="1"/>
      <protection hidden="1"/>
    </xf>
    <xf numFmtId="0" fontId="1" fillId="12" borderId="39" xfId="0" applyFont="1" applyFill="1" applyBorder="1" applyAlignment="1" applyProtection="1">
      <alignment horizontal="center" vertical="center" wrapText="1"/>
      <protection hidden="1"/>
    </xf>
    <xf numFmtId="0" fontId="4" fillId="12" borderId="25" xfId="0" applyFont="1" applyFill="1" applyBorder="1" applyAlignment="1" applyProtection="1">
      <alignment horizontal="center" vertical="center" wrapText="1"/>
      <protection hidden="1"/>
    </xf>
    <xf numFmtId="0" fontId="42" fillId="12" borderId="26" xfId="0" applyFont="1" applyFill="1" applyBorder="1" applyAlignment="1" applyProtection="1">
      <alignment horizontal="center" vertical="center" wrapText="1"/>
      <protection locked="0"/>
    </xf>
    <xf numFmtId="0" fontId="4" fillId="12" borderId="219" xfId="0" applyFont="1" applyFill="1" applyBorder="1" applyAlignment="1" applyProtection="1">
      <alignment horizontal="center" vertical="center" wrapText="1"/>
      <protection hidden="1"/>
    </xf>
    <xf numFmtId="0" fontId="42" fillId="12" borderId="28" xfId="0" applyFont="1" applyFill="1" applyBorder="1" applyAlignment="1" applyProtection="1">
      <alignment horizontal="center" vertical="center" wrapText="1"/>
      <protection locked="0"/>
    </xf>
    <xf numFmtId="0" fontId="42" fillId="12" borderId="33" xfId="0" applyFont="1" applyFill="1" applyBorder="1" applyAlignment="1" applyProtection="1">
      <alignment horizontal="center" vertical="center" wrapText="1"/>
      <protection locked="0"/>
    </xf>
    <xf numFmtId="0" fontId="1" fillId="12" borderId="33" xfId="0" applyFont="1" applyFill="1" applyBorder="1" applyAlignment="1" applyProtection="1">
      <alignment horizontal="center" vertical="center" wrapText="1"/>
      <protection hidden="1"/>
    </xf>
    <xf numFmtId="0" fontId="4" fillId="12" borderId="43" xfId="0" applyFont="1" applyFill="1" applyBorder="1" applyAlignment="1" applyProtection="1">
      <alignment horizontal="center" vertical="center" wrapText="1"/>
      <protection hidden="1"/>
    </xf>
    <xf numFmtId="0" fontId="42" fillId="11" borderId="24" xfId="0" applyFont="1" applyFill="1" applyBorder="1" applyAlignment="1" applyProtection="1">
      <alignment horizontal="center" vertical="center" wrapText="1"/>
      <protection locked="0"/>
    </xf>
    <xf numFmtId="0" fontId="42" fillId="11" borderId="39" xfId="0" applyFont="1" applyFill="1" applyBorder="1" applyAlignment="1" applyProtection="1">
      <alignment horizontal="center" vertical="center" wrapText="1"/>
      <protection locked="0"/>
    </xf>
    <xf numFmtId="0" fontId="40" fillId="11" borderId="39" xfId="0" applyFont="1" applyFill="1" applyBorder="1" applyAlignment="1" applyProtection="1">
      <alignment horizontal="center" vertical="center" wrapText="1"/>
      <protection hidden="1"/>
    </xf>
    <xf numFmtId="2" fontId="1" fillId="11" borderId="39" xfId="0" applyNumberFormat="1" applyFont="1" applyFill="1" applyBorder="1" applyAlignment="1" applyProtection="1">
      <alignment horizontal="center" vertical="center" wrapText="1"/>
      <protection hidden="1"/>
    </xf>
    <xf numFmtId="0" fontId="4" fillId="11" borderId="25" xfId="0" applyFont="1" applyFill="1" applyBorder="1" applyAlignment="1" applyProtection="1">
      <alignment horizontal="center" vertical="center" wrapText="1"/>
      <protection hidden="1"/>
    </xf>
    <xf numFmtId="0" fontId="42" fillId="11" borderId="26" xfId="0" applyFont="1" applyFill="1" applyBorder="1" applyAlignment="1" applyProtection="1">
      <alignment horizontal="center" vertical="center" wrapText="1"/>
      <protection locked="0"/>
    </xf>
    <xf numFmtId="0" fontId="4" fillId="11" borderId="219" xfId="0" applyFont="1" applyFill="1" applyBorder="1" applyAlignment="1" applyProtection="1">
      <alignment horizontal="center" vertical="center" wrapText="1"/>
      <protection hidden="1"/>
    </xf>
    <xf numFmtId="0" fontId="42" fillId="11" borderId="28" xfId="0" applyFont="1" applyFill="1" applyBorder="1" applyAlignment="1" applyProtection="1">
      <alignment horizontal="center" vertical="center" wrapText="1"/>
      <protection locked="0"/>
    </xf>
    <xf numFmtId="0" fontId="42" fillId="11" borderId="33" xfId="0" applyFont="1" applyFill="1" applyBorder="1" applyAlignment="1" applyProtection="1">
      <alignment horizontal="center" vertical="center" wrapText="1"/>
      <protection locked="0"/>
    </xf>
    <xf numFmtId="2" fontId="1" fillId="11" borderId="33" xfId="0" applyNumberFormat="1" applyFont="1" applyFill="1" applyBorder="1" applyAlignment="1" applyProtection="1">
      <alignment horizontal="center" vertical="center" wrapText="1"/>
      <protection hidden="1"/>
    </xf>
    <xf numFmtId="0" fontId="4" fillId="11" borderId="43" xfId="0" applyFont="1" applyFill="1" applyBorder="1" applyAlignment="1" applyProtection="1">
      <alignment horizontal="center" vertical="center" wrapText="1"/>
      <protection hidden="1"/>
    </xf>
    <xf numFmtId="0" fontId="57" fillId="10" borderId="39" xfId="0" applyFont="1" applyFill="1" applyBorder="1" applyAlignment="1" applyProtection="1">
      <alignment horizontal="center" vertical="center" wrapText="1"/>
      <protection locked="0"/>
    </xf>
    <xf numFmtId="0" fontId="17" fillId="10" borderId="39" xfId="0" applyFont="1" applyFill="1" applyBorder="1" applyAlignment="1" applyProtection="1">
      <alignment horizontal="center" vertical="center" wrapText="1"/>
      <protection locked="0"/>
    </xf>
    <xf numFmtId="0" fontId="40" fillId="10" borderId="39" xfId="0" applyFont="1" applyFill="1" applyBorder="1" applyAlignment="1" applyProtection="1">
      <alignment horizontal="center" vertical="center" wrapText="1"/>
      <protection locked="0"/>
    </xf>
    <xf numFmtId="0" fontId="17" fillId="10" borderId="39" xfId="0" applyFont="1" applyFill="1" applyBorder="1" applyAlignment="1" applyProtection="1">
      <alignment horizontal="center" vertical="center" wrapText="1"/>
      <protection locked="0" hidden="1"/>
    </xf>
    <xf numFmtId="0" fontId="40" fillId="10" borderId="39" xfId="0" applyFont="1" applyFill="1" applyBorder="1" applyAlignment="1" applyProtection="1">
      <alignment horizontal="center" vertical="center" wrapText="1"/>
      <protection hidden="1"/>
    </xf>
    <xf numFmtId="2" fontId="1" fillId="10" borderId="39" xfId="0" applyNumberFormat="1" applyFont="1" applyFill="1" applyBorder="1" applyAlignment="1" applyProtection="1">
      <alignment horizontal="center" vertical="center" wrapText="1"/>
      <protection hidden="1"/>
    </xf>
    <xf numFmtId="0" fontId="4" fillId="10" borderId="25" xfId="0" applyFont="1" applyFill="1" applyBorder="1" applyAlignment="1" applyProtection="1">
      <alignment horizontal="center" vertical="center" wrapText="1"/>
      <protection hidden="1"/>
    </xf>
    <xf numFmtId="0" fontId="57" fillId="5" borderId="39" xfId="0" applyFont="1" applyFill="1" applyBorder="1" applyAlignment="1" applyProtection="1">
      <alignment horizontal="center" vertical="center" wrapText="1"/>
      <protection locked="0"/>
    </xf>
    <xf numFmtId="0" fontId="17" fillId="5" borderId="39" xfId="0" applyFont="1" applyFill="1" applyBorder="1" applyAlignment="1" applyProtection="1">
      <alignment horizontal="center" vertical="center" wrapText="1"/>
      <protection locked="0"/>
    </xf>
    <xf numFmtId="0" fontId="40" fillId="5" borderId="39" xfId="0" applyFont="1" applyFill="1" applyBorder="1" applyAlignment="1" applyProtection="1">
      <alignment horizontal="center" vertical="center" wrapText="1"/>
      <protection locked="0"/>
    </xf>
    <xf numFmtId="0" fontId="17" fillId="5" borderId="39" xfId="0" applyFont="1" applyFill="1" applyBorder="1" applyAlignment="1" applyProtection="1">
      <alignment horizontal="center" vertical="center" wrapText="1"/>
      <protection locked="0" hidden="1"/>
    </xf>
    <xf numFmtId="0" fontId="40" fillId="5" borderId="39" xfId="0" applyFont="1" applyFill="1" applyBorder="1" applyAlignment="1" applyProtection="1">
      <alignment horizontal="center" vertical="center" wrapText="1"/>
      <protection hidden="1"/>
    </xf>
    <xf numFmtId="2" fontId="1" fillId="5" borderId="39" xfId="0" applyNumberFormat="1" applyFont="1" applyFill="1" applyBorder="1" applyAlignment="1" applyProtection="1">
      <alignment horizontal="center" vertical="center" wrapText="1"/>
      <protection hidden="1"/>
    </xf>
    <xf numFmtId="0" fontId="4" fillId="5" borderId="25" xfId="0" applyFont="1" applyFill="1" applyBorder="1" applyAlignment="1" applyProtection="1">
      <alignment horizontal="center" vertical="center" wrapText="1"/>
      <protection hidden="1"/>
    </xf>
    <xf numFmtId="0" fontId="57" fillId="11" borderId="39" xfId="0" applyFont="1" applyFill="1" applyBorder="1" applyAlignment="1" applyProtection="1">
      <alignment horizontal="center" vertical="center" wrapText="1"/>
      <protection locked="0"/>
    </xf>
    <xf numFmtId="0" fontId="17" fillId="11" borderId="39" xfId="0" applyFont="1" applyFill="1" applyBorder="1" applyAlignment="1" applyProtection="1">
      <alignment horizontal="center" vertical="center" wrapText="1"/>
      <protection locked="0"/>
    </xf>
    <xf numFmtId="0" fontId="40" fillId="11" borderId="39" xfId="0" applyFont="1" applyFill="1" applyBorder="1" applyAlignment="1" applyProtection="1">
      <alignment horizontal="center" vertical="center" wrapText="1"/>
      <protection locked="0"/>
    </xf>
    <xf numFmtId="0" fontId="17" fillId="11" borderId="39" xfId="0" applyFont="1" applyFill="1" applyBorder="1" applyAlignment="1" applyProtection="1">
      <alignment horizontal="center" vertical="center" wrapText="1"/>
      <protection locked="0" hidden="1"/>
    </xf>
    <xf numFmtId="0" fontId="42" fillId="9" borderId="116" xfId="0" applyFont="1" applyFill="1" applyBorder="1" applyAlignment="1" applyProtection="1">
      <alignment horizontal="center" vertical="center" wrapText="1"/>
      <protection locked="0"/>
    </xf>
    <xf numFmtId="0" fontId="42" fillId="9" borderId="114" xfId="0" applyFont="1" applyFill="1" applyBorder="1" applyAlignment="1" applyProtection="1">
      <alignment horizontal="center" vertical="center" wrapText="1"/>
      <protection locked="0"/>
    </xf>
    <xf numFmtId="0" fontId="42" fillId="9" borderId="115" xfId="0" applyFont="1" applyFill="1" applyBorder="1" applyAlignment="1" applyProtection="1">
      <alignment horizontal="center" vertical="center" wrapText="1"/>
      <protection locked="0"/>
    </xf>
    <xf numFmtId="0" fontId="57" fillId="16" borderId="39" xfId="0" applyFont="1" applyFill="1" applyBorder="1" applyAlignment="1" applyProtection="1">
      <alignment horizontal="center" vertical="center" wrapText="1"/>
      <protection locked="0"/>
    </xf>
    <xf numFmtId="0" fontId="17" fillId="16" borderId="39" xfId="0" applyFont="1" applyFill="1" applyBorder="1" applyAlignment="1" applyProtection="1">
      <alignment horizontal="center" vertical="center" wrapText="1"/>
      <protection locked="0"/>
    </xf>
    <xf numFmtId="0" fontId="40" fillId="16" borderId="39" xfId="0" applyFont="1" applyFill="1" applyBorder="1" applyAlignment="1" applyProtection="1">
      <alignment horizontal="center" vertical="center" wrapText="1"/>
      <protection locked="0"/>
    </xf>
    <xf numFmtId="0" fontId="17" fillId="16" borderId="39" xfId="0" applyFont="1" applyFill="1" applyBorder="1" applyAlignment="1" applyProtection="1">
      <alignment horizontal="center" vertical="center" wrapText="1"/>
      <protection locked="0" hidden="1"/>
    </xf>
    <xf numFmtId="0" fontId="40" fillId="16" borderId="39" xfId="0" applyFont="1" applyFill="1" applyBorder="1" applyAlignment="1" applyProtection="1">
      <alignment horizontal="center" vertical="center" wrapText="1"/>
      <protection hidden="1"/>
    </xf>
    <xf numFmtId="0" fontId="1" fillId="16" borderId="39" xfId="0" applyFont="1" applyFill="1" applyBorder="1" applyAlignment="1" applyProtection="1">
      <alignment horizontal="center" vertical="center" wrapText="1"/>
      <protection hidden="1"/>
    </xf>
    <xf numFmtId="0" fontId="4" fillId="16" borderId="25" xfId="0" applyFont="1" applyFill="1" applyBorder="1" applyAlignment="1" applyProtection="1">
      <alignment horizontal="center" vertical="center" wrapText="1"/>
      <protection hidden="1"/>
    </xf>
    <xf numFmtId="0" fontId="87" fillId="0" borderId="0" xfId="0" applyFont="1"/>
    <xf numFmtId="0" fontId="50" fillId="15" borderId="0" xfId="0" applyFont="1" applyFill="1" applyBorder="1" applyAlignment="1" applyProtection="1">
      <alignment vertical="center" wrapText="1"/>
      <protection hidden="1"/>
    </xf>
    <xf numFmtId="0" fontId="88" fillId="0" borderId="55" xfId="0" applyFont="1" applyBorder="1" applyAlignment="1" applyProtection="1">
      <alignment horizontal="center"/>
      <protection hidden="1"/>
    </xf>
    <xf numFmtId="0" fontId="88" fillId="0" borderId="52" xfId="0" applyFont="1" applyBorder="1" applyAlignment="1" applyProtection="1">
      <alignment horizontal="center"/>
      <protection hidden="1"/>
    </xf>
    <xf numFmtId="0" fontId="64" fillId="0" borderId="84" xfId="0" applyFont="1" applyFill="1" applyBorder="1" applyAlignment="1" applyProtection="1">
      <alignment horizontal="center" vertical="center"/>
      <protection hidden="1"/>
    </xf>
    <xf numFmtId="0" fontId="89" fillId="0" borderId="146" xfId="0" applyFont="1" applyFill="1" applyBorder="1" applyAlignment="1" applyProtection="1">
      <alignment horizontal="center" vertical="center"/>
      <protection hidden="1"/>
    </xf>
    <xf numFmtId="0" fontId="29" fillId="14" borderId="73" xfId="0" applyFont="1" applyFill="1" applyBorder="1" applyAlignment="1" applyProtection="1">
      <alignment vertical="center"/>
      <protection hidden="1"/>
    </xf>
    <xf numFmtId="0" fontId="45" fillId="8" borderId="87" xfId="0" applyFont="1" applyFill="1" applyBorder="1" applyAlignment="1" applyProtection="1">
      <alignment horizontal="center" vertical="center" wrapText="1"/>
      <protection hidden="1"/>
    </xf>
    <xf numFmtId="0" fontId="29" fillId="8" borderId="82" xfId="0" applyFont="1" applyFill="1" applyBorder="1" applyAlignment="1" applyProtection="1">
      <alignment horizontal="center" vertical="center"/>
      <protection hidden="1"/>
    </xf>
    <xf numFmtId="0" fontId="88" fillId="0" borderId="56" xfId="0" applyFont="1" applyBorder="1" applyAlignment="1" applyProtection="1">
      <alignment horizontal="center"/>
      <protection hidden="1"/>
    </xf>
    <xf numFmtId="0" fontId="29" fillId="0" borderId="149" xfId="0" applyFont="1" applyFill="1" applyBorder="1" applyAlignment="1" applyProtection="1">
      <alignment horizontal="center" vertical="center"/>
      <protection hidden="1"/>
    </xf>
    <xf numFmtId="0" fontId="33" fillId="0" borderId="55" xfId="0" applyFont="1" applyFill="1" applyBorder="1" applyAlignment="1" applyProtection="1">
      <alignment wrapText="1"/>
      <protection hidden="1"/>
    </xf>
    <xf numFmtId="0" fontId="95" fillId="15" borderId="0" xfId="0" applyFont="1" applyFill="1" applyBorder="1" applyAlignment="1" applyProtection="1">
      <alignment vertical="center" wrapText="1"/>
      <protection hidden="1"/>
    </xf>
    <xf numFmtId="0" fontId="37" fillId="18" borderId="28" xfId="0" applyFont="1" applyFill="1" applyBorder="1" applyAlignment="1" applyProtection="1">
      <alignment horizontal="center" vertical="center" wrapText="1"/>
      <protection locked="0"/>
    </xf>
    <xf numFmtId="0" fontId="37" fillId="18" borderId="115" xfId="0" applyFont="1" applyFill="1" applyBorder="1" applyAlignment="1" applyProtection="1">
      <alignment horizontal="center" vertical="center" wrapText="1"/>
      <protection locked="0"/>
    </xf>
    <xf numFmtId="0" fontId="17" fillId="18" borderId="132" xfId="0" applyFont="1" applyFill="1" applyBorder="1" applyAlignment="1" applyProtection="1">
      <alignment horizontal="center" vertical="center" wrapText="1"/>
      <protection locked="0"/>
    </xf>
    <xf numFmtId="0" fontId="56" fillId="18" borderId="31" xfId="0" applyFont="1" applyFill="1" applyBorder="1" applyAlignment="1" applyProtection="1">
      <alignment horizontal="center" vertical="center" wrapText="1"/>
      <protection locked="0"/>
    </xf>
    <xf numFmtId="0" fontId="56" fillId="18" borderId="115" xfId="0" applyFont="1" applyFill="1" applyBorder="1" applyAlignment="1" applyProtection="1">
      <alignment horizontal="center" vertical="center" wrapText="1"/>
      <protection locked="0"/>
    </xf>
    <xf numFmtId="0" fontId="17" fillId="18" borderId="31" xfId="0" applyFont="1" applyFill="1" applyBorder="1" applyAlignment="1" applyProtection="1">
      <alignment horizontal="center" vertical="center" wrapText="1"/>
      <protection locked="0"/>
    </xf>
    <xf numFmtId="0" fontId="58" fillId="18" borderId="31" xfId="0" applyFont="1" applyFill="1" applyBorder="1" applyAlignment="1" applyProtection="1">
      <alignment horizontal="center" vertical="center" wrapText="1"/>
      <protection locked="0"/>
    </xf>
    <xf numFmtId="0" fontId="23" fillId="18" borderId="31" xfId="0" applyFont="1" applyFill="1" applyBorder="1" applyAlignment="1" applyProtection="1">
      <alignment horizontal="center" vertical="center" wrapText="1"/>
      <protection hidden="1"/>
    </xf>
    <xf numFmtId="0" fontId="1" fillId="10" borderId="16" xfId="0" applyFont="1" applyFill="1" applyBorder="1" applyAlignment="1" applyProtection="1">
      <alignment horizontal="center" vertical="center" wrapText="1"/>
      <protection locked="0"/>
    </xf>
    <xf numFmtId="0" fontId="42" fillId="10" borderId="16" xfId="0" applyFont="1" applyFill="1" applyBorder="1" applyAlignment="1" applyProtection="1">
      <alignment horizontal="center" vertical="center" wrapText="1"/>
      <protection locked="0"/>
    </xf>
    <xf numFmtId="0" fontId="57" fillId="10" borderId="16" xfId="0" applyFont="1" applyFill="1" applyBorder="1" applyAlignment="1" applyProtection="1">
      <alignment horizontal="center" vertical="center" wrapText="1"/>
      <protection locked="0"/>
    </xf>
    <xf numFmtId="0" fontId="17" fillId="10" borderId="16" xfId="0" applyFont="1" applyFill="1" applyBorder="1" applyAlignment="1" applyProtection="1">
      <alignment horizontal="center" vertical="center" wrapText="1"/>
      <protection locked="0"/>
    </xf>
    <xf numFmtId="0" fontId="40" fillId="10" borderId="16" xfId="0" applyFont="1" applyFill="1" applyBorder="1" applyAlignment="1" applyProtection="1">
      <alignment horizontal="center" vertical="center" wrapText="1"/>
      <protection locked="0"/>
    </xf>
    <xf numFmtId="0" fontId="17" fillId="10" borderId="16" xfId="0" applyFont="1" applyFill="1" applyBorder="1" applyAlignment="1" applyProtection="1">
      <alignment horizontal="center" vertical="center" wrapText="1"/>
      <protection locked="0" hidden="1"/>
    </xf>
    <xf numFmtId="0" fontId="40" fillId="10" borderId="16" xfId="0" applyFont="1" applyFill="1" applyBorder="1" applyAlignment="1" applyProtection="1">
      <alignment horizontal="center" vertical="center" wrapText="1"/>
      <protection hidden="1"/>
    </xf>
    <xf numFmtId="2" fontId="1" fillId="10" borderId="16" xfId="0" applyNumberFormat="1" applyFont="1" applyFill="1" applyBorder="1" applyAlignment="1" applyProtection="1">
      <alignment horizontal="center" vertical="center" wrapText="1"/>
      <protection hidden="1"/>
    </xf>
    <xf numFmtId="0" fontId="1" fillId="5" borderId="16" xfId="0" applyFont="1" applyFill="1" applyBorder="1" applyAlignment="1" applyProtection="1">
      <alignment horizontal="center" vertical="center" wrapText="1"/>
      <protection locked="0"/>
    </xf>
    <xf numFmtId="0" fontId="42" fillId="5" borderId="16" xfId="0" applyFont="1" applyFill="1" applyBorder="1" applyAlignment="1" applyProtection="1">
      <alignment horizontal="center" vertical="center" wrapText="1"/>
      <protection locked="0"/>
    </xf>
    <xf numFmtId="0" fontId="57" fillId="5" borderId="16" xfId="0" applyFont="1" applyFill="1" applyBorder="1" applyAlignment="1" applyProtection="1">
      <alignment horizontal="center" vertical="center" wrapText="1"/>
      <protection locked="0"/>
    </xf>
    <xf numFmtId="0" fontId="17" fillId="5" borderId="16" xfId="0" applyFont="1" applyFill="1" applyBorder="1" applyAlignment="1" applyProtection="1">
      <alignment horizontal="center" vertical="center" wrapText="1"/>
      <protection locked="0"/>
    </xf>
    <xf numFmtId="0" fontId="40" fillId="5" borderId="16" xfId="0" applyFont="1" applyFill="1" applyBorder="1" applyAlignment="1" applyProtection="1">
      <alignment horizontal="center" vertical="center" wrapText="1"/>
      <protection locked="0"/>
    </xf>
    <xf numFmtId="0" fontId="17" fillId="5" borderId="16" xfId="0" applyFont="1" applyFill="1" applyBorder="1" applyAlignment="1" applyProtection="1">
      <alignment horizontal="center" vertical="center" wrapText="1"/>
      <protection locked="0" hidden="1"/>
    </xf>
    <xf numFmtId="0" fontId="40" fillId="5" borderId="16" xfId="0" applyFont="1" applyFill="1" applyBorder="1" applyAlignment="1" applyProtection="1">
      <alignment horizontal="center" vertical="center" wrapText="1"/>
      <protection hidden="1"/>
    </xf>
    <xf numFmtId="2" fontId="1" fillId="5" borderId="16" xfId="0" applyNumberFormat="1" applyFont="1" applyFill="1" applyBorder="1" applyAlignment="1" applyProtection="1">
      <alignment horizontal="center" vertical="center" wrapText="1"/>
      <protection hidden="1"/>
    </xf>
    <xf numFmtId="0" fontId="42" fillId="11" borderId="16" xfId="0" applyFont="1" applyFill="1" applyBorder="1" applyAlignment="1" applyProtection="1">
      <alignment horizontal="center" vertical="center" wrapText="1"/>
      <protection locked="0"/>
    </xf>
    <xf numFmtId="0" fontId="57" fillId="11" borderId="16" xfId="0" applyFont="1" applyFill="1" applyBorder="1" applyAlignment="1" applyProtection="1">
      <alignment horizontal="center" vertical="center" wrapText="1"/>
      <protection locked="0"/>
    </xf>
    <xf numFmtId="0" fontId="17" fillId="11" borderId="16" xfId="0" applyFont="1" applyFill="1" applyBorder="1" applyAlignment="1" applyProtection="1">
      <alignment horizontal="center" vertical="center" wrapText="1"/>
      <protection locked="0"/>
    </xf>
    <xf numFmtId="0" fontId="40" fillId="11" borderId="16" xfId="0" applyFont="1" applyFill="1" applyBorder="1" applyAlignment="1" applyProtection="1">
      <alignment horizontal="center" vertical="center" wrapText="1"/>
      <protection locked="0"/>
    </xf>
    <xf numFmtId="0" fontId="17" fillId="11" borderId="16" xfId="0" applyFont="1" applyFill="1" applyBorder="1" applyAlignment="1" applyProtection="1">
      <alignment horizontal="center" vertical="center" wrapText="1"/>
      <protection locked="0" hidden="1"/>
    </xf>
    <xf numFmtId="2" fontId="1" fillId="11" borderId="16" xfId="0" applyNumberFormat="1" applyFont="1" applyFill="1" applyBorder="1" applyAlignment="1" applyProtection="1">
      <alignment horizontal="center" vertical="center" wrapText="1"/>
      <protection hidden="1"/>
    </xf>
    <xf numFmtId="0" fontId="1" fillId="16" borderId="16" xfId="0" applyFont="1" applyFill="1" applyBorder="1" applyAlignment="1" applyProtection="1">
      <alignment horizontal="center" vertical="center" wrapText="1"/>
      <protection locked="0"/>
    </xf>
    <xf numFmtId="0" fontId="42" fillId="16" borderId="16" xfId="0" applyFont="1" applyFill="1" applyBorder="1" applyAlignment="1" applyProtection="1">
      <alignment horizontal="center" vertical="center" wrapText="1"/>
      <protection locked="0"/>
    </xf>
    <xf numFmtId="0" fontId="57" fillId="16" borderId="16" xfId="0" applyFont="1" applyFill="1" applyBorder="1" applyAlignment="1" applyProtection="1">
      <alignment horizontal="center" vertical="center" wrapText="1"/>
      <protection locked="0"/>
    </xf>
    <xf numFmtId="0" fontId="17" fillId="16" borderId="16" xfId="0" applyFont="1" applyFill="1" applyBorder="1" applyAlignment="1" applyProtection="1">
      <alignment horizontal="center" vertical="center" wrapText="1"/>
      <protection locked="0"/>
    </xf>
    <xf numFmtId="0" fontId="40" fillId="16" borderId="16" xfId="0" applyFont="1" applyFill="1" applyBorder="1" applyAlignment="1" applyProtection="1">
      <alignment horizontal="center" vertical="center" wrapText="1"/>
      <protection locked="0"/>
    </xf>
    <xf numFmtId="0" fontId="17" fillId="16" borderId="16" xfId="0" applyFont="1" applyFill="1" applyBorder="1" applyAlignment="1" applyProtection="1">
      <alignment horizontal="center" vertical="center" wrapText="1"/>
      <protection locked="0" hidden="1"/>
    </xf>
    <xf numFmtId="0" fontId="40" fillId="16" borderId="16" xfId="0" applyFont="1" applyFill="1" applyBorder="1" applyAlignment="1" applyProtection="1">
      <alignment horizontal="center" vertical="center" wrapText="1"/>
      <protection hidden="1"/>
    </xf>
    <xf numFmtId="0" fontId="1" fillId="16" borderId="16" xfId="0" applyFont="1" applyFill="1" applyBorder="1" applyAlignment="1" applyProtection="1">
      <alignment horizontal="center" vertical="center" wrapText="1"/>
      <protection hidden="1"/>
    </xf>
    <xf numFmtId="0" fontId="1" fillId="16" borderId="24" xfId="0" applyFont="1" applyFill="1" applyBorder="1" applyAlignment="1" applyProtection="1">
      <alignment horizontal="center" vertical="center" wrapText="1"/>
      <protection locked="0"/>
    </xf>
    <xf numFmtId="0" fontId="1" fillId="16" borderId="39" xfId="0" applyFont="1" applyFill="1" applyBorder="1" applyAlignment="1" applyProtection="1">
      <alignment horizontal="center" vertical="center" wrapText="1"/>
      <protection locked="0"/>
    </xf>
    <xf numFmtId="0" fontId="42" fillId="16" borderId="39" xfId="0" applyFont="1" applyFill="1" applyBorder="1" applyAlignment="1" applyProtection="1">
      <alignment horizontal="center" vertical="center" wrapText="1"/>
      <protection locked="0"/>
    </xf>
    <xf numFmtId="0" fontId="1" fillId="16" borderId="26" xfId="0" applyFont="1" applyFill="1" applyBorder="1" applyAlignment="1" applyProtection="1">
      <alignment horizontal="center" vertical="center" wrapText="1"/>
      <protection locked="0"/>
    </xf>
    <xf numFmtId="0" fontId="4" fillId="16" borderId="27" xfId="0" applyFont="1" applyFill="1" applyBorder="1" applyAlignment="1" applyProtection="1">
      <alignment horizontal="center" vertical="center" wrapText="1"/>
      <protection hidden="1"/>
    </xf>
    <xf numFmtId="0" fontId="1" fillId="16" borderId="28" xfId="0" applyFont="1" applyFill="1" applyBorder="1" applyAlignment="1" applyProtection="1">
      <alignment horizontal="center" vertical="center" wrapText="1"/>
      <protection locked="0"/>
    </xf>
    <xf numFmtId="0" fontId="1" fillId="16" borderId="31" xfId="0" applyFont="1" applyFill="1" applyBorder="1" applyAlignment="1" applyProtection="1">
      <alignment horizontal="center" vertical="center" wrapText="1"/>
      <protection locked="0"/>
    </xf>
    <xf numFmtId="0" fontId="42" fillId="16" borderId="31" xfId="0" applyFont="1" applyFill="1" applyBorder="1" applyAlignment="1" applyProtection="1">
      <alignment horizontal="center" vertical="center" wrapText="1"/>
      <protection locked="0"/>
    </xf>
    <xf numFmtId="0" fontId="57" fillId="16" borderId="31" xfId="0" applyFont="1" applyFill="1" applyBorder="1" applyAlignment="1" applyProtection="1">
      <alignment horizontal="center" vertical="center" wrapText="1"/>
      <protection locked="0"/>
    </xf>
    <xf numFmtId="0" fontId="40" fillId="16" borderId="31" xfId="0" applyFont="1" applyFill="1" applyBorder="1" applyAlignment="1" applyProtection="1">
      <alignment horizontal="center" vertical="center" wrapText="1"/>
      <protection locked="0"/>
    </xf>
    <xf numFmtId="0" fontId="17" fillId="16" borderId="31" xfId="0" applyFont="1" applyFill="1" applyBorder="1" applyAlignment="1" applyProtection="1">
      <alignment horizontal="center" vertical="center" wrapText="1"/>
      <protection locked="0" hidden="1"/>
    </xf>
    <xf numFmtId="0" fontId="40" fillId="16" borderId="31" xfId="0" applyFont="1" applyFill="1" applyBorder="1" applyAlignment="1" applyProtection="1">
      <alignment horizontal="center" vertical="center" wrapText="1"/>
      <protection hidden="1"/>
    </xf>
    <xf numFmtId="0" fontId="1" fillId="16" borderId="31" xfId="0" applyFont="1" applyFill="1" applyBorder="1" applyAlignment="1" applyProtection="1">
      <alignment horizontal="center" vertical="center" wrapText="1"/>
      <protection hidden="1"/>
    </xf>
    <xf numFmtId="0" fontId="4" fillId="16" borderId="29" xfId="0" applyFont="1" applyFill="1" applyBorder="1" applyAlignment="1" applyProtection="1">
      <alignment horizontal="center" vertical="center" wrapText="1"/>
      <protection hidden="1"/>
    </xf>
    <xf numFmtId="0" fontId="4" fillId="11" borderId="27" xfId="0" applyFont="1" applyFill="1" applyBorder="1" applyAlignment="1" applyProtection="1">
      <alignment horizontal="center" vertical="center" wrapText="1"/>
      <protection hidden="1"/>
    </xf>
    <xf numFmtId="0" fontId="42" fillId="11" borderId="31" xfId="0" applyFont="1" applyFill="1" applyBorder="1" applyAlignment="1" applyProtection="1">
      <alignment horizontal="center" vertical="center" wrapText="1"/>
      <protection locked="0"/>
    </xf>
    <xf numFmtId="0" fontId="57" fillId="11" borderId="31" xfId="0" applyFont="1" applyFill="1" applyBorder="1" applyAlignment="1" applyProtection="1">
      <alignment horizontal="center" vertical="center" wrapText="1"/>
      <protection locked="0"/>
    </xf>
    <xf numFmtId="0" fontId="40" fillId="11" borderId="31" xfId="0" applyFont="1" applyFill="1" applyBorder="1" applyAlignment="1" applyProtection="1">
      <alignment horizontal="center" vertical="center" wrapText="1"/>
      <protection locked="0"/>
    </xf>
    <xf numFmtId="0" fontId="17" fillId="11" borderId="31" xfId="0" applyFont="1" applyFill="1" applyBorder="1" applyAlignment="1" applyProtection="1">
      <alignment horizontal="center" vertical="center" wrapText="1"/>
      <protection locked="0" hidden="1"/>
    </xf>
    <xf numFmtId="2" fontId="1" fillId="11" borderId="31" xfId="0" applyNumberFormat="1" applyFont="1" applyFill="1" applyBorder="1" applyAlignment="1" applyProtection="1">
      <alignment horizontal="center" vertical="center" wrapText="1"/>
      <protection hidden="1"/>
    </xf>
    <xf numFmtId="0" fontId="4" fillId="11" borderId="29" xfId="0" applyFont="1" applyFill="1" applyBorder="1" applyAlignment="1" applyProtection="1">
      <alignment horizontal="center" vertical="center" wrapText="1"/>
      <protection hidden="1"/>
    </xf>
    <xf numFmtId="0" fontId="1" fillId="5" borderId="24" xfId="0" applyFont="1" applyFill="1" applyBorder="1" applyAlignment="1" applyProtection="1">
      <alignment horizontal="center" vertical="center" wrapText="1"/>
      <protection locked="0"/>
    </xf>
    <xf numFmtId="0" fontId="1" fillId="5" borderId="39" xfId="0" applyFont="1" applyFill="1" applyBorder="1" applyAlignment="1" applyProtection="1">
      <alignment horizontal="center" vertical="center" wrapText="1"/>
      <protection locked="0"/>
    </xf>
    <xf numFmtId="0" fontId="42" fillId="5" borderId="39" xfId="0" applyFont="1" applyFill="1" applyBorder="1" applyAlignment="1" applyProtection="1">
      <alignment horizontal="center" vertical="center" wrapText="1"/>
      <protection locked="0"/>
    </xf>
    <xf numFmtId="0" fontId="1" fillId="5" borderId="26" xfId="0" applyFont="1" applyFill="1" applyBorder="1" applyAlignment="1" applyProtection="1">
      <alignment horizontal="center" vertical="center" wrapText="1"/>
      <protection locked="0"/>
    </xf>
    <xf numFmtId="0" fontId="4" fillId="5" borderId="27" xfId="0" applyFont="1" applyFill="1" applyBorder="1" applyAlignment="1" applyProtection="1">
      <alignment horizontal="center" vertical="center" wrapText="1"/>
      <protection hidden="1"/>
    </xf>
    <xf numFmtId="0" fontId="1" fillId="5" borderId="28" xfId="0" applyFont="1" applyFill="1" applyBorder="1" applyAlignment="1" applyProtection="1">
      <alignment horizontal="center" vertical="center" wrapText="1"/>
      <protection locked="0"/>
    </xf>
    <xf numFmtId="0" fontId="1" fillId="5" borderId="31" xfId="0" applyFont="1" applyFill="1" applyBorder="1" applyAlignment="1" applyProtection="1">
      <alignment horizontal="center" vertical="center" wrapText="1"/>
      <protection locked="0"/>
    </xf>
    <xf numFmtId="0" fontId="42" fillId="5" borderId="31" xfId="0" applyFont="1" applyFill="1" applyBorder="1" applyAlignment="1" applyProtection="1">
      <alignment horizontal="center" vertical="center" wrapText="1"/>
      <protection locked="0"/>
    </xf>
    <xf numFmtId="0" fontId="57" fillId="5" borderId="31" xfId="0" applyFont="1" applyFill="1" applyBorder="1" applyAlignment="1" applyProtection="1">
      <alignment horizontal="center" vertical="center" wrapText="1"/>
      <protection locked="0"/>
    </xf>
    <xf numFmtId="0" fontId="40" fillId="5" borderId="31" xfId="0" applyFont="1" applyFill="1" applyBorder="1" applyAlignment="1" applyProtection="1">
      <alignment horizontal="center" vertical="center" wrapText="1"/>
      <protection locked="0"/>
    </xf>
    <xf numFmtId="0" fontId="17" fillId="5" borderId="31" xfId="0" applyFont="1" applyFill="1" applyBorder="1" applyAlignment="1" applyProtection="1">
      <alignment horizontal="center" vertical="center" wrapText="1"/>
      <protection locked="0" hidden="1"/>
    </xf>
    <xf numFmtId="0" fontId="40" fillId="5" borderId="31" xfId="0" applyFont="1" applyFill="1" applyBorder="1" applyAlignment="1" applyProtection="1">
      <alignment horizontal="center" vertical="center" wrapText="1"/>
      <protection hidden="1"/>
    </xf>
    <xf numFmtId="2" fontId="1" fillId="5" borderId="31" xfId="0" applyNumberFormat="1" applyFont="1" applyFill="1" applyBorder="1" applyAlignment="1" applyProtection="1">
      <alignment horizontal="center" vertical="center" wrapText="1"/>
      <protection hidden="1"/>
    </xf>
    <xf numFmtId="0" fontId="4" fillId="5" borderId="29" xfId="0" applyFont="1" applyFill="1" applyBorder="1" applyAlignment="1" applyProtection="1">
      <alignment horizontal="center" vertical="center" wrapText="1"/>
      <protection hidden="1"/>
    </xf>
    <xf numFmtId="0" fontId="1" fillId="10" borderId="24" xfId="0" applyFont="1" applyFill="1" applyBorder="1" applyAlignment="1" applyProtection="1">
      <alignment horizontal="center" vertical="center" wrapText="1"/>
      <protection locked="0"/>
    </xf>
    <xf numFmtId="0" fontId="1" fillId="10" borderId="39" xfId="0" applyFont="1" applyFill="1" applyBorder="1" applyAlignment="1" applyProtection="1">
      <alignment horizontal="center" vertical="center" wrapText="1"/>
      <protection locked="0"/>
    </xf>
    <xf numFmtId="0" fontId="42" fillId="10" borderId="39" xfId="0" applyFont="1" applyFill="1" applyBorder="1" applyAlignment="1" applyProtection="1">
      <alignment horizontal="center" vertical="center" wrapText="1"/>
      <protection locked="0"/>
    </xf>
    <xf numFmtId="0" fontId="1" fillId="10" borderId="26"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hidden="1"/>
    </xf>
    <xf numFmtId="0" fontId="1" fillId="10" borderId="28" xfId="0" applyFont="1" applyFill="1" applyBorder="1" applyAlignment="1" applyProtection="1">
      <alignment horizontal="center" vertical="center" wrapText="1"/>
      <protection locked="0"/>
    </xf>
    <xf numFmtId="0" fontId="1" fillId="10" borderId="31" xfId="0" applyFont="1" applyFill="1" applyBorder="1" applyAlignment="1" applyProtection="1">
      <alignment horizontal="center" vertical="center" wrapText="1"/>
      <protection locked="0"/>
    </xf>
    <xf numFmtId="0" fontId="42" fillId="10" borderId="31" xfId="0" applyFont="1" applyFill="1" applyBorder="1" applyAlignment="1" applyProtection="1">
      <alignment horizontal="center" vertical="center" wrapText="1"/>
      <protection locked="0"/>
    </xf>
    <xf numFmtId="0" fontId="57" fillId="10" borderId="31" xfId="0" applyFont="1" applyFill="1" applyBorder="1" applyAlignment="1" applyProtection="1">
      <alignment horizontal="center" vertical="center" wrapText="1"/>
      <protection locked="0"/>
    </xf>
    <xf numFmtId="0" fontId="40" fillId="10" borderId="31" xfId="0" applyFont="1" applyFill="1" applyBorder="1" applyAlignment="1" applyProtection="1">
      <alignment horizontal="center" vertical="center" wrapText="1"/>
      <protection locked="0"/>
    </xf>
    <xf numFmtId="0" fontId="17" fillId="10" borderId="31" xfId="0" applyFont="1" applyFill="1" applyBorder="1" applyAlignment="1" applyProtection="1">
      <alignment horizontal="center" vertical="center" wrapText="1"/>
      <protection locked="0" hidden="1"/>
    </xf>
    <xf numFmtId="0" fontId="40" fillId="10" borderId="31" xfId="0" applyFont="1" applyFill="1" applyBorder="1" applyAlignment="1" applyProtection="1">
      <alignment horizontal="center" vertical="center" wrapText="1"/>
      <protection hidden="1"/>
    </xf>
    <xf numFmtId="2" fontId="1" fillId="10" borderId="31" xfId="0" applyNumberFormat="1" applyFont="1" applyFill="1" applyBorder="1" applyAlignment="1" applyProtection="1">
      <alignment horizontal="center" vertical="center" wrapText="1"/>
      <protection hidden="1"/>
    </xf>
    <xf numFmtId="0" fontId="4" fillId="10" borderId="29" xfId="0" applyFont="1" applyFill="1" applyBorder="1" applyAlignment="1" applyProtection="1">
      <alignment horizontal="center" vertical="center" wrapText="1"/>
      <protection hidden="1"/>
    </xf>
    <xf numFmtId="0" fontId="41" fillId="15" borderId="112" xfId="0" applyFont="1" applyFill="1" applyBorder="1" applyAlignment="1" applyProtection="1">
      <alignment horizontal="center" vertical="center" textRotation="90" wrapText="1"/>
      <protection hidden="1"/>
    </xf>
    <xf numFmtId="0" fontId="69" fillId="15" borderId="132" xfId="0" applyFont="1" applyFill="1" applyBorder="1" applyAlignment="1" applyProtection="1">
      <alignment horizontal="center" vertical="center" wrapText="1"/>
      <protection locked="0"/>
    </xf>
    <xf numFmtId="0" fontId="89" fillId="8" borderId="144" xfId="0" applyFont="1" applyFill="1" applyBorder="1" applyAlignment="1" applyProtection="1">
      <alignment horizontal="center" vertical="center" wrapText="1"/>
      <protection hidden="1"/>
    </xf>
    <xf numFmtId="0" fontId="29" fillId="0" borderId="82" xfId="0" applyFont="1" applyFill="1" applyBorder="1" applyAlignment="1" applyProtection="1">
      <alignment horizontal="center" vertical="center"/>
      <protection hidden="1"/>
    </xf>
    <xf numFmtId="0" fontId="29" fillId="0" borderId="146" xfId="0" applyFont="1" applyFill="1" applyBorder="1" applyAlignment="1" applyProtection="1">
      <alignment horizontal="center" vertical="center"/>
      <protection hidden="1"/>
    </xf>
    <xf numFmtId="0" fontId="64" fillId="0" borderId="228" xfId="0" applyFont="1" applyFill="1" applyBorder="1" applyAlignment="1" applyProtection="1">
      <alignment horizontal="center" vertical="center"/>
      <protection hidden="1"/>
    </xf>
    <xf numFmtId="0" fontId="29" fillId="0" borderId="229" xfId="0" applyFont="1" applyFill="1" applyBorder="1" applyAlignment="1" applyProtection="1">
      <alignment horizontal="center" vertical="center"/>
      <protection hidden="1"/>
    </xf>
    <xf numFmtId="0" fontId="13" fillId="8" borderId="232" xfId="0" applyFont="1" applyFill="1" applyBorder="1" applyAlignment="1" applyProtection="1">
      <alignment horizontal="center" vertical="center"/>
      <protection hidden="1"/>
    </xf>
    <xf numFmtId="0" fontId="13" fillId="8" borderId="223" xfId="0" applyFont="1" applyFill="1" applyBorder="1" applyAlignment="1" applyProtection="1">
      <alignment horizontal="center" vertical="center"/>
      <protection hidden="1"/>
    </xf>
    <xf numFmtId="0" fontId="29" fillId="0" borderId="232" xfId="0" applyFont="1" applyFill="1" applyBorder="1" applyAlignment="1" applyProtection="1">
      <alignment horizontal="center" vertical="center"/>
      <protection hidden="1"/>
    </xf>
    <xf numFmtId="0" fontId="29" fillId="0" borderId="223" xfId="0" applyFont="1" applyFill="1" applyBorder="1" applyAlignment="1" applyProtection="1">
      <alignment horizontal="center" vertical="center"/>
      <protection hidden="1"/>
    </xf>
    <xf numFmtId="0" fontId="29" fillId="0" borderId="231" xfId="0" applyFont="1" applyFill="1" applyBorder="1" applyAlignment="1" applyProtection="1">
      <alignment horizontal="center" vertical="center"/>
      <protection hidden="1"/>
    </xf>
    <xf numFmtId="0" fontId="29" fillId="0" borderId="225" xfId="0" applyFont="1" applyFill="1" applyBorder="1" applyAlignment="1" applyProtection="1">
      <alignment horizontal="center" vertical="center"/>
      <protection hidden="1"/>
    </xf>
    <xf numFmtId="0" fontId="89" fillId="11" borderId="230" xfId="0" applyFont="1" applyFill="1" applyBorder="1" applyAlignment="1" applyProtection="1">
      <alignment horizontal="center" vertical="center"/>
      <protection hidden="1"/>
    </xf>
    <xf numFmtId="0" fontId="89" fillId="11" borderId="224" xfId="0" applyFont="1" applyFill="1" applyBorder="1" applyAlignment="1" applyProtection="1">
      <alignment horizontal="center" vertical="center"/>
      <protection hidden="1"/>
    </xf>
    <xf numFmtId="0" fontId="89" fillId="11" borderId="227" xfId="0" applyFont="1" applyFill="1" applyBorder="1" applyAlignment="1" applyProtection="1">
      <alignment horizontal="center" vertical="center"/>
      <protection hidden="1"/>
    </xf>
    <xf numFmtId="0" fontId="64" fillId="11" borderId="85" xfId="0" applyFont="1" applyFill="1" applyBorder="1" applyAlignment="1" applyProtection="1">
      <alignment horizontal="center" vertical="center"/>
      <protection hidden="1"/>
    </xf>
    <xf numFmtId="0" fontId="89" fillId="11" borderId="145" xfId="0" applyFont="1" applyFill="1" applyBorder="1" applyAlignment="1" applyProtection="1">
      <alignment horizontal="center" vertical="center"/>
      <protection hidden="1"/>
    </xf>
    <xf numFmtId="0" fontId="35" fillId="0" borderId="233" xfId="0" applyFont="1" applyFill="1" applyBorder="1" applyAlignment="1" applyProtection="1">
      <alignment horizontal="center" vertical="center"/>
      <protection hidden="1"/>
    </xf>
    <xf numFmtId="0" fontId="35" fillId="0" borderId="234" xfId="0" applyFont="1" applyFill="1" applyBorder="1" applyAlignment="1" applyProtection="1">
      <alignment horizontal="center" vertical="center"/>
      <protection hidden="1"/>
    </xf>
    <xf numFmtId="0" fontId="35" fillId="0" borderId="143" xfId="0" applyFont="1" applyFill="1" applyBorder="1" applyAlignment="1" applyProtection="1">
      <alignment horizontal="center" vertical="center"/>
      <protection hidden="1"/>
    </xf>
    <xf numFmtId="0" fontId="29" fillId="0" borderId="235" xfId="0" applyFont="1" applyFill="1" applyBorder="1" applyAlignment="1" applyProtection="1">
      <alignment horizontal="center" vertical="center"/>
      <protection hidden="1"/>
    </xf>
    <xf numFmtId="0" fontId="64" fillId="0" borderId="236" xfId="0" applyFont="1" applyFill="1" applyBorder="1" applyAlignment="1" applyProtection="1">
      <alignment horizontal="center" vertical="center"/>
      <protection hidden="1"/>
    </xf>
    <xf numFmtId="0" fontId="29" fillId="0" borderId="237" xfId="0" applyFont="1" applyFill="1" applyBorder="1" applyAlignment="1" applyProtection="1">
      <alignment horizontal="center" vertical="center"/>
      <protection hidden="1"/>
    </xf>
    <xf numFmtId="0" fontId="89" fillId="0" borderId="237" xfId="0" applyFont="1" applyFill="1" applyBorder="1" applyAlignment="1" applyProtection="1">
      <alignment horizontal="center" vertical="center"/>
      <protection hidden="1"/>
    </xf>
    <xf numFmtId="0" fontId="89" fillId="0" borderId="229" xfId="0" applyFont="1" applyFill="1" applyBorder="1" applyAlignment="1" applyProtection="1">
      <alignment horizontal="center" vertical="center"/>
      <protection hidden="1"/>
    </xf>
    <xf numFmtId="0" fontId="29" fillId="0" borderId="90" xfId="0" applyFont="1" applyFill="1" applyBorder="1" applyAlignment="1" applyProtection="1">
      <alignment horizontal="center" vertical="center"/>
      <protection hidden="1"/>
    </xf>
    <xf numFmtId="0" fontId="29" fillId="0" borderId="33" xfId="0" applyFont="1" applyFill="1" applyBorder="1" applyAlignment="1" applyProtection="1">
      <alignment horizontal="center" vertical="center"/>
      <protection hidden="1"/>
    </xf>
    <xf numFmtId="0" fontId="89" fillId="14" borderId="113" xfId="0" applyFont="1" applyFill="1" applyBorder="1" applyAlignment="1" applyProtection="1">
      <alignment horizontal="center" vertical="center"/>
      <protection hidden="1"/>
    </xf>
    <xf numFmtId="0" fontId="89" fillId="14" borderId="39" xfId="0" applyFont="1" applyFill="1" applyBorder="1" applyAlignment="1" applyProtection="1">
      <alignment horizontal="center" vertical="center"/>
      <protection hidden="1"/>
    </xf>
    <xf numFmtId="0" fontId="89" fillId="14" borderId="239" xfId="0" applyFont="1" applyFill="1" applyBorder="1" applyAlignment="1" applyProtection="1">
      <alignment horizontal="center" vertical="center"/>
      <protection hidden="1"/>
    </xf>
    <xf numFmtId="0" fontId="64" fillId="14" borderId="240" xfId="0" applyFont="1" applyFill="1" applyBorder="1" applyAlignment="1" applyProtection="1">
      <alignment horizontal="center" vertical="center"/>
      <protection hidden="1"/>
    </xf>
    <xf numFmtId="0" fontId="89" fillId="14" borderId="241" xfId="0" applyFont="1" applyFill="1" applyBorder="1" applyAlignment="1" applyProtection="1">
      <alignment horizontal="center" vertical="center"/>
      <protection hidden="1"/>
    </xf>
    <xf numFmtId="0" fontId="24" fillId="14" borderId="73" xfId="0" applyFont="1" applyFill="1" applyBorder="1" applyAlignment="1" applyProtection="1">
      <alignment horizontal="center" vertical="center" wrapText="1"/>
      <protection hidden="1"/>
    </xf>
    <xf numFmtId="0" fontId="11" fillId="13" borderId="14" xfId="0" applyFont="1" applyFill="1" applyBorder="1" applyAlignment="1" applyProtection="1">
      <alignment vertical="top" wrapText="1"/>
      <protection hidden="1"/>
    </xf>
    <xf numFmtId="0" fontId="11" fillId="13" borderId="0" xfId="0" applyFont="1" applyFill="1" applyBorder="1" applyAlignment="1" applyProtection="1">
      <alignment vertical="top" wrapText="1"/>
      <protection hidden="1"/>
    </xf>
    <xf numFmtId="0" fontId="11" fillId="13" borderId="15" xfId="0" applyFont="1" applyFill="1" applyBorder="1" applyAlignment="1" applyProtection="1">
      <alignment vertical="top" wrapText="1"/>
      <protection hidden="1"/>
    </xf>
    <xf numFmtId="0" fontId="107" fillId="0" borderId="0" xfId="0" applyFont="1" applyAlignment="1">
      <alignment vertical="center"/>
    </xf>
    <xf numFmtId="0" fontId="111" fillId="0" borderId="0" xfId="0" applyFont="1"/>
    <xf numFmtId="0" fontId="106" fillId="13" borderId="248" xfId="1" applyFont="1" applyFill="1" applyBorder="1" applyAlignment="1" applyProtection="1">
      <alignment horizontal="center" vertical="center"/>
    </xf>
    <xf numFmtId="0" fontId="106" fillId="13" borderId="249" xfId="1" applyFont="1" applyFill="1" applyBorder="1" applyAlignment="1" applyProtection="1">
      <alignment horizontal="center" vertical="center" wrapText="1"/>
    </xf>
    <xf numFmtId="166" fontId="113" fillId="8" borderId="41" xfId="0" applyNumberFormat="1" applyFont="1" applyFill="1" applyBorder="1" applyAlignment="1" applyProtection="1">
      <alignment horizontal="center" vertical="center" wrapText="1"/>
      <protection locked="0"/>
    </xf>
    <xf numFmtId="166" fontId="113" fillId="8" borderId="23" xfId="0" applyNumberFormat="1" applyFont="1" applyFill="1" applyBorder="1" applyAlignment="1" applyProtection="1">
      <alignment horizontal="center" vertical="center" wrapText="1"/>
      <protection locked="0"/>
    </xf>
    <xf numFmtId="166" fontId="113" fillId="8" borderId="34" xfId="0" applyNumberFormat="1" applyFont="1" applyFill="1" applyBorder="1" applyAlignment="1" applyProtection="1">
      <alignment horizontal="center" vertical="center" wrapText="1"/>
      <protection locked="0"/>
    </xf>
    <xf numFmtId="0" fontId="37" fillId="15" borderId="132" xfId="0" applyFont="1" applyFill="1" applyBorder="1" applyAlignment="1" applyProtection="1">
      <alignment horizontal="center" vertical="center" wrapText="1"/>
      <protection locked="0"/>
    </xf>
    <xf numFmtId="0" fontId="15" fillId="15" borderId="112" xfId="0" applyFont="1" applyFill="1" applyBorder="1" applyAlignment="1" applyProtection="1">
      <alignment horizontal="center" vertical="center" wrapText="1"/>
      <protection locked="0"/>
    </xf>
    <xf numFmtId="0" fontId="18" fillId="11" borderId="19" xfId="0" applyFont="1" applyFill="1" applyBorder="1" applyAlignment="1" applyProtection="1">
      <alignment horizontal="center" vertical="center" textRotation="90" wrapText="1"/>
      <protection hidden="1"/>
    </xf>
    <xf numFmtId="0" fontId="68" fillId="0" borderId="185" xfId="0" applyFont="1" applyBorder="1" applyAlignment="1" applyProtection="1">
      <alignment horizontal="center" vertical="center"/>
      <protection hidden="1"/>
    </xf>
    <xf numFmtId="0" fontId="41" fillId="15" borderId="158" xfId="0" applyFont="1" applyFill="1" applyBorder="1" applyAlignment="1" applyProtection="1">
      <alignment horizontal="center" vertical="center" textRotation="90" wrapText="1"/>
      <protection hidden="1"/>
    </xf>
    <xf numFmtId="0" fontId="68" fillId="0" borderId="99" xfId="0" applyFont="1" applyBorder="1" applyAlignment="1" applyProtection="1">
      <alignment horizontal="center" vertical="center"/>
      <protection hidden="1"/>
    </xf>
    <xf numFmtId="0" fontId="89" fillId="14" borderId="217" xfId="0" applyFont="1" applyFill="1" applyBorder="1" applyAlignment="1" applyProtection="1">
      <alignment horizontal="center" vertical="center"/>
      <protection hidden="1"/>
    </xf>
    <xf numFmtId="0" fontId="29" fillId="0" borderId="74" xfId="0" applyFont="1" applyFill="1" applyBorder="1" applyAlignment="1" applyProtection="1">
      <alignment horizontal="center" vertical="center"/>
      <protection hidden="1"/>
    </xf>
    <xf numFmtId="0" fontId="29" fillId="14" borderId="73" xfId="0" applyFont="1" applyFill="1" applyBorder="1" applyAlignment="1" applyProtection="1">
      <alignment horizontal="center" vertical="center"/>
      <protection hidden="1"/>
    </xf>
    <xf numFmtId="0" fontId="29" fillId="0" borderId="72" xfId="0" applyFont="1" applyFill="1" applyBorder="1" applyAlignment="1" applyProtection="1">
      <alignment horizontal="center" vertical="center"/>
      <protection hidden="1"/>
    </xf>
    <xf numFmtId="0" fontId="89" fillId="11" borderId="135" xfId="0" applyFont="1" applyFill="1" applyBorder="1" applyAlignment="1" applyProtection="1">
      <alignment horizontal="center" vertical="center"/>
      <protection hidden="1"/>
    </xf>
    <xf numFmtId="0" fontId="29" fillId="0" borderId="87" xfId="0" applyFont="1" applyFill="1" applyBorder="1" applyAlignment="1" applyProtection="1">
      <alignment horizontal="center" vertical="center"/>
      <protection hidden="1"/>
    </xf>
    <xf numFmtId="0" fontId="34" fillId="0" borderId="257" xfId="0" applyFont="1" applyBorder="1" applyAlignment="1" applyProtection="1">
      <alignment horizontal="center" vertical="center"/>
      <protection hidden="1"/>
    </xf>
    <xf numFmtId="0" fontId="0" fillId="19" borderId="252" xfId="0" applyFill="1" applyBorder="1" applyAlignment="1">
      <alignment horizontal="center"/>
    </xf>
    <xf numFmtId="0" fontId="0" fillId="19" borderId="253" xfId="0" applyFill="1" applyBorder="1" applyAlignment="1">
      <alignment horizontal="center"/>
    </xf>
    <xf numFmtId="0" fontId="0" fillId="19" borderId="254" xfId="0" applyFill="1" applyBorder="1" applyAlignment="1">
      <alignment horizontal="center"/>
    </xf>
    <xf numFmtId="0" fontId="0" fillId="19" borderId="153" xfId="0" applyFill="1" applyBorder="1" applyAlignment="1">
      <alignment horizontal="center"/>
    </xf>
    <xf numFmtId="0" fontId="0" fillId="19" borderId="154" xfId="0" applyFill="1" applyBorder="1" applyAlignment="1">
      <alignment horizontal="center"/>
    </xf>
    <xf numFmtId="0" fontId="0" fillId="19" borderId="155" xfId="0" applyFill="1" applyBorder="1" applyAlignment="1">
      <alignment horizontal="center"/>
    </xf>
    <xf numFmtId="0" fontId="0" fillId="19" borderId="250" xfId="0" applyFill="1" applyBorder="1" applyAlignment="1">
      <alignment horizontal="center"/>
    </xf>
    <xf numFmtId="0" fontId="0" fillId="19" borderId="251" xfId="0" applyFill="1" applyBorder="1" applyAlignment="1">
      <alignment horizontal="center"/>
    </xf>
    <xf numFmtId="0" fontId="17" fillId="13" borderId="255" xfId="0" applyFont="1" applyFill="1" applyBorder="1" applyAlignment="1">
      <alignment horizontal="center" wrapText="1"/>
    </xf>
    <xf numFmtId="0" fontId="0" fillId="0" borderId="256" xfId="0" applyBorder="1"/>
    <xf numFmtId="0" fontId="112" fillId="13" borderId="246" xfId="0" applyFont="1" applyFill="1" applyBorder="1" applyAlignment="1">
      <alignment horizontal="center" vertical="center"/>
    </xf>
    <xf numFmtId="0" fontId="112" fillId="13" borderId="247" xfId="0" applyFont="1" applyFill="1" applyBorder="1" applyAlignment="1">
      <alignment horizontal="center" vertical="center"/>
    </xf>
    <xf numFmtId="0" fontId="99" fillId="13" borderId="248" xfId="0" applyFont="1" applyFill="1" applyBorder="1" applyAlignment="1">
      <alignment horizontal="center" vertical="center"/>
    </xf>
    <xf numFmtId="0" fontId="99" fillId="13" borderId="249" xfId="0" applyFont="1" applyFill="1" applyBorder="1" applyAlignment="1">
      <alignment horizontal="center" vertical="center"/>
    </xf>
    <xf numFmtId="0" fontId="114" fillId="13" borderId="248" xfId="1" applyFont="1" applyFill="1" applyBorder="1" applyAlignment="1" applyProtection="1">
      <alignment horizontal="center" vertical="center"/>
    </xf>
    <xf numFmtId="0" fontId="115" fillId="13" borderId="249" xfId="1" applyFont="1" applyFill="1" applyBorder="1" applyAlignment="1" applyProtection="1">
      <alignment horizontal="center" vertical="center"/>
    </xf>
    <xf numFmtId="0" fontId="109" fillId="13" borderId="248" xfId="0" applyFont="1" applyFill="1" applyBorder="1" applyAlignment="1">
      <alignment horizontal="center"/>
    </xf>
    <xf numFmtId="0" fontId="109" fillId="13" borderId="249" xfId="0" applyFont="1" applyFill="1" applyBorder="1" applyAlignment="1">
      <alignment horizontal="center"/>
    </xf>
    <xf numFmtId="0" fontId="108" fillId="13" borderId="248" xfId="0" applyFont="1" applyFill="1" applyBorder="1" applyAlignment="1">
      <alignment horizontal="center"/>
    </xf>
    <xf numFmtId="0" fontId="108" fillId="13" borderId="249" xfId="0" applyFont="1" applyFill="1" applyBorder="1" applyAlignment="1">
      <alignment horizontal="center"/>
    </xf>
    <xf numFmtId="0" fontId="11" fillId="13" borderId="14" xfId="0" applyFont="1" applyFill="1" applyBorder="1" applyAlignment="1" applyProtection="1">
      <alignment horizontal="center" vertical="top" wrapText="1"/>
      <protection hidden="1"/>
    </xf>
    <xf numFmtId="0" fontId="11" fillId="13" borderId="0" xfId="0" applyFont="1" applyFill="1" applyBorder="1" applyAlignment="1" applyProtection="1">
      <alignment horizontal="center" vertical="top" wrapText="1"/>
      <protection hidden="1"/>
    </xf>
    <xf numFmtId="0" fontId="11" fillId="13" borderId="15" xfId="0" applyFont="1" applyFill="1" applyBorder="1" applyAlignment="1" applyProtection="1">
      <alignment horizontal="center" vertical="top" wrapText="1"/>
      <protection hidden="1"/>
    </xf>
    <xf numFmtId="0" fontId="101" fillId="13" borderId="14" xfId="0" applyFont="1" applyFill="1" applyBorder="1" applyAlignment="1" applyProtection="1">
      <alignment horizontal="center" vertical="center" wrapText="1"/>
      <protection hidden="1"/>
    </xf>
    <xf numFmtId="0" fontId="101" fillId="13" borderId="0" xfId="0" applyFont="1" applyFill="1" applyBorder="1" applyAlignment="1" applyProtection="1">
      <alignment horizontal="center" vertical="center" wrapText="1"/>
      <protection hidden="1"/>
    </xf>
    <xf numFmtId="0" fontId="101" fillId="13" borderId="15" xfId="0" applyFont="1" applyFill="1" applyBorder="1" applyAlignment="1" applyProtection="1">
      <alignment horizontal="center" vertical="center" wrapText="1"/>
      <protection hidden="1"/>
    </xf>
    <xf numFmtId="0" fontId="9" fillId="13" borderId="244" xfId="0" applyFont="1" applyFill="1" applyBorder="1" applyAlignment="1" applyProtection="1">
      <alignment horizontal="center" vertical="center"/>
      <protection hidden="1"/>
    </xf>
    <xf numFmtId="0" fontId="9" fillId="13" borderId="243" xfId="0" applyFont="1" applyFill="1" applyBorder="1" applyAlignment="1" applyProtection="1">
      <alignment horizontal="center" vertical="center"/>
      <protection hidden="1"/>
    </xf>
    <xf numFmtId="0" fontId="9" fillId="13" borderId="14" xfId="0" applyFont="1" applyFill="1" applyBorder="1" applyAlignment="1" applyProtection="1">
      <alignment horizontal="center" vertical="center"/>
      <protection hidden="1"/>
    </xf>
    <xf numFmtId="0" fontId="9" fillId="13" borderId="0" xfId="0" applyFont="1" applyFill="1" applyBorder="1" applyAlignment="1" applyProtection="1">
      <alignment horizontal="center" vertical="center"/>
      <protection hidden="1"/>
    </xf>
    <xf numFmtId="0" fontId="9" fillId="13" borderId="245" xfId="0" applyFont="1" applyFill="1" applyBorder="1" applyAlignment="1" applyProtection="1">
      <alignment horizontal="center" vertical="center"/>
      <protection hidden="1"/>
    </xf>
    <xf numFmtId="0" fontId="9" fillId="13" borderId="15" xfId="0" applyFont="1" applyFill="1" applyBorder="1" applyAlignment="1" applyProtection="1">
      <alignment horizontal="center" vertical="center"/>
      <protection hidden="1"/>
    </xf>
    <xf numFmtId="0" fontId="10" fillId="13" borderId="14" xfId="0" applyFont="1" applyFill="1" applyBorder="1" applyAlignment="1" applyProtection="1">
      <alignment horizontal="center" vertical="center" wrapText="1"/>
      <protection hidden="1"/>
    </xf>
    <xf numFmtId="0" fontId="10" fillId="13" borderId="0" xfId="0" applyFont="1" applyFill="1" applyBorder="1" applyAlignment="1" applyProtection="1">
      <alignment horizontal="center" vertical="center" wrapText="1"/>
      <protection hidden="1"/>
    </xf>
    <xf numFmtId="0" fontId="10" fillId="13" borderId="15" xfId="0" applyFont="1" applyFill="1" applyBorder="1" applyAlignment="1" applyProtection="1">
      <alignment horizontal="center" vertical="center" wrapText="1"/>
      <protection hidden="1"/>
    </xf>
    <xf numFmtId="0" fontId="100" fillId="13" borderId="14" xfId="0" applyFont="1" applyFill="1" applyBorder="1" applyAlignment="1" applyProtection="1">
      <alignment horizontal="center" vertical="center" wrapText="1"/>
      <protection hidden="1"/>
    </xf>
    <xf numFmtId="0" fontId="100" fillId="13" borderId="0" xfId="0" applyFont="1" applyFill="1" applyBorder="1" applyAlignment="1" applyProtection="1">
      <alignment horizontal="center" vertical="center" wrapText="1"/>
      <protection hidden="1"/>
    </xf>
    <xf numFmtId="0" fontId="100" fillId="13" borderId="15" xfId="0" applyFont="1" applyFill="1" applyBorder="1" applyAlignment="1" applyProtection="1">
      <alignment horizontal="center" vertical="center" wrapText="1"/>
      <protection hidden="1"/>
    </xf>
    <xf numFmtId="0" fontId="12" fillId="13" borderId="14" xfId="0" applyFont="1" applyFill="1" applyBorder="1" applyAlignment="1" applyProtection="1">
      <alignment horizontal="center" vertical="top" wrapText="1"/>
      <protection hidden="1"/>
    </xf>
    <xf numFmtId="0" fontId="12" fillId="13" borderId="0" xfId="0" applyFont="1" applyFill="1" applyBorder="1" applyAlignment="1" applyProtection="1">
      <alignment horizontal="center" vertical="top" wrapText="1"/>
      <protection hidden="1"/>
    </xf>
    <xf numFmtId="0" fontId="12" fillId="13" borderId="15" xfId="0" applyFont="1" applyFill="1" applyBorder="1" applyAlignment="1" applyProtection="1">
      <alignment horizontal="center" vertical="top" wrapText="1"/>
      <protection hidden="1"/>
    </xf>
    <xf numFmtId="0" fontId="0" fillId="4" borderId="133" xfId="0" applyFill="1" applyBorder="1" applyAlignment="1">
      <alignment horizontal="center"/>
    </xf>
    <xf numFmtId="0" fontId="103" fillId="6" borderId="9" xfId="0" applyFont="1" applyFill="1" applyBorder="1" applyAlignment="1" applyProtection="1">
      <alignment horizontal="center" vertical="center" wrapText="1"/>
      <protection locked="0"/>
    </xf>
    <xf numFmtId="0" fontId="103" fillId="6" borderId="10" xfId="0" applyFont="1" applyFill="1" applyBorder="1" applyAlignment="1" applyProtection="1">
      <alignment horizontal="center" vertical="center" wrapText="1"/>
      <protection locked="0"/>
    </xf>
    <xf numFmtId="0" fontId="103" fillId="6" borderId="12" xfId="0" applyFont="1" applyFill="1" applyBorder="1" applyAlignment="1" applyProtection="1">
      <alignment horizontal="center" vertical="center" wrapText="1"/>
      <protection locked="0"/>
    </xf>
    <xf numFmtId="0" fontId="103" fillId="6" borderId="13" xfId="0" applyFont="1" applyFill="1" applyBorder="1" applyAlignment="1" applyProtection="1">
      <alignment horizontal="center" vertical="center" wrapText="1"/>
      <protection locked="0"/>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12" xfId="0" applyFont="1" applyFill="1" applyBorder="1" applyAlignment="1">
      <alignment horizontal="center" vertical="center"/>
    </xf>
    <xf numFmtId="0" fontId="3" fillId="6" borderId="9"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12" xfId="0" applyFont="1" applyFill="1" applyBorder="1" applyAlignment="1" applyProtection="1">
      <alignment horizontal="center" vertical="center" wrapText="1"/>
      <protection locked="0"/>
    </xf>
    <xf numFmtId="0" fontId="3" fillId="6" borderId="13" xfId="0" applyFont="1" applyFill="1" applyBorder="1" applyAlignment="1" applyProtection="1">
      <alignment horizontal="center" vertical="center" wrapText="1"/>
      <protection locked="0"/>
    </xf>
    <xf numFmtId="0" fontId="1" fillId="4" borderId="0" xfId="0" applyFont="1" applyFill="1" applyBorder="1" applyAlignment="1">
      <alignment horizontal="center" vertical="center"/>
    </xf>
    <xf numFmtId="0" fontId="8" fillId="7" borderId="11" xfId="0" applyFont="1" applyFill="1" applyBorder="1" applyAlignment="1">
      <alignment horizontal="left" vertical="center"/>
    </xf>
    <xf numFmtId="0" fontId="8" fillId="7" borderId="12" xfId="0" applyFont="1" applyFill="1" applyBorder="1" applyAlignment="1">
      <alignment horizontal="left" vertical="center"/>
    </xf>
    <xf numFmtId="0" fontId="21" fillId="2" borderId="1"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0" fontId="7" fillId="7" borderId="5" xfId="0" applyFont="1" applyFill="1" applyBorder="1" applyAlignment="1">
      <alignment horizontal="center" vertical="center"/>
    </xf>
    <xf numFmtId="0" fontId="7" fillId="7" borderId="6" xfId="0" applyFont="1" applyFill="1" applyBorder="1" applyAlignment="1">
      <alignment horizontal="center" vertical="center"/>
    </xf>
    <xf numFmtId="0" fontId="7" fillId="6" borderId="6" xfId="0" applyFont="1" applyFill="1" applyBorder="1" applyAlignment="1" applyProtection="1">
      <alignment horizontal="center" vertical="center"/>
      <protection locked="0"/>
    </xf>
    <xf numFmtId="0" fontId="7" fillId="6" borderId="7" xfId="0" applyFont="1" applyFill="1" applyBorder="1" applyAlignment="1" applyProtection="1">
      <alignment horizontal="center" vertical="center"/>
      <protection locked="0"/>
    </xf>
    <xf numFmtId="0" fontId="0" fillId="4" borderId="0" xfId="0" applyFill="1" applyAlignment="1">
      <alignment horizontal="center"/>
    </xf>
    <xf numFmtId="0" fontId="35" fillId="4" borderId="0" xfId="0" applyFont="1" applyFill="1" applyBorder="1" applyAlignment="1">
      <alignment horizontal="center" vertical="center"/>
    </xf>
    <xf numFmtId="14" fontId="7" fillId="6" borderId="6" xfId="0" applyNumberFormat="1" applyFont="1" applyFill="1" applyBorder="1" applyAlignment="1" applyProtection="1">
      <alignment horizontal="center" vertical="center"/>
      <protection locked="0"/>
    </xf>
    <xf numFmtId="0" fontId="52" fillId="3" borderId="1" xfId="0" applyFont="1" applyFill="1" applyBorder="1" applyAlignment="1">
      <alignment horizontal="center" vertical="center"/>
    </xf>
    <xf numFmtId="0" fontId="52" fillId="3" borderId="3" xfId="0" applyFont="1" applyFill="1" applyBorder="1" applyAlignment="1">
      <alignment horizontal="center" vertical="center"/>
    </xf>
    <xf numFmtId="0" fontId="51" fillId="4" borderId="37" xfId="0" applyFont="1" applyFill="1" applyBorder="1" applyAlignment="1">
      <alignment horizontal="center" vertical="center"/>
    </xf>
    <xf numFmtId="0" fontId="51" fillId="4" borderId="53" xfId="0" applyFont="1" applyFill="1" applyBorder="1" applyAlignment="1">
      <alignment horizontal="center" vertical="center"/>
    </xf>
    <xf numFmtId="0" fontId="104" fillId="13" borderId="0" xfId="0" applyFont="1" applyFill="1" applyAlignment="1">
      <alignment horizontal="center"/>
    </xf>
    <xf numFmtId="0" fontId="50" fillId="4" borderId="0" xfId="0" applyFont="1" applyFill="1" applyBorder="1" applyAlignment="1">
      <alignment horizontal="center" vertical="center"/>
    </xf>
    <xf numFmtId="0" fontId="52" fillId="3" borderId="20" xfId="0" applyFont="1" applyFill="1" applyBorder="1" applyAlignment="1">
      <alignment horizontal="center" vertical="center"/>
    </xf>
    <xf numFmtId="0" fontId="52" fillId="3" borderId="21" xfId="0" applyFont="1" applyFill="1" applyBorder="1" applyAlignment="1">
      <alignment horizontal="center" vertical="center"/>
    </xf>
    <xf numFmtId="0" fontId="52" fillId="3" borderId="22" xfId="0" applyFont="1" applyFill="1" applyBorder="1" applyAlignment="1">
      <alignment horizontal="center" vertical="center"/>
    </xf>
    <xf numFmtId="0" fontId="2" fillId="0" borderId="12" xfId="0" applyFont="1" applyBorder="1" applyAlignment="1">
      <alignment horizontal="center" vertical="center"/>
    </xf>
    <xf numFmtId="0" fontId="8" fillId="6" borderId="12" xfId="0" applyFont="1" applyFill="1" applyBorder="1" applyAlignment="1">
      <alignment horizontal="right" vertical="center"/>
    </xf>
    <xf numFmtId="0" fontId="8" fillId="6" borderId="13" xfId="0" applyFont="1" applyFill="1" applyBorder="1" applyAlignment="1">
      <alignment horizontal="right" vertical="center"/>
    </xf>
    <xf numFmtId="0" fontId="51" fillId="4" borderId="0" xfId="0" applyFont="1" applyFill="1" applyBorder="1" applyAlignment="1">
      <alignment horizontal="center" vertical="center"/>
    </xf>
    <xf numFmtId="0" fontId="49" fillId="7" borderId="8" xfId="0" applyFont="1" applyFill="1" applyBorder="1" applyAlignment="1">
      <alignment horizontal="center" vertical="center"/>
    </xf>
    <xf numFmtId="0" fontId="49" fillId="7" borderId="9" xfId="0" applyFont="1" applyFill="1" applyBorder="1" applyAlignment="1">
      <alignment horizontal="center" vertical="center"/>
    </xf>
    <xf numFmtId="0" fontId="49" fillId="7" borderId="11" xfId="0" applyFont="1" applyFill="1" applyBorder="1" applyAlignment="1">
      <alignment horizontal="center" vertical="center"/>
    </xf>
    <xf numFmtId="0" fontId="49" fillId="7" borderId="12" xfId="0" applyFont="1" applyFill="1" applyBorder="1" applyAlignment="1">
      <alignment horizontal="center" vertical="center"/>
    </xf>
    <xf numFmtId="165" fontId="7" fillId="6" borderId="6" xfId="0" quotePrefix="1" applyNumberFormat="1" applyFont="1" applyFill="1" applyBorder="1" applyAlignment="1" applyProtection="1">
      <alignment horizontal="center" vertical="center"/>
      <protection locked="0"/>
    </xf>
    <xf numFmtId="165" fontId="7" fillId="6" borderId="6" xfId="0" applyNumberFormat="1" applyFont="1" applyFill="1" applyBorder="1" applyAlignment="1" applyProtection="1">
      <alignment horizontal="center" vertical="center"/>
      <protection locked="0"/>
    </xf>
    <xf numFmtId="165" fontId="7" fillId="6" borderId="7" xfId="0" applyNumberFormat="1" applyFont="1" applyFill="1" applyBorder="1" applyAlignment="1" applyProtection="1">
      <alignment horizontal="center" vertical="center"/>
      <protection locked="0"/>
    </xf>
    <xf numFmtId="0" fontId="49" fillId="7" borderId="5" xfId="0" applyFont="1" applyFill="1" applyBorder="1" applyAlignment="1">
      <alignment horizontal="center" vertical="center"/>
    </xf>
    <xf numFmtId="0" fontId="49" fillId="7" borderId="6" xfId="0" applyFont="1" applyFill="1" applyBorder="1" applyAlignment="1">
      <alignment horizontal="center" vertical="center"/>
    </xf>
    <xf numFmtId="0" fontId="53" fillId="0" borderId="9" xfId="0" applyFont="1" applyBorder="1" applyAlignment="1">
      <alignment horizontal="center" vertical="center"/>
    </xf>
    <xf numFmtId="0" fontId="53" fillId="0" borderId="12" xfId="0" applyFont="1" applyBorder="1" applyAlignment="1">
      <alignment horizontal="center" vertical="center"/>
    </xf>
    <xf numFmtId="0" fontId="3" fillId="3" borderId="35" xfId="0" applyFont="1" applyFill="1" applyBorder="1" applyAlignment="1" applyProtection="1">
      <alignment horizontal="center" vertical="center" wrapText="1"/>
      <protection hidden="1"/>
    </xf>
    <xf numFmtId="0" fontId="3" fillId="3" borderId="36" xfId="0" applyFont="1" applyFill="1" applyBorder="1" applyAlignment="1" applyProtection="1">
      <alignment horizontal="center" vertical="center" wrapText="1"/>
      <protection hidden="1"/>
    </xf>
    <xf numFmtId="0" fontId="13" fillId="11" borderId="24" xfId="0" applyFont="1" applyFill="1" applyBorder="1" applyAlignment="1" applyProtection="1">
      <alignment horizontal="center"/>
      <protection locked="0"/>
    </xf>
    <xf numFmtId="0" fontId="13" fillId="11" borderId="113" xfId="0" applyFont="1" applyFill="1" applyBorder="1" applyAlignment="1" applyProtection="1">
      <alignment horizontal="center"/>
      <protection locked="0"/>
    </xf>
    <xf numFmtId="0" fontId="13" fillId="11" borderId="39" xfId="0" applyFont="1" applyFill="1" applyBorder="1" applyAlignment="1" applyProtection="1">
      <alignment horizontal="center"/>
      <protection locked="0"/>
    </xf>
    <xf numFmtId="0" fontId="13" fillId="11" borderId="25" xfId="0" applyFont="1" applyFill="1" applyBorder="1" applyAlignment="1" applyProtection="1">
      <alignment horizontal="center"/>
      <protection locked="0"/>
    </xf>
    <xf numFmtId="0" fontId="24" fillId="11" borderId="26" xfId="0" applyFont="1" applyFill="1" applyBorder="1" applyAlignment="1" applyProtection="1">
      <alignment horizontal="center" vertical="center" wrapText="1"/>
      <protection locked="0"/>
    </xf>
    <xf numFmtId="0" fontId="24" fillId="11" borderId="114" xfId="0" applyFont="1" applyFill="1" applyBorder="1" applyAlignment="1" applyProtection="1">
      <alignment horizontal="center" vertical="center" wrapText="1"/>
      <protection locked="0"/>
    </xf>
    <xf numFmtId="0" fontId="24" fillId="11" borderId="16" xfId="0" applyFont="1" applyFill="1" applyBorder="1" applyAlignment="1" applyProtection="1">
      <alignment horizontal="center" vertical="center" wrapText="1"/>
      <protection locked="0"/>
    </xf>
    <xf numFmtId="0" fontId="24" fillId="11" borderId="27" xfId="0" applyFont="1" applyFill="1" applyBorder="1" applyAlignment="1" applyProtection="1">
      <alignment horizontal="center" vertical="center" wrapText="1"/>
      <protection locked="0"/>
    </xf>
    <xf numFmtId="0" fontId="14" fillId="11" borderId="117" xfId="0" applyFont="1" applyFill="1" applyBorder="1" applyAlignment="1" applyProtection="1">
      <alignment horizontal="center" vertical="center" wrapText="1"/>
      <protection hidden="1"/>
    </xf>
    <xf numFmtId="0" fontId="14" fillId="11" borderId="112" xfId="0" applyFont="1" applyFill="1" applyBorder="1" applyAlignment="1" applyProtection="1">
      <alignment horizontal="center" vertical="center" wrapText="1"/>
      <protection hidden="1"/>
    </xf>
    <xf numFmtId="0" fontId="14" fillId="11" borderId="114" xfId="0" applyFont="1" applyFill="1" applyBorder="1" applyAlignment="1" applyProtection="1">
      <alignment horizontal="center" vertical="center" wrapText="1"/>
      <protection hidden="1"/>
    </xf>
    <xf numFmtId="0" fontId="56" fillId="11" borderId="112" xfId="0" applyFont="1" applyFill="1" applyBorder="1" applyAlignment="1" applyProtection="1">
      <alignment horizontal="center" vertical="center" wrapText="1"/>
      <protection hidden="1"/>
    </xf>
    <xf numFmtId="0" fontId="56" fillId="11" borderId="114" xfId="0" applyFont="1" applyFill="1" applyBorder="1" applyAlignment="1" applyProtection="1">
      <alignment horizontal="center" vertical="center" wrapText="1"/>
      <protection hidden="1"/>
    </xf>
    <xf numFmtId="0" fontId="58" fillId="11" borderId="16" xfId="0" applyFont="1" applyFill="1" applyBorder="1" applyAlignment="1" applyProtection="1">
      <alignment horizontal="center" vertical="center" wrapText="1"/>
      <protection hidden="1"/>
    </xf>
    <xf numFmtId="0" fontId="18" fillId="11" borderId="16" xfId="0" applyFont="1" applyFill="1" applyBorder="1" applyAlignment="1" applyProtection="1">
      <alignment horizontal="center" vertical="center" wrapText="1"/>
      <protection hidden="1"/>
    </xf>
    <xf numFmtId="0" fontId="18" fillId="11" borderId="17" xfId="0" applyFont="1" applyFill="1" applyBorder="1" applyAlignment="1" applyProtection="1">
      <alignment horizontal="center" vertical="center" textRotation="90" wrapText="1"/>
      <protection hidden="1"/>
    </xf>
    <xf numFmtId="0" fontId="18" fillId="11" borderId="19" xfId="0" applyFont="1" applyFill="1" applyBorder="1" applyAlignment="1" applyProtection="1">
      <alignment horizontal="center" vertical="center" textRotation="90" wrapText="1"/>
      <protection hidden="1"/>
    </xf>
    <xf numFmtId="0" fontId="18" fillId="11" borderId="33" xfId="0" applyFont="1" applyFill="1" applyBorder="1" applyAlignment="1" applyProtection="1">
      <alignment horizontal="center" vertical="center" textRotation="90" wrapText="1"/>
      <protection hidden="1"/>
    </xf>
    <xf numFmtId="0" fontId="20" fillId="11" borderId="27" xfId="0" applyFont="1" applyFill="1" applyBorder="1" applyAlignment="1" applyProtection="1">
      <alignment horizontal="center" vertical="center" textRotation="90" wrapText="1"/>
      <protection hidden="1"/>
    </xf>
    <xf numFmtId="0" fontId="20" fillId="11" borderId="29" xfId="0" applyFont="1" applyFill="1" applyBorder="1" applyAlignment="1" applyProtection="1">
      <alignment horizontal="center" vertical="center" textRotation="90" wrapText="1"/>
      <protection hidden="1"/>
    </xf>
    <xf numFmtId="0" fontId="17" fillId="12" borderId="40" xfId="0" applyFont="1" applyFill="1" applyBorder="1" applyAlignment="1" applyProtection="1">
      <alignment horizontal="center" vertical="center" textRotation="90" wrapText="1"/>
      <protection hidden="1"/>
    </xf>
    <xf numFmtId="0" fontId="17" fillId="12" borderId="38" xfId="0" applyFont="1" applyFill="1" applyBorder="1" applyAlignment="1" applyProtection="1">
      <alignment horizontal="center" vertical="center" textRotation="90" wrapText="1"/>
      <protection hidden="1"/>
    </xf>
    <xf numFmtId="0" fontId="17" fillId="12" borderId="17" xfId="0" applyFont="1" applyFill="1" applyBorder="1" applyAlignment="1" applyProtection="1">
      <alignment horizontal="center" vertical="center" textRotation="90" wrapText="1"/>
      <protection hidden="1"/>
    </xf>
    <xf numFmtId="0" fontId="17" fillId="12" borderId="18" xfId="0" applyFont="1" applyFill="1" applyBorder="1" applyAlignment="1" applyProtection="1">
      <alignment horizontal="center" vertical="center" textRotation="90" wrapText="1"/>
      <protection hidden="1"/>
    </xf>
    <xf numFmtId="0" fontId="18" fillId="12" borderId="16" xfId="0" applyFont="1" applyFill="1" applyBorder="1" applyAlignment="1" applyProtection="1">
      <alignment horizontal="center" vertical="center" wrapText="1"/>
      <protection hidden="1"/>
    </xf>
    <xf numFmtId="0" fontId="18" fillId="12" borderId="17" xfId="0" applyFont="1" applyFill="1" applyBorder="1" applyAlignment="1" applyProtection="1">
      <alignment horizontal="center" vertical="center" textRotation="90" wrapText="1"/>
      <protection hidden="1"/>
    </xf>
    <xf numFmtId="0" fontId="18" fillId="12" borderId="19" xfId="0" applyFont="1" applyFill="1" applyBorder="1" applyAlignment="1" applyProtection="1">
      <alignment horizontal="center" vertical="center" textRotation="90" wrapText="1"/>
      <protection hidden="1"/>
    </xf>
    <xf numFmtId="0" fontId="18" fillId="12" borderId="33" xfId="0" applyFont="1" applyFill="1" applyBorder="1" applyAlignment="1" applyProtection="1">
      <alignment horizontal="center" vertical="center" textRotation="90" wrapText="1"/>
      <protection hidden="1"/>
    </xf>
    <xf numFmtId="0" fontId="20" fillId="12" borderId="213" xfId="0" applyFont="1" applyFill="1" applyBorder="1" applyAlignment="1" applyProtection="1">
      <alignment horizontal="center" vertical="center" textRotation="90" wrapText="1"/>
      <protection hidden="1"/>
    </xf>
    <xf numFmtId="0" fontId="20" fillId="12" borderId="43" xfId="0" applyFont="1" applyFill="1" applyBorder="1" applyAlignment="1" applyProtection="1">
      <alignment horizontal="center" vertical="center" textRotation="90" wrapText="1"/>
      <protection hidden="1"/>
    </xf>
    <xf numFmtId="0" fontId="24" fillId="9" borderId="24" xfId="0" applyFont="1" applyFill="1" applyBorder="1" applyAlignment="1" applyProtection="1">
      <alignment horizontal="center"/>
      <protection locked="0"/>
    </xf>
    <xf numFmtId="0" fontId="24" fillId="9" borderId="113" xfId="0" applyFont="1" applyFill="1" applyBorder="1" applyAlignment="1" applyProtection="1">
      <alignment horizontal="center"/>
      <protection locked="0"/>
    </xf>
    <xf numFmtId="0" fontId="24" fillId="9" borderId="39" xfId="0" applyFont="1" applyFill="1" applyBorder="1" applyAlignment="1" applyProtection="1">
      <alignment horizontal="center"/>
      <protection locked="0"/>
    </xf>
    <xf numFmtId="0" fontId="24" fillId="9" borderId="25" xfId="0" applyFont="1" applyFill="1" applyBorder="1" applyAlignment="1" applyProtection="1">
      <alignment horizontal="center"/>
      <protection locked="0"/>
    </xf>
    <xf numFmtId="0" fontId="24" fillId="9" borderId="26" xfId="0" applyFont="1" applyFill="1" applyBorder="1" applyAlignment="1" applyProtection="1">
      <alignment horizontal="center" vertical="center" wrapText="1"/>
      <protection locked="0"/>
    </xf>
    <xf numFmtId="0" fontId="24" fillId="9" borderId="114" xfId="0" applyFont="1" applyFill="1" applyBorder="1" applyAlignment="1" applyProtection="1">
      <alignment horizontal="center" vertical="center" wrapText="1"/>
      <protection locked="0"/>
    </xf>
    <xf numFmtId="0" fontId="24" fillId="9" borderId="16" xfId="0" applyFont="1" applyFill="1" applyBorder="1" applyAlignment="1" applyProtection="1">
      <alignment horizontal="center" vertical="center" wrapText="1"/>
      <protection locked="0"/>
    </xf>
    <xf numFmtId="0" fontId="24" fillId="9" borderId="27" xfId="0" applyFont="1" applyFill="1" applyBorder="1" applyAlignment="1" applyProtection="1">
      <alignment horizontal="center" vertical="center" wrapText="1"/>
      <protection locked="0"/>
    </xf>
    <xf numFmtId="0" fontId="17" fillId="9" borderId="40" xfId="0" applyFont="1" applyFill="1" applyBorder="1" applyAlignment="1" applyProtection="1">
      <alignment horizontal="center" vertical="center" textRotation="90" wrapText="1"/>
      <protection hidden="1"/>
    </xf>
    <xf numFmtId="0" fontId="17" fillId="9" borderId="38" xfId="0" applyFont="1" applyFill="1" applyBorder="1" applyAlignment="1" applyProtection="1">
      <alignment horizontal="center" vertical="center" textRotation="90" wrapText="1"/>
      <protection hidden="1"/>
    </xf>
    <xf numFmtId="0" fontId="17" fillId="9" borderId="17" xfId="0" applyFont="1" applyFill="1" applyBorder="1" applyAlignment="1" applyProtection="1">
      <alignment horizontal="center" vertical="center" textRotation="90" wrapText="1"/>
      <protection hidden="1"/>
    </xf>
    <xf numFmtId="0" fontId="17" fillId="9" borderId="18" xfId="0" applyFont="1" applyFill="1" applyBorder="1" applyAlignment="1" applyProtection="1">
      <alignment horizontal="center" vertical="center" textRotation="90" wrapText="1"/>
      <protection hidden="1"/>
    </xf>
    <xf numFmtId="0" fontId="18" fillId="9" borderId="16" xfId="0" applyFont="1" applyFill="1" applyBorder="1" applyAlignment="1" applyProtection="1">
      <alignment horizontal="center" vertical="center" wrapText="1"/>
      <protection hidden="1"/>
    </xf>
    <xf numFmtId="0" fontId="18" fillId="9" borderId="17" xfId="0" applyFont="1" applyFill="1" applyBorder="1" applyAlignment="1" applyProtection="1">
      <alignment horizontal="center" vertical="center" textRotation="90" wrapText="1"/>
      <protection hidden="1"/>
    </xf>
    <xf numFmtId="0" fontId="18" fillId="9" borderId="19" xfId="0" applyFont="1" applyFill="1" applyBorder="1" applyAlignment="1" applyProtection="1">
      <alignment horizontal="center" vertical="center" textRotation="90" wrapText="1"/>
      <protection hidden="1"/>
    </xf>
    <xf numFmtId="0" fontId="18" fillId="9" borderId="33" xfId="0" applyFont="1" applyFill="1" applyBorder="1" applyAlignment="1" applyProtection="1">
      <alignment horizontal="center" vertical="center" textRotation="90" wrapText="1"/>
      <protection hidden="1"/>
    </xf>
    <xf numFmtId="0" fontId="20" fillId="9" borderId="27" xfId="0" applyFont="1" applyFill="1" applyBorder="1" applyAlignment="1" applyProtection="1">
      <alignment horizontal="center" vertical="center" textRotation="90" wrapText="1"/>
      <protection hidden="1"/>
    </xf>
    <xf numFmtId="0" fontId="20" fillId="9" borderId="29" xfId="0" applyFont="1" applyFill="1" applyBorder="1" applyAlignment="1" applyProtection="1">
      <alignment horizontal="center" vertical="center" textRotation="90" wrapText="1"/>
      <protection hidden="1"/>
    </xf>
    <xf numFmtId="0" fontId="1" fillId="11" borderId="52" xfId="0" applyFont="1" applyFill="1" applyBorder="1" applyAlignment="1" applyProtection="1">
      <alignment horizontal="center" vertical="center" wrapText="1"/>
      <protection hidden="1"/>
    </xf>
    <xf numFmtId="0" fontId="1" fillId="11" borderId="0" xfId="0" applyFont="1" applyFill="1" applyBorder="1" applyAlignment="1" applyProtection="1">
      <alignment horizontal="center" vertical="center" wrapText="1"/>
      <protection hidden="1"/>
    </xf>
    <xf numFmtId="0" fontId="7" fillId="3" borderId="1" xfId="0" applyFont="1" applyFill="1" applyBorder="1" applyAlignment="1" applyProtection="1">
      <alignment horizontal="center" vertical="center" wrapText="1"/>
      <protection hidden="1"/>
    </xf>
    <xf numFmtId="0" fontId="7" fillId="3" borderId="2" xfId="0" applyFont="1" applyFill="1" applyBorder="1" applyAlignment="1" applyProtection="1">
      <alignment horizontal="center" vertical="center" wrapText="1"/>
      <protection hidden="1"/>
    </xf>
    <xf numFmtId="0" fontId="7" fillId="3" borderId="30" xfId="0" applyFont="1" applyFill="1" applyBorder="1" applyAlignment="1" applyProtection="1">
      <alignment horizontal="center" vertical="center" wrapText="1"/>
      <protection hidden="1"/>
    </xf>
    <xf numFmtId="0" fontId="7" fillId="3" borderId="49" xfId="0" applyFont="1" applyFill="1" applyBorder="1" applyAlignment="1" applyProtection="1">
      <alignment horizontal="center" vertical="center" wrapText="1"/>
      <protection locked="0"/>
    </xf>
    <xf numFmtId="0" fontId="7" fillId="3" borderId="30" xfId="0" applyFont="1" applyFill="1" applyBorder="1" applyAlignment="1" applyProtection="1">
      <alignment horizontal="center" vertical="center" wrapText="1"/>
      <protection locked="0"/>
    </xf>
    <xf numFmtId="0" fontId="7" fillId="3" borderId="49" xfId="0" applyFont="1" applyFill="1" applyBorder="1" applyAlignment="1" applyProtection="1">
      <alignment horizontal="center" vertical="top" wrapText="1"/>
      <protection locked="0"/>
    </xf>
    <xf numFmtId="0" fontId="7" fillId="3" borderId="3" xfId="0" applyFont="1" applyFill="1" applyBorder="1" applyAlignment="1" applyProtection="1">
      <alignment horizontal="center" vertical="top" wrapText="1"/>
      <protection locked="0"/>
    </xf>
    <xf numFmtId="0" fontId="24" fillId="10" borderId="114" xfId="0" applyFont="1" applyFill="1" applyBorder="1" applyAlignment="1" applyProtection="1">
      <alignment horizontal="center" vertical="center" wrapText="1"/>
      <protection locked="0"/>
    </xf>
    <xf numFmtId="0" fontId="24" fillId="10" borderId="16" xfId="0" applyFont="1" applyFill="1" applyBorder="1" applyAlignment="1" applyProtection="1">
      <alignment horizontal="center" vertical="center" wrapText="1"/>
      <protection locked="0"/>
    </xf>
    <xf numFmtId="0" fontId="24" fillId="10" borderId="27" xfId="0" applyFont="1" applyFill="1" applyBorder="1" applyAlignment="1" applyProtection="1">
      <alignment horizontal="center" vertical="center" wrapText="1"/>
      <protection locked="0"/>
    </xf>
    <xf numFmtId="0" fontId="13" fillId="16" borderId="215" xfId="0" applyFont="1" applyFill="1" applyBorder="1" applyAlignment="1" applyProtection="1">
      <alignment horizontal="center"/>
      <protection locked="0"/>
    </xf>
    <xf numFmtId="0" fontId="13" fillId="16" borderId="216" xfId="0" applyFont="1" applyFill="1" applyBorder="1" applyAlignment="1" applyProtection="1">
      <alignment horizontal="center"/>
      <protection locked="0"/>
    </xf>
    <xf numFmtId="0" fontId="13" fillId="16" borderId="217" xfId="0" applyFont="1" applyFill="1" applyBorder="1" applyAlignment="1" applyProtection="1">
      <alignment horizontal="center"/>
      <protection locked="0"/>
    </xf>
    <xf numFmtId="0" fontId="24" fillId="16" borderId="117" xfId="0" applyFont="1" applyFill="1" applyBorder="1" applyAlignment="1" applyProtection="1">
      <alignment horizontal="center" vertical="center" wrapText="1"/>
      <protection locked="0"/>
    </xf>
    <xf numFmtId="0" fontId="24" fillId="16" borderId="112" xfId="0" applyFont="1" applyFill="1" applyBorder="1" applyAlignment="1" applyProtection="1">
      <alignment horizontal="center" vertical="center" wrapText="1"/>
      <protection locked="0"/>
    </xf>
    <xf numFmtId="0" fontId="24" fillId="16" borderId="214" xfId="0" applyFont="1" applyFill="1" applyBorder="1" applyAlignment="1" applyProtection="1">
      <alignment horizontal="center" vertical="center" wrapText="1"/>
      <protection locked="0"/>
    </xf>
    <xf numFmtId="0" fontId="14" fillId="16" borderId="117" xfId="0" applyFont="1" applyFill="1" applyBorder="1" applyAlignment="1" applyProtection="1">
      <alignment horizontal="center" vertical="center" wrapText="1"/>
      <protection hidden="1"/>
    </xf>
    <xf numFmtId="0" fontId="14" fillId="16" borderId="112" xfId="0" applyFont="1" applyFill="1" applyBorder="1" applyAlignment="1" applyProtection="1">
      <alignment horizontal="center" vertical="center" wrapText="1"/>
      <protection hidden="1"/>
    </xf>
    <xf numFmtId="0" fontId="14" fillId="16" borderId="114" xfId="0" applyFont="1" applyFill="1" applyBorder="1" applyAlignment="1" applyProtection="1">
      <alignment horizontal="center" vertical="center" wrapText="1"/>
      <protection hidden="1"/>
    </xf>
    <xf numFmtId="0" fontId="56" fillId="16" borderId="23" xfId="0" applyFont="1" applyFill="1" applyBorder="1" applyAlignment="1" applyProtection="1">
      <alignment horizontal="center" vertical="center" wrapText="1"/>
      <protection hidden="1"/>
    </xf>
    <xf numFmtId="0" fontId="56" fillId="16" borderId="112" xfId="0" applyFont="1" applyFill="1" applyBorder="1" applyAlignment="1" applyProtection="1">
      <alignment horizontal="center" vertical="center" wrapText="1"/>
      <protection hidden="1"/>
    </xf>
    <xf numFmtId="0" fontId="56" fillId="16" borderId="114" xfId="0" applyFont="1" applyFill="1" applyBorder="1" applyAlignment="1" applyProtection="1">
      <alignment horizontal="center" vertical="center" wrapText="1"/>
      <protection hidden="1"/>
    </xf>
    <xf numFmtId="0" fontId="58" fillId="16" borderId="23" xfId="0" applyFont="1" applyFill="1" applyBorder="1" applyAlignment="1" applyProtection="1">
      <alignment horizontal="center" vertical="center" wrapText="1"/>
      <protection hidden="1"/>
    </xf>
    <xf numFmtId="0" fontId="58" fillId="16" borderId="112" xfId="0" applyFont="1" applyFill="1" applyBorder="1" applyAlignment="1" applyProtection="1">
      <alignment horizontal="center" vertical="center" wrapText="1"/>
      <protection hidden="1"/>
    </xf>
    <xf numFmtId="0" fontId="58" fillId="16" borderId="114" xfId="0" applyFont="1" applyFill="1" applyBorder="1" applyAlignment="1" applyProtection="1">
      <alignment horizontal="center" vertical="center" wrapText="1"/>
      <protection hidden="1"/>
    </xf>
    <xf numFmtId="0" fontId="18" fillId="16" borderId="17" xfId="0" applyFont="1" applyFill="1" applyBorder="1" applyAlignment="1" applyProtection="1">
      <alignment horizontal="center" vertical="center" wrapText="1"/>
      <protection hidden="1"/>
    </xf>
    <xf numFmtId="0" fontId="18" fillId="16" borderId="18" xfId="0" applyFont="1" applyFill="1" applyBorder="1" applyAlignment="1" applyProtection="1">
      <alignment horizontal="center" vertical="center" wrapText="1"/>
      <protection hidden="1"/>
    </xf>
    <xf numFmtId="0" fontId="18" fillId="16" borderId="17" xfId="0" applyFont="1" applyFill="1" applyBorder="1" applyAlignment="1" applyProtection="1">
      <alignment horizontal="center" vertical="center" textRotation="90" wrapText="1"/>
      <protection hidden="1"/>
    </xf>
    <xf numFmtId="0" fontId="18" fillId="16" borderId="19" xfId="0" applyFont="1" applyFill="1" applyBorder="1" applyAlignment="1" applyProtection="1">
      <alignment horizontal="center" vertical="center" textRotation="90" wrapText="1"/>
      <protection hidden="1"/>
    </xf>
    <xf numFmtId="0" fontId="18" fillId="16" borderId="33" xfId="0" applyFont="1" applyFill="1" applyBorder="1" applyAlignment="1" applyProtection="1">
      <alignment horizontal="center" vertical="center" textRotation="90" wrapText="1"/>
      <protection hidden="1"/>
    </xf>
    <xf numFmtId="0" fontId="20" fillId="16" borderId="213" xfId="0" applyFont="1" applyFill="1" applyBorder="1" applyAlignment="1" applyProtection="1">
      <alignment horizontal="center" vertical="center" textRotation="90" wrapText="1"/>
      <protection hidden="1"/>
    </xf>
    <xf numFmtId="0" fontId="20" fillId="16" borderId="43" xfId="0" applyFont="1" applyFill="1" applyBorder="1" applyAlignment="1" applyProtection="1">
      <alignment horizontal="center" vertical="center" textRotation="90" wrapText="1"/>
      <protection hidden="1"/>
    </xf>
    <xf numFmtId="0" fontId="43" fillId="2" borderId="47" xfId="0" applyFont="1" applyFill="1" applyBorder="1" applyAlignment="1" applyProtection="1">
      <alignment horizontal="left" vertical="center" wrapText="1"/>
      <protection hidden="1"/>
    </xf>
    <xf numFmtId="0" fontId="43" fillId="2" borderId="4" xfId="0" applyFont="1" applyFill="1" applyBorder="1" applyAlignment="1" applyProtection="1">
      <alignment horizontal="left" vertical="center" wrapText="1"/>
      <protection hidden="1"/>
    </xf>
    <xf numFmtId="0" fontId="43" fillId="2" borderId="87" xfId="0" applyFont="1" applyFill="1" applyBorder="1" applyAlignment="1" applyProtection="1">
      <alignment horizontal="left" vertical="center" wrapText="1"/>
      <protection hidden="1"/>
    </xf>
    <xf numFmtId="0" fontId="3" fillId="3" borderId="47" xfId="0" applyFont="1" applyFill="1" applyBorder="1" applyAlignment="1" applyProtection="1">
      <alignment horizontal="center" vertical="center" wrapText="1"/>
      <protection hidden="1"/>
    </xf>
    <xf numFmtId="0" fontId="3" fillId="3" borderId="4" xfId="0" applyFont="1" applyFill="1" applyBorder="1" applyAlignment="1" applyProtection="1">
      <alignment horizontal="center" vertical="center" wrapText="1"/>
      <protection hidden="1"/>
    </xf>
    <xf numFmtId="0" fontId="24" fillId="11" borderId="24" xfId="0" applyFont="1" applyFill="1" applyBorder="1" applyAlignment="1" applyProtection="1">
      <alignment horizontal="center"/>
      <protection locked="0"/>
    </xf>
    <xf numFmtId="0" fontId="24" fillId="11" borderId="113" xfId="0" applyFont="1" applyFill="1" applyBorder="1" applyAlignment="1" applyProtection="1">
      <alignment horizontal="center"/>
      <protection locked="0"/>
    </xf>
    <xf numFmtId="0" fontId="24" fillId="11" borderId="39" xfId="0" applyFont="1" applyFill="1" applyBorder="1" applyAlignment="1" applyProtection="1">
      <alignment horizontal="center"/>
      <protection locked="0"/>
    </xf>
    <xf numFmtId="0" fontId="24" fillId="11" borderId="25" xfId="0" applyFont="1" applyFill="1" applyBorder="1" applyAlignment="1" applyProtection="1">
      <alignment horizontal="center"/>
      <protection locked="0"/>
    </xf>
    <xf numFmtId="0" fontId="5" fillId="11" borderId="24" xfId="0" applyFont="1" applyFill="1" applyBorder="1" applyAlignment="1" applyProtection="1">
      <alignment horizontal="center" wrapText="1"/>
      <protection hidden="1"/>
    </xf>
    <xf numFmtId="0" fontId="5" fillId="11" borderId="39" xfId="0" applyFont="1" applyFill="1" applyBorder="1" applyAlignment="1" applyProtection="1">
      <alignment horizontal="center" wrapText="1"/>
      <protection hidden="1"/>
    </xf>
    <xf numFmtId="0" fontId="5" fillId="11" borderId="41" xfId="0" applyFont="1" applyFill="1" applyBorder="1" applyAlignment="1" applyProtection="1">
      <alignment horizontal="center" wrapText="1"/>
      <protection hidden="1"/>
    </xf>
    <xf numFmtId="165" fontId="3" fillId="3" borderId="4" xfId="0" applyNumberFormat="1" applyFont="1" applyFill="1" applyBorder="1" applyAlignment="1" applyProtection="1">
      <alignment horizontal="center" vertical="center" wrapText="1"/>
      <protection hidden="1"/>
    </xf>
    <xf numFmtId="165" fontId="3" fillId="3" borderId="90" xfId="0" applyNumberFormat="1" applyFont="1" applyFill="1" applyBorder="1" applyAlignment="1" applyProtection="1">
      <alignment horizontal="center" vertical="center" wrapText="1"/>
      <protection hidden="1"/>
    </xf>
    <xf numFmtId="0" fontId="7" fillId="3" borderId="51" xfId="0" applyFont="1" applyFill="1" applyBorder="1" applyAlignment="1" applyProtection="1">
      <alignment horizontal="center" vertical="center" wrapText="1"/>
      <protection hidden="1"/>
    </xf>
    <xf numFmtId="0" fontId="7" fillId="3" borderId="87" xfId="0" applyFont="1" applyFill="1" applyBorder="1" applyAlignment="1" applyProtection="1">
      <alignment horizontal="center" vertical="center" wrapText="1"/>
      <protection hidden="1"/>
    </xf>
    <xf numFmtId="0" fontId="13" fillId="10" borderId="113" xfId="0" applyFont="1" applyFill="1" applyBorder="1" applyAlignment="1" applyProtection="1">
      <alignment horizontal="center"/>
      <protection locked="0"/>
    </xf>
    <xf numFmtId="0" fontId="13" fillId="10" borderId="39" xfId="0" applyFont="1" applyFill="1" applyBorder="1" applyAlignment="1" applyProtection="1">
      <alignment horizontal="center"/>
      <protection locked="0"/>
    </xf>
    <xf numFmtId="0" fontId="13" fillId="10" borderId="25" xfId="0" applyFont="1" applyFill="1" applyBorder="1" applyAlignment="1" applyProtection="1">
      <alignment horizontal="center"/>
      <protection locked="0"/>
    </xf>
    <xf numFmtId="0" fontId="97" fillId="13" borderId="2" xfId="0" applyFont="1" applyFill="1" applyBorder="1" applyAlignment="1" applyProtection="1">
      <alignment horizontal="right" vertical="center" wrapText="1"/>
      <protection hidden="1"/>
    </xf>
    <xf numFmtId="0" fontId="97" fillId="13" borderId="57" xfId="0" applyFont="1" applyFill="1" applyBorder="1" applyAlignment="1" applyProtection="1">
      <alignment horizontal="right" vertical="center" wrapText="1"/>
      <protection hidden="1"/>
    </xf>
    <xf numFmtId="14" fontId="96" fillId="13" borderId="58" xfId="0" applyNumberFormat="1" applyFont="1" applyFill="1" applyBorder="1" applyAlignment="1" applyProtection="1">
      <alignment horizontal="left" vertical="center" wrapText="1"/>
      <protection hidden="1"/>
    </xf>
    <xf numFmtId="14" fontId="96" fillId="13" borderId="2" xfId="0" applyNumberFormat="1" applyFont="1" applyFill="1" applyBorder="1" applyAlignment="1" applyProtection="1">
      <alignment horizontal="left" vertical="center" wrapText="1"/>
      <protection hidden="1"/>
    </xf>
    <xf numFmtId="14" fontId="96" fillId="13" borderId="3" xfId="0" applyNumberFormat="1" applyFont="1" applyFill="1" applyBorder="1" applyAlignment="1" applyProtection="1">
      <alignment horizontal="left" vertical="center" wrapText="1"/>
      <protection hidden="1"/>
    </xf>
    <xf numFmtId="0" fontId="99" fillId="3" borderId="0" xfId="0" applyFont="1" applyFill="1" applyBorder="1" applyAlignment="1" applyProtection="1">
      <alignment horizontal="center" vertical="center" wrapText="1"/>
      <protection hidden="1"/>
    </xf>
    <xf numFmtId="0" fontId="99" fillId="3" borderId="53" xfId="0" applyFont="1" applyFill="1" applyBorder="1" applyAlignment="1" applyProtection="1">
      <alignment horizontal="center" vertical="center" wrapText="1"/>
      <protection hidden="1"/>
    </xf>
    <xf numFmtId="0" fontId="13" fillId="5" borderId="24" xfId="0" applyFont="1" applyFill="1" applyBorder="1" applyAlignment="1" applyProtection="1">
      <alignment horizontal="center"/>
      <protection locked="0"/>
    </xf>
    <xf numFmtId="0" fontId="13" fillId="5" borderId="113" xfId="0" applyFont="1" applyFill="1" applyBorder="1" applyAlignment="1" applyProtection="1">
      <alignment horizontal="center"/>
      <protection locked="0"/>
    </xf>
    <xf numFmtId="0" fontId="13" fillId="5" borderId="39" xfId="0" applyFont="1" applyFill="1" applyBorder="1" applyAlignment="1" applyProtection="1">
      <alignment horizontal="center"/>
      <protection locked="0"/>
    </xf>
    <xf numFmtId="0" fontId="13" fillId="5" borderId="25" xfId="0" applyFont="1" applyFill="1" applyBorder="1" applyAlignment="1" applyProtection="1">
      <alignment horizontal="center"/>
      <protection locked="0"/>
    </xf>
    <xf numFmtId="0" fontId="24" fillId="5" borderId="26" xfId="0" applyFont="1" applyFill="1" applyBorder="1" applyAlignment="1" applyProtection="1">
      <alignment horizontal="center" vertical="center" wrapText="1"/>
      <protection locked="0"/>
    </xf>
    <xf numFmtId="0" fontId="24" fillId="5" borderId="114" xfId="0" applyFont="1" applyFill="1" applyBorder="1" applyAlignment="1" applyProtection="1">
      <alignment horizontal="center" vertical="center" wrapText="1"/>
      <protection locked="0"/>
    </xf>
    <xf numFmtId="0" fontId="24" fillId="5" borderId="16" xfId="0" applyFont="1" applyFill="1" applyBorder="1" applyAlignment="1" applyProtection="1">
      <alignment horizontal="center" vertical="center" wrapText="1"/>
      <protection locked="0"/>
    </xf>
    <xf numFmtId="0" fontId="24" fillId="5" borderId="27" xfId="0" applyFont="1" applyFill="1" applyBorder="1" applyAlignment="1" applyProtection="1">
      <alignment horizontal="center" vertical="center" wrapText="1"/>
      <protection locked="0"/>
    </xf>
    <xf numFmtId="0" fontId="14" fillId="5" borderId="117" xfId="0" applyFont="1" applyFill="1" applyBorder="1" applyAlignment="1" applyProtection="1">
      <alignment horizontal="center" vertical="center" wrapText="1"/>
      <protection hidden="1"/>
    </xf>
    <xf numFmtId="0" fontId="14" fillId="5" borderId="112" xfId="0" applyFont="1" applyFill="1" applyBorder="1" applyAlignment="1" applyProtection="1">
      <alignment horizontal="center" vertical="center" wrapText="1"/>
      <protection hidden="1"/>
    </xf>
    <xf numFmtId="0" fontId="14" fillId="5" borderId="114" xfId="0" applyFont="1" applyFill="1" applyBorder="1" applyAlignment="1" applyProtection="1">
      <alignment horizontal="center" vertical="center" wrapText="1"/>
      <protection hidden="1"/>
    </xf>
    <xf numFmtId="0" fontId="56" fillId="5" borderId="112" xfId="0" applyFont="1" applyFill="1" applyBorder="1" applyAlignment="1" applyProtection="1">
      <alignment horizontal="center" vertical="center" wrapText="1"/>
      <protection hidden="1"/>
    </xf>
    <xf numFmtId="0" fontId="56" fillId="5" borderId="114" xfId="0" applyFont="1" applyFill="1" applyBorder="1" applyAlignment="1" applyProtection="1">
      <alignment horizontal="center" vertical="center" wrapText="1"/>
      <protection hidden="1"/>
    </xf>
    <xf numFmtId="0" fontId="58" fillId="5" borderId="16" xfId="0" applyFont="1" applyFill="1" applyBorder="1" applyAlignment="1" applyProtection="1">
      <alignment horizontal="center" vertical="center" wrapText="1"/>
      <protection hidden="1"/>
    </xf>
    <xf numFmtId="0" fontId="18" fillId="5" borderId="16" xfId="0" applyFont="1" applyFill="1" applyBorder="1" applyAlignment="1" applyProtection="1">
      <alignment horizontal="center" vertical="center" wrapText="1"/>
      <protection hidden="1"/>
    </xf>
    <xf numFmtId="0" fontId="18" fillId="5" borderId="17" xfId="0" applyFont="1" applyFill="1" applyBorder="1" applyAlignment="1" applyProtection="1">
      <alignment horizontal="center" vertical="center" textRotation="90" wrapText="1"/>
      <protection hidden="1"/>
    </xf>
    <xf numFmtId="0" fontId="18" fillId="5" borderId="19" xfId="0" applyFont="1" applyFill="1" applyBorder="1" applyAlignment="1" applyProtection="1">
      <alignment horizontal="center" vertical="center" textRotation="90" wrapText="1"/>
      <protection hidden="1"/>
    </xf>
    <xf numFmtId="0" fontId="18" fillId="5" borderId="33" xfId="0" applyFont="1" applyFill="1" applyBorder="1" applyAlignment="1" applyProtection="1">
      <alignment horizontal="center" vertical="center" textRotation="90" wrapText="1"/>
      <protection hidden="1"/>
    </xf>
    <xf numFmtId="0" fontId="20" fillId="5" borderId="27" xfId="0" applyFont="1" applyFill="1" applyBorder="1" applyAlignment="1" applyProtection="1">
      <alignment horizontal="center" vertical="center" textRotation="90" wrapText="1"/>
      <protection hidden="1"/>
    </xf>
    <xf numFmtId="0" fontId="20" fillId="5" borderId="29" xfId="0" applyFont="1" applyFill="1" applyBorder="1" applyAlignment="1" applyProtection="1">
      <alignment horizontal="center" vertical="center" textRotation="90" wrapText="1"/>
      <protection hidden="1"/>
    </xf>
    <xf numFmtId="0" fontId="3" fillId="3" borderId="37" xfId="0" applyFont="1" applyFill="1" applyBorder="1" applyAlignment="1" applyProtection="1">
      <alignment horizontal="center" vertical="center" wrapText="1"/>
      <protection hidden="1"/>
    </xf>
    <xf numFmtId="0" fontId="6" fillId="8" borderId="35" xfId="0" applyFont="1" applyFill="1" applyBorder="1" applyAlignment="1" applyProtection="1">
      <alignment horizontal="center" wrapText="1"/>
      <protection hidden="1"/>
    </xf>
    <xf numFmtId="0" fontId="6" fillId="8" borderId="36" xfId="0" applyFont="1" applyFill="1" applyBorder="1" applyAlignment="1" applyProtection="1">
      <alignment horizontal="center" wrapText="1"/>
      <protection hidden="1"/>
    </xf>
    <xf numFmtId="0" fontId="6" fillId="8" borderId="37" xfId="0" applyFont="1" applyFill="1" applyBorder="1" applyAlignment="1" applyProtection="1">
      <alignment horizontal="center" wrapText="1"/>
      <protection hidden="1"/>
    </xf>
    <xf numFmtId="0" fontId="27" fillId="8" borderId="54" xfId="0" applyFont="1" applyFill="1" applyBorder="1" applyAlignment="1" applyProtection="1">
      <alignment horizontal="center" vertical="center" wrapText="1"/>
      <protection hidden="1"/>
    </xf>
    <xf numFmtId="0" fontId="27" fillId="8" borderId="55" xfId="0" applyFont="1" applyFill="1" applyBorder="1" applyAlignment="1" applyProtection="1">
      <alignment horizontal="center" vertical="center" wrapText="1"/>
      <protection hidden="1"/>
    </xf>
    <xf numFmtId="0" fontId="27" fillId="8" borderId="56" xfId="0" applyFont="1" applyFill="1" applyBorder="1" applyAlignment="1" applyProtection="1">
      <alignment horizontal="center" vertical="center" wrapText="1"/>
      <protection hidden="1"/>
    </xf>
    <xf numFmtId="0" fontId="17" fillId="11" borderId="17" xfId="0" applyFont="1" applyFill="1" applyBorder="1" applyAlignment="1" applyProtection="1">
      <alignment horizontal="center" vertical="center" textRotation="90" wrapText="1"/>
      <protection hidden="1"/>
    </xf>
    <xf numFmtId="0" fontId="17" fillId="11" borderId="18" xfId="0" applyFont="1" applyFill="1" applyBorder="1" applyAlignment="1" applyProtection="1">
      <alignment horizontal="center" vertical="center" textRotation="90" wrapText="1"/>
      <protection hidden="1"/>
    </xf>
    <xf numFmtId="0" fontId="24" fillId="12" borderId="24" xfId="0" applyFont="1" applyFill="1" applyBorder="1" applyAlignment="1" applyProtection="1">
      <alignment horizontal="center"/>
      <protection locked="0"/>
    </xf>
    <xf numFmtId="0" fontId="24" fillId="12" borderId="113" xfId="0" applyFont="1" applyFill="1" applyBorder="1" applyAlignment="1" applyProtection="1">
      <alignment horizontal="center"/>
      <protection locked="0"/>
    </xf>
    <xf numFmtId="0" fontId="24" fillId="12" borderId="39" xfId="0" applyFont="1" applyFill="1" applyBorder="1" applyAlignment="1" applyProtection="1">
      <alignment horizontal="center"/>
      <protection locked="0"/>
    </xf>
    <xf numFmtId="0" fontId="24" fillId="12" borderId="25" xfId="0" applyFont="1" applyFill="1" applyBorder="1" applyAlignment="1" applyProtection="1">
      <alignment horizontal="center"/>
      <protection locked="0"/>
    </xf>
    <xf numFmtId="0" fontId="1" fillId="8" borderId="39" xfId="0" applyFont="1" applyFill="1" applyBorder="1" applyAlignment="1" applyProtection="1">
      <alignment horizontal="center" vertical="center" textRotation="90" wrapText="1"/>
      <protection hidden="1"/>
    </xf>
    <xf numFmtId="0" fontId="1" fillId="8" borderId="16" xfId="0" applyFont="1" applyFill="1" applyBorder="1" applyAlignment="1" applyProtection="1">
      <alignment horizontal="center" vertical="center" textRotation="90" wrapText="1"/>
      <protection hidden="1"/>
    </xf>
    <xf numFmtId="0" fontId="1" fillId="8" borderId="31" xfId="0" applyFont="1" applyFill="1" applyBorder="1" applyAlignment="1" applyProtection="1">
      <alignment horizontal="center" vertical="center" textRotation="90" wrapText="1"/>
      <protection hidden="1"/>
    </xf>
    <xf numFmtId="0" fontId="1" fillId="8" borderId="45" xfId="0" applyFont="1" applyFill="1" applyBorder="1" applyAlignment="1" applyProtection="1">
      <alignment horizontal="center" vertical="center" textRotation="90" wrapText="1"/>
      <protection hidden="1"/>
    </xf>
    <xf numFmtId="0" fontId="1" fillId="8" borderId="19" xfId="0" applyFont="1" applyFill="1" applyBorder="1" applyAlignment="1" applyProtection="1">
      <alignment horizontal="center" vertical="center" textRotation="90" wrapText="1"/>
      <protection hidden="1"/>
    </xf>
    <xf numFmtId="0" fontId="1" fillId="8" borderId="33" xfId="0" applyFont="1" applyFill="1" applyBorder="1" applyAlignment="1" applyProtection="1">
      <alignment horizontal="center" vertical="center" textRotation="90" wrapText="1"/>
      <protection hidden="1"/>
    </xf>
    <xf numFmtId="0" fontId="1" fillId="8" borderId="46" xfId="0" applyFont="1" applyFill="1" applyBorder="1" applyAlignment="1" applyProtection="1">
      <alignment horizontal="center" vertical="center" textRotation="90" wrapText="1"/>
      <protection hidden="1"/>
    </xf>
    <xf numFmtId="0" fontId="1" fillId="8" borderId="42" xfId="0" applyFont="1" applyFill="1" applyBorder="1" applyAlignment="1" applyProtection="1">
      <alignment horizontal="center" vertical="center" textRotation="90" wrapText="1"/>
      <protection hidden="1"/>
    </xf>
    <xf numFmtId="0" fontId="1" fillId="8" borderId="43" xfId="0" applyFont="1" applyFill="1" applyBorder="1" applyAlignment="1" applyProtection="1">
      <alignment horizontal="center" vertical="center" textRotation="90" wrapText="1"/>
      <protection hidden="1"/>
    </xf>
    <xf numFmtId="0" fontId="18" fillId="10" borderId="17" xfId="0" applyFont="1" applyFill="1" applyBorder="1" applyAlignment="1" applyProtection="1">
      <alignment horizontal="center" vertical="center" textRotation="90" wrapText="1"/>
      <protection hidden="1"/>
    </xf>
    <xf numFmtId="0" fontId="18" fillId="10" borderId="19" xfId="0" applyFont="1" applyFill="1" applyBorder="1" applyAlignment="1" applyProtection="1">
      <alignment horizontal="center" vertical="center" textRotation="90" wrapText="1"/>
      <protection hidden="1"/>
    </xf>
    <xf numFmtId="0" fontId="18" fillId="10" borderId="33" xfId="0" applyFont="1" applyFill="1" applyBorder="1" applyAlignment="1" applyProtection="1">
      <alignment horizontal="center" vertical="center" textRotation="90" wrapText="1"/>
      <protection hidden="1"/>
    </xf>
    <xf numFmtId="0" fontId="1" fillId="11" borderId="26" xfId="0" applyFont="1" applyFill="1" applyBorder="1" applyAlignment="1" applyProtection="1">
      <alignment horizontal="center" vertical="center" textRotation="90" wrapText="1"/>
      <protection hidden="1"/>
    </xf>
    <xf numFmtId="0" fontId="1" fillId="11" borderId="28" xfId="0" applyFont="1" applyFill="1" applyBorder="1" applyAlignment="1" applyProtection="1">
      <alignment horizontal="center" vertical="center" textRotation="90" wrapText="1"/>
      <protection hidden="1"/>
    </xf>
    <xf numFmtId="0" fontId="1" fillId="11" borderId="16" xfId="0" applyFont="1" applyFill="1" applyBorder="1" applyAlignment="1" applyProtection="1">
      <alignment horizontal="center" vertical="center" textRotation="90" wrapText="1"/>
      <protection hidden="1"/>
    </xf>
    <xf numFmtId="0" fontId="1" fillId="11" borderId="31" xfId="0" applyFont="1" applyFill="1" applyBorder="1" applyAlignment="1" applyProtection="1">
      <alignment horizontal="center" vertical="center" textRotation="90" wrapText="1"/>
      <protection hidden="1"/>
    </xf>
    <xf numFmtId="0" fontId="1" fillId="11" borderId="23" xfId="0" applyFont="1" applyFill="1" applyBorder="1" applyAlignment="1" applyProtection="1">
      <alignment horizontal="center" vertical="center" textRotation="90" wrapText="1"/>
      <protection hidden="1"/>
    </xf>
    <xf numFmtId="0" fontId="1" fillId="11" borderId="34" xfId="0" applyFont="1" applyFill="1" applyBorder="1" applyAlignment="1" applyProtection="1">
      <alignment horizontal="center" vertical="center" textRotation="90" wrapText="1"/>
      <protection hidden="1"/>
    </xf>
    <xf numFmtId="0" fontId="1" fillId="8" borderId="24" xfId="0" applyFont="1" applyFill="1" applyBorder="1" applyAlignment="1" applyProtection="1">
      <alignment horizontal="center" vertical="center" textRotation="90" wrapText="1"/>
      <protection hidden="1"/>
    </xf>
    <xf numFmtId="0" fontId="1" fillId="8" borderId="26" xfId="0" applyFont="1" applyFill="1" applyBorder="1" applyAlignment="1" applyProtection="1">
      <alignment horizontal="center" vertical="center" textRotation="90" wrapText="1"/>
      <protection hidden="1"/>
    </xf>
    <xf numFmtId="0" fontId="1" fillId="8" borderId="28" xfId="0" applyFont="1" applyFill="1" applyBorder="1" applyAlignment="1" applyProtection="1">
      <alignment horizontal="center" vertical="center" textRotation="90" wrapText="1"/>
      <protection hidden="1"/>
    </xf>
    <xf numFmtId="0" fontId="17" fillId="11" borderId="40" xfId="0" applyFont="1" applyFill="1" applyBorder="1" applyAlignment="1" applyProtection="1">
      <alignment horizontal="center" vertical="center" textRotation="90" wrapText="1"/>
      <protection hidden="1"/>
    </xf>
    <xf numFmtId="0" fontId="17" fillId="11" borderId="38" xfId="0" applyFont="1" applyFill="1" applyBorder="1" applyAlignment="1" applyProtection="1">
      <alignment horizontal="center" vertical="center" textRotation="90" wrapText="1"/>
      <protection hidden="1"/>
    </xf>
    <xf numFmtId="0" fontId="24" fillId="12" borderId="26" xfId="0" applyFont="1" applyFill="1" applyBorder="1" applyAlignment="1" applyProtection="1">
      <alignment horizontal="center" vertical="center" wrapText="1"/>
      <protection locked="0"/>
    </xf>
    <xf numFmtId="0" fontId="24" fillId="12" borderId="114" xfId="0" applyFont="1" applyFill="1" applyBorder="1" applyAlignment="1" applyProtection="1">
      <alignment horizontal="center" vertical="center" wrapText="1"/>
      <protection locked="0"/>
    </xf>
    <xf numFmtId="0" fontId="24" fillId="12" borderId="16" xfId="0" applyFont="1" applyFill="1" applyBorder="1" applyAlignment="1" applyProtection="1">
      <alignment horizontal="center" vertical="center" wrapText="1"/>
      <protection locked="0"/>
    </xf>
    <xf numFmtId="0" fontId="24" fillId="12" borderId="27" xfId="0" applyFont="1" applyFill="1" applyBorder="1" applyAlignment="1" applyProtection="1">
      <alignment horizontal="center" vertical="center" wrapText="1"/>
      <protection locked="0"/>
    </xf>
    <xf numFmtId="0" fontId="60" fillId="0" borderId="0" xfId="0" applyFont="1" applyAlignment="1">
      <alignment horizontal="center" vertical="center"/>
    </xf>
    <xf numFmtId="0" fontId="20" fillId="9" borderId="213" xfId="0" applyFont="1" applyFill="1" applyBorder="1" applyAlignment="1" applyProtection="1">
      <alignment horizontal="center" vertical="center" textRotation="90" wrapText="1"/>
      <protection hidden="1"/>
    </xf>
    <xf numFmtId="0" fontId="20" fillId="9" borderId="43" xfId="0" applyFont="1" applyFill="1" applyBorder="1" applyAlignment="1" applyProtection="1">
      <alignment horizontal="center" vertical="center" textRotation="90" wrapText="1"/>
      <protection hidden="1"/>
    </xf>
    <xf numFmtId="0" fontId="4" fillId="8" borderId="48" xfId="0" applyFont="1" applyFill="1" applyBorder="1" applyAlignment="1" applyProtection="1">
      <alignment horizontal="center" vertical="center" wrapText="1"/>
      <protection hidden="1"/>
    </xf>
    <xf numFmtId="0" fontId="4" fillId="8" borderId="44" xfId="0" applyFont="1" applyFill="1" applyBorder="1" applyAlignment="1" applyProtection="1">
      <alignment horizontal="center" vertical="center" wrapText="1"/>
      <protection hidden="1"/>
    </xf>
    <xf numFmtId="0" fontId="4" fillId="8" borderId="45" xfId="0" applyFont="1" applyFill="1" applyBorder="1" applyAlignment="1" applyProtection="1">
      <alignment horizontal="center" vertical="center" wrapText="1"/>
      <protection hidden="1"/>
    </xf>
    <xf numFmtId="0" fontId="4" fillId="8" borderId="33" xfId="0" applyFont="1" applyFill="1" applyBorder="1" applyAlignment="1" applyProtection="1">
      <alignment horizontal="center" vertical="center" wrapText="1"/>
      <protection hidden="1"/>
    </xf>
    <xf numFmtId="0" fontId="22" fillId="8" borderId="45" xfId="0" applyFont="1" applyFill="1" applyBorder="1" applyAlignment="1" applyProtection="1">
      <alignment horizontal="center" vertical="center" wrapText="1"/>
      <protection hidden="1"/>
    </xf>
    <xf numFmtId="0" fontId="22" fillId="8" borderId="33" xfId="0" applyFont="1" applyFill="1" applyBorder="1" applyAlignment="1" applyProtection="1">
      <alignment horizontal="center" vertical="center" wrapText="1"/>
      <protection hidden="1"/>
    </xf>
    <xf numFmtId="0" fontId="4" fillId="8" borderId="46" xfId="0" applyFont="1" applyFill="1" applyBorder="1" applyAlignment="1" applyProtection="1">
      <alignment horizontal="center" vertical="center" wrapText="1"/>
      <protection hidden="1"/>
    </xf>
    <xf numFmtId="0" fontId="4" fillId="8" borderId="43" xfId="0" applyFont="1" applyFill="1" applyBorder="1" applyAlignment="1" applyProtection="1">
      <alignment horizontal="center" vertical="center" wrapText="1"/>
      <protection hidden="1"/>
    </xf>
    <xf numFmtId="0" fontId="20" fillId="10" borderId="27" xfId="0" applyFont="1" applyFill="1" applyBorder="1" applyAlignment="1" applyProtection="1">
      <alignment horizontal="center" vertical="center" textRotation="90" wrapText="1"/>
      <protection hidden="1"/>
    </xf>
    <xf numFmtId="0" fontId="20" fillId="10" borderId="29" xfId="0" applyFont="1" applyFill="1" applyBorder="1" applyAlignment="1" applyProtection="1">
      <alignment horizontal="center" vertical="center" textRotation="90" wrapText="1"/>
      <protection hidden="1"/>
    </xf>
    <xf numFmtId="0" fontId="26" fillId="2" borderId="1" xfId="0" applyFont="1" applyFill="1" applyBorder="1" applyAlignment="1" applyProtection="1">
      <alignment horizontal="center" vertical="center" wrapText="1"/>
      <protection hidden="1"/>
    </xf>
    <xf numFmtId="0" fontId="26" fillId="2" borderId="2" xfId="0" applyFont="1" applyFill="1" applyBorder="1" applyAlignment="1" applyProtection="1">
      <alignment horizontal="center" vertical="center" wrapText="1"/>
      <protection hidden="1"/>
    </xf>
    <xf numFmtId="0" fontId="26" fillId="2" borderId="3" xfId="0" applyFont="1" applyFill="1" applyBorder="1" applyAlignment="1" applyProtection="1">
      <alignment horizontal="center" vertical="center" wrapText="1"/>
      <protection hidden="1"/>
    </xf>
    <xf numFmtId="0" fontId="58" fillId="10" borderId="16" xfId="0" applyFont="1" applyFill="1" applyBorder="1" applyAlignment="1" applyProtection="1">
      <alignment horizontal="center" vertical="center" wrapText="1"/>
      <protection hidden="1"/>
    </xf>
    <xf numFmtId="0" fontId="18" fillId="10" borderId="16" xfId="0" applyFont="1" applyFill="1" applyBorder="1" applyAlignment="1" applyProtection="1">
      <alignment horizontal="center" vertical="center" wrapText="1"/>
      <protection hidden="1"/>
    </xf>
    <xf numFmtId="0" fontId="56" fillId="10" borderId="112" xfId="0" applyFont="1" applyFill="1" applyBorder="1" applyAlignment="1" applyProtection="1">
      <alignment horizontal="center" vertical="center" wrapText="1"/>
      <protection hidden="1"/>
    </xf>
    <xf numFmtId="0" fontId="56" fillId="10" borderId="114" xfId="0" applyFont="1" applyFill="1" applyBorder="1" applyAlignment="1" applyProtection="1">
      <alignment horizontal="center" vertical="center" wrapText="1"/>
      <protection hidden="1"/>
    </xf>
    <xf numFmtId="0" fontId="14" fillId="10" borderId="117" xfId="0" applyFont="1" applyFill="1" applyBorder="1" applyAlignment="1" applyProtection="1">
      <alignment horizontal="center" vertical="center" wrapText="1"/>
      <protection hidden="1"/>
    </xf>
    <xf numFmtId="0" fontId="14" fillId="10" borderId="112" xfId="0" applyFont="1" applyFill="1" applyBorder="1" applyAlignment="1" applyProtection="1">
      <alignment horizontal="center" vertical="center" wrapText="1"/>
      <protection hidden="1"/>
    </xf>
    <xf numFmtId="0" fontId="14" fillId="10" borderId="114" xfId="0" applyFont="1" applyFill="1" applyBorder="1" applyAlignment="1" applyProtection="1">
      <alignment horizontal="center" vertical="center" wrapText="1"/>
      <protection hidden="1"/>
    </xf>
    <xf numFmtId="0" fontId="20" fillId="11" borderId="213" xfId="0" applyFont="1" applyFill="1" applyBorder="1" applyAlignment="1" applyProtection="1">
      <alignment horizontal="center" vertical="center" textRotation="90" wrapText="1"/>
      <protection hidden="1"/>
    </xf>
    <xf numFmtId="0" fontId="20" fillId="11" borderId="43" xfId="0" applyFont="1" applyFill="1" applyBorder="1" applyAlignment="1" applyProtection="1">
      <alignment horizontal="center" vertical="center" textRotation="90" wrapText="1"/>
      <protection hidden="1"/>
    </xf>
    <xf numFmtId="0" fontId="78" fillId="0" borderId="99" xfId="0" applyFont="1" applyBorder="1" applyAlignment="1" applyProtection="1">
      <alignment horizontal="center" vertical="center"/>
      <protection hidden="1"/>
    </xf>
    <xf numFmtId="0" fontId="78" fillId="0" borderId="130" xfId="0" applyFont="1" applyBorder="1" applyAlignment="1" applyProtection="1">
      <alignment horizontal="center" vertical="center"/>
      <protection hidden="1"/>
    </xf>
    <xf numFmtId="0" fontId="79" fillId="0" borderId="187" xfId="0" applyFont="1" applyBorder="1" applyAlignment="1" applyProtection="1">
      <alignment horizontal="center" vertical="center"/>
      <protection hidden="1"/>
    </xf>
    <xf numFmtId="0" fontId="79" fillId="0" borderId="130" xfId="0" applyFont="1" applyBorder="1" applyAlignment="1" applyProtection="1">
      <alignment horizontal="center" vertical="center"/>
      <protection hidden="1"/>
    </xf>
    <xf numFmtId="0" fontId="79" fillId="0" borderId="188" xfId="0" applyFont="1" applyBorder="1" applyAlignment="1" applyProtection="1">
      <alignment horizontal="center" vertical="center"/>
      <protection hidden="1"/>
    </xf>
    <xf numFmtId="0" fontId="80" fillId="0" borderId="99" xfId="0" applyFont="1" applyBorder="1" applyAlignment="1" applyProtection="1">
      <alignment horizontal="center" vertical="center"/>
      <protection hidden="1"/>
    </xf>
    <xf numFmtId="0" fontId="80" fillId="0" borderId="188" xfId="0" applyFont="1" applyBorder="1" applyAlignment="1" applyProtection="1">
      <alignment horizontal="center" vertical="center"/>
      <protection hidden="1"/>
    </xf>
    <xf numFmtId="0" fontId="78" fillId="0" borderId="189" xfId="0" applyFont="1" applyBorder="1" applyAlignment="1" applyProtection="1">
      <alignment horizontal="center" vertical="center"/>
      <protection hidden="1"/>
    </xf>
    <xf numFmtId="0" fontId="68" fillId="0" borderId="192" xfId="0" applyFont="1" applyBorder="1" applyAlignment="1" applyProtection="1">
      <alignment horizontal="center" vertical="center"/>
      <protection hidden="1"/>
    </xf>
    <xf numFmtId="0" fontId="68" fillId="0" borderId="193" xfId="0" applyFont="1" applyBorder="1" applyAlignment="1" applyProtection="1">
      <alignment horizontal="center" vertical="center"/>
      <protection hidden="1"/>
    </xf>
    <xf numFmtId="0" fontId="68" fillId="0" borderId="194" xfId="0" applyFont="1" applyBorder="1" applyAlignment="1" applyProtection="1">
      <alignment horizontal="center" vertical="center"/>
      <protection hidden="1"/>
    </xf>
    <xf numFmtId="0" fontId="32" fillId="15" borderId="169" xfId="0" applyFont="1" applyFill="1" applyBorder="1" applyAlignment="1" applyProtection="1">
      <alignment horizontal="center"/>
      <protection locked="0"/>
    </xf>
    <xf numFmtId="0" fontId="32" fillId="15" borderId="174" xfId="0" applyFont="1" applyFill="1" applyBorder="1" applyAlignment="1" applyProtection="1">
      <alignment horizontal="center"/>
      <protection locked="0"/>
    </xf>
    <xf numFmtId="0" fontId="32" fillId="15" borderId="170" xfId="0" applyFont="1" applyFill="1" applyBorder="1" applyAlignment="1" applyProtection="1">
      <alignment horizontal="center"/>
      <protection locked="0"/>
    </xf>
    <xf numFmtId="0" fontId="32" fillId="15" borderId="171" xfId="0" applyFont="1" applyFill="1" applyBorder="1" applyAlignment="1" applyProtection="1">
      <alignment horizontal="center"/>
      <protection locked="0"/>
    </xf>
    <xf numFmtId="0" fontId="32" fillId="15" borderId="158" xfId="0" applyFont="1" applyFill="1" applyBorder="1" applyAlignment="1" applyProtection="1">
      <alignment horizontal="center" vertical="center" wrapText="1"/>
      <protection locked="0"/>
    </xf>
    <xf numFmtId="0" fontId="32" fillId="15" borderId="114" xfId="0" applyFont="1" applyFill="1" applyBorder="1" applyAlignment="1" applyProtection="1">
      <alignment horizontal="center" vertical="center" wrapText="1"/>
      <protection locked="0"/>
    </xf>
    <xf numFmtId="0" fontId="32" fillId="15" borderId="16" xfId="0" applyFont="1" applyFill="1" applyBorder="1" applyAlignment="1" applyProtection="1">
      <alignment horizontal="center" vertical="center" wrapText="1"/>
      <protection locked="0"/>
    </xf>
    <xf numFmtId="0" fontId="32" fillId="15" borderId="172" xfId="0" applyFont="1" applyFill="1" applyBorder="1" applyAlignment="1" applyProtection="1">
      <alignment horizontal="center" vertical="center" wrapText="1"/>
      <protection locked="0"/>
    </xf>
    <xf numFmtId="0" fontId="32" fillId="15" borderId="176" xfId="0" applyFont="1" applyFill="1" applyBorder="1" applyAlignment="1" applyProtection="1">
      <alignment horizontal="center" vertical="center" wrapText="1"/>
      <protection hidden="1"/>
    </xf>
    <xf numFmtId="0" fontId="32" fillId="15" borderId="112" xfId="0" applyFont="1" applyFill="1" applyBorder="1" applyAlignment="1" applyProtection="1">
      <alignment horizontal="center" vertical="center" wrapText="1"/>
      <protection hidden="1"/>
    </xf>
    <xf numFmtId="0" fontId="32" fillId="15" borderId="114" xfId="0" applyFont="1" applyFill="1" applyBorder="1" applyAlignment="1" applyProtection="1">
      <alignment horizontal="center" vertical="center" wrapText="1"/>
      <protection hidden="1"/>
    </xf>
    <xf numFmtId="0" fontId="63" fillId="15" borderId="112" xfId="0" applyFont="1" applyFill="1" applyBorder="1" applyAlignment="1" applyProtection="1">
      <alignment horizontal="center" vertical="center" wrapText="1"/>
      <protection hidden="1"/>
    </xf>
    <xf numFmtId="0" fontId="63" fillId="15" borderId="114" xfId="0" applyFont="1" applyFill="1" applyBorder="1" applyAlignment="1" applyProtection="1">
      <alignment horizontal="center" vertical="center" wrapText="1"/>
      <protection hidden="1"/>
    </xf>
    <xf numFmtId="0" fontId="70" fillId="15" borderId="16" xfId="0" applyFont="1" applyFill="1" applyBorder="1" applyAlignment="1" applyProtection="1">
      <alignment horizontal="center" vertical="center" wrapText="1"/>
      <protection hidden="1"/>
    </xf>
    <xf numFmtId="0" fontId="73" fillId="15" borderId="17" xfId="0" applyFont="1" applyFill="1" applyBorder="1" applyAlignment="1" applyProtection="1">
      <alignment horizontal="center" vertical="center" textRotation="90" wrapText="1"/>
      <protection hidden="1"/>
    </xf>
    <xf numFmtId="0" fontId="73" fillId="15" borderId="18" xfId="0" applyFont="1" applyFill="1" applyBorder="1" applyAlignment="1" applyProtection="1">
      <alignment horizontal="center" vertical="center" textRotation="90" wrapText="1"/>
      <protection hidden="1"/>
    </xf>
    <xf numFmtId="0" fontId="71" fillId="15" borderId="16" xfId="0" applyFont="1" applyFill="1" applyBorder="1" applyAlignment="1" applyProtection="1">
      <alignment horizontal="center" vertical="center" textRotation="90" wrapText="1"/>
      <protection hidden="1"/>
    </xf>
    <xf numFmtId="0" fontId="71" fillId="15" borderId="17" xfId="0" applyFont="1" applyFill="1" applyBorder="1" applyAlignment="1" applyProtection="1">
      <alignment horizontal="center" vertical="center" textRotation="90" wrapText="1"/>
      <protection hidden="1"/>
    </xf>
    <xf numFmtId="0" fontId="71" fillId="15" borderId="19" xfId="0" applyFont="1" applyFill="1" applyBorder="1" applyAlignment="1" applyProtection="1">
      <alignment horizontal="center" vertical="center" textRotation="90" wrapText="1"/>
      <protection hidden="1"/>
    </xf>
    <xf numFmtId="0" fontId="71" fillId="15" borderId="33" xfId="0" applyFont="1" applyFill="1" applyBorder="1" applyAlignment="1" applyProtection="1">
      <alignment horizontal="center" vertical="center" textRotation="90" wrapText="1"/>
      <protection hidden="1"/>
    </xf>
    <xf numFmtId="0" fontId="75" fillId="15" borderId="172" xfId="0" applyFont="1" applyFill="1" applyBorder="1" applyAlignment="1" applyProtection="1">
      <alignment horizontal="center" vertical="center" textRotation="90" wrapText="1"/>
      <protection hidden="1"/>
    </xf>
    <xf numFmtId="0" fontId="75" fillId="15" borderId="173" xfId="0" applyFont="1" applyFill="1" applyBorder="1" applyAlignment="1" applyProtection="1">
      <alignment horizontal="center" vertical="center" textRotation="90" wrapText="1"/>
      <protection hidden="1"/>
    </xf>
    <xf numFmtId="0" fontId="0" fillId="15" borderId="0" xfId="0" applyFill="1" applyAlignment="1" applyProtection="1">
      <alignment horizontal="center"/>
      <protection hidden="1"/>
    </xf>
    <xf numFmtId="0" fontId="68" fillId="17" borderId="93" xfId="0" applyFont="1" applyFill="1" applyBorder="1" applyAlignment="1" applyProtection="1">
      <alignment horizontal="center" vertical="center"/>
      <protection hidden="1"/>
    </xf>
    <xf numFmtId="0" fontId="68" fillId="17" borderId="191" xfId="0" applyFont="1" applyFill="1" applyBorder="1" applyAlignment="1" applyProtection="1">
      <alignment horizontal="center" vertical="center"/>
      <protection hidden="1"/>
    </xf>
    <xf numFmtId="0" fontId="65" fillId="14" borderId="109" xfId="0" applyFont="1" applyFill="1" applyBorder="1" applyAlignment="1" applyProtection="1">
      <alignment horizontal="right" vertical="center"/>
      <protection hidden="1"/>
    </xf>
    <xf numFmtId="0" fontId="65" fillId="14" borderId="102" xfId="0" applyFont="1" applyFill="1" applyBorder="1" applyAlignment="1" applyProtection="1">
      <alignment horizontal="right" vertical="center"/>
      <protection hidden="1"/>
    </xf>
    <xf numFmtId="0" fontId="65" fillId="14" borderId="192" xfId="0" applyFont="1" applyFill="1" applyBorder="1" applyAlignment="1" applyProtection="1">
      <alignment horizontal="right" vertical="center"/>
      <protection hidden="1"/>
    </xf>
    <xf numFmtId="0" fontId="65" fillId="14" borderId="193" xfId="0" applyFont="1" applyFill="1" applyBorder="1" applyAlignment="1" applyProtection="1">
      <alignment horizontal="right" vertical="center"/>
      <protection hidden="1"/>
    </xf>
    <xf numFmtId="0" fontId="65" fillId="14" borderId="102" xfId="0" applyFont="1" applyFill="1" applyBorder="1" applyAlignment="1" applyProtection="1">
      <alignment horizontal="center" vertical="center"/>
      <protection hidden="1"/>
    </xf>
    <xf numFmtId="0" fontId="65" fillId="14" borderId="103" xfId="0" applyFont="1" applyFill="1" applyBorder="1" applyAlignment="1" applyProtection="1">
      <alignment horizontal="center" vertical="center"/>
      <protection hidden="1"/>
    </xf>
    <xf numFmtId="0" fontId="65" fillId="14" borderId="193" xfId="0" applyFont="1" applyFill="1" applyBorder="1" applyAlignment="1" applyProtection="1">
      <alignment horizontal="center" vertical="center"/>
      <protection hidden="1"/>
    </xf>
    <xf numFmtId="0" fontId="65" fillId="14" borderId="194" xfId="0" applyFont="1" applyFill="1" applyBorder="1" applyAlignment="1" applyProtection="1">
      <alignment horizontal="center" vertical="center"/>
      <protection hidden="1"/>
    </xf>
    <xf numFmtId="0" fontId="65" fillId="0" borderId="99" xfId="0" applyFont="1" applyBorder="1" applyAlignment="1" applyProtection="1">
      <alignment horizontal="center" vertical="center" wrapText="1"/>
      <protection hidden="1"/>
    </xf>
    <xf numFmtId="0" fontId="65" fillId="0" borderId="188" xfId="0" applyFont="1" applyBorder="1" applyAlignment="1" applyProtection="1">
      <alignment horizontal="center" vertical="center" wrapText="1"/>
      <protection hidden="1"/>
    </xf>
    <xf numFmtId="0" fontId="65" fillId="0" borderId="187" xfId="0" applyFont="1" applyBorder="1" applyAlignment="1" applyProtection="1">
      <alignment horizontal="center" vertical="center" wrapText="1"/>
      <protection hidden="1"/>
    </xf>
    <xf numFmtId="0" fontId="65" fillId="0" borderId="130" xfId="0" applyFont="1" applyBorder="1" applyAlignment="1" applyProtection="1">
      <alignment horizontal="center" vertical="center" wrapText="1"/>
      <protection hidden="1"/>
    </xf>
    <xf numFmtId="0" fontId="44" fillId="0" borderId="187" xfId="0" applyFont="1" applyBorder="1" applyAlignment="1" applyProtection="1">
      <alignment horizontal="right"/>
      <protection hidden="1"/>
    </xf>
    <xf numFmtId="0" fontId="44" fillId="0" borderId="130" xfId="0" applyFont="1" applyBorder="1" applyAlignment="1" applyProtection="1">
      <alignment horizontal="right"/>
      <protection hidden="1"/>
    </xf>
    <xf numFmtId="0" fontId="44" fillId="0" borderId="189" xfId="0" applyFont="1" applyBorder="1" applyAlignment="1" applyProtection="1">
      <alignment horizontal="right"/>
      <protection hidden="1"/>
    </xf>
    <xf numFmtId="0" fontId="67" fillId="0" borderId="192" xfId="0" applyFont="1" applyBorder="1" applyAlignment="1" applyProtection="1">
      <alignment horizontal="right" vertical="center"/>
      <protection hidden="1"/>
    </xf>
    <xf numFmtId="0" fontId="67" fillId="0" borderId="193" xfId="0" applyFont="1" applyBorder="1" applyAlignment="1" applyProtection="1">
      <alignment horizontal="right" vertical="center"/>
      <protection hidden="1"/>
    </xf>
    <xf numFmtId="0" fontId="67" fillId="0" borderId="194" xfId="0" applyFont="1" applyBorder="1" applyAlignment="1" applyProtection="1">
      <alignment horizontal="right" vertical="center"/>
      <protection hidden="1"/>
    </xf>
    <xf numFmtId="0" fontId="0" fillId="15" borderId="104" xfId="0" applyFill="1" applyBorder="1" applyAlignment="1" applyProtection="1">
      <alignment horizontal="center"/>
      <protection hidden="1"/>
    </xf>
    <xf numFmtId="0" fontId="38" fillId="15" borderId="206" xfId="0" applyFont="1" applyFill="1" applyBorder="1" applyAlignment="1" applyProtection="1">
      <alignment horizontal="left" vertical="center"/>
      <protection hidden="1"/>
    </xf>
    <xf numFmtId="0" fontId="38" fillId="15" borderId="197" xfId="0" applyFont="1" applyFill="1" applyBorder="1" applyAlignment="1" applyProtection="1">
      <alignment horizontal="left" vertical="center"/>
      <protection hidden="1"/>
    </xf>
    <xf numFmtId="0" fontId="66" fillId="0" borderId="202" xfId="0" applyFont="1" applyBorder="1" applyAlignment="1" applyProtection="1">
      <alignment horizontal="right" vertical="center"/>
      <protection hidden="1"/>
    </xf>
    <xf numFmtId="0" fontId="66" fillId="0" borderId="203" xfId="0" applyFont="1" applyBorder="1" applyAlignment="1" applyProtection="1">
      <alignment horizontal="right" vertical="center"/>
      <protection hidden="1"/>
    </xf>
    <xf numFmtId="0" fontId="66" fillId="0" borderId="205" xfId="0" applyFont="1" applyBorder="1" applyAlignment="1" applyProtection="1">
      <alignment horizontal="right" vertical="center"/>
      <protection hidden="1"/>
    </xf>
    <xf numFmtId="0" fontId="66" fillId="0" borderId="199" xfId="0" applyFont="1" applyBorder="1" applyAlignment="1" applyProtection="1">
      <alignment horizontal="right" vertical="center"/>
      <protection hidden="1"/>
    </xf>
    <xf numFmtId="0" fontId="66" fillId="0" borderId="200" xfId="0" applyFont="1" applyBorder="1" applyAlignment="1" applyProtection="1">
      <alignment horizontal="right" vertical="center"/>
      <protection hidden="1"/>
    </xf>
    <xf numFmtId="0" fontId="66" fillId="0" borderId="201" xfId="0" applyFont="1" applyBorder="1" applyAlignment="1" applyProtection="1">
      <alignment horizontal="right" vertical="center"/>
      <protection hidden="1"/>
    </xf>
    <xf numFmtId="0" fontId="68" fillId="0" borderId="94" xfId="0" applyFont="1" applyBorder="1" applyAlignment="1" applyProtection="1">
      <alignment horizontal="center" vertical="center"/>
      <protection hidden="1"/>
    </xf>
    <xf numFmtId="0" fontId="68" fillId="0" borderId="185" xfId="0" applyFont="1" applyBorder="1" applyAlignment="1" applyProtection="1">
      <alignment horizontal="center" vertical="center"/>
      <protection hidden="1"/>
    </xf>
    <xf numFmtId="0" fontId="68" fillId="0" borderId="186" xfId="0" applyFont="1" applyBorder="1" applyAlignment="1" applyProtection="1">
      <alignment horizontal="center" vertical="center"/>
      <protection hidden="1"/>
    </xf>
    <xf numFmtId="0" fontId="41" fillId="15" borderId="45" xfId="0" applyFont="1" applyFill="1" applyBorder="1" applyAlignment="1" applyProtection="1">
      <alignment horizontal="center" vertical="center" textRotation="90" wrapText="1"/>
      <protection hidden="1"/>
    </xf>
    <xf numFmtId="0" fontId="41" fillId="15" borderId="19" xfId="0" applyFont="1" applyFill="1" applyBorder="1" applyAlignment="1" applyProtection="1">
      <alignment horizontal="center" vertical="center" textRotation="90" wrapText="1"/>
      <protection hidden="1"/>
    </xf>
    <xf numFmtId="0" fontId="41" fillId="15" borderId="33" xfId="0" applyFont="1" applyFill="1" applyBorder="1" applyAlignment="1" applyProtection="1">
      <alignment horizontal="center" vertical="center" textRotation="90" wrapText="1"/>
      <protection hidden="1"/>
    </xf>
    <xf numFmtId="0" fontId="41" fillId="15" borderId="157" xfId="0" applyFont="1" applyFill="1" applyBorder="1" applyAlignment="1" applyProtection="1">
      <alignment horizontal="center" vertical="center" textRotation="90" wrapText="1"/>
      <protection hidden="1"/>
    </xf>
    <xf numFmtId="0" fontId="41" fillId="15" borderId="159" xfId="0" applyFont="1" applyFill="1" applyBorder="1" applyAlignment="1" applyProtection="1">
      <alignment horizontal="center" vertical="center" textRotation="90" wrapText="1"/>
      <protection hidden="1"/>
    </xf>
    <xf numFmtId="0" fontId="41" fillId="15" borderId="161" xfId="0" applyFont="1" applyFill="1" applyBorder="1" applyAlignment="1" applyProtection="1">
      <alignment horizontal="center" vertical="center" textRotation="90" wrapText="1"/>
      <protection hidden="1"/>
    </xf>
    <xf numFmtId="0" fontId="41" fillId="15" borderId="39" xfId="0" applyFont="1" applyFill="1" applyBorder="1" applyAlignment="1" applyProtection="1">
      <alignment horizontal="center" vertical="center" textRotation="90" wrapText="1"/>
      <protection hidden="1"/>
    </xf>
    <xf numFmtId="0" fontId="41" fillId="15" borderId="16" xfId="0" applyFont="1" applyFill="1" applyBorder="1" applyAlignment="1" applyProtection="1">
      <alignment horizontal="center" vertical="center" textRotation="90" wrapText="1"/>
      <protection hidden="1"/>
    </xf>
    <xf numFmtId="0" fontId="41" fillId="15" borderId="31" xfId="0" applyFont="1" applyFill="1" applyBorder="1" applyAlignment="1" applyProtection="1">
      <alignment horizontal="center" vertical="center" textRotation="90" wrapText="1"/>
      <protection hidden="1"/>
    </xf>
    <xf numFmtId="0" fontId="41" fillId="15" borderId="158" xfId="0" applyFont="1" applyFill="1" applyBorder="1" applyAlignment="1" applyProtection="1">
      <alignment horizontal="center" vertical="center" textRotation="90" wrapText="1"/>
      <protection hidden="1"/>
    </xf>
    <xf numFmtId="0" fontId="41" fillId="15" borderId="160" xfId="0" applyFont="1" applyFill="1" applyBorder="1" applyAlignment="1" applyProtection="1">
      <alignment horizontal="center" vertical="center" textRotation="90" wrapText="1"/>
      <protection hidden="1"/>
    </xf>
    <xf numFmtId="0" fontId="41" fillId="15" borderId="172" xfId="0" applyFont="1" applyFill="1" applyBorder="1" applyAlignment="1" applyProtection="1">
      <alignment horizontal="center" vertical="center" textRotation="90" wrapText="1"/>
      <protection hidden="1"/>
    </xf>
    <xf numFmtId="0" fontId="41" fillId="15" borderId="173" xfId="0" applyFont="1" applyFill="1" applyBorder="1" applyAlignment="1" applyProtection="1">
      <alignment horizontal="center" vertical="center" textRotation="90" wrapText="1"/>
      <protection hidden="1"/>
    </xf>
    <xf numFmtId="0" fontId="68" fillId="0" borderId="99" xfId="0" applyFont="1" applyBorder="1" applyAlignment="1" applyProtection="1">
      <alignment horizontal="center" vertical="center"/>
      <protection hidden="1"/>
    </xf>
    <xf numFmtId="0" fontId="65" fillId="17" borderId="92" xfId="0" applyFont="1" applyFill="1" applyBorder="1" applyAlignment="1" applyProtection="1">
      <alignment horizontal="center" vertical="center" wrapText="1"/>
      <protection hidden="1"/>
    </xf>
    <xf numFmtId="0" fontId="65" fillId="17" borderId="93" xfId="0" applyFont="1" applyFill="1" applyBorder="1" applyAlignment="1" applyProtection="1">
      <alignment horizontal="center" vertical="center" wrapText="1"/>
      <protection hidden="1"/>
    </xf>
    <xf numFmtId="0" fontId="65" fillId="14" borderId="95" xfId="0" applyFont="1" applyFill="1" applyBorder="1" applyAlignment="1" applyProtection="1">
      <alignment horizontal="center" vertical="center"/>
      <protection hidden="1"/>
    </xf>
    <xf numFmtId="0" fontId="65" fillId="14" borderId="96" xfId="0" applyFont="1" applyFill="1" applyBorder="1" applyAlignment="1" applyProtection="1">
      <alignment horizontal="center" vertical="center"/>
      <protection hidden="1"/>
    </xf>
    <xf numFmtId="0" fontId="65" fillId="14" borderId="97" xfId="0" applyFont="1" applyFill="1" applyBorder="1" applyAlignment="1" applyProtection="1">
      <alignment horizontal="center" vertical="center"/>
      <protection hidden="1"/>
    </xf>
    <xf numFmtId="0" fontId="68" fillId="0" borderId="92" xfId="0" applyFont="1" applyBorder="1" applyAlignment="1" applyProtection="1">
      <alignment horizontal="center" vertical="center"/>
      <protection hidden="1"/>
    </xf>
    <xf numFmtId="0" fontId="68" fillId="0" borderId="93" xfId="0" applyFont="1" applyBorder="1" applyAlignment="1" applyProtection="1">
      <alignment horizontal="center" vertical="center"/>
      <protection hidden="1"/>
    </xf>
    <xf numFmtId="0" fontId="68" fillId="0" borderId="100" xfId="0" applyFont="1" applyBorder="1" applyAlignment="1" applyProtection="1">
      <alignment horizontal="center" vertical="center"/>
      <protection hidden="1"/>
    </xf>
    <xf numFmtId="0" fontId="44" fillId="0" borderId="196" xfId="0" applyFont="1" applyBorder="1" applyAlignment="1" applyProtection="1">
      <alignment horizontal="right"/>
      <protection hidden="1"/>
    </xf>
    <xf numFmtId="0" fontId="44" fillId="0" borderId="197" xfId="0" applyFont="1" applyBorder="1" applyAlignment="1" applyProtection="1">
      <alignment horizontal="right"/>
      <protection hidden="1"/>
    </xf>
    <xf numFmtId="0" fontId="44" fillId="0" borderId="198" xfId="0" applyFont="1" applyBorder="1" applyAlignment="1" applyProtection="1">
      <alignment horizontal="right"/>
      <protection hidden="1"/>
    </xf>
    <xf numFmtId="0" fontId="65" fillId="17" borderId="190" xfId="0" applyFont="1" applyFill="1" applyBorder="1" applyAlignment="1" applyProtection="1">
      <alignment horizontal="center" vertical="center"/>
      <protection hidden="1"/>
    </xf>
    <xf numFmtId="0" fontId="65" fillId="17" borderId="191" xfId="0" applyFont="1" applyFill="1" applyBorder="1" applyAlignment="1" applyProtection="1">
      <alignment horizontal="center" vertical="center"/>
      <protection hidden="1"/>
    </xf>
    <xf numFmtId="0" fontId="22" fillId="15" borderId="131" xfId="0" applyFont="1" applyFill="1" applyBorder="1" applyAlignment="1" applyProtection="1">
      <alignment horizontal="center" vertical="center" wrapText="1"/>
      <protection hidden="1"/>
    </xf>
    <xf numFmtId="0" fontId="22" fillId="15" borderId="33" xfId="0" applyFont="1" applyFill="1" applyBorder="1" applyAlignment="1" applyProtection="1">
      <alignment horizontal="center" vertical="center" wrapText="1"/>
      <protection hidden="1"/>
    </xf>
    <xf numFmtId="0" fontId="22" fillId="15" borderId="131" xfId="0" applyFont="1" applyFill="1" applyBorder="1" applyAlignment="1" applyProtection="1">
      <alignment horizontal="center" vertical="center" textRotation="90" wrapText="1"/>
      <protection hidden="1"/>
    </xf>
    <xf numFmtId="0" fontId="22" fillId="15" borderId="33" xfId="0" applyFont="1" applyFill="1" applyBorder="1" applyAlignment="1" applyProtection="1">
      <alignment horizontal="center" vertical="center" textRotation="90" wrapText="1"/>
      <protection hidden="1"/>
    </xf>
    <xf numFmtId="0" fontId="69" fillId="15" borderId="169" xfId="0" applyFont="1" applyFill="1" applyBorder="1" applyAlignment="1" applyProtection="1">
      <alignment horizontal="center" wrapText="1"/>
      <protection hidden="1"/>
    </xf>
    <xf numFmtId="0" fontId="69" fillId="15" borderId="170" xfId="0" applyFont="1" applyFill="1" applyBorder="1" applyAlignment="1" applyProtection="1">
      <alignment horizontal="center" wrapText="1"/>
      <protection hidden="1"/>
    </xf>
    <xf numFmtId="0" fontId="69" fillId="15" borderId="171" xfId="0" applyFont="1" applyFill="1" applyBorder="1" applyAlignment="1" applyProtection="1">
      <alignment horizontal="center" wrapText="1"/>
      <protection hidden="1"/>
    </xf>
    <xf numFmtId="0" fontId="69" fillId="15" borderId="153" xfId="0" applyFont="1" applyFill="1" applyBorder="1" applyAlignment="1" applyProtection="1">
      <alignment horizontal="center" wrapText="1"/>
      <protection hidden="1"/>
    </xf>
    <xf numFmtId="0" fontId="69" fillId="15" borderId="154" xfId="0" applyFont="1" applyFill="1" applyBorder="1" applyAlignment="1" applyProtection="1">
      <alignment horizontal="center" wrapText="1"/>
      <protection hidden="1"/>
    </xf>
    <xf numFmtId="0" fontId="69" fillId="15" borderId="155" xfId="0" applyFont="1" applyFill="1" applyBorder="1" applyAlignment="1" applyProtection="1">
      <alignment horizontal="center" wrapText="1"/>
      <protection hidden="1"/>
    </xf>
    <xf numFmtId="0" fontId="41" fillId="15" borderId="156" xfId="0" applyFont="1" applyFill="1" applyBorder="1" applyAlignment="1" applyProtection="1">
      <alignment horizontal="center" vertical="center" textRotation="90" wrapText="1"/>
      <protection hidden="1"/>
    </xf>
    <xf numFmtId="0" fontId="73" fillId="15" borderId="175" xfId="0" applyFont="1" applyFill="1" applyBorder="1" applyAlignment="1" applyProtection="1">
      <alignment horizontal="center" vertical="center" textRotation="90" wrapText="1"/>
      <protection hidden="1"/>
    </xf>
    <xf numFmtId="0" fontId="73" fillId="15" borderId="164" xfId="0" applyFont="1" applyFill="1" applyBorder="1" applyAlignment="1" applyProtection="1">
      <alignment horizontal="center" vertical="center" textRotation="90" wrapText="1"/>
      <protection hidden="1"/>
    </xf>
    <xf numFmtId="0" fontId="22" fillId="15" borderId="19" xfId="0" applyFont="1" applyFill="1" applyBorder="1" applyAlignment="1" applyProtection="1">
      <alignment horizontal="center" vertical="center" wrapText="1"/>
      <protection hidden="1"/>
    </xf>
    <xf numFmtId="0" fontId="46" fillId="15" borderId="130" xfId="0" applyFont="1" applyFill="1" applyBorder="1" applyAlignment="1" applyProtection="1">
      <alignment horizontal="left" vertical="center"/>
      <protection hidden="1"/>
    </xf>
    <xf numFmtId="0" fontId="46" fillId="15" borderId="182" xfId="0" applyFont="1" applyFill="1" applyBorder="1" applyAlignment="1" applyProtection="1">
      <alignment horizontal="left" vertical="center"/>
      <protection hidden="1"/>
    </xf>
    <xf numFmtId="0" fontId="22" fillId="15" borderId="181" xfId="0" applyFont="1" applyFill="1" applyBorder="1" applyAlignment="1" applyProtection="1">
      <alignment horizontal="center" vertical="center"/>
      <protection hidden="1"/>
    </xf>
    <xf numFmtId="0" fontId="22" fillId="15" borderId="130" xfId="0" applyFont="1" applyFill="1" applyBorder="1" applyAlignment="1" applyProtection="1">
      <alignment horizontal="center" vertical="center"/>
      <protection hidden="1"/>
    </xf>
    <xf numFmtId="0" fontId="46" fillId="15" borderId="130" xfId="0" applyFont="1" applyFill="1" applyBorder="1" applyAlignment="1" applyProtection="1">
      <alignment vertical="center"/>
      <protection hidden="1"/>
    </xf>
    <xf numFmtId="0" fontId="46" fillId="15" borderId="182" xfId="0" applyFont="1" applyFill="1" applyBorder="1" applyAlignment="1" applyProtection="1">
      <alignment vertical="center"/>
      <protection hidden="1"/>
    </xf>
    <xf numFmtId="0" fontId="46" fillId="15" borderId="181" xfId="0" applyFont="1" applyFill="1" applyBorder="1" applyAlignment="1" applyProtection="1">
      <alignment horizontal="right" vertical="center"/>
      <protection hidden="1"/>
    </xf>
    <xf numFmtId="0" fontId="46" fillId="15" borderId="130" xfId="0" applyFont="1" applyFill="1" applyBorder="1" applyAlignment="1" applyProtection="1">
      <alignment horizontal="right" vertical="center"/>
      <protection hidden="1"/>
    </xf>
    <xf numFmtId="0" fontId="22" fillId="15" borderId="159" xfId="0" applyFont="1" applyFill="1" applyBorder="1" applyAlignment="1" applyProtection="1">
      <alignment horizontal="center" vertical="center" wrapText="1"/>
      <protection hidden="1"/>
    </xf>
    <xf numFmtId="0" fontId="22" fillId="15" borderId="161" xfId="0" applyFont="1" applyFill="1" applyBorder="1" applyAlignment="1" applyProtection="1">
      <alignment horizontal="center" vertical="center" wrapText="1"/>
      <protection hidden="1"/>
    </xf>
    <xf numFmtId="0" fontId="22" fillId="15" borderId="183" xfId="0" applyFont="1" applyFill="1" applyBorder="1" applyAlignment="1" applyProtection="1">
      <alignment horizontal="center" vertical="center" wrapText="1"/>
      <protection hidden="1"/>
    </xf>
    <xf numFmtId="0" fontId="22" fillId="15" borderId="184" xfId="0" applyFont="1" applyFill="1" applyBorder="1" applyAlignment="1" applyProtection="1">
      <alignment horizontal="center" vertical="center" wrapText="1"/>
      <protection hidden="1"/>
    </xf>
    <xf numFmtId="0" fontId="36" fillId="0" borderId="95" xfId="0" applyFont="1" applyBorder="1" applyAlignment="1" applyProtection="1">
      <alignment horizontal="center" vertical="center"/>
      <protection hidden="1"/>
    </xf>
    <xf numFmtId="0" fontId="36" fillId="0" borderId="96" xfId="0" applyFont="1" applyBorder="1" applyAlignment="1" applyProtection="1">
      <alignment horizontal="center" vertical="center"/>
      <protection hidden="1"/>
    </xf>
    <xf numFmtId="0" fontId="36" fillId="0" borderId="97" xfId="0" applyFont="1" applyBorder="1" applyAlignment="1" applyProtection="1">
      <alignment horizontal="center" vertical="center"/>
      <protection hidden="1"/>
    </xf>
    <xf numFmtId="0" fontId="1" fillId="14" borderId="107" xfId="0" applyFont="1" applyFill="1" applyBorder="1" applyAlignment="1" applyProtection="1">
      <alignment horizontal="center" vertical="center" wrapText="1"/>
      <protection hidden="1"/>
    </xf>
    <xf numFmtId="0" fontId="1" fillId="14" borderId="110" xfId="0" applyFont="1" applyFill="1" applyBorder="1" applyAlignment="1" applyProtection="1">
      <alignment horizontal="center" vertical="center" wrapText="1"/>
      <protection hidden="1"/>
    </xf>
    <xf numFmtId="0" fontId="1" fillId="14" borderId="108" xfId="0" applyFont="1" applyFill="1" applyBorder="1" applyAlignment="1" applyProtection="1">
      <alignment horizontal="center" vertical="center"/>
      <protection hidden="1"/>
    </xf>
    <xf numFmtId="0" fontId="1" fillId="14" borderId="105" xfId="0" applyFont="1" applyFill="1" applyBorder="1" applyAlignment="1" applyProtection="1">
      <alignment horizontal="center" vertical="center"/>
      <protection hidden="1"/>
    </xf>
    <xf numFmtId="0" fontId="35" fillId="0" borderId="101" xfId="0" applyFont="1" applyBorder="1" applyAlignment="1" applyProtection="1">
      <alignment horizontal="center" vertical="center"/>
      <protection hidden="1"/>
    </xf>
    <xf numFmtId="0" fontId="35" fillId="0" borderId="0" xfId="0" applyFont="1" applyBorder="1" applyAlignment="1" applyProtection="1">
      <alignment horizontal="center" vertical="center"/>
      <protection hidden="1"/>
    </xf>
    <xf numFmtId="0" fontId="35" fillId="0" borderId="98" xfId="0" applyFont="1" applyBorder="1" applyAlignment="1" applyProtection="1">
      <alignment horizontal="center" vertical="center"/>
      <protection hidden="1"/>
    </xf>
    <xf numFmtId="0" fontId="4" fillId="14" borderId="109" xfId="0" applyFont="1" applyFill="1" applyBorder="1" applyAlignment="1" applyProtection="1">
      <alignment horizontal="center" vertical="center"/>
      <protection hidden="1"/>
    </xf>
    <xf numFmtId="0" fontId="4" fillId="14" borderId="102" xfId="0" applyFont="1" applyFill="1" applyBorder="1" applyAlignment="1" applyProtection="1">
      <alignment horizontal="center" vertical="center"/>
      <protection hidden="1"/>
    </xf>
    <xf numFmtId="0" fontId="4" fillId="14" borderId="103" xfId="0" applyFont="1" applyFill="1" applyBorder="1" applyAlignment="1" applyProtection="1">
      <alignment horizontal="center" vertical="center"/>
      <protection hidden="1"/>
    </xf>
    <xf numFmtId="0" fontId="36" fillId="0" borderId="104" xfId="0" applyFont="1" applyBorder="1" applyAlignment="1" applyProtection="1">
      <alignment horizontal="right" vertical="center"/>
      <protection hidden="1"/>
    </xf>
    <xf numFmtId="0" fontId="36" fillId="0" borderId="106" xfId="0" applyFont="1" applyBorder="1" applyAlignment="1" applyProtection="1">
      <alignment horizontal="right" vertical="center"/>
      <protection hidden="1"/>
    </xf>
    <xf numFmtId="0" fontId="36" fillId="0" borderId="111" xfId="0" applyFont="1" applyBorder="1" applyAlignment="1" applyProtection="1">
      <alignment horizontal="left" vertical="center"/>
      <protection hidden="1"/>
    </xf>
    <xf numFmtId="0" fontId="36" fillId="0" borderId="104" xfId="0" applyFont="1" applyBorder="1" applyAlignment="1" applyProtection="1">
      <alignment horizontal="left" vertical="center"/>
      <protection hidden="1"/>
    </xf>
    <xf numFmtId="0" fontId="36" fillId="0" borderId="104" xfId="0" applyFont="1" applyBorder="1" applyAlignment="1" applyProtection="1">
      <alignment horizontal="center" vertical="center"/>
      <protection hidden="1"/>
    </xf>
    <xf numFmtId="0" fontId="93" fillId="0" borderId="79" xfId="0" applyFont="1" applyBorder="1" applyAlignment="1" applyProtection="1">
      <alignment horizontal="center"/>
      <protection hidden="1"/>
    </xf>
    <xf numFmtId="0" fontId="93" fillId="0" borderId="80" xfId="0" applyFont="1" applyBorder="1" applyAlignment="1" applyProtection="1">
      <alignment horizontal="center"/>
      <protection hidden="1"/>
    </xf>
    <xf numFmtId="0" fontId="93" fillId="0" borderId="143" xfId="0" applyFont="1" applyBorder="1" applyAlignment="1" applyProtection="1">
      <alignment horizontal="center"/>
      <protection hidden="1"/>
    </xf>
    <xf numFmtId="0" fontId="93" fillId="0" borderId="52" xfId="0" applyFont="1" applyBorder="1" applyAlignment="1" applyProtection="1">
      <alignment horizontal="center"/>
      <protection hidden="1"/>
    </xf>
    <xf numFmtId="0" fontId="93" fillId="0" borderId="0" xfId="0" applyFont="1" applyBorder="1" applyAlignment="1" applyProtection="1">
      <alignment horizontal="center"/>
      <protection hidden="1"/>
    </xf>
    <xf numFmtId="0" fontId="93" fillId="0" borderId="53" xfId="0" applyFont="1" applyBorder="1" applyAlignment="1" applyProtection="1">
      <alignment horizontal="center"/>
      <protection hidden="1"/>
    </xf>
    <xf numFmtId="0" fontId="93" fillId="0" borderId="77" xfId="0" applyFont="1" applyBorder="1" applyAlignment="1" applyProtection="1">
      <alignment horizontal="center"/>
      <protection hidden="1"/>
    </xf>
    <xf numFmtId="0" fontId="93" fillId="0" borderId="78" xfId="0" applyFont="1" applyBorder="1" applyAlignment="1" applyProtection="1">
      <alignment horizontal="center"/>
      <protection hidden="1"/>
    </xf>
    <xf numFmtId="0" fontId="93" fillId="0" borderId="148" xfId="0" applyFont="1" applyBorder="1" applyAlignment="1" applyProtection="1">
      <alignment horizontal="center"/>
      <protection hidden="1"/>
    </xf>
    <xf numFmtId="0" fontId="50" fillId="15" borderId="218" xfId="0" applyFont="1" applyFill="1" applyBorder="1" applyAlignment="1" applyProtection="1">
      <alignment horizontal="center" vertical="center" wrapText="1"/>
      <protection hidden="1"/>
    </xf>
    <xf numFmtId="0" fontId="29" fillId="8" borderId="47" xfId="0" applyFont="1" applyFill="1" applyBorder="1" applyAlignment="1" applyProtection="1">
      <alignment horizontal="center" vertical="center"/>
      <protection hidden="1"/>
    </xf>
    <xf numFmtId="0" fontId="29" fillId="8" borderId="4" xfId="0" applyFont="1" applyFill="1" applyBorder="1" applyAlignment="1" applyProtection="1">
      <alignment horizontal="center" vertical="center"/>
      <protection hidden="1"/>
    </xf>
    <xf numFmtId="0" fontId="29" fillId="8" borderId="66" xfId="0" applyFont="1" applyFill="1" applyBorder="1" applyAlignment="1" applyProtection="1">
      <alignment horizontal="center" vertical="center"/>
      <protection hidden="1"/>
    </xf>
    <xf numFmtId="0" fontId="29" fillId="8" borderId="134" xfId="0" applyFont="1" applyFill="1" applyBorder="1" applyAlignment="1" applyProtection="1">
      <alignment horizontal="center" vertical="center" wrapText="1"/>
      <protection hidden="1"/>
    </xf>
    <xf numFmtId="0" fontId="29" fillId="8" borderId="66" xfId="0" applyFont="1" applyFill="1" applyBorder="1" applyAlignment="1" applyProtection="1">
      <alignment horizontal="center" vertical="center" wrapText="1"/>
      <protection hidden="1"/>
    </xf>
    <xf numFmtId="0" fontId="45" fillId="15" borderId="137" xfId="0" applyFont="1" applyFill="1" applyBorder="1" applyAlignment="1" applyProtection="1">
      <alignment horizontal="right" vertical="center"/>
      <protection hidden="1"/>
    </xf>
    <xf numFmtId="0" fontId="45" fillId="15" borderId="138" xfId="0" applyFont="1" applyFill="1" applyBorder="1" applyAlignment="1" applyProtection="1">
      <alignment horizontal="right" vertical="center"/>
      <protection hidden="1"/>
    </xf>
    <xf numFmtId="0" fontId="92" fillId="15" borderId="36" xfId="0" applyNumberFormat="1" applyFont="1" applyFill="1" applyBorder="1" applyAlignment="1" applyProtection="1">
      <alignment horizontal="center" vertical="center"/>
      <protection hidden="1"/>
    </xf>
    <xf numFmtId="0" fontId="92" fillId="15" borderId="37" xfId="0" applyNumberFormat="1" applyFont="1" applyFill="1" applyBorder="1" applyAlignment="1" applyProtection="1">
      <alignment horizontal="center" vertical="center"/>
      <protection hidden="1"/>
    </xf>
    <xf numFmtId="0" fontId="29" fillId="0" borderId="63" xfId="0" applyFont="1" applyFill="1" applyBorder="1" applyAlignment="1" applyProtection="1">
      <alignment horizontal="center" vertical="center"/>
      <protection hidden="1"/>
    </xf>
    <xf numFmtId="0" fontId="45" fillId="15" borderId="122" xfId="0" applyFont="1" applyFill="1" applyBorder="1" applyAlignment="1" applyProtection="1">
      <alignment horizontal="center" vertical="center"/>
      <protection hidden="1"/>
    </xf>
    <xf numFmtId="0" fontId="45" fillId="15" borderId="123" xfId="0" applyFont="1" applyFill="1" applyBorder="1" applyAlignment="1" applyProtection="1">
      <alignment horizontal="center" vertical="center"/>
      <protection hidden="1"/>
    </xf>
    <xf numFmtId="164" fontId="91" fillId="15" borderId="126" xfId="0" applyNumberFormat="1" applyFont="1" applyFill="1" applyBorder="1" applyAlignment="1" applyProtection="1">
      <alignment horizontal="center" vertical="center"/>
      <protection hidden="1"/>
    </xf>
    <xf numFmtId="164" fontId="91" fillId="15" borderId="125" xfId="0" applyNumberFormat="1" applyFont="1" applyFill="1" applyBorder="1" applyAlignment="1" applyProtection="1">
      <alignment horizontal="center" vertical="center"/>
      <protection hidden="1"/>
    </xf>
    <xf numFmtId="164" fontId="91" fillId="15" borderId="136" xfId="0" applyNumberFormat="1" applyFont="1" applyFill="1" applyBorder="1" applyAlignment="1" applyProtection="1">
      <alignment horizontal="center" vertical="center"/>
      <protection hidden="1"/>
    </xf>
    <xf numFmtId="0" fontId="39" fillId="8" borderId="139" xfId="0" applyFont="1" applyFill="1" applyBorder="1" applyAlignment="1" applyProtection="1">
      <alignment horizontal="center" vertical="center" wrapText="1"/>
      <protection hidden="1"/>
    </xf>
    <xf numFmtId="0" fontId="39" fillId="8" borderId="141" xfId="0" applyFont="1" applyFill="1" applyBorder="1" applyAlignment="1" applyProtection="1">
      <alignment horizontal="center" vertical="center" wrapText="1"/>
      <protection hidden="1"/>
    </xf>
    <xf numFmtId="0" fontId="39" fillId="8" borderId="147" xfId="0" applyFont="1" applyFill="1" applyBorder="1" applyAlignment="1" applyProtection="1">
      <alignment horizontal="center" vertical="center" wrapText="1"/>
      <protection hidden="1"/>
    </xf>
    <xf numFmtId="0" fontId="39" fillId="8" borderId="220" xfId="0" applyFont="1" applyFill="1" applyBorder="1" applyAlignment="1" applyProtection="1">
      <alignment horizontal="center" vertical="center" wrapText="1"/>
      <protection hidden="1"/>
    </xf>
    <xf numFmtId="0" fontId="39" fillId="8" borderId="221" xfId="0" applyFont="1" applyFill="1" applyBorder="1" applyAlignment="1" applyProtection="1">
      <alignment horizontal="center" vertical="center" wrapText="1"/>
      <protection hidden="1"/>
    </xf>
    <xf numFmtId="0" fontId="39" fillId="8" borderId="222" xfId="0" applyFont="1" applyFill="1" applyBorder="1" applyAlignment="1" applyProtection="1">
      <alignment horizontal="center" vertical="center" wrapText="1"/>
      <protection hidden="1"/>
    </xf>
    <xf numFmtId="0" fontId="39" fillId="0" borderId="142" xfId="0" applyFont="1" applyFill="1" applyBorder="1" applyAlignment="1" applyProtection="1">
      <alignment horizontal="center" vertical="center"/>
      <protection hidden="1"/>
    </xf>
    <xf numFmtId="0" fontId="39" fillId="0" borderId="78" xfId="0" applyFont="1" applyFill="1" applyBorder="1" applyAlignment="1" applyProtection="1">
      <alignment horizontal="center" vertical="center"/>
      <protection hidden="1"/>
    </xf>
    <xf numFmtId="0" fontId="39" fillId="0" borderId="148" xfId="0" applyFont="1" applyFill="1" applyBorder="1" applyAlignment="1" applyProtection="1">
      <alignment horizontal="center" vertical="center"/>
      <protection hidden="1"/>
    </xf>
    <xf numFmtId="0" fontId="29" fillId="8" borderId="60" xfId="0" applyFont="1" applyFill="1" applyBorder="1" applyAlignment="1" applyProtection="1">
      <alignment horizontal="center" vertical="center"/>
      <protection hidden="1"/>
    </xf>
    <xf numFmtId="0" fontId="25" fillId="0" borderId="59" xfId="0" applyFont="1" applyBorder="1" applyProtection="1">
      <protection hidden="1"/>
    </xf>
    <xf numFmtId="0" fontId="25" fillId="0" borderId="72" xfId="0" applyFont="1" applyBorder="1" applyProtection="1">
      <protection hidden="1"/>
    </xf>
    <xf numFmtId="0" fontId="29" fillId="8" borderId="81" xfId="0" applyFont="1" applyFill="1" applyBorder="1" applyAlignment="1" applyProtection="1">
      <alignment horizontal="center" vertical="center"/>
      <protection hidden="1"/>
    </xf>
    <xf numFmtId="0" fontId="25" fillId="8" borderId="69" xfId="0" applyFont="1" applyFill="1" applyBorder="1" applyProtection="1">
      <protection hidden="1"/>
    </xf>
    <xf numFmtId="0" fontId="25" fillId="8" borderId="62" xfId="0" applyFont="1" applyFill="1" applyBorder="1" applyProtection="1">
      <protection hidden="1"/>
    </xf>
    <xf numFmtId="0" fontId="25" fillId="8" borderId="74" xfId="0" applyFont="1" applyFill="1" applyBorder="1" applyProtection="1">
      <protection hidden="1"/>
    </xf>
    <xf numFmtId="0" fontId="29" fillId="0" borderId="47" xfId="0" applyFont="1" applyFill="1" applyBorder="1" applyAlignment="1" applyProtection="1">
      <alignment horizontal="center" vertical="center"/>
      <protection hidden="1"/>
    </xf>
    <xf numFmtId="0" fontId="29" fillId="0" borderId="87" xfId="0" applyFont="1" applyFill="1" applyBorder="1" applyAlignment="1" applyProtection="1">
      <alignment horizontal="center" vertical="center"/>
      <protection hidden="1"/>
    </xf>
    <xf numFmtId="0" fontId="90" fillId="0" borderId="4" xfId="0" applyFont="1" applyFill="1" applyBorder="1" applyAlignment="1" applyProtection="1">
      <alignment horizontal="center" vertical="center"/>
      <protection hidden="1"/>
    </xf>
    <xf numFmtId="0" fontId="90" fillId="0" borderId="66" xfId="0" applyFont="1" applyFill="1" applyBorder="1" applyAlignment="1" applyProtection="1">
      <alignment horizontal="center" vertical="center"/>
      <protection hidden="1"/>
    </xf>
    <xf numFmtId="0" fontId="89" fillId="14" borderId="215" xfId="0" applyFont="1" applyFill="1" applyBorder="1" applyAlignment="1" applyProtection="1">
      <alignment horizontal="center" vertical="center"/>
      <protection hidden="1"/>
    </xf>
    <xf numFmtId="0" fontId="89" fillId="14" borderId="217" xfId="0" applyFont="1" applyFill="1" applyBorder="1" applyAlignment="1" applyProtection="1">
      <alignment horizontal="center" vertical="center"/>
      <protection hidden="1"/>
    </xf>
    <xf numFmtId="0" fontId="90" fillId="14" borderId="216" xfId="0" applyFont="1" applyFill="1" applyBorder="1" applyAlignment="1" applyProtection="1">
      <alignment horizontal="center" vertical="center"/>
      <protection hidden="1"/>
    </xf>
    <xf numFmtId="0" fontId="90" fillId="14" borderId="242" xfId="0" applyFont="1" applyFill="1" applyBorder="1" applyAlignment="1" applyProtection="1">
      <alignment horizontal="center" vertical="center"/>
      <protection hidden="1"/>
    </xf>
    <xf numFmtId="0" fontId="29" fillId="12" borderId="47" xfId="0" applyFont="1" applyFill="1" applyBorder="1" applyAlignment="1" applyProtection="1">
      <alignment horizontal="center" vertical="center"/>
      <protection hidden="1"/>
    </xf>
    <xf numFmtId="0" fontId="29" fillId="12" borderId="4" xfId="0" applyFont="1" applyFill="1" applyBorder="1" applyAlignment="1" applyProtection="1">
      <alignment horizontal="center" vertical="center"/>
      <protection hidden="1"/>
    </xf>
    <xf numFmtId="0" fontId="29" fillId="12" borderId="87" xfId="0" applyFont="1" applyFill="1" applyBorder="1" applyAlignment="1" applyProtection="1">
      <alignment horizontal="center" vertical="center"/>
      <protection hidden="1"/>
    </xf>
    <xf numFmtId="0" fontId="90" fillId="14" borderId="35" xfId="0" applyFont="1" applyFill="1" applyBorder="1" applyAlignment="1" applyProtection="1">
      <alignment horizontal="center" vertical="center" wrapText="1"/>
      <protection hidden="1"/>
    </xf>
    <xf numFmtId="0" fontId="90" fillId="14" borderId="36" xfId="0" applyFont="1" applyFill="1" applyBorder="1" applyAlignment="1" applyProtection="1">
      <alignment horizontal="center" vertical="center" wrapText="1"/>
      <protection hidden="1"/>
    </xf>
    <xf numFmtId="0" fontId="90" fillId="14" borderId="67" xfId="0" applyFont="1" applyFill="1" applyBorder="1" applyAlignment="1" applyProtection="1">
      <alignment horizontal="center" vertical="center" wrapText="1"/>
      <protection hidden="1"/>
    </xf>
    <xf numFmtId="0" fontId="90" fillId="14" borderId="47" xfId="0" applyFont="1" applyFill="1" applyBorder="1" applyAlignment="1" applyProtection="1">
      <alignment horizontal="center" vertical="center" wrapText="1"/>
      <protection hidden="1"/>
    </xf>
    <xf numFmtId="0" fontId="90" fillId="14" borderId="4" xfId="0" applyFont="1" applyFill="1" applyBorder="1" applyAlignment="1" applyProtection="1">
      <alignment horizontal="center" vertical="center" wrapText="1"/>
      <protection hidden="1"/>
    </xf>
    <xf numFmtId="0" fontId="90" fillId="14" borderId="66" xfId="0" applyFont="1" applyFill="1" applyBorder="1" applyAlignment="1" applyProtection="1">
      <alignment horizontal="center" vertical="center" wrapText="1"/>
      <protection hidden="1"/>
    </xf>
    <xf numFmtId="0" fontId="29" fillId="14" borderId="73" xfId="0" applyFont="1" applyFill="1" applyBorder="1" applyAlignment="1" applyProtection="1">
      <alignment horizontal="center" vertical="center"/>
      <protection hidden="1"/>
    </xf>
    <xf numFmtId="0" fontId="29" fillId="14" borderId="89" xfId="0" applyFont="1" applyFill="1" applyBorder="1" applyAlignment="1" applyProtection="1">
      <alignment horizontal="center" vertical="center"/>
      <protection hidden="1"/>
    </xf>
    <xf numFmtId="0" fontId="29" fillId="14" borderId="68" xfId="0" applyFont="1" applyFill="1" applyBorder="1" applyAlignment="1" applyProtection="1">
      <alignment horizontal="center" vertical="center"/>
      <protection hidden="1"/>
    </xf>
    <xf numFmtId="0" fontId="64" fillId="8" borderId="35" xfId="0" applyFont="1" applyFill="1" applyBorder="1" applyAlignment="1" applyProtection="1">
      <alignment horizontal="center"/>
      <protection hidden="1"/>
    </xf>
    <xf numFmtId="0" fontId="64" fillId="8" borderId="36" xfId="0" applyFont="1" applyFill="1" applyBorder="1" applyAlignment="1" applyProtection="1">
      <alignment horizontal="center"/>
      <protection hidden="1"/>
    </xf>
    <xf numFmtId="0" fontId="64" fillId="8" borderId="37" xfId="0" applyFont="1" applyFill="1" applyBorder="1" applyAlignment="1" applyProtection="1">
      <alignment horizontal="center"/>
      <protection hidden="1"/>
    </xf>
    <xf numFmtId="0" fontId="64" fillId="15" borderId="1" xfId="0" applyFont="1" applyFill="1" applyBorder="1" applyAlignment="1" applyProtection="1">
      <alignment horizontal="center" vertical="center"/>
      <protection hidden="1"/>
    </xf>
    <xf numFmtId="0" fontId="64" fillId="15" borderId="2" xfId="0" applyFont="1" applyFill="1" applyBorder="1" applyAlignment="1" applyProtection="1">
      <alignment horizontal="center" vertical="center"/>
      <protection hidden="1"/>
    </xf>
    <xf numFmtId="0" fontId="64" fillId="15" borderId="3" xfId="0" applyFont="1" applyFill="1" applyBorder="1" applyAlignment="1" applyProtection="1">
      <alignment horizontal="center" vertical="center"/>
      <protection hidden="1"/>
    </xf>
    <xf numFmtId="0" fontId="29" fillId="8" borderId="72" xfId="0" applyFont="1" applyFill="1" applyBorder="1" applyAlignment="1" applyProtection="1">
      <alignment horizontal="center" vertical="center"/>
      <protection hidden="1"/>
    </xf>
    <xf numFmtId="0" fontId="90" fillId="8" borderId="59" xfId="0" applyFont="1" applyFill="1" applyBorder="1" applyAlignment="1" applyProtection="1">
      <alignment horizontal="center" vertical="center" wrapText="1"/>
      <protection hidden="1"/>
    </xf>
    <xf numFmtId="0" fontId="90" fillId="8" borderId="68" xfId="0" applyFont="1" applyFill="1" applyBorder="1" applyAlignment="1" applyProtection="1">
      <alignment horizontal="center" vertical="center" wrapText="1"/>
      <protection hidden="1"/>
    </xf>
    <xf numFmtId="0" fontId="89" fillId="11" borderId="75" xfId="0" applyFont="1" applyFill="1" applyBorder="1" applyAlignment="1" applyProtection="1">
      <alignment horizontal="center" vertical="center"/>
      <protection hidden="1"/>
    </xf>
    <xf numFmtId="0" fontId="89" fillId="11" borderId="135" xfId="0" applyFont="1" applyFill="1" applyBorder="1" applyAlignment="1" applyProtection="1">
      <alignment horizontal="center" vertical="center"/>
      <protection hidden="1"/>
    </xf>
    <xf numFmtId="0" fontId="90" fillId="11" borderId="119" xfId="0" applyFont="1" applyFill="1" applyBorder="1" applyAlignment="1" applyProtection="1">
      <alignment horizontal="center" vertical="center"/>
      <protection hidden="1"/>
    </xf>
    <xf numFmtId="0" fontId="90" fillId="11" borderId="70" xfId="0" applyFont="1" applyFill="1" applyBorder="1" applyAlignment="1" applyProtection="1">
      <alignment horizontal="center" vertical="center"/>
      <protection hidden="1"/>
    </xf>
    <xf numFmtId="0" fontId="29" fillId="0" borderId="60" xfId="0" applyFont="1" applyFill="1" applyBorder="1" applyAlignment="1" applyProtection="1">
      <alignment horizontal="center" vertical="center"/>
      <protection hidden="1"/>
    </xf>
    <xf numFmtId="0" fontId="29" fillId="0" borderId="72" xfId="0" applyFont="1" applyFill="1" applyBorder="1" applyAlignment="1" applyProtection="1">
      <alignment horizontal="center" vertical="center"/>
      <protection hidden="1"/>
    </xf>
    <xf numFmtId="0" fontId="90" fillId="0" borderId="59" xfId="0" applyFont="1" applyFill="1" applyBorder="1" applyAlignment="1" applyProtection="1">
      <alignment horizontal="center" vertical="center"/>
      <protection hidden="1"/>
    </xf>
    <xf numFmtId="0" fontId="90" fillId="0" borderId="68" xfId="0" applyFont="1" applyFill="1" applyBorder="1" applyAlignment="1" applyProtection="1">
      <alignment horizontal="center" vertical="center"/>
      <protection hidden="1"/>
    </xf>
    <xf numFmtId="0" fontId="29" fillId="0" borderId="74" xfId="0" applyFont="1" applyFill="1" applyBorder="1" applyAlignment="1" applyProtection="1">
      <alignment horizontal="center" vertical="center"/>
      <protection hidden="1"/>
    </xf>
    <xf numFmtId="0" fontId="90" fillId="0" borderId="62" xfId="0" applyFont="1" applyFill="1" applyBorder="1" applyAlignment="1" applyProtection="1">
      <alignment horizontal="center" vertical="center"/>
      <protection hidden="1"/>
    </xf>
    <xf numFmtId="0" fontId="90" fillId="0" borderId="69" xfId="0" applyFont="1" applyFill="1" applyBorder="1" applyAlignment="1" applyProtection="1">
      <alignment horizontal="center" vertical="center"/>
      <protection hidden="1"/>
    </xf>
    <xf numFmtId="0" fontId="29" fillId="0" borderId="79" xfId="0" applyFont="1" applyFill="1" applyBorder="1" applyAlignment="1" applyProtection="1">
      <alignment horizontal="center" vertical="center"/>
      <protection hidden="1"/>
    </xf>
    <xf numFmtId="0" fontId="29" fillId="0" borderId="143" xfId="0" applyFont="1" applyFill="1" applyBorder="1" applyAlignment="1" applyProtection="1">
      <alignment horizontal="center" vertical="center"/>
      <protection hidden="1"/>
    </xf>
    <xf numFmtId="0" fontId="90" fillId="0" borderId="80" xfId="0" applyFont="1" applyFill="1" applyBorder="1" applyAlignment="1" applyProtection="1">
      <alignment horizontal="center" vertical="center"/>
      <protection hidden="1"/>
    </xf>
    <xf numFmtId="0" fontId="90" fillId="0" borderId="238" xfId="0" applyFont="1" applyFill="1" applyBorder="1" applyAlignment="1" applyProtection="1">
      <alignment horizontal="center" vertical="center"/>
      <protection hidden="1"/>
    </xf>
    <xf numFmtId="0" fontId="62" fillId="0" borderId="35" xfId="0" applyFont="1" applyFill="1" applyBorder="1" applyAlignment="1" applyProtection="1">
      <alignment horizontal="center" vertical="center" wrapText="1"/>
      <protection hidden="1"/>
    </xf>
    <xf numFmtId="0" fontId="62" fillId="0" borderId="36" xfId="0" applyFont="1" applyFill="1" applyBorder="1" applyAlignment="1" applyProtection="1">
      <alignment horizontal="center" vertical="center" wrapText="1"/>
      <protection hidden="1"/>
    </xf>
    <xf numFmtId="0" fontId="62" fillId="0" borderId="37" xfId="0" applyFont="1" applyFill="1" applyBorder="1" applyAlignment="1" applyProtection="1">
      <alignment horizontal="center" vertical="center" wrapText="1"/>
      <protection hidden="1"/>
    </xf>
    <xf numFmtId="0" fontId="0" fillId="0" borderId="0" xfId="0" applyAlignment="1">
      <alignment horizontal="center"/>
    </xf>
    <xf numFmtId="0" fontId="98" fillId="8" borderId="35" xfId="0" applyFont="1" applyFill="1" applyBorder="1" applyAlignment="1" applyProtection="1">
      <alignment horizontal="center" vertical="center" textRotation="90" wrapText="1"/>
      <protection hidden="1"/>
    </xf>
    <xf numFmtId="0" fontId="98" fillId="8" borderId="47" xfId="0" applyFont="1" applyFill="1" applyBorder="1" applyAlignment="1" applyProtection="1">
      <alignment horizontal="center" vertical="center" textRotation="90" wrapText="1"/>
      <protection hidden="1"/>
    </xf>
    <xf numFmtId="0" fontId="30" fillId="8" borderId="36" xfId="0" applyFont="1" applyFill="1" applyBorder="1" applyAlignment="1" applyProtection="1">
      <alignment horizontal="center" vertical="center" wrapText="1"/>
      <protection locked="0"/>
    </xf>
    <xf numFmtId="0" fontId="30" fillId="8" borderId="4" xfId="0" applyFont="1" applyFill="1" applyBorder="1" applyAlignment="1" applyProtection="1">
      <alignment horizontal="center" vertical="center" wrapText="1"/>
      <protection locked="0"/>
    </xf>
    <xf numFmtId="0" fontId="81" fillId="8" borderId="36" xfId="0" applyFont="1" applyFill="1" applyBorder="1" applyAlignment="1" applyProtection="1">
      <alignment horizontal="center" vertical="center" wrapText="1"/>
      <protection hidden="1"/>
    </xf>
    <xf numFmtId="0" fontId="82" fillId="8" borderId="36" xfId="0" applyFont="1" applyFill="1" applyBorder="1" applyAlignment="1" applyProtection="1">
      <alignment horizontal="center" vertical="center"/>
      <protection hidden="1"/>
    </xf>
    <xf numFmtId="0" fontId="82" fillId="8" borderId="37" xfId="0" applyFont="1" applyFill="1" applyBorder="1" applyAlignment="1" applyProtection="1">
      <alignment horizontal="center" vertical="center"/>
      <protection hidden="1"/>
    </xf>
    <xf numFmtId="0" fontId="83" fillId="8" borderId="4" xfId="0" applyFont="1" applyFill="1" applyBorder="1" applyAlignment="1" applyProtection="1">
      <alignment horizontal="center" vertical="center" wrapText="1"/>
      <protection hidden="1"/>
    </xf>
    <xf numFmtId="0" fontId="83" fillId="8" borderId="87" xfId="0" applyFont="1" applyFill="1" applyBorder="1" applyAlignment="1" applyProtection="1">
      <alignment horizontal="center" vertical="center" wrapText="1"/>
      <protection hidden="1"/>
    </xf>
    <xf numFmtId="0" fontId="94" fillId="0" borderId="52" xfId="0" applyFont="1" applyFill="1" applyBorder="1" applyAlignment="1" applyProtection="1">
      <alignment horizontal="center"/>
      <protection hidden="1"/>
    </xf>
    <xf numFmtId="0" fontId="94" fillId="0" borderId="0" xfId="0" applyFont="1" applyFill="1" applyBorder="1" applyAlignment="1" applyProtection="1">
      <alignment horizontal="center"/>
      <protection hidden="1"/>
    </xf>
    <xf numFmtId="0" fontId="94" fillId="0" borderId="53" xfId="0" applyFont="1" applyFill="1" applyBorder="1" applyAlignment="1" applyProtection="1">
      <alignment horizontal="center"/>
      <protection hidden="1"/>
    </xf>
    <xf numFmtId="0" fontId="84" fillId="0" borderId="0" xfId="0" applyFont="1" applyFill="1" applyBorder="1" applyAlignment="1" applyProtection="1">
      <alignment horizontal="right" vertical="center" wrapText="1"/>
      <protection hidden="1"/>
    </xf>
    <xf numFmtId="165" fontId="85" fillId="0" borderId="0" xfId="0" applyNumberFormat="1" applyFont="1" applyBorder="1" applyAlignment="1" applyProtection="1">
      <alignment horizontal="left" vertical="center"/>
      <protection hidden="1"/>
    </xf>
    <xf numFmtId="165" fontId="85" fillId="0" borderId="53" xfId="0" applyNumberFormat="1" applyFont="1" applyBorder="1" applyAlignment="1" applyProtection="1">
      <alignment horizontal="left" vertical="center"/>
      <protection hidden="1"/>
    </xf>
    <xf numFmtId="0" fontId="86" fillId="0" borderId="52" xfId="0" applyFont="1" applyFill="1" applyBorder="1" applyAlignment="1" applyProtection="1">
      <alignment horizontal="right" vertical="center" wrapText="1"/>
      <protection hidden="1"/>
    </xf>
    <xf numFmtId="0" fontId="86" fillId="0" borderId="0" xfId="0" applyFont="1" applyFill="1" applyBorder="1" applyAlignment="1" applyProtection="1">
      <alignment horizontal="right" vertical="center" wrapText="1"/>
      <protection hidden="1"/>
    </xf>
    <xf numFmtId="0" fontId="86" fillId="0" borderId="47" xfId="0" applyFont="1" applyFill="1" applyBorder="1" applyAlignment="1" applyProtection="1">
      <alignment horizontal="right" vertical="center" wrapText="1"/>
      <protection hidden="1"/>
    </xf>
    <xf numFmtId="0" fontId="86" fillId="0" borderId="4" xfId="0" applyFont="1" applyFill="1" applyBorder="1" applyAlignment="1" applyProtection="1">
      <alignment horizontal="right" vertical="center" wrapText="1"/>
      <protection hidden="1"/>
    </xf>
    <xf numFmtId="0" fontId="83" fillId="0" borderId="0" xfId="0" applyFont="1" applyBorder="1" applyAlignment="1" applyProtection="1">
      <alignment horizontal="left" vertical="center"/>
      <protection hidden="1"/>
    </xf>
    <xf numFmtId="0" fontId="83" fillId="0" borderId="53" xfId="0" applyFont="1" applyBorder="1" applyAlignment="1" applyProtection="1">
      <alignment horizontal="left" vertical="center"/>
      <protection hidden="1"/>
    </xf>
    <xf numFmtId="0" fontId="83" fillId="0" borderId="4" xfId="0" applyFont="1" applyBorder="1" applyAlignment="1" applyProtection="1">
      <alignment horizontal="left" vertical="center"/>
      <protection hidden="1"/>
    </xf>
    <xf numFmtId="0" fontId="83" fillId="0" borderId="87" xfId="0" applyFont="1" applyBorder="1" applyAlignment="1" applyProtection="1">
      <alignment horizontal="left" vertical="center"/>
      <protection hidden="1"/>
    </xf>
    <xf numFmtId="0" fontId="56" fillId="8" borderId="226" xfId="0" applyFont="1" applyFill="1" applyBorder="1" applyAlignment="1" applyProtection="1">
      <alignment horizontal="center" vertical="center" wrapText="1"/>
      <protection hidden="1"/>
    </xf>
    <xf numFmtId="0" fontId="116" fillId="8" borderId="144" xfId="0" applyFont="1" applyFill="1" applyBorder="1" applyAlignment="1" applyProtection="1">
      <alignment horizontal="center" vertical="center" wrapText="1"/>
      <protection hidden="1"/>
    </xf>
    <xf numFmtId="0" fontId="17" fillId="8" borderId="73" xfId="0" applyFont="1" applyFill="1" applyBorder="1" applyAlignment="1" applyProtection="1">
      <alignment horizontal="center" vertical="center" wrapText="1"/>
      <protection hidden="1"/>
    </xf>
    <xf numFmtId="0" fontId="117" fillId="11" borderId="145" xfId="0" applyFont="1" applyFill="1" applyBorder="1" applyAlignment="1" applyProtection="1">
      <alignment horizontal="center" vertical="center"/>
      <protection hidden="1"/>
    </xf>
    <xf numFmtId="0" fontId="117" fillId="14" borderId="241" xfId="0" applyFont="1" applyFill="1" applyBorder="1" applyAlignment="1" applyProtection="1">
      <alignment horizontal="center" vertical="center"/>
      <protection hidden="1"/>
    </xf>
    <xf numFmtId="0" fontId="6" fillId="14" borderId="85" xfId="0" applyFont="1" applyFill="1" applyBorder="1" applyAlignment="1" applyProtection="1">
      <alignment horizontal="center" vertical="center"/>
      <protection hidden="1"/>
    </xf>
    <xf numFmtId="0" fontId="119" fillId="14" borderId="144" xfId="0" applyFont="1" applyFill="1" applyBorder="1" applyAlignment="1" applyProtection="1">
      <alignment horizontal="center" vertical="center" wrapText="1"/>
      <protection hidden="1"/>
    </xf>
    <xf numFmtId="0" fontId="13" fillId="0" borderId="60" xfId="0" applyFont="1" applyFill="1" applyBorder="1" applyAlignment="1" applyProtection="1">
      <alignment horizontal="center" vertical="center"/>
      <protection hidden="1"/>
    </xf>
    <xf numFmtId="0" fontId="13" fillId="0" borderId="59" xfId="0" applyFont="1" applyFill="1" applyBorder="1" applyAlignment="1" applyProtection="1">
      <alignment horizontal="center" vertical="center"/>
      <protection hidden="1"/>
    </xf>
    <xf numFmtId="0" fontId="13" fillId="0" borderId="61" xfId="0" applyFont="1" applyFill="1" applyBorder="1" applyAlignment="1" applyProtection="1">
      <alignment horizontal="center" vertical="center"/>
      <protection hidden="1"/>
    </xf>
    <xf numFmtId="0" fontId="120" fillId="0" borderId="65" xfId="0" applyFont="1" applyFill="1" applyBorder="1" applyAlignment="1" applyProtection="1">
      <alignment horizontal="center" vertical="center"/>
      <protection hidden="1"/>
    </xf>
    <xf numFmtId="0" fontId="120" fillId="0" borderId="59" xfId="0" applyFont="1" applyFill="1" applyBorder="1" applyAlignment="1" applyProtection="1">
      <alignment horizontal="center" vertical="center"/>
      <protection hidden="1"/>
    </xf>
    <xf numFmtId="0" fontId="120" fillId="0" borderId="72" xfId="0" applyFont="1" applyFill="1" applyBorder="1" applyAlignment="1" applyProtection="1">
      <alignment horizontal="center" vertical="center"/>
      <protection hidden="1"/>
    </xf>
    <xf numFmtId="0" fontId="13" fillId="0" borderId="63" xfId="0" applyFont="1" applyFill="1" applyBorder="1" applyAlignment="1" applyProtection="1">
      <alignment horizontal="center" vertical="center"/>
      <protection hidden="1"/>
    </xf>
    <xf numFmtId="0" fontId="13" fillId="0" borderId="62" xfId="0" applyFont="1" applyFill="1" applyBorder="1" applyAlignment="1" applyProtection="1">
      <alignment horizontal="center" vertical="center"/>
      <protection hidden="1"/>
    </xf>
    <xf numFmtId="0" fontId="13" fillId="0" borderId="64" xfId="0" applyFont="1" applyFill="1" applyBorder="1" applyAlignment="1" applyProtection="1">
      <alignment horizontal="center" vertical="center"/>
      <protection hidden="1"/>
    </xf>
    <xf numFmtId="0" fontId="120" fillId="0" borderId="71" xfId="0" applyFont="1" applyFill="1" applyBorder="1" applyAlignment="1" applyProtection="1">
      <alignment horizontal="center" vertical="center"/>
      <protection hidden="1"/>
    </xf>
    <xf numFmtId="0" fontId="120" fillId="0" borderId="62" xfId="0" applyFont="1" applyFill="1" applyBorder="1" applyAlignment="1" applyProtection="1">
      <alignment horizontal="center" vertical="center"/>
      <protection hidden="1"/>
    </xf>
    <xf numFmtId="0" fontId="120" fillId="0" borderId="74" xfId="0" applyFont="1" applyFill="1" applyBorder="1" applyAlignment="1" applyProtection="1">
      <alignment horizontal="center" vertical="center"/>
      <protection hidden="1"/>
    </xf>
    <xf numFmtId="0" fontId="120" fillId="0" borderId="81" xfId="0" applyFont="1" applyFill="1" applyBorder="1" applyAlignment="1" applyProtection="1">
      <alignment horizontal="center" vertical="center"/>
      <protection hidden="1"/>
    </xf>
    <xf numFmtId="0" fontId="13" fillId="0" borderId="52" xfId="0" applyFont="1" applyFill="1" applyBorder="1" applyAlignment="1" applyProtection="1">
      <alignment horizontal="center" vertical="center"/>
      <protection hidden="1"/>
    </xf>
    <xf numFmtId="0" fontId="13" fillId="0" borderId="0" xfId="0" applyFont="1" applyFill="1" applyBorder="1" applyAlignment="1" applyProtection="1">
      <alignment horizontal="center" vertical="center"/>
      <protection hidden="1"/>
    </xf>
    <xf numFmtId="0" fontId="13" fillId="0" borderId="120" xfId="0" applyFont="1" applyFill="1" applyBorder="1" applyAlignment="1" applyProtection="1">
      <alignment horizontal="center" vertical="center"/>
      <protection hidden="1"/>
    </xf>
    <xf numFmtId="0" fontId="120" fillId="0" borderId="121" xfId="0" applyFont="1" applyFill="1" applyBorder="1" applyAlignment="1" applyProtection="1">
      <alignment horizontal="center" vertical="center"/>
      <protection hidden="1"/>
    </xf>
    <xf numFmtId="164" fontId="120" fillId="0" borderId="80" xfId="0" applyNumberFormat="1" applyFont="1" applyFill="1" applyBorder="1" applyAlignment="1" applyProtection="1">
      <alignment horizontal="center" vertical="center"/>
      <protection hidden="1"/>
    </xf>
    <xf numFmtId="164" fontId="120" fillId="0" borderId="143" xfId="0" applyNumberFormat="1" applyFont="1" applyFill="1" applyBorder="1" applyAlignment="1" applyProtection="1">
      <alignment horizontal="center" vertical="center"/>
      <protection hidden="1"/>
    </xf>
    <xf numFmtId="0" fontId="13" fillId="14" borderId="118" xfId="0" applyFont="1" applyFill="1" applyBorder="1" applyAlignment="1" applyProtection="1">
      <alignment horizontal="center" vertical="center"/>
      <protection hidden="1"/>
    </xf>
    <xf numFmtId="0" fontId="13" fillId="14" borderId="70" xfId="0" applyFont="1" applyFill="1" applyBorder="1" applyAlignment="1" applyProtection="1">
      <alignment horizontal="center" vertical="center"/>
      <protection hidden="1"/>
    </xf>
    <xf numFmtId="2" fontId="13" fillId="14" borderId="85" xfId="0" applyNumberFormat="1" applyFont="1" applyFill="1" applyBorder="1" applyAlignment="1" applyProtection="1">
      <alignment horizontal="center" vertical="center"/>
      <protection hidden="1"/>
    </xf>
    <xf numFmtId="0" fontId="13" fillId="14" borderId="85" xfId="0" applyFont="1" applyFill="1" applyBorder="1" applyAlignment="1" applyProtection="1">
      <alignment horizontal="center" vertical="center"/>
      <protection hidden="1"/>
    </xf>
    <xf numFmtId="0" fontId="118" fillId="14" borderId="145" xfId="0" applyFont="1" applyFill="1" applyBorder="1" applyAlignment="1" applyProtection="1">
      <alignment horizontal="center" vertical="center"/>
      <protection hidden="1"/>
    </xf>
    <xf numFmtId="0" fontId="13" fillId="0" borderId="69" xfId="0" applyFont="1" applyFill="1" applyBorder="1" applyAlignment="1" applyProtection="1">
      <alignment horizontal="center" vertical="center"/>
      <protection hidden="1"/>
    </xf>
    <xf numFmtId="0" fontId="13" fillId="0" borderId="81" xfId="0" applyFont="1" applyFill="1" applyBorder="1" applyAlignment="1" applyProtection="1">
      <alignment horizontal="center" vertical="center"/>
      <protection hidden="1"/>
    </xf>
    <xf numFmtId="0" fontId="87" fillId="0" borderId="69" xfId="0" applyFont="1" applyBorder="1" applyProtection="1">
      <protection hidden="1"/>
    </xf>
    <xf numFmtId="0" fontId="87" fillId="0" borderId="62" xfId="0" applyFont="1" applyBorder="1" applyProtection="1">
      <protection hidden="1"/>
    </xf>
    <xf numFmtId="0" fontId="87" fillId="0" borderId="74" xfId="0" applyFont="1" applyBorder="1" applyProtection="1">
      <protection hidden="1"/>
    </xf>
    <xf numFmtId="0" fontId="13" fillId="0" borderId="76" xfId="0" applyFont="1" applyFill="1" applyBorder="1" applyAlignment="1" applyProtection="1">
      <alignment horizontal="center" vertical="center"/>
      <protection hidden="1"/>
    </xf>
    <xf numFmtId="0" fontId="13" fillId="0" borderId="149" xfId="0" applyFont="1" applyFill="1" applyBorder="1" applyAlignment="1" applyProtection="1">
      <alignment horizontal="center" vertical="center"/>
      <protection hidden="1"/>
    </xf>
    <xf numFmtId="0" fontId="13" fillId="0" borderId="118" xfId="0" applyFont="1" applyFill="1" applyBorder="1" applyAlignment="1" applyProtection="1">
      <alignment horizontal="center" vertical="center"/>
      <protection hidden="1"/>
    </xf>
    <xf numFmtId="0" fontId="87" fillId="0" borderId="70" xfId="0" applyFont="1" applyBorder="1" applyProtection="1">
      <protection hidden="1"/>
    </xf>
    <xf numFmtId="0" fontId="87" fillId="0" borderId="119" xfId="0" applyFont="1" applyBorder="1" applyProtection="1">
      <protection hidden="1"/>
    </xf>
    <xf numFmtId="0" fontId="87" fillId="0" borderId="135" xfId="0" applyFont="1" applyBorder="1" applyProtection="1">
      <protection hidden="1"/>
    </xf>
    <xf numFmtId="0" fontId="13" fillId="0" borderId="69" xfId="0" applyFont="1" applyFill="1" applyBorder="1" applyAlignment="1" applyProtection="1">
      <alignment horizontal="center" vertical="center"/>
      <protection hidden="1"/>
    </xf>
    <xf numFmtId="0" fontId="13" fillId="0" borderId="62" xfId="0" applyFont="1" applyFill="1" applyBorder="1" applyAlignment="1" applyProtection="1">
      <alignment horizontal="center" vertical="center"/>
      <protection hidden="1"/>
    </xf>
    <xf numFmtId="0" fontId="13" fillId="0" borderId="124" xfId="0" applyFont="1" applyFill="1" applyBorder="1" applyAlignment="1" applyProtection="1">
      <alignment horizontal="center" vertical="center"/>
      <protection hidden="1"/>
    </xf>
    <xf numFmtId="0" fontId="13" fillId="0" borderId="75" xfId="0" applyFont="1" applyFill="1" applyBorder="1" applyAlignment="1" applyProtection="1">
      <alignment horizontal="center" vertical="center"/>
      <protection hidden="1"/>
    </xf>
    <xf numFmtId="0" fontId="13" fillId="0" borderId="119" xfId="0" applyFont="1" applyFill="1" applyBorder="1" applyAlignment="1" applyProtection="1">
      <alignment horizontal="center" vertical="center"/>
      <protection hidden="1"/>
    </xf>
    <xf numFmtId="0" fontId="13" fillId="0" borderId="70" xfId="0" applyFont="1" applyFill="1" applyBorder="1" applyAlignment="1" applyProtection="1">
      <alignment horizontal="center" vertical="center"/>
      <protection hidden="1"/>
    </xf>
    <xf numFmtId="0" fontId="13" fillId="0" borderId="74" xfId="0" applyFont="1" applyFill="1" applyBorder="1" applyAlignment="1" applyProtection="1">
      <alignment horizontal="center" vertical="center"/>
      <protection hidden="1"/>
    </xf>
    <xf numFmtId="0" fontId="121" fillId="0" borderId="75" xfId="0" applyFont="1" applyBorder="1" applyAlignment="1" applyProtection="1">
      <alignment horizontal="center"/>
      <protection hidden="1"/>
    </xf>
    <xf numFmtId="0" fontId="121" fillId="0" borderId="119" xfId="0" applyFont="1" applyBorder="1" applyAlignment="1" applyProtection="1">
      <alignment horizontal="center"/>
      <protection hidden="1"/>
    </xf>
    <xf numFmtId="0" fontId="121" fillId="0" borderId="135" xfId="0" applyFont="1" applyBorder="1" applyAlignment="1" applyProtection="1">
      <alignment horizontal="center"/>
      <protection hidden="1"/>
    </xf>
    <xf numFmtId="0" fontId="122" fillId="0" borderId="258" xfId="0" applyFont="1" applyBorder="1" applyAlignment="1" applyProtection="1">
      <alignment horizontal="center" vertical="center" wrapText="1"/>
      <protection hidden="1"/>
    </xf>
    <xf numFmtId="0" fontId="122" fillId="0" borderId="259" xfId="0" applyFont="1" applyBorder="1" applyAlignment="1" applyProtection="1">
      <alignment horizontal="center" vertical="center" wrapText="1"/>
      <protection hidden="1"/>
    </xf>
    <xf numFmtId="0" fontId="39" fillId="0" borderId="262" xfId="0" applyFont="1" applyFill="1" applyBorder="1" applyAlignment="1" applyProtection="1">
      <alignment horizontal="center" vertical="center"/>
      <protection hidden="1"/>
    </xf>
    <xf numFmtId="0" fontId="39" fillId="0" borderId="263" xfId="0" applyFont="1" applyFill="1" applyBorder="1" applyAlignment="1" applyProtection="1">
      <alignment horizontal="center" vertical="center"/>
      <protection hidden="1"/>
    </xf>
    <xf numFmtId="0" fontId="39" fillId="0" borderId="264" xfId="0" applyFont="1" applyFill="1" applyBorder="1" applyAlignment="1" applyProtection="1">
      <alignment horizontal="center" vertical="center"/>
      <protection hidden="1"/>
    </xf>
    <xf numFmtId="0" fontId="39" fillId="0" borderId="265" xfId="0" applyFont="1" applyFill="1" applyBorder="1" applyAlignment="1" applyProtection="1">
      <alignment horizontal="center" vertical="center"/>
      <protection hidden="1"/>
    </xf>
    <xf numFmtId="0" fontId="39" fillId="0" borderId="200" xfId="0" applyFont="1" applyFill="1" applyBorder="1" applyAlignment="1" applyProtection="1">
      <alignment horizontal="center" vertical="center"/>
      <protection hidden="1"/>
    </xf>
    <xf numFmtId="0" fontId="39" fillId="0" borderId="266" xfId="0" applyFont="1" applyFill="1" applyBorder="1" applyAlignment="1" applyProtection="1">
      <alignment horizontal="center" vertical="center"/>
      <protection hidden="1"/>
    </xf>
    <xf numFmtId="0" fontId="123" fillId="0" borderId="260" xfId="0" applyFont="1" applyBorder="1" applyAlignment="1" applyProtection="1">
      <alignment horizontal="center" vertical="center" wrapText="1"/>
      <protection hidden="1"/>
    </xf>
    <xf numFmtId="0" fontId="123" fillId="0" borderId="261" xfId="0" applyFont="1" applyBorder="1" applyAlignment="1" applyProtection="1">
      <alignment horizontal="center" vertical="center" wrapText="1"/>
      <protection hidden="1"/>
    </xf>
    <xf numFmtId="0" fontId="123" fillId="0" borderId="77" xfId="0" applyFont="1" applyBorder="1" applyAlignment="1" applyProtection="1">
      <alignment horizontal="center" vertical="center" wrapText="1"/>
      <protection hidden="1"/>
    </xf>
    <xf numFmtId="0" fontId="123" fillId="0" borderId="140" xfId="0" applyFont="1" applyBorder="1" applyAlignment="1" applyProtection="1">
      <alignment horizontal="center" vertical="center" wrapText="1"/>
      <protection hidden="1"/>
    </xf>
    <xf numFmtId="0" fontId="62" fillId="0" borderId="35" xfId="0" applyFont="1" applyFill="1" applyBorder="1" applyAlignment="1" applyProtection="1">
      <alignment horizontal="center" vertical="center" wrapText="1"/>
      <protection locked="0"/>
    </xf>
    <xf numFmtId="0" fontId="62" fillId="0" borderId="36" xfId="0" applyFont="1" applyFill="1" applyBorder="1" applyAlignment="1" applyProtection="1">
      <alignment horizontal="center" vertical="center" wrapText="1"/>
      <protection locked="0"/>
    </xf>
    <xf numFmtId="0" fontId="62" fillId="0" borderId="37" xfId="0" applyFont="1" applyFill="1" applyBorder="1" applyAlignment="1" applyProtection="1">
      <alignment horizontal="center" vertical="center" wrapText="1"/>
      <protection locked="0"/>
    </xf>
    <xf numFmtId="0" fontId="124" fillId="0" borderId="60" xfId="0" applyFont="1" applyFill="1" applyBorder="1" applyAlignment="1" applyProtection="1">
      <alignment horizontal="center" vertical="center"/>
      <protection hidden="1"/>
    </xf>
    <xf numFmtId="0" fontId="125" fillId="0" borderId="68" xfId="0" applyFont="1" applyBorder="1" applyProtection="1">
      <protection hidden="1"/>
    </xf>
    <xf numFmtId="0" fontId="124" fillId="0" borderId="73" xfId="0" applyFont="1" applyFill="1" applyBorder="1" applyAlignment="1" applyProtection="1">
      <alignment horizontal="center" vertical="center"/>
      <protection hidden="1"/>
    </xf>
    <xf numFmtId="0" fontId="124" fillId="0" borderId="89" xfId="0" applyFont="1" applyFill="1" applyBorder="1" applyAlignment="1" applyProtection="1">
      <alignment horizontal="center" vertical="center" wrapText="1"/>
      <protection hidden="1"/>
    </xf>
    <xf numFmtId="0" fontId="125" fillId="0" borderId="72" xfId="0" applyFont="1" applyBorder="1" applyProtection="1">
      <protection hidden="1"/>
    </xf>
    <xf numFmtId="0" fontId="24" fillId="0" borderId="75" xfId="0" applyFont="1" applyFill="1" applyBorder="1" applyAlignment="1" applyProtection="1">
      <alignment horizontal="center" vertical="center"/>
      <protection hidden="1"/>
    </xf>
    <xf numFmtId="0" fontId="125" fillId="0" borderId="70" xfId="0" applyFont="1" applyBorder="1" applyProtection="1">
      <protection hidden="1"/>
    </xf>
    <xf numFmtId="0" fontId="24" fillId="0" borderId="85" xfId="0" applyFont="1" applyFill="1" applyBorder="1" applyAlignment="1" applyProtection="1">
      <alignment horizontal="center" vertical="center"/>
      <protection hidden="1"/>
    </xf>
    <xf numFmtId="2" fontId="119" fillId="0" borderId="118" xfId="0" applyNumberFormat="1" applyFont="1" applyBorder="1" applyAlignment="1" applyProtection="1">
      <alignment horizontal="center"/>
      <protection hidden="1"/>
    </xf>
    <xf numFmtId="0" fontId="125" fillId="0" borderId="135" xfId="0" applyFont="1" applyBorder="1" applyProtection="1">
      <protection hidden="1"/>
    </xf>
    <xf numFmtId="0" fontId="126" fillId="0" borderId="1" xfId="0" applyFont="1" applyBorder="1" applyAlignment="1" applyProtection="1">
      <alignment horizontal="right" vertical="center"/>
      <protection hidden="1"/>
    </xf>
    <xf numFmtId="0" fontId="126" fillId="0" borderId="2" xfId="0" applyFont="1" applyBorder="1" applyAlignment="1" applyProtection="1">
      <alignment horizontal="right" vertical="center"/>
      <protection hidden="1"/>
    </xf>
    <xf numFmtId="0" fontId="126" fillId="0" borderId="3" xfId="0" applyFont="1" applyBorder="1" applyAlignment="1" applyProtection="1">
      <alignment horizontal="left" vertical="center"/>
      <protection hidden="1"/>
    </xf>
  </cellXfs>
  <cellStyles count="2">
    <cellStyle name="Hyperlink" xfId="1" builtinId="8"/>
    <cellStyle name="Normal" xfId="0" builtinId="0"/>
  </cellStyles>
  <dxfs count="1010">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FFC000"/>
      </font>
    </dxf>
    <dxf>
      <font>
        <color rgb="FF00B050"/>
      </font>
    </dxf>
    <dxf>
      <font>
        <color rgb="FFFF0000"/>
      </font>
    </dxf>
    <dxf>
      <font>
        <color theme="0"/>
      </font>
    </dxf>
    <dxf>
      <font>
        <color theme="0"/>
      </font>
    </dxf>
    <dxf>
      <font>
        <color rgb="FFFF0000"/>
      </font>
    </dxf>
    <dxf>
      <font>
        <color rgb="FFFF000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rgb="FFFF0000"/>
      </font>
    </dxf>
    <dxf>
      <font>
        <color rgb="FFFF0000"/>
      </font>
    </dxf>
    <dxf>
      <font>
        <color theme="0"/>
      </font>
    </dxf>
    <dxf>
      <font>
        <color rgb="FF00B050"/>
      </font>
    </dxf>
    <dxf>
      <font>
        <color rgb="FF00B0F0"/>
      </font>
    </dxf>
    <dxf>
      <font>
        <color theme="9"/>
      </font>
    </dxf>
    <dxf>
      <font>
        <color rgb="FFFF0000"/>
      </font>
    </dxf>
    <dxf>
      <font>
        <color rgb="FFC00000"/>
      </font>
    </dxf>
    <dxf>
      <fill>
        <patternFill>
          <bgColor theme="9" tint="0.39994506668294322"/>
        </patternFill>
      </fill>
    </dxf>
    <dxf>
      <font>
        <color rgb="FFFFC000"/>
      </font>
    </dxf>
    <dxf>
      <fill>
        <patternFill>
          <bgColor theme="9" tint="0.39994506668294322"/>
        </patternFill>
      </fill>
    </dxf>
    <dxf>
      <fill>
        <patternFill>
          <bgColor theme="9" tint="0.39994506668294322"/>
        </patternFill>
      </fill>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18</xdr:col>
      <xdr:colOff>19051</xdr:colOff>
      <xdr:row>1</xdr:row>
      <xdr:rowOff>38101</xdr:rowOff>
    </xdr:from>
    <xdr:to>
      <xdr:col>19</xdr:col>
      <xdr:colOff>752475</xdr:colOff>
      <xdr:row>10</xdr:row>
      <xdr:rowOff>142875</xdr:rowOff>
    </xdr:to>
    <xdr:sp macro="" textlink="">
      <xdr:nvSpPr>
        <xdr:cNvPr id="2" name="Rectangle 1"/>
        <xdr:cNvSpPr/>
      </xdr:nvSpPr>
      <xdr:spPr>
        <a:xfrm>
          <a:off x="10334626" y="133351"/>
          <a:ext cx="1495424" cy="2276474"/>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20</xdr:col>
      <xdr:colOff>38099</xdr:colOff>
      <xdr:row>1</xdr:row>
      <xdr:rowOff>47625</xdr:rowOff>
    </xdr:from>
    <xdr:to>
      <xdr:col>21</xdr:col>
      <xdr:colOff>723900</xdr:colOff>
      <xdr:row>10</xdr:row>
      <xdr:rowOff>133350</xdr:rowOff>
    </xdr:to>
    <xdr:pic>
      <xdr:nvPicPr>
        <xdr:cNvPr id="4" name="Picture 3" descr="DSC_9073.JPG"/>
        <xdr:cNvPicPr>
          <a:picLocks noChangeAspect="1"/>
        </xdr:cNvPicPr>
      </xdr:nvPicPr>
      <xdr:blipFill>
        <a:blip xmlns:r="http://schemas.openxmlformats.org/officeDocument/2006/relationships" r:embed="rId2" cstate="print"/>
        <a:stretch>
          <a:fillRect/>
        </a:stretch>
      </xdr:blipFill>
      <xdr:spPr>
        <a:xfrm>
          <a:off x="11029949" y="209550"/>
          <a:ext cx="1447801" cy="2314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272143</xdr:colOff>
      <xdr:row>1</xdr:row>
      <xdr:rowOff>31936</xdr:rowOff>
    </xdr:from>
    <xdr:to>
      <xdr:col>2</xdr:col>
      <xdr:colOff>971550</xdr:colOff>
      <xdr:row>2</xdr:row>
      <xdr:rowOff>347382</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552290" y="356907"/>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40</xdr:row>
      <xdr:rowOff>31936</xdr:rowOff>
    </xdr:from>
    <xdr:to>
      <xdr:col>2</xdr:col>
      <xdr:colOff>971550</xdr:colOff>
      <xdr:row>41</xdr:row>
      <xdr:rowOff>347382</xdr:rowOff>
    </xdr:to>
    <xdr:pic>
      <xdr:nvPicPr>
        <xdr:cNvPr id="3" name="Picture 2" descr="maa-saraswati-1484548264.png"/>
        <xdr:cNvPicPr>
          <a:picLocks noChangeAspect="1"/>
        </xdr:cNvPicPr>
      </xdr:nvPicPr>
      <xdr:blipFill>
        <a:blip xmlns:r="http://schemas.openxmlformats.org/officeDocument/2006/relationships" r:embed="rId1" cstate="print"/>
        <a:stretch>
          <a:fillRect/>
        </a:stretch>
      </xdr:blipFill>
      <xdr:spPr>
        <a:xfrm>
          <a:off x="552290" y="356907"/>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79</xdr:row>
      <xdr:rowOff>31936</xdr:rowOff>
    </xdr:from>
    <xdr:to>
      <xdr:col>2</xdr:col>
      <xdr:colOff>971550</xdr:colOff>
      <xdr:row>80</xdr:row>
      <xdr:rowOff>347382</xdr:rowOff>
    </xdr:to>
    <xdr:pic>
      <xdr:nvPicPr>
        <xdr:cNvPr id="4" name="Picture 3" descr="maa-saraswati-1484548264.png"/>
        <xdr:cNvPicPr>
          <a:picLocks noChangeAspect="1"/>
        </xdr:cNvPicPr>
      </xdr:nvPicPr>
      <xdr:blipFill>
        <a:blip xmlns:r="http://schemas.openxmlformats.org/officeDocument/2006/relationships" r:embed="rId1" cstate="print"/>
        <a:stretch>
          <a:fillRect/>
        </a:stretch>
      </xdr:blipFill>
      <xdr:spPr>
        <a:xfrm>
          <a:off x="552290" y="11585201"/>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118</xdr:row>
      <xdr:rowOff>31936</xdr:rowOff>
    </xdr:from>
    <xdr:to>
      <xdr:col>2</xdr:col>
      <xdr:colOff>971550</xdr:colOff>
      <xdr:row>119</xdr:row>
      <xdr:rowOff>347382</xdr:rowOff>
    </xdr:to>
    <xdr:pic>
      <xdr:nvPicPr>
        <xdr:cNvPr id="5" name="Picture 4" descr="maa-saraswati-1484548264.png"/>
        <xdr:cNvPicPr>
          <a:picLocks noChangeAspect="1"/>
        </xdr:cNvPicPr>
      </xdr:nvPicPr>
      <xdr:blipFill>
        <a:blip xmlns:r="http://schemas.openxmlformats.org/officeDocument/2006/relationships" r:embed="rId1" cstate="print"/>
        <a:stretch>
          <a:fillRect/>
        </a:stretch>
      </xdr:blipFill>
      <xdr:spPr>
        <a:xfrm>
          <a:off x="552290" y="11585201"/>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157</xdr:row>
      <xdr:rowOff>31936</xdr:rowOff>
    </xdr:from>
    <xdr:to>
      <xdr:col>2</xdr:col>
      <xdr:colOff>971550</xdr:colOff>
      <xdr:row>158</xdr:row>
      <xdr:rowOff>347382</xdr:rowOff>
    </xdr:to>
    <xdr:pic>
      <xdr:nvPicPr>
        <xdr:cNvPr id="6" name="Picture 5" descr="maa-saraswati-1484548264.png"/>
        <xdr:cNvPicPr>
          <a:picLocks noChangeAspect="1"/>
        </xdr:cNvPicPr>
      </xdr:nvPicPr>
      <xdr:blipFill>
        <a:blip xmlns:r="http://schemas.openxmlformats.org/officeDocument/2006/relationships" r:embed="rId1" cstate="print"/>
        <a:stretch>
          <a:fillRect/>
        </a:stretch>
      </xdr:blipFill>
      <xdr:spPr>
        <a:xfrm>
          <a:off x="552290" y="22813495"/>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196</xdr:row>
      <xdr:rowOff>31936</xdr:rowOff>
    </xdr:from>
    <xdr:to>
      <xdr:col>2</xdr:col>
      <xdr:colOff>971550</xdr:colOff>
      <xdr:row>197</xdr:row>
      <xdr:rowOff>347382</xdr:rowOff>
    </xdr:to>
    <xdr:pic>
      <xdr:nvPicPr>
        <xdr:cNvPr id="7" name="Picture 6" descr="maa-saraswati-1484548264.png"/>
        <xdr:cNvPicPr>
          <a:picLocks noChangeAspect="1"/>
        </xdr:cNvPicPr>
      </xdr:nvPicPr>
      <xdr:blipFill>
        <a:blip xmlns:r="http://schemas.openxmlformats.org/officeDocument/2006/relationships" r:embed="rId1" cstate="print"/>
        <a:stretch>
          <a:fillRect/>
        </a:stretch>
      </xdr:blipFill>
      <xdr:spPr>
        <a:xfrm>
          <a:off x="552290" y="11585201"/>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235</xdr:row>
      <xdr:rowOff>31936</xdr:rowOff>
    </xdr:from>
    <xdr:to>
      <xdr:col>2</xdr:col>
      <xdr:colOff>971550</xdr:colOff>
      <xdr:row>236</xdr:row>
      <xdr:rowOff>347382</xdr:rowOff>
    </xdr:to>
    <xdr:pic>
      <xdr:nvPicPr>
        <xdr:cNvPr id="8" name="Picture 7" descr="maa-saraswati-1484548264.png"/>
        <xdr:cNvPicPr>
          <a:picLocks noChangeAspect="1"/>
        </xdr:cNvPicPr>
      </xdr:nvPicPr>
      <xdr:blipFill>
        <a:blip xmlns:r="http://schemas.openxmlformats.org/officeDocument/2006/relationships" r:embed="rId1" cstate="print"/>
        <a:stretch>
          <a:fillRect/>
        </a:stretch>
      </xdr:blipFill>
      <xdr:spPr>
        <a:xfrm>
          <a:off x="552290" y="22813495"/>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274</xdr:row>
      <xdr:rowOff>31936</xdr:rowOff>
    </xdr:from>
    <xdr:to>
      <xdr:col>2</xdr:col>
      <xdr:colOff>971550</xdr:colOff>
      <xdr:row>275</xdr:row>
      <xdr:rowOff>347382</xdr:rowOff>
    </xdr:to>
    <xdr:pic>
      <xdr:nvPicPr>
        <xdr:cNvPr id="9" name="Picture 8" descr="maa-saraswati-1484548264.png"/>
        <xdr:cNvPicPr>
          <a:picLocks noChangeAspect="1"/>
        </xdr:cNvPicPr>
      </xdr:nvPicPr>
      <xdr:blipFill>
        <a:blip xmlns:r="http://schemas.openxmlformats.org/officeDocument/2006/relationships" r:embed="rId1" cstate="print"/>
        <a:stretch>
          <a:fillRect/>
        </a:stretch>
      </xdr:blipFill>
      <xdr:spPr>
        <a:xfrm>
          <a:off x="552290" y="34041789"/>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313</xdr:row>
      <xdr:rowOff>31936</xdr:rowOff>
    </xdr:from>
    <xdr:to>
      <xdr:col>2</xdr:col>
      <xdr:colOff>971550</xdr:colOff>
      <xdr:row>314</xdr:row>
      <xdr:rowOff>347382</xdr:rowOff>
    </xdr:to>
    <xdr:pic>
      <xdr:nvPicPr>
        <xdr:cNvPr id="10" name="Picture 9" descr="maa-saraswati-1484548264.png"/>
        <xdr:cNvPicPr>
          <a:picLocks noChangeAspect="1"/>
        </xdr:cNvPicPr>
      </xdr:nvPicPr>
      <xdr:blipFill>
        <a:blip xmlns:r="http://schemas.openxmlformats.org/officeDocument/2006/relationships" r:embed="rId1" cstate="print"/>
        <a:stretch>
          <a:fillRect/>
        </a:stretch>
      </xdr:blipFill>
      <xdr:spPr>
        <a:xfrm>
          <a:off x="552290" y="45270083"/>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352</xdr:row>
      <xdr:rowOff>31936</xdr:rowOff>
    </xdr:from>
    <xdr:to>
      <xdr:col>2</xdr:col>
      <xdr:colOff>971550</xdr:colOff>
      <xdr:row>353</xdr:row>
      <xdr:rowOff>347382</xdr:rowOff>
    </xdr:to>
    <xdr:pic>
      <xdr:nvPicPr>
        <xdr:cNvPr id="11" name="Picture 10" descr="maa-saraswati-1484548264.png"/>
        <xdr:cNvPicPr>
          <a:picLocks noChangeAspect="1"/>
        </xdr:cNvPicPr>
      </xdr:nvPicPr>
      <xdr:blipFill>
        <a:blip xmlns:r="http://schemas.openxmlformats.org/officeDocument/2006/relationships" r:embed="rId1" cstate="print"/>
        <a:stretch>
          <a:fillRect/>
        </a:stretch>
      </xdr:blipFill>
      <xdr:spPr>
        <a:xfrm>
          <a:off x="552290" y="11585201"/>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391</xdr:row>
      <xdr:rowOff>31936</xdr:rowOff>
    </xdr:from>
    <xdr:to>
      <xdr:col>2</xdr:col>
      <xdr:colOff>971550</xdr:colOff>
      <xdr:row>392</xdr:row>
      <xdr:rowOff>347382</xdr:rowOff>
    </xdr:to>
    <xdr:pic>
      <xdr:nvPicPr>
        <xdr:cNvPr id="12" name="Picture 11" descr="maa-saraswati-1484548264.png"/>
        <xdr:cNvPicPr>
          <a:picLocks noChangeAspect="1"/>
        </xdr:cNvPicPr>
      </xdr:nvPicPr>
      <xdr:blipFill>
        <a:blip xmlns:r="http://schemas.openxmlformats.org/officeDocument/2006/relationships" r:embed="rId1" cstate="print"/>
        <a:stretch>
          <a:fillRect/>
        </a:stretch>
      </xdr:blipFill>
      <xdr:spPr>
        <a:xfrm>
          <a:off x="552290" y="22813495"/>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430</xdr:row>
      <xdr:rowOff>31936</xdr:rowOff>
    </xdr:from>
    <xdr:to>
      <xdr:col>2</xdr:col>
      <xdr:colOff>971550</xdr:colOff>
      <xdr:row>431</xdr:row>
      <xdr:rowOff>347382</xdr:rowOff>
    </xdr:to>
    <xdr:pic>
      <xdr:nvPicPr>
        <xdr:cNvPr id="13" name="Picture 12" descr="maa-saraswati-1484548264.png"/>
        <xdr:cNvPicPr>
          <a:picLocks noChangeAspect="1"/>
        </xdr:cNvPicPr>
      </xdr:nvPicPr>
      <xdr:blipFill>
        <a:blip xmlns:r="http://schemas.openxmlformats.org/officeDocument/2006/relationships" r:embed="rId1" cstate="print"/>
        <a:stretch>
          <a:fillRect/>
        </a:stretch>
      </xdr:blipFill>
      <xdr:spPr>
        <a:xfrm>
          <a:off x="552290" y="34041789"/>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469</xdr:row>
      <xdr:rowOff>31936</xdr:rowOff>
    </xdr:from>
    <xdr:to>
      <xdr:col>2</xdr:col>
      <xdr:colOff>971550</xdr:colOff>
      <xdr:row>470</xdr:row>
      <xdr:rowOff>347382</xdr:rowOff>
    </xdr:to>
    <xdr:pic>
      <xdr:nvPicPr>
        <xdr:cNvPr id="14" name="Picture 13" descr="maa-saraswati-1484548264.png"/>
        <xdr:cNvPicPr>
          <a:picLocks noChangeAspect="1"/>
        </xdr:cNvPicPr>
      </xdr:nvPicPr>
      <xdr:blipFill>
        <a:blip xmlns:r="http://schemas.openxmlformats.org/officeDocument/2006/relationships" r:embed="rId1" cstate="print"/>
        <a:stretch>
          <a:fillRect/>
        </a:stretch>
      </xdr:blipFill>
      <xdr:spPr>
        <a:xfrm>
          <a:off x="552290" y="45270083"/>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508</xdr:row>
      <xdr:rowOff>31936</xdr:rowOff>
    </xdr:from>
    <xdr:to>
      <xdr:col>2</xdr:col>
      <xdr:colOff>971550</xdr:colOff>
      <xdr:row>509</xdr:row>
      <xdr:rowOff>347382</xdr:rowOff>
    </xdr:to>
    <xdr:pic>
      <xdr:nvPicPr>
        <xdr:cNvPr id="15" name="Picture 14" descr="maa-saraswati-1484548264.png"/>
        <xdr:cNvPicPr>
          <a:picLocks noChangeAspect="1"/>
        </xdr:cNvPicPr>
      </xdr:nvPicPr>
      <xdr:blipFill>
        <a:blip xmlns:r="http://schemas.openxmlformats.org/officeDocument/2006/relationships" r:embed="rId1" cstate="print"/>
        <a:stretch>
          <a:fillRect/>
        </a:stretch>
      </xdr:blipFill>
      <xdr:spPr>
        <a:xfrm>
          <a:off x="552290" y="56498377"/>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547</xdr:row>
      <xdr:rowOff>31936</xdr:rowOff>
    </xdr:from>
    <xdr:to>
      <xdr:col>2</xdr:col>
      <xdr:colOff>971550</xdr:colOff>
      <xdr:row>548</xdr:row>
      <xdr:rowOff>347382</xdr:rowOff>
    </xdr:to>
    <xdr:pic>
      <xdr:nvPicPr>
        <xdr:cNvPr id="16" name="Picture 15" descr="maa-saraswati-1484548264.png"/>
        <xdr:cNvPicPr>
          <a:picLocks noChangeAspect="1"/>
        </xdr:cNvPicPr>
      </xdr:nvPicPr>
      <xdr:blipFill>
        <a:blip xmlns:r="http://schemas.openxmlformats.org/officeDocument/2006/relationships" r:embed="rId1" cstate="print"/>
        <a:stretch>
          <a:fillRect/>
        </a:stretch>
      </xdr:blipFill>
      <xdr:spPr>
        <a:xfrm>
          <a:off x="552290" y="67726671"/>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586</xdr:row>
      <xdr:rowOff>31936</xdr:rowOff>
    </xdr:from>
    <xdr:to>
      <xdr:col>2</xdr:col>
      <xdr:colOff>971550</xdr:colOff>
      <xdr:row>587</xdr:row>
      <xdr:rowOff>347382</xdr:rowOff>
    </xdr:to>
    <xdr:pic>
      <xdr:nvPicPr>
        <xdr:cNvPr id="17" name="Picture 16" descr="maa-saraswati-1484548264.png"/>
        <xdr:cNvPicPr>
          <a:picLocks noChangeAspect="1"/>
        </xdr:cNvPicPr>
      </xdr:nvPicPr>
      <xdr:blipFill>
        <a:blip xmlns:r="http://schemas.openxmlformats.org/officeDocument/2006/relationships" r:embed="rId1" cstate="print"/>
        <a:stretch>
          <a:fillRect/>
        </a:stretch>
      </xdr:blipFill>
      <xdr:spPr>
        <a:xfrm>
          <a:off x="552290" y="78954965"/>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625</xdr:row>
      <xdr:rowOff>31936</xdr:rowOff>
    </xdr:from>
    <xdr:to>
      <xdr:col>2</xdr:col>
      <xdr:colOff>971550</xdr:colOff>
      <xdr:row>626</xdr:row>
      <xdr:rowOff>347382</xdr:rowOff>
    </xdr:to>
    <xdr:pic>
      <xdr:nvPicPr>
        <xdr:cNvPr id="18" name="Picture 17" descr="maa-saraswati-1484548264.png"/>
        <xdr:cNvPicPr>
          <a:picLocks noChangeAspect="1"/>
        </xdr:cNvPicPr>
      </xdr:nvPicPr>
      <xdr:blipFill>
        <a:blip xmlns:r="http://schemas.openxmlformats.org/officeDocument/2006/relationships" r:embed="rId1" cstate="print"/>
        <a:stretch>
          <a:fillRect/>
        </a:stretch>
      </xdr:blipFill>
      <xdr:spPr>
        <a:xfrm>
          <a:off x="552290" y="90183260"/>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664</xdr:row>
      <xdr:rowOff>31936</xdr:rowOff>
    </xdr:from>
    <xdr:to>
      <xdr:col>2</xdr:col>
      <xdr:colOff>971550</xdr:colOff>
      <xdr:row>665</xdr:row>
      <xdr:rowOff>347382</xdr:rowOff>
    </xdr:to>
    <xdr:pic>
      <xdr:nvPicPr>
        <xdr:cNvPr id="19" name="Picture 18" descr="maa-saraswati-1484548264.png"/>
        <xdr:cNvPicPr>
          <a:picLocks noChangeAspect="1"/>
        </xdr:cNvPicPr>
      </xdr:nvPicPr>
      <xdr:blipFill>
        <a:blip xmlns:r="http://schemas.openxmlformats.org/officeDocument/2006/relationships" r:embed="rId1" cstate="print"/>
        <a:stretch>
          <a:fillRect/>
        </a:stretch>
      </xdr:blipFill>
      <xdr:spPr>
        <a:xfrm>
          <a:off x="753996" y="11585201"/>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703</xdr:row>
      <xdr:rowOff>31936</xdr:rowOff>
    </xdr:from>
    <xdr:to>
      <xdr:col>2</xdr:col>
      <xdr:colOff>971550</xdr:colOff>
      <xdr:row>704</xdr:row>
      <xdr:rowOff>347382</xdr:rowOff>
    </xdr:to>
    <xdr:pic>
      <xdr:nvPicPr>
        <xdr:cNvPr id="20" name="Picture 19" descr="maa-saraswati-1484548264.png"/>
        <xdr:cNvPicPr>
          <a:picLocks noChangeAspect="1"/>
        </xdr:cNvPicPr>
      </xdr:nvPicPr>
      <xdr:blipFill>
        <a:blip xmlns:r="http://schemas.openxmlformats.org/officeDocument/2006/relationships" r:embed="rId1" cstate="print"/>
        <a:stretch>
          <a:fillRect/>
        </a:stretch>
      </xdr:blipFill>
      <xdr:spPr>
        <a:xfrm>
          <a:off x="753996" y="22813495"/>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742</xdr:row>
      <xdr:rowOff>31936</xdr:rowOff>
    </xdr:from>
    <xdr:to>
      <xdr:col>2</xdr:col>
      <xdr:colOff>971550</xdr:colOff>
      <xdr:row>743</xdr:row>
      <xdr:rowOff>347382</xdr:rowOff>
    </xdr:to>
    <xdr:pic>
      <xdr:nvPicPr>
        <xdr:cNvPr id="21" name="Picture 20" descr="maa-saraswati-1484548264.png"/>
        <xdr:cNvPicPr>
          <a:picLocks noChangeAspect="1"/>
        </xdr:cNvPicPr>
      </xdr:nvPicPr>
      <xdr:blipFill>
        <a:blip xmlns:r="http://schemas.openxmlformats.org/officeDocument/2006/relationships" r:embed="rId1" cstate="print"/>
        <a:stretch>
          <a:fillRect/>
        </a:stretch>
      </xdr:blipFill>
      <xdr:spPr>
        <a:xfrm>
          <a:off x="753996" y="34041789"/>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781</xdr:row>
      <xdr:rowOff>31936</xdr:rowOff>
    </xdr:from>
    <xdr:to>
      <xdr:col>2</xdr:col>
      <xdr:colOff>971550</xdr:colOff>
      <xdr:row>782</xdr:row>
      <xdr:rowOff>347382</xdr:rowOff>
    </xdr:to>
    <xdr:pic>
      <xdr:nvPicPr>
        <xdr:cNvPr id="22" name="Picture 21" descr="maa-saraswati-1484548264.png"/>
        <xdr:cNvPicPr>
          <a:picLocks noChangeAspect="1"/>
        </xdr:cNvPicPr>
      </xdr:nvPicPr>
      <xdr:blipFill>
        <a:blip xmlns:r="http://schemas.openxmlformats.org/officeDocument/2006/relationships" r:embed="rId1" cstate="print"/>
        <a:stretch>
          <a:fillRect/>
        </a:stretch>
      </xdr:blipFill>
      <xdr:spPr>
        <a:xfrm>
          <a:off x="753996" y="45270083"/>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820</xdr:row>
      <xdr:rowOff>31936</xdr:rowOff>
    </xdr:from>
    <xdr:to>
      <xdr:col>2</xdr:col>
      <xdr:colOff>971550</xdr:colOff>
      <xdr:row>821</xdr:row>
      <xdr:rowOff>347382</xdr:rowOff>
    </xdr:to>
    <xdr:pic>
      <xdr:nvPicPr>
        <xdr:cNvPr id="23" name="Picture 22" descr="maa-saraswati-1484548264.png"/>
        <xdr:cNvPicPr>
          <a:picLocks noChangeAspect="1"/>
        </xdr:cNvPicPr>
      </xdr:nvPicPr>
      <xdr:blipFill>
        <a:blip xmlns:r="http://schemas.openxmlformats.org/officeDocument/2006/relationships" r:embed="rId1" cstate="print"/>
        <a:stretch>
          <a:fillRect/>
        </a:stretch>
      </xdr:blipFill>
      <xdr:spPr>
        <a:xfrm>
          <a:off x="753996" y="56498377"/>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859</xdr:row>
      <xdr:rowOff>31936</xdr:rowOff>
    </xdr:from>
    <xdr:to>
      <xdr:col>2</xdr:col>
      <xdr:colOff>971550</xdr:colOff>
      <xdr:row>860</xdr:row>
      <xdr:rowOff>347382</xdr:rowOff>
    </xdr:to>
    <xdr:pic>
      <xdr:nvPicPr>
        <xdr:cNvPr id="24" name="Picture 23" descr="maa-saraswati-1484548264.png"/>
        <xdr:cNvPicPr>
          <a:picLocks noChangeAspect="1"/>
        </xdr:cNvPicPr>
      </xdr:nvPicPr>
      <xdr:blipFill>
        <a:blip xmlns:r="http://schemas.openxmlformats.org/officeDocument/2006/relationships" r:embed="rId1" cstate="print"/>
        <a:stretch>
          <a:fillRect/>
        </a:stretch>
      </xdr:blipFill>
      <xdr:spPr>
        <a:xfrm>
          <a:off x="753996" y="67726671"/>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898</xdr:row>
      <xdr:rowOff>31936</xdr:rowOff>
    </xdr:from>
    <xdr:to>
      <xdr:col>2</xdr:col>
      <xdr:colOff>971550</xdr:colOff>
      <xdr:row>899</xdr:row>
      <xdr:rowOff>347382</xdr:rowOff>
    </xdr:to>
    <xdr:pic>
      <xdr:nvPicPr>
        <xdr:cNvPr id="25" name="Picture 24" descr="maa-saraswati-1484548264.png"/>
        <xdr:cNvPicPr>
          <a:picLocks noChangeAspect="1"/>
        </xdr:cNvPicPr>
      </xdr:nvPicPr>
      <xdr:blipFill>
        <a:blip xmlns:r="http://schemas.openxmlformats.org/officeDocument/2006/relationships" r:embed="rId1" cstate="print"/>
        <a:stretch>
          <a:fillRect/>
        </a:stretch>
      </xdr:blipFill>
      <xdr:spPr>
        <a:xfrm>
          <a:off x="753996" y="78954965"/>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937</xdr:row>
      <xdr:rowOff>31936</xdr:rowOff>
    </xdr:from>
    <xdr:to>
      <xdr:col>2</xdr:col>
      <xdr:colOff>971550</xdr:colOff>
      <xdr:row>938</xdr:row>
      <xdr:rowOff>347382</xdr:rowOff>
    </xdr:to>
    <xdr:pic>
      <xdr:nvPicPr>
        <xdr:cNvPr id="26" name="Picture 25" descr="maa-saraswati-1484548264.png"/>
        <xdr:cNvPicPr>
          <a:picLocks noChangeAspect="1"/>
        </xdr:cNvPicPr>
      </xdr:nvPicPr>
      <xdr:blipFill>
        <a:blip xmlns:r="http://schemas.openxmlformats.org/officeDocument/2006/relationships" r:embed="rId1" cstate="print"/>
        <a:stretch>
          <a:fillRect/>
        </a:stretch>
      </xdr:blipFill>
      <xdr:spPr>
        <a:xfrm>
          <a:off x="753996" y="90183260"/>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976</xdr:row>
      <xdr:rowOff>31936</xdr:rowOff>
    </xdr:from>
    <xdr:to>
      <xdr:col>2</xdr:col>
      <xdr:colOff>971550</xdr:colOff>
      <xdr:row>977</xdr:row>
      <xdr:rowOff>347382</xdr:rowOff>
    </xdr:to>
    <xdr:pic>
      <xdr:nvPicPr>
        <xdr:cNvPr id="27" name="Picture 26" descr="maa-saraswati-1484548264.png"/>
        <xdr:cNvPicPr>
          <a:picLocks noChangeAspect="1"/>
        </xdr:cNvPicPr>
      </xdr:nvPicPr>
      <xdr:blipFill>
        <a:blip xmlns:r="http://schemas.openxmlformats.org/officeDocument/2006/relationships" r:embed="rId1" cstate="print"/>
        <a:stretch>
          <a:fillRect/>
        </a:stretch>
      </xdr:blipFill>
      <xdr:spPr>
        <a:xfrm>
          <a:off x="753996" y="101411554"/>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1015</xdr:row>
      <xdr:rowOff>31936</xdr:rowOff>
    </xdr:from>
    <xdr:to>
      <xdr:col>2</xdr:col>
      <xdr:colOff>971550</xdr:colOff>
      <xdr:row>1016</xdr:row>
      <xdr:rowOff>347382</xdr:rowOff>
    </xdr:to>
    <xdr:pic>
      <xdr:nvPicPr>
        <xdr:cNvPr id="28" name="Picture 27" descr="maa-saraswati-1484548264.png"/>
        <xdr:cNvPicPr>
          <a:picLocks noChangeAspect="1"/>
        </xdr:cNvPicPr>
      </xdr:nvPicPr>
      <xdr:blipFill>
        <a:blip xmlns:r="http://schemas.openxmlformats.org/officeDocument/2006/relationships" r:embed="rId1" cstate="print"/>
        <a:stretch>
          <a:fillRect/>
        </a:stretch>
      </xdr:blipFill>
      <xdr:spPr>
        <a:xfrm>
          <a:off x="753996" y="112639848"/>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1054</xdr:row>
      <xdr:rowOff>31936</xdr:rowOff>
    </xdr:from>
    <xdr:to>
      <xdr:col>2</xdr:col>
      <xdr:colOff>971550</xdr:colOff>
      <xdr:row>1055</xdr:row>
      <xdr:rowOff>347382</xdr:rowOff>
    </xdr:to>
    <xdr:pic>
      <xdr:nvPicPr>
        <xdr:cNvPr id="29" name="Picture 28" descr="maa-saraswati-1484548264.png"/>
        <xdr:cNvPicPr>
          <a:picLocks noChangeAspect="1"/>
        </xdr:cNvPicPr>
      </xdr:nvPicPr>
      <xdr:blipFill>
        <a:blip xmlns:r="http://schemas.openxmlformats.org/officeDocument/2006/relationships" r:embed="rId1" cstate="print"/>
        <a:stretch>
          <a:fillRect/>
        </a:stretch>
      </xdr:blipFill>
      <xdr:spPr>
        <a:xfrm>
          <a:off x="753996" y="123868142"/>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1093</xdr:row>
      <xdr:rowOff>31936</xdr:rowOff>
    </xdr:from>
    <xdr:to>
      <xdr:col>2</xdr:col>
      <xdr:colOff>971550</xdr:colOff>
      <xdr:row>1094</xdr:row>
      <xdr:rowOff>347382</xdr:rowOff>
    </xdr:to>
    <xdr:pic>
      <xdr:nvPicPr>
        <xdr:cNvPr id="30" name="Picture 29" descr="maa-saraswati-1484548264.png"/>
        <xdr:cNvPicPr>
          <a:picLocks noChangeAspect="1"/>
        </xdr:cNvPicPr>
      </xdr:nvPicPr>
      <xdr:blipFill>
        <a:blip xmlns:r="http://schemas.openxmlformats.org/officeDocument/2006/relationships" r:embed="rId1" cstate="print"/>
        <a:stretch>
          <a:fillRect/>
        </a:stretch>
      </xdr:blipFill>
      <xdr:spPr>
        <a:xfrm>
          <a:off x="753996" y="135096436"/>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1132</xdr:row>
      <xdr:rowOff>31936</xdr:rowOff>
    </xdr:from>
    <xdr:to>
      <xdr:col>2</xdr:col>
      <xdr:colOff>971550</xdr:colOff>
      <xdr:row>1133</xdr:row>
      <xdr:rowOff>347382</xdr:rowOff>
    </xdr:to>
    <xdr:pic>
      <xdr:nvPicPr>
        <xdr:cNvPr id="31" name="Picture 30" descr="maa-saraswati-1484548264.png"/>
        <xdr:cNvPicPr>
          <a:picLocks noChangeAspect="1"/>
        </xdr:cNvPicPr>
      </xdr:nvPicPr>
      <xdr:blipFill>
        <a:blip xmlns:r="http://schemas.openxmlformats.org/officeDocument/2006/relationships" r:embed="rId1" cstate="print"/>
        <a:stretch>
          <a:fillRect/>
        </a:stretch>
      </xdr:blipFill>
      <xdr:spPr>
        <a:xfrm>
          <a:off x="753996" y="146324730"/>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1171</xdr:row>
      <xdr:rowOff>31936</xdr:rowOff>
    </xdr:from>
    <xdr:to>
      <xdr:col>2</xdr:col>
      <xdr:colOff>971550</xdr:colOff>
      <xdr:row>1172</xdr:row>
      <xdr:rowOff>347382</xdr:rowOff>
    </xdr:to>
    <xdr:pic>
      <xdr:nvPicPr>
        <xdr:cNvPr id="32" name="Picture 31" descr="maa-saraswati-1484548264.png"/>
        <xdr:cNvPicPr>
          <a:picLocks noChangeAspect="1"/>
        </xdr:cNvPicPr>
      </xdr:nvPicPr>
      <xdr:blipFill>
        <a:blip xmlns:r="http://schemas.openxmlformats.org/officeDocument/2006/relationships" r:embed="rId1" cstate="print"/>
        <a:stretch>
          <a:fillRect/>
        </a:stretch>
      </xdr:blipFill>
      <xdr:spPr>
        <a:xfrm>
          <a:off x="753996" y="157553024"/>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1210</xdr:row>
      <xdr:rowOff>31936</xdr:rowOff>
    </xdr:from>
    <xdr:to>
      <xdr:col>2</xdr:col>
      <xdr:colOff>971550</xdr:colOff>
      <xdr:row>1211</xdr:row>
      <xdr:rowOff>347382</xdr:rowOff>
    </xdr:to>
    <xdr:pic>
      <xdr:nvPicPr>
        <xdr:cNvPr id="33" name="Picture 32" descr="maa-saraswati-1484548264.png"/>
        <xdr:cNvPicPr>
          <a:picLocks noChangeAspect="1"/>
        </xdr:cNvPicPr>
      </xdr:nvPicPr>
      <xdr:blipFill>
        <a:blip xmlns:r="http://schemas.openxmlformats.org/officeDocument/2006/relationships" r:embed="rId1" cstate="print"/>
        <a:stretch>
          <a:fillRect/>
        </a:stretch>
      </xdr:blipFill>
      <xdr:spPr>
        <a:xfrm>
          <a:off x="753996" y="168781318"/>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1249</xdr:row>
      <xdr:rowOff>31936</xdr:rowOff>
    </xdr:from>
    <xdr:to>
      <xdr:col>2</xdr:col>
      <xdr:colOff>971550</xdr:colOff>
      <xdr:row>1250</xdr:row>
      <xdr:rowOff>347382</xdr:rowOff>
    </xdr:to>
    <xdr:pic>
      <xdr:nvPicPr>
        <xdr:cNvPr id="34" name="Picture 33" descr="maa-saraswati-1484548264.png"/>
        <xdr:cNvPicPr>
          <a:picLocks noChangeAspect="1"/>
        </xdr:cNvPicPr>
      </xdr:nvPicPr>
      <xdr:blipFill>
        <a:blip xmlns:r="http://schemas.openxmlformats.org/officeDocument/2006/relationships" r:embed="rId1" cstate="print"/>
        <a:stretch>
          <a:fillRect/>
        </a:stretch>
      </xdr:blipFill>
      <xdr:spPr>
        <a:xfrm>
          <a:off x="753996" y="180009612"/>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1288</xdr:row>
      <xdr:rowOff>31936</xdr:rowOff>
    </xdr:from>
    <xdr:to>
      <xdr:col>2</xdr:col>
      <xdr:colOff>971550</xdr:colOff>
      <xdr:row>1289</xdr:row>
      <xdr:rowOff>347382</xdr:rowOff>
    </xdr:to>
    <xdr:pic>
      <xdr:nvPicPr>
        <xdr:cNvPr id="35" name="Picture 34" descr="maa-saraswati-1484548264.png"/>
        <xdr:cNvPicPr>
          <a:picLocks noChangeAspect="1"/>
        </xdr:cNvPicPr>
      </xdr:nvPicPr>
      <xdr:blipFill>
        <a:blip xmlns:r="http://schemas.openxmlformats.org/officeDocument/2006/relationships" r:embed="rId1" cstate="print"/>
        <a:stretch>
          <a:fillRect/>
        </a:stretch>
      </xdr:blipFill>
      <xdr:spPr>
        <a:xfrm>
          <a:off x="753996" y="11585201"/>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1327</xdr:row>
      <xdr:rowOff>31936</xdr:rowOff>
    </xdr:from>
    <xdr:to>
      <xdr:col>2</xdr:col>
      <xdr:colOff>971550</xdr:colOff>
      <xdr:row>1328</xdr:row>
      <xdr:rowOff>347382</xdr:rowOff>
    </xdr:to>
    <xdr:pic>
      <xdr:nvPicPr>
        <xdr:cNvPr id="36" name="Picture 35" descr="maa-saraswati-1484548264.png"/>
        <xdr:cNvPicPr>
          <a:picLocks noChangeAspect="1"/>
        </xdr:cNvPicPr>
      </xdr:nvPicPr>
      <xdr:blipFill>
        <a:blip xmlns:r="http://schemas.openxmlformats.org/officeDocument/2006/relationships" r:embed="rId1" cstate="print"/>
        <a:stretch>
          <a:fillRect/>
        </a:stretch>
      </xdr:blipFill>
      <xdr:spPr>
        <a:xfrm>
          <a:off x="753996" y="22813495"/>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1366</xdr:row>
      <xdr:rowOff>31936</xdr:rowOff>
    </xdr:from>
    <xdr:to>
      <xdr:col>2</xdr:col>
      <xdr:colOff>971550</xdr:colOff>
      <xdr:row>1367</xdr:row>
      <xdr:rowOff>347382</xdr:rowOff>
    </xdr:to>
    <xdr:pic>
      <xdr:nvPicPr>
        <xdr:cNvPr id="37" name="Picture 36" descr="maa-saraswati-1484548264.png"/>
        <xdr:cNvPicPr>
          <a:picLocks noChangeAspect="1"/>
        </xdr:cNvPicPr>
      </xdr:nvPicPr>
      <xdr:blipFill>
        <a:blip xmlns:r="http://schemas.openxmlformats.org/officeDocument/2006/relationships" r:embed="rId1" cstate="print"/>
        <a:stretch>
          <a:fillRect/>
        </a:stretch>
      </xdr:blipFill>
      <xdr:spPr>
        <a:xfrm>
          <a:off x="753996" y="34041789"/>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1405</xdr:row>
      <xdr:rowOff>31936</xdr:rowOff>
    </xdr:from>
    <xdr:to>
      <xdr:col>2</xdr:col>
      <xdr:colOff>971550</xdr:colOff>
      <xdr:row>1406</xdr:row>
      <xdr:rowOff>347382</xdr:rowOff>
    </xdr:to>
    <xdr:pic>
      <xdr:nvPicPr>
        <xdr:cNvPr id="38" name="Picture 37" descr="maa-saraswati-1484548264.png"/>
        <xdr:cNvPicPr>
          <a:picLocks noChangeAspect="1"/>
        </xdr:cNvPicPr>
      </xdr:nvPicPr>
      <xdr:blipFill>
        <a:blip xmlns:r="http://schemas.openxmlformats.org/officeDocument/2006/relationships" r:embed="rId1" cstate="print"/>
        <a:stretch>
          <a:fillRect/>
        </a:stretch>
      </xdr:blipFill>
      <xdr:spPr>
        <a:xfrm>
          <a:off x="753996" y="45270083"/>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1444</xdr:row>
      <xdr:rowOff>31936</xdr:rowOff>
    </xdr:from>
    <xdr:to>
      <xdr:col>2</xdr:col>
      <xdr:colOff>971550</xdr:colOff>
      <xdr:row>1445</xdr:row>
      <xdr:rowOff>347382</xdr:rowOff>
    </xdr:to>
    <xdr:pic>
      <xdr:nvPicPr>
        <xdr:cNvPr id="39" name="Picture 38" descr="maa-saraswati-1484548264.png"/>
        <xdr:cNvPicPr>
          <a:picLocks noChangeAspect="1"/>
        </xdr:cNvPicPr>
      </xdr:nvPicPr>
      <xdr:blipFill>
        <a:blip xmlns:r="http://schemas.openxmlformats.org/officeDocument/2006/relationships" r:embed="rId1" cstate="print"/>
        <a:stretch>
          <a:fillRect/>
        </a:stretch>
      </xdr:blipFill>
      <xdr:spPr>
        <a:xfrm>
          <a:off x="753996" y="56498377"/>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1483</xdr:row>
      <xdr:rowOff>31936</xdr:rowOff>
    </xdr:from>
    <xdr:to>
      <xdr:col>2</xdr:col>
      <xdr:colOff>971550</xdr:colOff>
      <xdr:row>1484</xdr:row>
      <xdr:rowOff>347382</xdr:rowOff>
    </xdr:to>
    <xdr:pic>
      <xdr:nvPicPr>
        <xdr:cNvPr id="40" name="Picture 39" descr="maa-saraswati-1484548264.png"/>
        <xdr:cNvPicPr>
          <a:picLocks noChangeAspect="1"/>
        </xdr:cNvPicPr>
      </xdr:nvPicPr>
      <xdr:blipFill>
        <a:blip xmlns:r="http://schemas.openxmlformats.org/officeDocument/2006/relationships" r:embed="rId1" cstate="print"/>
        <a:stretch>
          <a:fillRect/>
        </a:stretch>
      </xdr:blipFill>
      <xdr:spPr>
        <a:xfrm>
          <a:off x="753996" y="67726671"/>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1522</xdr:row>
      <xdr:rowOff>31936</xdr:rowOff>
    </xdr:from>
    <xdr:to>
      <xdr:col>2</xdr:col>
      <xdr:colOff>971550</xdr:colOff>
      <xdr:row>1523</xdr:row>
      <xdr:rowOff>347382</xdr:rowOff>
    </xdr:to>
    <xdr:pic>
      <xdr:nvPicPr>
        <xdr:cNvPr id="41" name="Picture 40" descr="maa-saraswati-1484548264.png"/>
        <xdr:cNvPicPr>
          <a:picLocks noChangeAspect="1"/>
        </xdr:cNvPicPr>
      </xdr:nvPicPr>
      <xdr:blipFill>
        <a:blip xmlns:r="http://schemas.openxmlformats.org/officeDocument/2006/relationships" r:embed="rId1" cstate="print"/>
        <a:stretch>
          <a:fillRect/>
        </a:stretch>
      </xdr:blipFill>
      <xdr:spPr>
        <a:xfrm>
          <a:off x="753996" y="78954965"/>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1561</xdr:row>
      <xdr:rowOff>31936</xdr:rowOff>
    </xdr:from>
    <xdr:to>
      <xdr:col>2</xdr:col>
      <xdr:colOff>971550</xdr:colOff>
      <xdr:row>1562</xdr:row>
      <xdr:rowOff>347382</xdr:rowOff>
    </xdr:to>
    <xdr:pic>
      <xdr:nvPicPr>
        <xdr:cNvPr id="42" name="Picture 41" descr="maa-saraswati-1484548264.png"/>
        <xdr:cNvPicPr>
          <a:picLocks noChangeAspect="1"/>
        </xdr:cNvPicPr>
      </xdr:nvPicPr>
      <xdr:blipFill>
        <a:blip xmlns:r="http://schemas.openxmlformats.org/officeDocument/2006/relationships" r:embed="rId1" cstate="print"/>
        <a:stretch>
          <a:fillRect/>
        </a:stretch>
      </xdr:blipFill>
      <xdr:spPr>
        <a:xfrm>
          <a:off x="753996" y="90183260"/>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1600</xdr:row>
      <xdr:rowOff>31936</xdr:rowOff>
    </xdr:from>
    <xdr:to>
      <xdr:col>2</xdr:col>
      <xdr:colOff>971550</xdr:colOff>
      <xdr:row>1601</xdr:row>
      <xdr:rowOff>347382</xdr:rowOff>
    </xdr:to>
    <xdr:pic>
      <xdr:nvPicPr>
        <xdr:cNvPr id="43" name="Picture 42" descr="maa-saraswati-1484548264.png"/>
        <xdr:cNvPicPr>
          <a:picLocks noChangeAspect="1"/>
        </xdr:cNvPicPr>
      </xdr:nvPicPr>
      <xdr:blipFill>
        <a:blip xmlns:r="http://schemas.openxmlformats.org/officeDocument/2006/relationships" r:embed="rId1" cstate="print"/>
        <a:stretch>
          <a:fillRect/>
        </a:stretch>
      </xdr:blipFill>
      <xdr:spPr>
        <a:xfrm>
          <a:off x="753996" y="101411554"/>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1639</xdr:row>
      <xdr:rowOff>31936</xdr:rowOff>
    </xdr:from>
    <xdr:to>
      <xdr:col>2</xdr:col>
      <xdr:colOff>971550</xdr:colOff>
      <xdr:row>1640</xdr:row>
      <xdr:rowOff>347382</xdr:rowOff>
    </xdr:to>
    <xdr:pic>
      <xdr:nvPicPr>
        <xdr:cNvPr id="44" name="Picture 43" descr="maa-saraswati-1484548264.png"/>
        <xdr:cNvPicPr>
          <a:picLocks noChangeAspect="1"/>
        </xdr:cNvPicPr>
      </xdr:nvPicPr>
      <xdr:blipFill>
        <a:blip xmlns:r="http://schemas.openxmlformats.org/officeDocument/2006/relationships" r:embed="rId1" cstate="print"/>
        <a:stretch>
          <a:fillRect/>
        </a:stretch>
      </xdr:blipFill>
      <xdr:spPr>
        <a:xfrm>
          <a:off x="753996" y="112639848"/>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1678</xdr:row>
      <xdr:rowOff>31936</xdr:rowOff>
    </xdr:from>
    <xdr:to>
      <xdr:col>2</xdr:col>
      <xdr:colOff>971550</xdr:colOff>
      <xdr:row>1679</xdr:row>
      <xdr:rowOff>347382</xdr:rowOff>
    </xdr:to>
    <xdr:pic>
      <xdr:nvPicPr>
        <xdr:cNvPr id="45" name="Picture 44" descr="maa-saraswati-1484548264.png"/>
        <xdr:cNvPicPr>
          <a:picLocks noChangeAspect="1"/>
        </xdr:cNvPicPr>
      </xdr:nvPicPr>
      <xdr:blipFill>
        <a:blip xmlns:r="http://schemas.openxmlformats.org/officeDocument/2006/relationships" r:embed="rId1" cstate="print"/>
        <a:stretch>
          <a:fillRect/>
        </a:stretch>
      </xdr:blipFill>
      <xdr:spPr>
        <a:xfrm>
          <a:off x="753996" y="123868142"/>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1717</xdr:row>
      <xdr:rowOff>31936</xdr:rowOff>
    </xdr:from>
    <xdr:to>
      <xdr:col>2</xdr:col>
      <xdr:colOff>971550</xdr:colOff>
      <xdr:row>1718</xdr:row>
      <xdr:rowOff>347382</xdr:rowOff>
    </xdr:to>
    <xdr:pic>
      <xdr:nvPicPr>
        <xdr:cNvPr id="46" name="Picture 45" descr="maa-saraswati-1484548264.png"/>
        <xdr:cNvPicPr>
          <a:picLocks noChangeAspect="1"/>
        </xdr:cNvPicPr>
      </xdr:nvPicPr>
      <xdr:blipFill>
        <a:blip xmlns:r="http://schemas.openxmlformats.org/officeDocument/2006/relationships" r:embed="rId1" cstate="print"/>
        <a:stretch>
          <a:fillRect/>
        </a:stretch>
      </xdr:blipFill>
      <xdr:spPr>
        <a:xfrm>
          <a:off x="753996" y="135096436"/>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1756</xdr:row>
      <xdr:rowOff>31936</xdr:rowOff>
    </xdr:from>
    <xdr:to>
      <xdr:col>2</xdr:col>
      <xdr:colOff>971550</xdr:colOff>
      <xdr:row>1757</xdr:row>
      <xdr:rowOff>347382</xdr:rowOff>
    </xdr:to>
    <xdr:pic>
      <xdr:nvPicPr>
        <xdr:cNvPr id="47" name="Picture 46" descr="maa-saraswati-1484548264.png"/>
        <xdr:cNvPicPr>
          <a:picLocks noChangeAspect="1"/>
        </xdr:cNvPicPr>
      </xdr:nvPicPr>
      <xdr:blipFill>
        <a:blip xmlns:r="http://schemas.openxmlformats.org/officeDocument/2006/relationships" r:embed="rId1" cstate="print"/>
        <a:stretch>
          <a:fillRect/>
        </a:stretch>
      </xdr:blipFill>
      <xdr:spPr>
        <a:xfrm>
          <a:off x="753996" y="146324730"/>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1795</xdr:row>
      <xdr:rowOff>31936</xdr:rowOff>
    </xdr:from>
    <xdr:to>
      <xdr:col>2</xdr:col>
      <xdr:colOff>971550</xdr:colOff>
      <xdr:row>1796</xdr:row>
      <xdr:rowOff>347382</xdr:rowOff>
    </xdr:to>
    <xdr:pic>
      <xdr:nvPicPr>
        <xdr:cNvPr id="48" name="Picture 47" descr="maa-saraswati-1484548264.png"/>
        <xdr:cNvPicPr>
          <a:picLocks noChangeAspect="1"/>
        </xdr:cNvPicPr>
      </xdr:nvPicPr>
      <xdr:blipFill>
        <a:blip xmlns:r="http://schemas.openxmlformats.org/officeDocument/2006/relationships" r:embed="rId1" cstate="print"/>
        <a:stretch>
          <a:fillRect/>
        </a:stretch>
      </xdr:blipFill>
      <xdr:spPr>
        <a:xfrm>
          <a:off x="753996" y="157553024"/>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1834</xdr:row>
      <xdr:rowOff>31936</xdr:rowOff>
    </xdr:from>
    <xdr:to>
      <xdr:col>2</xdr:col>
      <xdr:colOff>971550</xdr:colOff>
      <xdr:row>1835</xdr:row>
      <xdr:rowOff>347382</xdr:rowOff>
    </xdr:to>
    <xdr:pic>
      <xdr:nvPicPr>
        <xdr:cNvPr id="49" name="Picture 48" descr="maa-saraswati-1484548264.png"/>
        <xdr:cNvPicPr>
          <a:picLocks noChangeAspect="1"/>
        </xdr:cNvPicPr>
      </xdr:nvPicPr>
      <xdr:blipFill>
        <a:blip xmlns:r="http://schemas.openxmlformats.org/officeDocument/2006/relationships" r:embed="rId1" cstate="print"/>
        <a:stretch>
          <a:fillRect/>
        </a:stretch>
      </xdr:blipFill>
      <xdr:spPr>
        <a:xfrm>
          <a:off x="753996" y="168781318"/>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1873</xdr:row>
      <xdr:rowOff>31936</xdr:rowOff>
    </xdr:from>
    <xdr:to>
      <xdr:col>2</xdr:col>
      <xdr:colOff>971550</xdr:colOff>
      <xdr:row>1874</xdr:row>
      <xdr:rowOff>347382</xdr:rowOff>
    </xdr:to>
    <xdr:pic>
      <xdr:nvPicPr>
        <xdr:cNvPr id="50" name="Picture 49" descr="maa-saraswati-1484548264.png"/>
        <xdr:cNvPicPr>
          <a:picLocks noChangeAspect="1"/>
        </xdr:cNvPicPr>
      </xdr:nvPicPr>
      <xdr:blipFill>
        <a:blip xmlns:r="http://schemas.openxmlformats.org/officeDocument/2006/relationships" r:embed="rId1" cstate="print"/>
        <a:stretch>
          <a:fillRect/>
        </a:stretch>
      </xdr:blipFill>
      <xdr:spPr>
        <a:xfrm>
          <a:off x="753996" y="180009612"/>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1912</xdr:row>
      <xdr:rowOff>31936</xdr:rowOff>
    </xdr:from>
    <xdr:to>
      <xdr:col>2</xdr:col>
      <xdr:colOff>971550</xdr:colOff>
      <xdr:row>1913</xdr:row>
      <xdr:rowOff>347382</xdr:rowOff>
    </xdr:to>
    <xdr:pic>
      <xdr:nvPicPr>
        <xdr:cNvPr id="51" name="Picture 50" descr="maa-saraswati-1484548264.png"/>
        <xdr:cNvPicPr>
          <a:picLocks noChangeAspect="1"/>
        </xdr:cNvPicPr>
      </xdr:nvPicPr>
      <xdr:blipFill>
        <a:blip xmlns:r="http://schemas.openxmlformats.org/officeDocument/2006/relationships" r:embed="rId1" cstate="print"/>
        <a:stretch>
          <a:fillRect/>
        </a:stretch>
      </xdr:blipFill>
      <xdr:spPr>
        <a:xfrm>
          <a:off x="753996" y="191237907"/>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1951</xdr:row>
      <xdr:rowOff>31936</xdr:rowOff>
    </xdr:from>
    <xdr:to>
      <xdr:col>2</xdr:col>
      <xdr:colOff>971550</xdr:colOff>
      <xdr:row>1952</xdr:row>
      <xdr:rowOff>347382</xdr:rowOff>
    </xdr:to>
    <xdr:pic>
      <xdr:nvPicPr>
        <xdr:cNvPr id="52" name="Picture 51" descr="maa-saraswati-1484548264.png"/>
        <xdr:cNvPicPr>
          <a:picLocks noChangeAspect="1"/>
        </xdr:cNvPicPr>
      </xdr:nvPicPr>
      <xdr:blipFill>
        <a:blip xmlns:r="http://schemas.openxmlformats.org/officeDocument/2006/relationships" r:embed="rId1" cstate="print"/>
        <a:stretch>
          <a:fillRect/>
        </a:stretch>
      </xdr:blipFill>
      <xdr:spPr>
        <a:xfrm>
          <a:off x="753996" y="202466201"/>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1990</xdr:row>
      <xdr:rowOff>31936</xdr:rowOff>
    </xdr:from>
    <xdr:to>
      <xdr:col>2</xdr:col>
      <xdr:colOff>971550</xdr:colOff>
      <xdr:row>1991</xdr:row>
      <xdr:rowOff>347382</xdr:rowOff>
    </xdr:to>
    <xdr:pic>
      <xdr:nvPicPr>
        <xdr:cNvPr id="53" name="Picture 52" descr="maa-saraswati-1484548264.png"/>
        <xdr:cNvPicPr>
          <a:picLocks noChangeAspect="1"/>
        </xdr:cNvPicPr>
      </xdr:nvPicPr>
      <xdr:blipFill>
        <a:blip xmlns:r="http://schemas.openxmlformats.org/officeDocument/2006/relationships" r:embed="rId1" cstate="print"/>
        <a:stretch>
          <a:fillRect/>
        </a:stretch>
      </xdr:blipFill>
      <xdr:spPr>
        <a:xfrm>
          <a:off x="753996" y="213694495"/>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2029</xdr:row>
      <xdr:rowOff>31936</xdr:rowOff>
    </xdr:from>
    <xdr:to>
      <xdr:col>2</xdr:col>
      <xdr:colOff>971550</xdr:colOff>
      <xdr:row>2030</xdr:row>
      <xdr:rowOff>347382</xdr:rowOff>
    </xdr:to>
    <xdr:pic>
      <xdr:nvPicPr>
        <xdr:cNvPr id="54" name="Picture 53" descr="maa-saraswati-1484548264.png"/>
        <xdr:cNvPicPr>
          <a:picLocks noChangeAspect="1"/>
        </xdr:cNvPicPr>
      </xdr:nvPicPr>
      <xdr:blipFill>
        <a:blip xmlns:r="http://schemas.openxmlformats.org/officeDocument/2006/relationships" r:embed="rId1" cstate="print"/>
        <a:stretch>
          <a:fillRect/>
        </a:stretch>
      </xdr:blipFill>
      <xdr:spPr>
        <a:xfrm>
          <a:off x="753996" y="224922789"/>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2068</xdr:row>
      <xdr:rowOff>31936</xdr:rowOff>
    </xdr:from>
    <xdr:to>
      <xdr:col>2</xdr:col>
      <xdr:colOff>971550</xdr:colOff>
      <xdr:row>2069</xdr:row>
      <xdr:rowOff>347382</xdr:rowOff>
    </xdr:to>
    <xdr:pic>
      <xdr:nvPicPr>
        <xdr:cNvPr id="55" name="Picture 54" descr="maa-saraswati-1484548264.png"/>
        <xdr:cNvPicPr>
          <a:picLocks noChangeAspect="1"/>
        </xdr:cNvPicPr>
      </xdr:nvPicPr>
      <xdr:blipFill>
        <a:blip xmlns:r="http://schemas.openxmlformats.org/officeDocument/2006/relationships" r:embed="rId1" cstate="print"/>
        <a:stretch>
          <a:fillRect/>
        </a:stretch>
      </xdr:blipFill>
      <xdr:spPr>
        <a:xfrm>
          <a:off x="753996" y="236151083"/>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2107</xdr:row>
      <xdr:rowOff>31936</xdr:rowOff>
    </xdr:from>
    <xdr:to>
      <xdr:col>2</xdr:col>
      <xdr:colOff>971550</xdr:colOff>
      <xdr:row>2108</xdr:row>
      <xdr:rowOff>347382</xdr:rowOff>
    </xdr:to>
    <xdr:pic>
      <xdr:nvPicPr>
        <xdr:cNvPr id="56" name="Picture 55" descr="maa-saraswati-1484548264.png"/>
        <xdr:cNvPicPr>
          <a:picLocks noChangeAspect="1"/>
        </xdr:cNvPicPr>
      </xdr:nvPicPr>
      <xdr:blipFill>
        <a:blip xmlns:r="http://schemas.openxmlformats.org/officeDocument/2006/relationships" r:embed="rId1" cstate="print"/>
        <a:stretch>
          <a:fillRect/>
        </a:stretch>
      </xdr:blipFill>
      <xdr:spPr>
        <a:xfrm>
          <a:off x="753996" y="247379377"/>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2146</xdr:row>
      <xdr:rowOff>31936</xdr:rowOff>
    </xdr:from>
    <xdr:to>
      <xdr:col>2</xdr:col>
      <xdr:colOff>971550</xdr:colOff>
      <xdr:row>2147</xdr:row>
      <xdr:rowOff>347382</xdr:rowOff>
    </xdr:to>
    <xdr:pic>
      <xdr:nvPicPr>
        <xdr:cNvPr id="57" name="Picture 56" descr="maa-saraswati-1484548264.png"/>
        <xdr:cNvPicPr>
          <a:picLocks noChangeAspect="1"/>
        </xdr:cNvPicPr>
      </xdr:nvPicPr>
      <xdr:blipFill>
        <a:blip xmlns:r="http://schemas.openxmlformats.org/officeDocument/2006/relationships" r:embed="rId1" cstate="print"/>
        <a:stretch>
          <a:fillRect/>
        </a:stretch>
      </xdr:blipFill>
      <xdr:spPr>
        <a:xfrm>
          <a:off x="753996" y="258607671"/>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2185</xdr:row>
      <xdr:rowOff>31936</xdr:rowOff>
    </xdr:from>
    <xdr:to>
      <xdr:col>2</xdr:col>
      <xdr:colOff>971550</xdr:colOff>
      <xdr:row>2186</xdr:row>
      <xdr:rowOff>347382</xdr:rowOff>
    </xdr:to>
    <xdr:pic>
      <xdr:nvPicPr>
        <xdr:cNvPr id="58" name="Picture 57" descr="maa-saraswati-1484548264.png"/>
        <xdr:cNvPicPr>
          <a:picLocks noChangeAspect="1"/>
        </xdr:cNvPicPr>
      </xdr:nvPicPr>
      <xdr:blipFill>
        <a:blip xmlns:r="http://schemas.openxmlformats.org/officeDocument/2006/relationships" r:embed="rId1" cstate="print"/>
        <a:stretch>
          <a:fillRect/>
        </a:stretch>
      </xdr:blipFill>
      <xdr:spPr>
        <a:xfrm>
          <a:off x="753996" y="269835965"/>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2224</xdr:row>
      <xdr:rowOff>31936</xdr:rowOff>
    </xdr:from>
    <xdr:to>
      <xdr:col>2</xdr:col>
      <xdr:colOff>971550</xdr:colOff>
      <xdr:row>2225</xdr:row>
      <xdr:rowOff>347382</xdr:rowOff>
    </xdr:to>
    <xdr:pic>
      <xdr:nvPicPr>
        <xdr:cNvPr id="59" name="Picture 58" descr="maa-saraswati-1484548264.png"/>
        <xdr:cNvPicPr>
          <a:picLocks noChangeAspect="1"/>
        </xdr:cNvPicPr>
      </xdr:nvPicPr>
      <xdr:blipFill>
        <a:blip xmlns:r="http://schemas.openxmlformats.org/officeDocument/2006/relationships" r:embed="rId1" cstate="print"/>
        <a:stretch>
          <a:fillRect/>
        </a:stretch>
      </xdr:blipFill>
      <xdr:spPr>
        <a:xfrm>
          <a:off x="753996" y="281064260"/>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2263</xdr:row>
      <xdr:rowOff>31936</xdr:rowOff>
    </xdr:from>
    <xdr:to>
      <xdr:col>2</xdr:col>
      <xdr:colOff>971550</xdr:colOff>
      <xdr:row>2264</xdr:row>
      <xdr:rowOff>347382</xdr:rowOff>
    </xdr:to>
    <xdr:pic>
      <xdr:nvPicPr>
        <xdr:cNvPr id="60" name="Picture 59" descr="maa-saraswati-1484548264.png"/>
        <xdr:cNvPicPr>
          <a:picLocks noChangeAspect="1"/>
        </xdr:cNvPicPr>
      </xdr:nvPicPr>
      <xdr:blipFill>
        <a:blip xmlns:r="http://schemas.openxmlformats.org/officeDocument/2006/relationships" r:embed="rId1" cstate="print"/>
        <a:stretch>
          <a:fillRect/>
        </a:stretch>
      </xdr:blipFill>
      <xdr:spPr>
        <a:xfrm>
          <a:off x="753996" y="292292554"/>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2302</xdr:row>
      <xdr:rowOff>31936</xdr:rowOff>
    </xdr:from>
    <xdr:to>
      <xdr:col>2</xdr:col>
      <xdr:colOff>971550</xdr:colOff>
      <xdr:row>2303</xdr:row>
      <xdr:rowOff>347382</xdr:rowOff>
    </xdr:to>
    <xdr:pic>
      <xdr:nvPicPr>
        <xdr:cNvPr id="61" name="Picture 60" descr="maa-saraswati-1484548264.png"/>
        <xdr:cNvPicPr>
          <a:picLocks noChangeAspect="1"/>
        </xdr:cNvPicPr>
      </xdr:nvPicPr>
      <xdr:blipFill>
        <a:blip xmlns:r="http://schemas.openxmlformats.org/officeDocument/2006/relationships" r:embed="rId1" cstate="print"/>
        <a:stretch>
          <a:fillRect/>
        </a:stretch>
      </xdr:blipFill>
      <xdr:spPr>
        <a:xfrm>
          <a:off x="753996" y="303520848"/>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2341</xdr:row>
      <xdr:rowOff>31936</xdr:rowOff>
    </xdr:from>
    <xdr:to>
      <xdr:col>2</xdr:col>
      <xdr:colOff>971550</xdr:colOff>
      <xdr:row>2342</xdr:row>
      <xdr:rowOff>347382</xdr:rowOff>
    </xdr:to>
    <xdr:pic>
      <xdr:nvPicPr>
        <xdr:cNvPr id="62" name="Picture 61" descr="maa-saraswati-1484548264.png"/>
        <xdr:cNvPicPr>
          <a:picLocks noChangeAspect="1"/>
        </xdr:cNvPicPr>
      </xdr:nvPicPr>
      <xdr:blipFill>
        <a:blip xmlns:r="http://schemas.openxmlformats.org/officeDocument/2006/relationships" r:embed="rId1" cstate="print"/>
        <a:stretch>
          <a:fillRect/>
        </a:stretch>
      </xdr:blipFill>
      <xdr:spPr>
        <a:xfrm>
          <a:off x="753996" y="314749142"/>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2380</xdr:row>
      <xdr:rowOff>31936</xdr:rowOff>
    </xdr:from>
    <xdr:to>
      <xdr:col>2</xdr:col>
      <xdr:colOff>971550</xdr:colOff>
      <xdr:row>2381</xdr:row>
      <xdr:rowOff>347382</xdr:rowOff>
    </xdr:to>
    <xdr:pic>
      <xdr:nvPicPr>
        <xdr:cNvPr id="63" name="Picture 62" descr="maa-saraswati-1484548264.png"/>
        <xdr:cNvPicPr>
          <a:picLocks noChangeAspect="1"/>
        </xdr:cNvPicPr>
      </xdr:nvPicPr>
      <xdr:blipFill>
        <a:blip xmlns:r="http://schemas.openxmlformats.org/officeDocument/2006/relationships" r:embed="rId1" cstate="print"/>
        <a:stretch>
          <a:fillRect/>
        </a:stretch>
      </xdr:blipFill>
      <xdr:spPr>
        <a:xfrm>
          <a:off x="753996" y="325977436"/>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2419</xdr:row>
      <xdr:rowOff>31936</xdr:rowOff>
    </xdr:from>
    <xdr:to>
      <xdr:col>2</xdr:col>
      <xdr:colOff>971550</xdr:colOff>
      <xdr:row>2420</xdr:row>
      <xdr:rowOff>347382</xdr:rowOff>
    </xdr:to>
    <xdr:pic>
      <xdr:nvPicPr>
        <xdr:cNvPr id="64" name="Picture 63" descr="maa-saraswati-1484548264.png"/>
        <xdr:cNvPicPr>
          <a:picLocks noChangeAspect="1"/>
        </xdr:cNvPicPr>
      </xdr:nvPicPr>
      <xdr:blipFill>
        <a:blip xmlns:r="http://schemas.openxmlformats.org/officeDocument/2006/relationships" r:embed="rId1" cstate="print"/>
        <a:stretch>
          <a:fillRect/>
        </a:stretch>
      </xdr:blipFill>
      <xdr:spPr>
        <a:xfrm>
          <a:off x="753996" y="337205730"/>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2458</xdr:row>
      <xdr:rowOff>31936</xdr:rowOff>
    </xdr:from>
    <xdr:to>
      <xdr:col>2</xdr:col>
      <xdr:colOff>971550</xdr:colOff>
      <xdr:row>2459</xdr:row>
      <xdr:rowOff>347382</xdr:rowOff>
    </xdr:to>
    <xdr:pic>
      <xdr:nvPicPr>
        <xdr:cNvPr id="65" name="Picture 64" descr="maa-saraswati-1484548264.png"/>
        <xdr:cNvPicPr>
          <a:picLocks noChangeAspect="1"/>
        </xdr:cNvPicPr>
      </xdr:nvPicPr>
      <xdr:blipFill>
        <a:blip xmlns:r="http://schemas.openxmlformats.org/officeDocument/2006/relationships" r:embed="rId1" cstate="print"/>
        <a:stretch>
          <a:fillRect/>
        </a:stretch>
      </xdr:blipFill>
      <xdr:spPr>
        <a:xfrm>
          <a:off x="753996" y="348434024"/>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2497</xdr:row>
      <xdr:rowOff>31936</xdr:rowOff>
    </xdr:from>
    <xdr:to>
      <xdr:col>2</xdr:col>
      <xdr:colOff>971550</xdr:colOff>
      <xdr:row>2498</xdr:row>
      <xdr:rowOff>347382</xdr:rowOff>
    </xdr:to>
    <xdr:pic>
      <xdr:nvPicPr>
        <xdr:cNvPr id="66" name="Picture 65" descr="maa-saraswati-1484548264.png"/>
        <xdr:cNvPicPr>
          <a:picLocks noChangeAspect="1"/>
        </xdr:cNvPicPr>
      </xdr:nvPicPr>
      <xdr:blipFill>
        <a:blip xmlns:r="http://schemas.openxmlformats.org/officeDocument/2006/relationships" r:embed="rId1" cstate="print"/>
        <a:stretch>
          <a:fillRect/>
        </a:stretch>
      </xdr:blipFill>
      <xdr:spPr>
        <a:xfrm>
          <a:off x="753996" y="359662318"/>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2536</xdr:row>
      <xdr:rowOff>31936</xdr:rowOff>
    </xdr:from>
    <xdr:to>
      <xdr:col>2</xdr:col>
      <xdr:colOff>971550</xdr:colOff>
      <xdr:row>2537</xdr:row>
      <xdr:rowOff>347382</xdr:rowOff>
    </xdr:to>
    <xdr:pic>
      <xdr:nvPicPr>
        <xdr:cNvPr id="67" name="Picture 66" descr="maa-saraswati-1484548264.png"/>
        <xdr:cNvPicPr>
          <a:picLocks noChangeAspect="1"/>
        </xdr:cNvPicPr>
      </xdr:nvPicPr>
      <xdr:blipFill>
        <a:blip xmlns:r="http://schemas.openxmlformats.org/officeDocument/2006/relationships" r:embed="rId1" cstate="print"/>
        <a:stretch>
          <a:fillRect/>
        </a:stretch>
      </xdr:blipFill>
      <xdr:spPr>
        <a:xfrm>
          <a:off x="753996" y="348434024"/>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2575</xdr:row>
      <xdr:rowOff>31936</xdr:rowOff>
    </xdr:from>
    <xdr:to>
      <xdr:col>2</xdr:col>
      <xdr:colOff>971550</xdr:colOff>
      <xdr:row>2576</xdr:row>
      <xdr:rowOff>347382</xdr:rowOff>
    </xdr:to>
    <xdr:pic>
      <xdr:nvPicPr>
        <xdr:cNvPr id="68" name="Picture 67" descr="maa-saraswati-1484548264.png"/>
        <xdr:cNvPicPr>
          <a:picLocks noChangeAspect="1"/>
        </xdr:cNvPicPr>
      </xdr:nvPicPr>
      <xdr:blipFill>
        <a:blip xmlns:r="http://schemas.openxmlformats.org/officeDocument/2006/relationships" r:embed="rId1" cstate="print"/>
        <a:stretch>
          <a:fillRect/>
        </a:stretch>
      </xdr:blipFill>
      <xdr:spPr>
        <a:xfrm>
          <a:off x="753996" y="359662318"/>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2614</xdr:row>
      <xdr:rowOff>31936</xdr:rowOff>
    </xdr:from>
    <xdr:to>
      <xdr:col>2</xdr:col>
      <xdr:colOff>971550</xdr:colOff>
      <xdr:row>2615</xdr:row>
      <xdr:rowOff>347382</xdr:rowOff>
    </xdr:to>
    <xdr:pic>
      <xdr:nvPicPr>
        <xdr:cNvPr id="69" name="Picture 68" descr="maa-saraswati-1484548264.png"/>
        <xdr:cNvPicPr>
          <a:picLocks noChangeAspect="1"/>
        </xdr:cNvPicPr>
      </xdr:nvPicPr>
      <xdr:blipFill>
        <a:blip xmlns:r="http://schemas.openxmlformats.org/officeDocument/2006/relationships" r:embed="rId1" cstate="print"/>
        <a:stretch>
          <a:fillRect/>
        </a:stretch>
      </xdr:blipFill>
      <xdr:spPr>
        <a:xfrm>
          <a:off x="753996" y="370890612"/>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2653</xdr:row>
      <xdr:rowOff>31936</xdr:rowOff>
    </xdr:from>
    <xdr:to>
      <xdr:col>2</xdr:col>
      <xdr:colOff>971550</xdr:colOff>
      <xdr:row>2654</xdr:row>
      <xdr:rowOff>347382</xdr:rowOff>
    </xdr:to>
    <xdr:pic>
      <xdr:nvPicPr>
        <xdr:cNvPr id="70" name="Picture 69" descr="maa-saraswati-1484548264.png"/>
        <xdr:cNvPicPr>
          <a:picLocks noChangeAspect="1"/>
        </xdr:cNvPicPr>
      </xdr:nvPicPr>
      <xdr:blipFill>
        <a:blip xmlns:r="http://schemas.openxmlformats.org/officeDocument/2006/relationships" r:embed="rId1" cstate="print"/>
        <a:stretch>
          <a:fillRect/>
        </a:stretch>
      </xdr:blipFill>
      <xdr:spPr>
        <a:xfrm>
          <a:off x="753996" y="382118907"/>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2692</xdr:row>
      <xdr:rowOff>31936</xdr:rowOff>
    </xdr:from>
    <xdr:to>
      <xdr:col>2</xdr:col>
      <xdr:colOff>971550</xdr:colOff>
      <xdr:row>2693</xdr:row>
      <xdr:rowOff>347382</xdr:rowOff>
    </xdr:to>
    <xdr:pic>
      <xdr:nvPicPr>
        <xdr:cNvPr id="71" name="Picture 70" descr="maa-saraswati-1484548264.png"/>
        <xdr:cNvPicPr>
          <a:picLocks noChangeAspect="1"/>
        </xdr:cNvPicPr>
      </xdr:nvPicPr>
      <xdr:blipFill>
        <a:blip xmlns:r="http://schemas.openxmlformats.org/officeDocument/2006/relationships" r:embed="rId1" cstate="print"/>
        <a:stretch>
          <a:fillRect/>
        </a:stretch>
      </xdr:blipFill>
      <xdr:spPr>
        <a:xfrm>
          <a:off x="753996" y="393347201"/>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2731</xdr:row>
      <xdr:rowOff>31936</xdr:rowOff>
    </xdr:from>
    <xdr:to>
      <xdr:col>2</xdr:col>
      <xdr:colOff>971550</xdr:colOff>
      <xdr:row>2732</xdr:row>
      <xdr:rowOff>347382</xdr:rowOff>
    </xdr:to>
    <xdr:pic>
      <xdr:nvPicPr>
        <xdr:cNvPr id="72" name="Picture 71" descr="maa-saraswati-1484548264.png"/>
        <xdr:cNvPicPr>
          <a:picLocks noChangeAspect="1"/>
        </xdr:cNvPicPr>
      </xdr:nvPicPr>
      <xdr:blipFill>
        <a:blip xmlns:r="http://schemas.openxmlformats.org/officeDocument/2006/relationships" r:embed="rId1" cstate="print"/>
        <a:stretch>
          <a:fillRect/>
        </a:stretch>
      </xdr:blipFill>
      <xdr:spPr>
        <a:xfrm>
          <a:off x="753996" y="404575495"/>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2770</xdr:row>
      <xdr:rowOff>31936</xdr:rowOff>
    </xdr:from>
    <xdr:to>
      <xdr:col>2</xdr:col>
      <xdr:colOff>971550</xdr:colOff>
      <xdr:row>2771</xdr:row>
      <xdr:rowOff>347382</xdr:rowOff>
    </xdr:to>
    <xdr:pic>
      <xdr:nvPicPr>
        <xdr:cNvPr id="73" name="Picture 72" descr="maa-saraswati-1484548264.png"/>
        <xdr:cNvPicPr>
          <a:picLocks noChangeAspect="1"/>
        </xdr:cNvPicPr>
      </xdr:nvPicPr>
      <xdr:blipFill>
        <a:blip xmlns:r="http://schemas.openxmlformats.org/officeDocument/2006/relationships" r:embed="rId1" cstate="print"/>
        <a:stretch>
          <a:fillRect/>
        </a:stretch>
      </xdr:blipFill>
      <xdr:spPr>
        <a:xfrm>
          <a:off x="753996" y="415803789"/>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2809</xdr:row>
      <xdr:rowOff>31936</xdr:rowOff>
    </xdr:from>
    <xdr:to>
      <xdr:col>2</xdr:col>
      <xdr:colOff>971550</xdr:colOff>
      <xdr:row>2810</xdr:row>
      <xdr:rowOff>347382</xdr:rowOff>
    </xdr:to>
    <xdr:pic>
      <xdr:nvPicPr>
        <xdr:cNvPr id="74" name="Picture 73" descr="maa-saraswati-1484548264.png"/>
        <xdr:cNvPicPr>
          <a:picLocks noChangeAspect="1"/>
        </xdr:cNvPicPr>
      </xdr:nvPicPr>
      <xdr:blipFill>
        <a:blip xmlns:r="http://schemas.openxmlformats.org/officeDocument/2006/relationships" r:embed="rId1" cstate="print"/>
        <a:stretch>
          <a:fillRect/>
        </a:stretch>
      </xdr:blipFill>
      <xdr:spPr>
        <a:xfrm>
          <a:off x="753996" y="427032083"/>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2848</xdr:row>
      <xdr:rowOff>31936</xdr:rowOff>
    </xdr:from>
    <xdr:to>
      <xdr:col>2</xdr:col>
      <xdr:colOff>971550</xdr:colOff>
      <xdr:row>2849</xdr:row>
      <xdr:rowOff>347382</xdr:rowOff>
    </xdr:to>
    <xdr:pic>
      <xdr:nvPicPr>
        <xdr:cNvPr id="75" name="Picture 74" descr="maa-saraswati-1484548264.png"/>
        <xdr:cNvPicPr>
          <a:picLocks noChangeAspect="1"/>
        </xdr:cNvPicPr>
      </xdr:nvPicPr>
      <xdr:blipFill>
        <a:blip xmlns:r="http://schemas.openxmlformats.org/officeDocument/2006/relationships" r:embed="rId1" cstate="print"/>
        <a:stretch>
          <a:fillRect/>
        </a:stretch>
      </xdr:blipFill>
      <xdr:spPr>
        <a:xfrm>
          <a:off x="753996" y="438260377"/>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2887</xdr:row>
      <xdr:rowOff>31936</xdr:rowOff>
    </xdr:from>
    <xdr:to>
      <xdr:col>2</xdr:col>
      <xdr:colOff>971550</xdr:colOff>
      <xdr:row>2888</xdr:row>
      <xdr:rowOff>347382</xdr:rowOff>
    </xdr:to>
    <xdr:pic>
      <xdr:nvPicPr>
        <xdr:cNvPr id="76" name="Picture 75" descr="maa-saraswati-1484548264.png"/>
        <xdr:cNvPicPr>
          <a:picLocks noChangeAspect="1"/>
        </xdr:cNvPicPr>
      </xdr:nvPicPr>
      <xdr:blipFill>
        <a:blip xmlns:r="http://schemas.openxmlformats.org/officeDocument/2006/relationships" r:embed="rId1" cstate="print"/>
        <a:stretch>
          <a:fillRect/>
        </a:stretch>
      </xdr:blipFill>
      <xdr:spPr>
        <a:xfrm>
          <a:off x="753996" y="449488671"/>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2926</xdr:row>
      <xdr:rowOff>31936</xdr:rowOff>
    </xdr:from>
    <xdr:to>
      <xdr:col>2</xdr:col>
      <xdr:colOff>971550</xdr:colOff>
      <xdr:row>2927</xdr:row>
      <xdr:rowOff>347382</xdr:rowOff>
    </xdr:to>
    <xdr:pic>
      <xdr:nvPicPr>
        <xdr:cNvPr id="77" name="Picture 76" descr="maa-saraswati-1484548264.png"/>
        <xdr:cNvPicPr>
          <a:picLocks noChangeAspect="1"/>
        </xdr:cNvPicPr>
      </xdr:nvPicPr>
      <xdr:blipFill>
        <a:blip xmlns:r="http://schemas.openxmlformats.org/officeDocument/2006/relationships" r:embed="rId1" cstate="print"/>
        <a:stretch>
          <a:fillRect/>
        </a:stretch>
      </xdr:blipFill>
      <xdr:spPr>
        <a:xfrm>
          <a:off x="753996" y="460716965"/>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2965</xdr:row>
      <xdr:rowOff>31936</xdr:rowOff>
    </xdr:from>
    <xdr:to>
      <xdr:col>2</xdr:col>
      <xdr:colOff>971550</xdr:colOff>
      <xdr:row>2966</xdr:row>
      <xdr:rowOff>347382</xdr:rowOff>
    </xdr:to>
    <xdr:pic>
      <xdr:nvPicPr>
        <xdr:cNvPr id="78" name="Picture 77" descr="maa-saraswati-1484548264.png"/>
        <xdr:cNvPicPr>
          <a:picLocks noChangeAspect="1"/>
        </xdr:cNvPicPr>
      </xdr:nvPicPr>
      <xdr:blipFill>
        <a:blip xmlns:r="http://schemas.openxmlformats.org/officeDocument/2006/relationships" r:embed="rId1" cstate="print"/>
        <a:stretch>
          <a:fillRect/>
        </a:stretch>
      </xdr:blipFill>
      <xdr:spPr>
        <a:xfrm>
          <a:off x="753996" y="471945260"/>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3004</xdr:row>
      <xdr:rowOff>31936</xdr:rowOff>
    </xdr:from>
    <xdr:to>
      <xdr:col>2</xdr:col>
      <xdr:colOff>971550</xdr:colOff>
      <xdr:row>3005</xdr:row>
      <xdr:rowOff>347382</xdr:rowOff>
    </xdr:to>
    <xdr:pic>
      <xdr:nvPicPr>
        <xdr:cNvPr id="79" name="Picture 78" descr="maa-saraswati-1484548264.png"/>
        <xdr:cNvPicPr>
          <a:picLocks noChangeAspect="1"/>
        </xdr:cNvPicPr>
      </xdr:nvPicPr>
      <xdr:blipFill>
        <a:blip xmlns:r="http://schemas.openxmlformats.org/officeDocument/2006/relationships" r:embed="rId1" cstate="print"/>
        <a:stretch>
          <a:fillRect/>
        </a:stretch>
      </xdr:blipFill>
      <xdr:spPr>
        <a:xfrm>
          <a:off x="753996" y="483173554"/>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3043</xdr:row>
      <xdr:rowOff>31936</xdr:rowOff>
    </xdr:from>
    <xdr:to>
      <xdr:col>2</xdr:col>
      <xdr:colOff>971550</xdr:colOff>
      <xdr:row>3044</xdr:row>
      <xdr:rowOff>347382</xdr:rowOff>
    </xdr:to>
    <xdr:pic>
      <xdr:nvPicPr>
        <xdr:cNvPr id="80" name="Picture 79" descr="maa-saraswati-1484548264.png"/>
        <xdr:cNvPicPr>
          <a:picLocks noChangeAspect="1"/>
        </xdr:cNvPicPr>
      </xdr:nvPicPr>
      <xdr:blipFill>
        <a:blip xmlns:r="http://schemas.openxmlformats.org/officeDocument/2006/relationships" r:embed="rId1" cstate="print"/>
        <a:stretch>
          <a:fillRect/>
        </a:stretch>
      </xdr:blipFill>
      <xdr:spPr>
        <a:xfrm>
          <a:off x="753996" y="494401848"/>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3082</xdr:row>
      <xdr:rowOff>31936</xdr:rowOff>
    </xdr:from>
    <xdr:to>
      <xdr:col>2</xdr:col>
      <xdr:colOff>971550</xdr:colOff>
      <xdr:row>3083</xdr:row>
      <xdr:rowOff>347382</xdr:rowOff>
    </xdr:to>
    <xdr:pic>
      <xdr:nvPicPr>
        <xdr:cNvPr id="81" name="Picture 80" descr="maa-saraswati-1484548264.png"/>
        <xdr:cNvPicPr>
          <a:picLocks noChangeAspect="1"/>
        </xdr:cNvPicPr>
      </xdr:nvPicPr>
      <xdr:blipFill>
        <a:blip xmlns:r="http://schemas.openxmlformats.org/officeDocument/2006/relationships" r:embed="rId1" cstate="print"/>
        <a:stretch>
          <a:fillRect/>
        </a:stretch>
      </xdr:blipFill>
      <xdr:spPr>
        <a:xfrm>
          <a:off x="753996" y="505630142"/>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3121</xdr:row>
      <xdr:rowOff>31936</xdr:rowOff>
    </xdr:from>
    <xdr:to>
      <xdr:col>2</xdr:col>
      <xdr:colOff>971550</xdr:colOff>
      <xdr:row>3122</xdr:row>
      <xdr:rowOff>347382</xdr:rowOff>
    </xdr:to>
    <xdr:pic>
      <xdr:nvPicPr>
        <xdr:cNvPr id="82" name="Picture 81" descr="maa-saraswati-1484548264.png"/>
        <xdr:cNvPicPr>
          <a:picLocks noChangeAspect="1"/>
        </xdr:cNvPicPr>
      </xdr:nvPicPr>
      <xdr:blipFill>
        <a:blip xmlns:r="http://schemas.openxmlformats.org/officeDocument/2006/relationships" r:embed="rId1" cstate="print"/>
        <a:stretch>
          <a:fillRect/>
        </a:stretch>
      </xdr:blipFill>
      <xdr:spPr>
        <a:xfrm>
          <a:off x="753996" y="516858436"/>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3160</xdr:row>
      <xdr:rowOff>31936</xdr:rowOff>
    </xdr:from>
    <xdr:to>
      <xdr:col>2</xdr:col>
      <xdr:colOff>971550</xdr:colOff>
      <xdr:row>3161</xdr:row>
      <xdr:rowOff>347382</xdr:rowOff>
    </xdr:to>
    <xdr:pic>
      <xdr:nvPicPr>
        <xdr:cNvPr id="83" name="Picture 82" descr="maa-saraswati-1484548264.png"/>
        <xdr:cNvPicPr>
          <a:picLocks noChangeAspect="1"/>
        </xdr:cNvPicPr>
      </xdr:nvPicPr>
      <xdr:blipFill>
        <a:blip xmlns:r="http://schemas.openxmlformats.org/officeDocument/2006/relationships" r:embed="rId1" cstate="print"/>
        <a:stretch>
          <a:fillRect/>
        </a:stretch>
      </xdr:blipFill>
      <xdr:spPr>
        <a:xfrm>
          <a:off x="753996" y="528086730"/>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3199</xdr:row>
      <xdr:rowOff>31936</xdr:rowOff>
    </xdr:from>
    <xdr:to>
      <xdr:col>2</xdr:col>
      <xdr:colOff>971550</xdr:colOff>
      <xdr:row>3200</xdr:row>
      <xdr:rowOff>347382</xdr:rowOff>
    </xdr:to>
    <xdr:pic>
      <xdr:nvPicPr>
        <xdr:cNvPr id="84" name="Picture 83" descr="maa-saraswati-1484548264.png"/>
        <xdr:cNvPicPr>
          <a:picLocks noChangeAspect="1"/>
        </xdr:cNvPicPr>
      </xdr:nvPicPr>
      <xdr:blipFill>
        <a:blip xmlns:r="http://schemas.openxmlformats.org/officeDocument/2006/relationships" r:embed="rId1" cstate="print"/>
        <a:stretch>
          <a:fillRect/>
        </a:stretch>
      </xdr:blipFill>
      <xdr:spPr>
        <a:xfrm>
          <a:off x="753996" y="539315024"/>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3238</xdr:row>
      <xdr:rowOff>31936</xdr:rowOff>
    </xdr:from>
    <xdr:to>
      <xdr:col>2</xdr:col>
      <xdr:colOff>971550</xdr:colOff>
      <xdr:row>3239</xdr:row>
      <xdr:rowOff>347382</xdr:rowOff>
    </xdr:to>
    <xdr:pic>
      <xdr:nvPicPr>
        <xdr:cNvPr id="85" name="Picture 84" descr="maa-saraswati-1484548264.png"/>
        <xdr:cNvPicPr>
          <a:picLocks noChangeAspect="1"/>
        </xdr:cNvPicPr>
      </xdr:nvPicPr>
      <xdr:blipFill>
        <a:blip xmlns:r="http://schemas.openxmlformats.org/officeDocument/2006/relationships" r:embed="rId1" cstate="print"/>
        <a:stretch>
          <a:fillRect/>
        </a:stretch>
      </xdr:blipFill>
      <xdr:spPr>
        <a:xfrm>
          <a:off x="753996" y="550543318"/>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3277</xdr:row>
      <xdr:rowOff>31936</xdr:rowOff>
    </xdr:from>
    <xdr:to>
      <xdr:col>2</xdr:col>
      <xdr:colOff>971550</xdr:colOff>
      <xdr:row>3278</xdr:row>
      <xdr:rowOff>347382</xdr:rowOff>
    </xdr:to>
    <xdr:pic>
      <xdr:nvPicPr>
        <xdr:cNvPr id="86" name="Picture 85" descr="maa-saraswati-1484548264.png"/>
        <xdr:cNvPicPr>
          <a:picLocks noChangeAspect="1"/>
        </xdr:cNvPicPr>
      </xdr:nvPicPr>
      <xdr:blipFill>
        <a:blip xmlns:r="http://schemas.openxmlformats.org/officeDocument/2006/relationships" r:embed="rId1" cstate="print"/>
        <a:stretch>
          <a:fillRect/>
        </a:stretch>
      </xdr:blipFill>
      <xdr:spPr>
        <a:xfrm>
          <a:off x="753996" y="561771612"/>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3316</xdr:row>
      <xdr:rowOff>31936</xdr:rowOff>
    </xdr:from>
    <xdr:to>
      <xdr:col>2</xdr:col>
      <xdr:colOff>971550</xdr:colOff>
      <xdr:row>3317</xdr:row>
      <xdr:rowOff>347382</xdr:rowOff>
    </xdr:to>
    <xdr:pic>
      <xdr:nvPicPr>
        <xdr:cNvPr id="87" name="Picture 86" descr="maa-saraswati-1484548264.png"/>
        <xdr:cNvPicPr>
          <a:picLocks noChangeAspect="1"/>
        </xdr:cNvPicPr>
      </xdr:nvPicPr>
      <xdr:blipFill>
        <a:blip xmlns:r="http://schemas.openxmlformats.org/officeDocument/2006/relationships" r:embed="rId1" cstate="print"/>
        <a:stretch>
          <a:fillRect/>
        </a:stretch>
      </xdr:blipFill>
      <xdr:spPr>
        <a:xfrm>
          <a:off x="753996" y="572999907"/>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3355</xdr:row>
      <xdr:rowOff>31936</xdr:rowOff>
    </xdr:from>
    <xdr:to>
      <xdr:col>2</xdr:col>
      <xdr:colOff>971550</xdr:colOff>
      <xdr:row>3356</xdr:row>
      <xdr:rowOff>347382</xdr:rowOff>
    </xdr:to>
    <xdr:pic>
      <xdr:nvPicPr>
        <xdr:cNvPr id="88" name="Picture 87" descr="maa-saraswati-1484548264.png"/>
        <xdr:cNvPicPr>
          <a:picLocks noChangeAspect="1"/>
        </xdr:cNvPicPr>
      </xdr:nvPicPr>
      <xdr:blipFill>
        <a:blip xmlns:r="http://schemas.openxmlformats.org/officeDocument/2006/relationships" r:embed="rId1" cstate="print"/>
        <a:stretch>
          <a:fillRect/>
        </a:stretch>
      </xdr:blipFill>
      <xdr:spPr>
        <a:xfrm>
          <a:off x="753996" y="584228201"/>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3394</xdr:row>
      <xdr:rowOff>31936</xdr:rowOff>
    </xdr:from>
    <xdr:to>
      <xdr:col>2</xdr:col>
      <xdr:colOff>971550</xdr:colOff>
      <xdr:row>3395</xdr:row>
      <xdr:rowOff>347382</xdr:rowOff>
    </xdr:to>
    <xdr:pic>
      <xdr:nvPicPr>
        <xdr:cNvPr id="89" name="Picture 88" descr="maa-saraswati-1484548264.png"/>
        <xdr:cNvPicPr>
          <a:picLocks noChangeAspect="1"/>
        </xdr:cNvPicPr>
      </xdr:nvPicPr>
      <xdr:blipFill>
        <a:blip xmlns:r="http://schemas.openxmlformats.org/officeDocument/2006/relationships" r:embed="rId1" cstate="print"/>
        <a:stretch>
          <a:fillRect/>
        </a:stretch>
      </xdr:blipFill>
      <xdr:spPr>
        <a:xfrm>
          <a:off x="753996" y="595456495"/>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3433</xdr:row>
      <xdr:rowOff>31936</xdr:rowOff>
    </xdr:from>
    <xdr:to>
      <xdr:col>2</xdr:col>
      <xdr:colOff>971550</xdr:colOff>
      <xdr:row>3434</xdr:row>
      <xdr:rowOff>347382</xdr:rowOff>
    </xdr:to>
    <xdr:pic>
      <xdr:nvPicPr>
        <xdr:cNvPr id="90" name="Picture 89" descr="maa-saraswati-1484548264.png"/>
        <xdr:cNvPicPr>
          <a:picLocks noChangeAspect="1"/>
        </xdr:cNvPicPr>
      </xdr:nvPicPr>
      <xdr:blipFill>
        <a:blip xmlns:r="http://schemas.openxmlformats.org/officeDocument/2006/relationships" r:embed="rId1" cstate="print"/>
        <a:stretch>
          <a:fillRect/>
        </a:stretch>
      </xdr:blipFill>
      <xdr:spPr>
        <a:xfrm>
          <a:off x="753996" y="606684789"/>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3472</xdr:row>
      <xdr:rowOff>31936</xdr:rowOff>
    </xdr:from>
    <xdr:to>
      <xdr:col>2</xdr:col>
      <xdr:colOff>971550</xdr:colOff>
      <xdr:row>3473</xdr:row>
      <xdr:rowOff>347382</xdr:rowOff>
    </xdr:to>
    <xdr:pic>
      <xdr:nvPicPr>
        <xdr:cNvPr id="91" name="Picture 90" descr="maa-saraswati-1484548264.png"/>
        <xdr:cNvPicPr>
          <a:picLocks noChangeAspect="1"/>
        </xdr:cNvPicPr>
      </xdr:nvPicPr>
      <xdr:blipFill>
        <a:blip xmlns:r="http://schemas.openxmlformats.org/officeDocument/2006/relationships" r:embed="rId1" cstate="print"/>
        <a:stretch>
          <a:fillRect/>
        </a:stretch>
      </xdr:blipFill>
      <xdr:spPr>
        <a:xfrm>
          <a:off x="753996" y="617913083"/>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3511</xdr:row>
      <xdr:rowOff>31936</xdr:rowOff>
    </xdr:from>
    <xdr:to>
      <xdr:col>2</xdr:col>
      <xdr:colOff>971550</xdr:colOff>
      <xdr:row>3512</xdr:row>
      <xdr:rowOff>347382</xdr:rowOff>
    </xdr:to>
    <xdr:pic>
      <xdr:nvPicPr>
        <xdr:cNvPr id="92" name="Picture 91" descr="maa-saraswati-1484548264.png"/>
        <xdr:cNvPicPr>
          <a:picLocks noChangeAspect="1"/>
        </xdr:cNvPicPr>
      </xdr:nvPicPr>
      <xdr:blipFill>
        <a:blip xmlns:r="http://schemas.openxmlformats.org/officeDocument/2006/relationships" r:embed="rId1" cstate="print"/>
        <a:stretch>
          <a:fillRect/>
        </a:stretch>
      </xdr:blipFill>
      <xdr:spPr>
        <a:xfrm>
          <a:off x="753996" y="629141377"/>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3550</xdr:row>
      <xdr:rowOff>31936</xdr:rowOff>
    </xdr:from>
    <xdr:to>
      <xdr:col>2</xdr:col>
      <xdr:colOff>971550</xdr:colOff>
      <xdr:row>3551</xdr:row>
      <xdr:rowOff>347382</xdr:rowOff>
    </xdr:to>
    <xdr:pic>
      <xdr:nvPicPr>
        <xdr:cNvPr id="93" name="Picture 92" descr="maa-saraswati-1484548264.png"/>
        <xdr:cNvPicPr>
          <a:picLocks noChangeAspect="1"/>
        </xdr:cNvPicPr>
      </xdr:nvPicPr>
      <xdr:blipFill>
        <a:blip xmlns:r="http://schemas.openxmlformats.org/officeDocument/2006/relationships" r:embed="rId1" cstate="print"/>
        <a:stretch>
          <a:fillRect/>
        </a:stretch>
      </xdr:blipFill>
      <xdr:spPr>
        <a:xfrm>
          <a:off x="753996" y="640369671"/>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3589</xdr:row>
      <xdr:rowOff>31936</xdr:rowOff>
    </xdr:from>
    <xdr:to>
      <xdr:col>2</xdr:col>
      <xdr:colOff>971550</xdr:colOff>
      <xdr:row>3590</xdr:row>
      <xdr:rowOff>347382</xdr:rowOff>
    </xdr:to>
    <xdr:pic>
      <xdr:nvPicPr>
        <xdr:cNvPr id="94" name="Picture 93" descr="maa-saraswati-1484548264.png"/>
        <xdr:cNvPicPr>
          <a:picLocks noChangeAspect="1"/>
        </xdr:cNvPicPr>
      </xdr:nvPicPr>
      <xdr:blipFill>
        <a:blip xmlns:r="http://schemas.openxmlformats.org/officeDocument/2006/relationships" r:embed="rId1" cstate="print"/>
        <a:stretch>
          <a:fillRect/>
        </a:stretch>
      </xdr:blipFill>
      <xdr:spPr>
        <a:xfrm>
          <a:off x="753996" y="651597965"/>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3628</xdr:row>
      <xdr:rowOff>31936</xdr:rowOff>
    </xdr:from>
    <xdr:to>
      <xdr:col>2</xdr:col>
      <xdr:colOff>971550</xdr:colOff>
      <xdr:row>3629</xdr:row>
      <xdr:rowOff>347382</xdr:rowOff>
    </xdr:to>
    <xdr:pic>
      <xdr:nvPicPr>
        <xdr:cNvPr id="95" name="Picture 94" descr="maa-saraswati-1484548264.png"/>
        <xdr:cNvPicPr>
          <a:picLocks noChangeAspect="1"/>
        </xdr:cNvPicPr>
      </xdr:nvPicPr>
      <xdr:blipFill>
        <a:blip xmlns:r="http://schemas.openxmlformats.org/officeDocument/2006/relationships" r:embed="rId1" cstate="print"/>
        <a:stretch>
          <a:fillRect/>
        </a:stretch>
      </xdr:blipFill>
      <xdr:spPr>
        <a:xfrm>
          <a:off x="753996" y="662826260"/>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3667</xdr:row>
      <xdr:rowOff>31936</xdr:rowOff>
    </xdr:from>
    <xdr:to>
      <xdr:col>2</xdr:col>
      <xdr:colOff>971550</xdr:colOff>
      <xdr:row>3668</xdr:row>
      <xdr:rowOff>347382</xdr:rowOff>
    </xdr:to>
    <xdr:pic>
      <xdr:nvPicPr>
        <xdr:cNvPr id="96" name="Picture 95" descr="maa-saraswati-1484548264.png"/>
        <xdr:cNvPicPr>
          <a:picLocks noChangeAspect="1"/>
        </xdr:cNvPicPr>
      </xdr:nvPicPr>
      <xdr:blipFill>
        <a:blip xmlns:r="http://schemas.openxmlformats.org/officeDocument/2006/relationships" r:embed="rId1" cstate="print"/>
        <a:stretch>
          <a:fillRect/>
        </a:stretch>
      </xdr:blipFill>
      <xdr:spPr>
        <a:xfrm>
          <a:off x="753996" y="674054554"/>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3706</xdr:row>
      <xdr:rowOff>31936</xdr:rowOff>
    </xdr:from>
    <xdr:to>
      <xdr:col>2</xdr:col>
      <xdr:colOff>971550</xdr:colOff>
      <xdr:row>3707</xdr:row>
      <xdr:rowOff>347382</xdr:rowOff>
    </xdr:to>
    <xdr:pic>
      <xdr:nvPicPr>
        <xdr:cNvPr id="97" name="Picture 96" descr="maa-saraswati-1484548264.png"/>
        <xdr:cNvPicPr>
          <a:picLocks noChangeAspect="1"/>
        </xdr:cNvPicPr>
      </xdr:nvPicPr>
      <xdr:blipFill>
        <a:blip xmlns:r="http://schemas.openxmlformats.org/officeDocument/2006/relationships" r:embed="rId1" cstate="print"/>
        <a:stretch>
          <a:fillRect/>
        </a:stretch>
      </xdr:blipFill>
      <xdr:spPr>
        <a:xfrm>
          <a:off x="753996" y="685282848"/>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3745</xdr:row>
      <xdr:rowOff>31936</xdr:rowOff>
    </xdr:from>
    <xdr:to>
      <xdr:col>2</xdr:col>
      <xdr:colOff>971550</xdr:colOff>
      <xdr:row>3746</xdr:row>
      <xdr:rowOff>347382</xdr:rowOff>
    </xdr:to>
    <xdr:pic>
      <xdr:nvPicPr>
        <xdr:cNvPr id="98" name="Picture 97" descr="maa-saraswati-1484548264.png"/>
        <xdr:cNvPicPr>
          <a:picLocks noChangeAspect="1"/>
        </xdr:cNvPicPr>
      </xdr:nvPicPr>
      <xdr:blipFill>
        <a:blip xmlns:r="http://schemas.openxmlformats.org/officeDocument/2006/relationships" r:embed="rId1" cstate="print"/>
        <a:stretch>
          <a:fillRect/>
        </a:stretch>
      </xdr:blipFill>
      <xdr:spPr>
        <a:xfrm>
          <a:off x="753996" y="696511142"/>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3784</xdr:row>
      <xdr:rowOff>31936</xdr:rowOff>
    </xdr:from>
    <xdr:to>
      <xdr:col>2</xdr:col>
      <xdr:colOff>971550</xdr:colOff>
      <xdr:row>3785</xdr:row>
      <xdr:rowOff>347382</xdr:rowOff>
    </xdr:to>
    <xdr:pic>
      <xdr:nvPicPr>
        <xdr:cNvPr id="99" name="Picture 98" descr="maa-saraswati-1484548264.png"/>
        <xdr:cNvPicPr>
          <a:picLocks noChangeAspect="1"/>
        </xdr:cNvPicPr>
      </xdr:nvPicPr>
      <xdr:blipFill>
        <a:blip xmlns:r="http://schemas.openxmlformats.org/officeDocument/2006/relationships" r:embed="rId1" cstate="print"/>
        <a:stretch>
          <a:fillRect/>
        </a:stretch>
      </xdr:blipFill>
      <xdr:spPr>
        <a:xfrm>
          <a:off x="753996" y="707739436"/>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3823</xdr:row>
      <xdr:rowOff>31936</xdr:rowOff>
    </xdr:from>
    <xdr:to>
      <xdr:col>2</xdr:col>
      <xdr:colOff>971550</xdr:colOff>
      <xdr:row>3824</xdr:row>
      <xdr:rowOff>347382</xdr:rowOff>
    </xdr:to>
    <xdr:pic>
      <xdr:nvPicPr>
        <xdr:cNvPr id="100" name="Picture 99" descr="maa-saraswati-1484548264.png"/>
        <xdr:cNvPicPr>
          <a:picLocks noChangeAspect="1"/>
        </xdr:cNvPicPr>
      </xdr:nvPicPr>
      <xdr:blipFill>
        <a:blip xmlns:r="http://schemas.openxmlformats.org/officeDocument/2006/relationships" r:embed="rId1" cstate="print"/>
        <a:stretch>
          <a:fillRect/>
        </a:stretch>
      </xdr:blipFill>
      <xdr:spPr>
        <a:xfrm>
          <a:off x="753996" y="718967730"/>
          <a:ext cx="979554" cy="10774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272143</xdr:colOff>
      <xdr:row>3862</xdr:row>
      <xdr:rowOff>31936</xdr:rowOff>
    </xdr:from>
    <xdr:to>
      <xdr:col>2</xdr:col>
      <xdr:colOff>971550</xdr:colOff>
      <xdr:row>3863</xdr:row>
      <xdr:rowOff>347382</xdr:rowOff>
    </xdr:to>
    <xdr:pic>
      <xdr:nvPicPr>
        <xdr:cNvPr id="101" name="Picture 100" descr="maa-saraswati-1484548264.png"/>
        <xdr:cNvPicPr>
          <a:picLocks noChangeAspect="1"/>
        </xdr:cNvPicPr>
      </xdr:nvPicPr>
      <xdr:blipFill>
        <a:blip xmlns:r="http://schemas.openxmlformats.org/officeDocument/2006/relationships" r:embed="rId1" cstate="print"/>
        <a:stretch>
          <a:fillRect/>
        </a:stretch>
      </xdr:blipFill>
      <xdr:spPr>
        <a:xfrm>
          <a:off x="753996" y="1100729730"/>
          <a:ext cx="979554" cy="1077446"/>
        </a:xfrm>
        <a:prstGeom prst="rect">
          <a:avLst/>
        </a:prstGeom>
        <a:ln>
          <a:noFill/>
        </a:ln>
        <a:effectLst>
          <a:outerShdw blurRad="190500" algn="tl" rotWithShape="0">
            <a:srgbClr val="000000">
              <a:alpha val="70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rajsevak.com/ummed-tarad-excel-software/" TargetMode="External"/><Relationship Id="rId7" Type="http://schemas.openxmlformats.org/officeDocument/2006/relationships/hyperlink" Target="https://shalasugam.com/mr-ummed-tarad-excel-software/" TargetMode="External"/><Relationship Id="rId2" Type="http://schemas.openxmlformats.org/officeDocument/2006/relationships/hyperlink" Target="https://rajteachers.net/ummed-tarad-excel-software" TargetMode="External"/><Relationship Id="rId1" Type="http://schemas.openxmlformats.org/officeDocument/2006/relationships/hyperlink" Target="https://youtu.be/QWmVZqxh1yE" TargetMode="External"/><Relationship Id="rId6" Type="http://schemas.openxmlformats.org/officeDocument/2006/relationships/hyperlink" Target="https://www.ashwinisharma.com/p/ummed-tarad-excel-programs.html" TargetMode="External"/><Relationship Id="rId5" Type="http://schemas.openxmlformats.org/officeDocument/2006/relationships/hyperlink" Target="https://shalaweb.com/ummed-tarad/" TargetMode="External"/><Relationship Id="rId4" Type="http://schemas.openxmlformats.org/officeDocument/2006/relationships/hyperlink" Target="https://studywithrsm.com/ummed-tarad-excel-programmer-teache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00B050"/>
  </sheetPr>
  <dimension ref="A1:D11"/>
  <sheetViews>
    <sheetView showRowColHeaders="0" tabSelected="1" workbookViewId="0">
      <selection activeCell="B4" sqref="B4:C4"/>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2" customHeight="1" thickBot="1">
      <c r="A1" s="551"/>
      <c r="B1" s="552"/>
      <c r="C1" s="552"/>
      <c r="D1" s="553"/>
    </row>
    <row r="2" spans="1:4" ht="70.5" customHeight="1">
      <c r="A2" s="554"/>
      <c r="B2" s="558" t="s">
        <v>171</v>
      </c>
      <c r="C2" s="559"/>
      <c r="D2" s="555"/>
    </row>
    <row r="3" spans="1:4" ht="38.25" customHeight="1">
      <c r="A3" s="554"/>
      <c r="B3" s="560" t="s">
        <v>170</v>
      </c>
      <c r="C3" s="561"/>
      <c r="D3" s="555"/>
    </row>
    <row r="4" spans="1:4" s="528" customFormat="1" ht="38.25" customHeight="1">
      <c r="A4" s="554"/>
      <c r="B4" s="562" t="s">
        <v>181</v>
      </c>
      <c r="C4" s="563"/>
      <c r="D4" s="555"/>
    </row>
    <row r="5" spans="1:4" s="529" customFormat="1" ht="33" customHeight="1">
      <c r="A5" s="554"/>
      <c r="B5" s="564" t="s">
        <v>173</v>
      </c>
      <c r="C5" s="565"/>
      <c r="D5" s="555"/>
    </row>
    <row r="6" spans="1:4" s="529" customFormat="1" ht="33" customHeight="1">
      <c r="A6" s="554"/>
      <c r="B6" s="566" t="s">
        <v>172</v>
      </c>
      <c r="C6" s="567"/>
      <c r="D6" s="555"/>
    </row>
    <row r="7" spans="1:4" ht="27.75" customHeight="1">
      <c r="A7" s="554"/>
      <c r="B7" s="530" t="s">
        <v>174</v>
      </c>
      <c r="C7" s="531" t="s">
        <v>175</v>
      </c>
      <c r="D7" s="555"/>
    </row>
    <row r="8" spans="1:4" ht="27.75" customHeight="1">
      <c r="A8" s="554"/>
      <c r="B8" s="530" t="s">
        <v>177</v>
      </c>
      <c r="C8" s="531" t="s">
        <v>176</v>
      </c>
      <c r="D8" s="555"/>
    </row>
    <row r="9" spans="1:4" ht="27.75" customHeight="1">
      <c r="A9" s="554"/>
      <c r="B9" s="530" t="s">
        <v>178</v>
      </c>
      <c r="C9" s="531" t="s">
        <v>179</v>
      </c>
      <c r="D9" s="555"/>
    </row>
    <row r="10" spans="1:4" ht="42" customHeight="1" thickBot="1">
      <c r="A10" s="554"/>
      <c r="B10" s="556" t="s">
        <v>180</v>
      </c>
      <c r="C10" s="557"/>
      <c r="D10" s="555"/>
    </row>
    <row r="11" spans="1:4" ht="12" customHeight="1" thickBot="1">
      <c r="A11" s="548"/>
      <c r="B11" s="549"/>
      <c r="C11" s="549"/>
      <c r="D11" s="550"/>
    </row>
  </sheetData>
  <sheetProtection password="E8FA" sheet="1" objects="1" scenarios="1"/>
  <mergeCells count="10">
    <mergeCell ref="A11:D11"/>
    <mergeCell ref="A1:D1"/>
    <mergeCell ref="A2:A10"/>
    <mergeCell ref="D2:D10"/>
    <mergeCell ref="B10:C10"/>
    <mergeCell ref="B2:C2"/>
    <mergeCell ref="B3:C3"/>
    <mergeCell ref="B4:C4"/>
    <mergeCell ref="B5:C5"/>
    <mergeCell ref="B6:C6"/>
  </mergeCells>
  <hyperlinks>
    <hyperlink ref="B4" r:id="rId1"/>
    <hyperlink ref="B7" r:id="rId2"/>
    <hyperlink ref="C7" r:id="rId3"/>
    <hyperlink ref="C8" r:id="rId4"/>
    <hyperlink ref="B8" r:id="rId5"/>
    <hyperlink ref="B9" r:id="rId6"/>
    <hyperlink ref="C9" r:id="rId7"/>
  </hyperlinks>
  <pageMargins left="0.7" right="0.7"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showRowColHeaders="0" workbookViewId="0">
      <selection activeCell="L14" sqref="L14"/>
    </sheetView>
  </sheetViews>
  <sheetFormatPr defaultColWidth="0" defaultRowHeight="15" zeroHeight="1"/>
  <cols>
    <col min="1" max="1" width="2.5703125" customWidth="1"/>
    <col min="2" max="3" width="12.7109375" style="2" customWidth="1"/>
    <col min="4" max="4" width="4.28515625" style="2" customWidth="1"/>
    <col min="5" max="9" width="6.7109375" style="2" customWidth="1"/>
    <col min="10" max="10" width="1.7109375" style="2" customWidth="1"/>
    <col min="11" max="11" width="4.42578125" style="11" customWidth="1"/>
    <col min="12" max="12" width="20.28515625" style="11" customWidth="1"/>
    <col min="13" max="13" width="2.28515625" style="11" customWidth="1"/>
    <col min="14" max="14" width="4.42578125" style="2" customWidth="1"/>
    <col min="15" max="15" width="19.42578125" style="2" customWidth="1"/>
    <col min="16" max="16" width="4.42578125" style="2" customWidth="1"/>
    <col min="17" max="17" width="19.42578125" style="2" customWidth="1"/>
    <col min="18" max="18" width="1.28515625" customWidth="1"/>
    <col min="19" max="22" width="11.42578125" customWidth="1"/>
    <col min="23" max="23" width="2.42578125" customWidth="1"/>
    <col min="24" max="34" width="0" hidden="1" customWidth="1"/>
    <col min="35" max="16384" width="9.140625" hidden="1"/>
  </cols>
  <sheetData>
    <row r="1" spans="1:28" ht="7.5" customHeight="1" thickBot="1">
      <c r="A1" s="589"/>
      <c r="B1" s="589"/>
      <c r="C1" s="589"/>
      <c r="D1" s="589"/>
      <c r="E1" s="589"/>
      <c r="F1" s="589"/>
      <c r="G1" s="589"/>
      <c r="H1" s="589"/>
      <c r="I1" s="589"/>
      <c r="J1" s="589"/>
      <c r="K1" s="589"/>
      <c r="L1" s="589"/>
      <c r="M1" s="589"/>
      <c r="N1" s="589"/>
      <c r="O1" s="589"/>
      <c r="P1" s="589"/>
      <c r="Q1" s="589"/>
      <c r="R1" s="589"/>
      <c r="S1" s="589"/>
      <c r="T1" s="589"/>
      <c r="U1" s="589"/>
      <c r="V1" s="589"/>
      <c r="W1" s="589"/>
    </row>
    <row r="2" spans="1:28" ht="23.25" customHeight="1" thickBot="1">
      <c r="A2" s="4"/>
      <c r="B2" s="603" t="s">
        <v>11</v>
      </c>
      <c r="C2" s="604"/>
      <c r="D2" s="604"/>
      <c r="E2" s="604"/>
      <c r="F2" s="624" t="s">
        <v>10</v>
      </c>
      <c r="G2" s="624"/>
      <c r="H2" s="624"/>
      <c r="I2" s="624"/>
      <c r="J2" s="625" t="s">
        <v>11</v>
      </c>
      <c r="K2" s="625"/>
      <c r="L2" s="625"/>
      <c r="M2" s="625"/>
      <c r="N2" s="625"/>
      <c r="O2" s="625"/>
      <c r="P2" s="625"/>
      <c r="Q2" s="626"/>
      <c r="R2" s="612"/>
      <c r="S2" s="574"/>
      <c r="T2" s="575"/>
      <c r="U2" s="575"/>
      <c r="V2" s="578"/>
      <c r="W2" s="612"/>
    </row>
    <row r="3" spans="1:28" ht="11.25" customHeight="1" thickBot="1">
      <c r="A3" s="612"/>
      <c r="B3" s="602"/>
      <c r="C3" s="602"/>
      <c r="D3" s="602"/>
      <c r="E3" s="602"/>
      <c r="F3" s="602"/>
      <c r="G3" s="602"/>
      <c r="H3" s="602"/>
      <c r="I3" s="602"/>
      <c r="J3" s="602"/>
      <c r="K3" s="602"/>
      <c r="L3" s="602"/>
      <c r="M3" s="602"/>
      <c r="N3" s="602"/>
      <c r="O3" s="602"/>
      <c r="P3" s="602"/>
      <c r="Q3" s="602"/>
      <c r="R3" s="612"/>
      <c r="S3" s="576"/>
      <c r="T3" s="577"/>
      <c r="U3" s="577"/>
      <c r="V3" s="579"/>
      <c r="W3" s="612"/>
    </row>
    <row r="4" spans="1:28" ht="34.5" customHeight="1" thickBot="1">
      <c r="A4" s="612"/>
      <c r="B4" s="605" t="s">
        <v>103</v>
      </c>
      <c r="C4" s="606"/>
      <c r="D4" s="606"/>
      <c r="E4" s="606"/>
      <c r="F4" s="606"/>
      <c r="G4" s="606"/>
      <c r="H4" s="606"/>
      <c r="I4" s="606"/>
      <c r="J4" s="606"/>
      <c r="K4" s="606"/>
      <c r="L4" s="606"/>
      <c r="M4" s="606"/>
      <c r="N4" s="606"/>
      <c r="O4" s="606"/>
      <c r="P4" s="606"/>
      <c r="Q4" s="607"/>
      <c r="R4" s="612"/>
      <c r="S4" s="576"/>
      <c r="T4" s="577"/>
      <c r="U4" s="577"/>
      <c r="V4" s="579"/>
      <c r="W4" s="612"/>
      <c r="AA4" t="s">
        <v>2</v>
      </c>
      <c r="AB4" t="s">
        <v>15</v>
      </c>
    </row>
    <row r="5" spans="1:28" s="114" customFormat="1" ht="16.5" customHeight="1" thickBot="1">
      <c r="A5" s="612"/>
      <c r="B5" s="620"/>
      <c r="C5" s="620"/>
      <c r="D5" s="620"/>
      <c r="E5" s="620"/>
      <c r="F5" s="620"/>
      <c r="G5" s="620"/>
      <c r="H5" s="620"/>
      <c r="I5" s="620"/>
      <c r="J5" s="627"/>
      <c r="K5" s="615" t="s">
        <v>123</v>
      </c>
      <c r="L5" s="616"/>
      <c r="M5" s="617"/>
      <c r="N5" s="621" t="s">
        <v>40</v>
      </c>
      <c r="O5" s="622"/>
      <c r="P5" s="622"/>
      <c r="Q5" s="623"/>
      <c r="R5" s="612"/>
      <c r="S5" s="576"/>
      <c r="T5" s="577"/>
      <c r="U5" s="577"/>
      <c r="V5" s="579"/>
      <c r="W5" s="612"/>
      <c r="AA5" s="114" t="s">
        <v>3</v>
      </c>
      <c r="AB5" s="114" t="s">
        <v>16</v>
      </c>
    </row>
    <row r="6" spans="1:28" s="114" customFormat="1" ht="21" customHeight="1" thickBot="1">
      <c r="A6" s="612"/>
      <c r="B6" s="608" t="s">
        <v>0</v>
      </c>
      <c r="C6" s="609"/>
      <c r="D6" s="115" t="s">
        <v>97</v>
      </c>
      <c r="E6" s="610" t="s">
        <v>152</v>
      </c>
      <c r="F6" s="610"/>
      <c r="G6" s="610"/>
      <c r="H6" s="610"/>
      <c r="I6" s="611"/>
      <c r="J6" s="627"/>
      <c r="K6" s="118" t="s">
        <v>38</v>
      </c>
      <c r="L6" s="119" t="s">
        <v>124</v>
      </c>
      <c r="M6" s="618"/>
      <c r="N6" s="118" t="s">
        <v>38</v>
      </c>
      <c r="O6" s="119" t="s">
        <v>39</v>
      </c>
      <c r="P6" s="118" t="s">
        <v>38</v>
      </c>
      <c r="Q6" s="119" t="s">
        <v>39</v>
      </c>
      <c r="R6" s="612"/>
      <c r="S6" s="576"/>
      <c r="T6" s="577"/>
      <c r="U6" s="577"/>
      <c r="V6" s="579"/>
      <c r="W6" s="612"/>
      <c r="AA6" s="114" t="s">
        <v>4</v>
      </c>
      <c r="AB6" s="114" t="s">
        <v>17</v>
      </c>
    </row>
    <row r="7" spans="1:28" s="114" customFormat="1" ht="16.5" customHeight="1" thickBot="1">
      <c r="A7" s="612"/>
      <c r="B7" s="620"/>
      <c r="C7" s="620"/>
      <c r="D7" s="620"/>
      <c r="E7" s="620"/>
      <c r="F7" s="620"/>
      <c r="G7" s="620"/>
      <c r="H7" s="620"/>
      <c r="I7" s="620"/>
      <c r="J7" s="627"/>
      <c r="K7" s="108">
        <f>IF(L7&gt;1,1,0)</f>
        <v>1</v>
      </c>
      <c r="L7" s="109" t="s">
        <v>30</v>
      </c>
      <c r="M7" s="618"/>
      <c r="N7" s="108">
        <f>IF(O7&gt;1,1,0)</f>
        <v>1</v>
      </c>
      <c r="O7" s="109" t="s">
        <v>75</v>
      </c>
      <c r="P7" s="108">
        <f>IF(Q7&gt;1,N18+1,0)</f>
        <v>0</v>
      </c>
      <c r="Q7" s="109"/>
      <c r="R7" s="612"/>
      <c r="S7" s="576"/>
      <c r="T7" s="577"/>
      <c r="U7" s="577"/>
      <c r="V7" s="579"/>
      <c r="W7" s="612"/>
      <c r="AA7" s="114" t="s">
        <v>3</v>
      </c>
      <c r="AB7" s="114" t="s">
        <v>16</v>
      </c>
    </row>
    <row r="8" spans="1:28" s="114" customFormat="1" ht="16.5" customHeight="1">
      <c r="A8" s="612"/>
      <c r="B8" s="628" t="s">
        <v>19</v>
      </c>
      <c r="C8" s="629"/>
      <c r="D8" s="637" t="s">
        <v>97</v>
      </c>
      <c r="E8" s="590" t="s">
        <v>94</v>
      </c>
      <c r="F8" s="590"/>
      <c r="G8" s="590"/>
      <c r="H8" s="590"/>
      <c r="I8" s="591"/>
      <c r="J8" s="627"/>
      <c r="K8" s="110">
        <f>IF(L8&gt;1,K7+1,0)</f>
        <v>2</v>
      </c>
      <c r="L8" s="111" t="s">
        <v>69</v>
      </c>
      <c r="M8" s="618"/>
      <c r="N8" s="110">
        <f>IF(O8&gt;1,N7+1,0)</f>
        <v>2</v>
      </c>
      <c r="O8" s="111" t="s">
        <v>76</v>
      </c>
      <c r="P8" s="110">
        <f>IF(Q8&gt;1,P7+1,0)</f>
        <v>0</v>
      </c>
      <c r="Q8" s="111"/>
      <c r="R8" s="612"/>
      <c r="S8" s="576"/>
      <c r="T8" s="577"/>
      <c r="U8" s="577"/>
      <c r="V8" s="579"/>
      <c r="W8" s="612"/>
    </row>
    <row r="9" spans="1:28" s="114" customFormat="1" ht="16.5" customHeight="1" thickBot="1">
      <c r="A9" s="612"/>
      <c r="B9" s="630"/>
      <c r="C9" s="631"/>
      <c r="D9" s="638"/>
      <c r="E9" s="592"/>
      <c r="F9" s="592"/>
      <c r="G9" s="592"/>
      <c r="H9" s="592"/>
      <c r="I9" s="593"/>
      <c r="J9" s="627"/>
      <c r="K9" s="110">
        <f t="shared" ref="K9" si="0">IF(L9&gt;1,K8+1,0)</f>
        <v>3</v>
      </c>
      <c r="L9" s="111" t="s">
        <v>68</v>
      </c>
      <c r="M9" s="618"/>
      <c r="N9" s="110">
        <f t="shared" ref="N9:N17" si="1">IF(O9&gt;1,N8+1,0)</f>
        <v>3</v>
      </c>
      <c r="O9" s="111" t="s">
        <v>78</v>
      </c>
      <c r="P9" s="110">
        <f t="shared" ref="P9:P17" si="2">IF(Q9&gt;1,P8+1,0)</f>
        <v>0</v>
      </c>
      <c r="Q9" s="111"/>
      <c r="R9" s="612"/>
      <c r="S9" s="576"/>
      <c r="T9" s="577"/>
      <c r="U9" s="577"/>
      <c r="V9" s="579"/>
      <c r="W9" s="612"/>
      <c r="AA9" s="114" t="s">
        <v>4</v>
      </c>
      <c r="AB9" s="114" t="s">
        <v>17</v>
      </c>
    </row>
    <row r="10" spans="1:28" s="114" customFormat="1" ht="15" customHeight="1" thickBot="1">
      <c r="A10" s="612"/>
      <c r="B10" s="613"/>
      <c r="C10" s="613"/>
      <c r="D10" s="613"/>
      <c r="E10" s="613"/>
      <c r="F10" s="613"/>
      <c r="G10" s="613"/>
      <c r="H10" s="613"/>
      <c r="I10" s="613"/>
      <c r="J10" s="627"/>
      <c r="K10" s="110">
        <f>IF(L10&gt;1,K9+1,0)</f>
        <v>4</v>
      </c>
      <c r="L10" s="111" t="s">
        <v>125</v>
      </c>
      <c r="M10" s="618"/>
      <c r="N10" s="110">
        <f>IF(O10&gt;1,N9+1,0)</f>
        <v>4</v>
      </c>
      <c r="O10" s="111" t="s">
        <v>77</v>
      </c>
      <c r="P10" s="110">
        <f t="shared" si="2"/>
        <v>0</v>
      </c>
      <c r="Q10" s="111"/>
      <c r="R10" s="612"/>
      <c r="S10" s="576"/>
      <c r="T10" s="577"/>
      <c r="U10" s="577"/>
      <c r="V10" s="579"/>
      <c r="W10" s="612"/>
      <c r="AA10" s="114" t="s">
        <v>5</v>
      </c>
      <c r="AB10" s="114" t="s">
        <v>18</v>
      </c>
    </row>
    <row r="11" spans="1:28" s="114" customFormat="1" ht="15" customHeight="1">
      <c r="A11" s="612"/>
      <c r="B11" s="594" t="s">
        <v>20</v>
      </c>
      <c r="C11" s="595"/>
      <c r="D11" s="637" t="s">
        <v>97</v>
      </c>
      <c r="E11" s="598" t="s">
        <v>104</v>
      </c>
      <c r="F11" s="598"/>
      <c r="G11" s="598"/>
      <c r="H11" s="598"/>
      <c r="I11" s="599"/>
      <c r="J11" s="627"/>
      <c r="K11" s="110">
        <f>IF(L11&gt;1,K10+1,0)</f>
        <v>5</v>
      </c>
      <c r="L11" s="111" t="s">
        <v>182</v>
      </c>
      <c r="M11" s="618"/>
      <c r="N11" s="110">
        <f>IF(O11&gt;1,N10+1,0)</f>
        <v>5</v>
      </c>
      <c r="O11" s="111" t="s">
        <v>79</v>
      </c>
      <c r="P11" s="110">
        <f t="shared" si="2"/>
        <v>0</v>
      </c>
      <c r="Q11" s="111"/>
      <c r="R11" s="612"/>
      <c r="S11" s="576"/>
      <c r="T11" s="577"/>
      <c r="U11" s="577"/>
      <c r="V11" s="579"/>
      <c r="W11" s="612"/>
    </row>
    <row r="12" spans="1:28" s="114" customFormat="1" ht="15" customHeight="1" thickBot="1">
      <c r="A12" s="612"/>
      <c r="B12" s="596"/>
      <c r="C12" s="597"/>
      <c r="D12" s="638"/>
      <c r="E12" s="600"/>
      <c r="F12" s="600"/>
      <c r="G12" s="600"/>
      <c r="H12" s="600"/>
      <c r="I12" s="601"/>
      <c r="J12" s="627"/>
      <c r="K12" s="110">
        <f>IF(L12&gt;1,K11+1,0)</f>
        <v>6</v>
      </c>
      <c r="L12" s="111" t="s">
        <v>154</v>
      </c>
      <c r="M12" s="618"/>
      <c r="N12" s="110">
        <f>IF(O12&gt;1,N11+1,0)</f>
        <v>0</v>
      </c>
      <c r="O12" s="111"/>
      <c r="P12" s="110">
        <f t="shared" si="2"/>
        <v>0</v>
      </c>
      <c r="Q12" s="111"/>
      <c r="R12" s="612"/>
      <c r="S12" s="580" t="s">
        <v>159</v>
      </c>
      <c r="T12" s="581"/>
      <c r="U12" s="581"/>
      <c r="V12" s="582"/>
      <c r="W12" s="612"/>
      <c r="AA12" s="114" t="s">
        <v>6</v>
      </c>
    </row>
    <row r="13" spans="1:28" s="114" customFormat="1" ht="15" customHeight="1" thickBot="1">
      <c r="A13" s="612"/>
      <c r="B13" s="613"/>
      <c r="C13" s="613"/>
      <c r="D13" s="613"/>
      <c r="E13" s="613"/>
      <c r="F13" s="613"/>
      <c r="G13" s="613"/>
      <c r="H13" s="613"/>
      <c r="I13" s="613"/>
      <c r="J13" s="627"/>
      <c r="K13" s="110">
        <f t="shared" ref="K13:K17" si="3">IF(L13&gt;1,K12+1,0)</f>
        <v>7</v>
      </c>
      <c r="L13" s="111" t="s">
        <v>155</v>
      </c>
      <c r="M13" s="618"/>
      <c r="N13" s="110">
        <f t="shared" si="1"/>
        <v>0</v>
      </c>
      <c r="O13" s="111"/>
      <c r="P13" s="110">
        <f t="shared" si="2"/>
        <v>0</v>
      </c>
      <c r="Q13" s="111"/>
      <c r="R13" s="612"/>
      <c r="S13" s="580"/>
      <c r="T13" s="581"/>
      <c r="U13" s="581"/>
      <c r="V13" s="582"/>
      <c r="W13" s="612"/>
      <c r="AA13" s="114" t="s">
        <v>5</v>
      </c>
      <c r="AB13" s="114" t="s">
        <v>18</v>
      </c>
    </row>
    <row r="14" spans="1:28" s="114" customFormat="1" ht="15" customHeight="1" thickBot="1">
      <c r="A14" s="612"/>
      <c r="B14" s="608" t="s">
        <v>12</v>
      </c>
      <c r="C14" s="609"/>
      <c r="D14" s="115" t="s">
        <v>97</v>
      </c>
      <c r="E14" s="632">
        <v>810000000</v>
      </c>
      <c r="F14" s="633"/>
      <c r="G14" s="633"/>
      <c r="H14" s="633"/>
      <c r="I14" s="634"/>
      <c r="J14" s="627"/>
      <c r="K14" s="110">
        <f t="shared" si="3"/>
        <v>8</v>
      </c>
      <c r="L14" s="111" t="s">
        <v>42</v>
      </c>
      <c r="M14" s="618"/>
      <c r="N14" s="110">
        <f t="shared" si="1"/>
        <v>0</v>
      </c>
      <c r="O14" s="111"/>
      <c r="P14" s="110">
        <f t="shared" si="2"/>
        <v>0</v>
      </c>
      <c r="Q14" s="111"/>
      <c r="R14" s="612"/>
      <c r="S14" s="583" t="s">
        <v>160</v>
      </c>
      <c r="T14" s="584"/>
      <c r="U14" s="584"/>
      <c r="V14" s="585"/>
      <c r="W14" s="612"/>
      <c r="AA14" s="114" t="s">
        <v>6</v>
      </c>
    </row>
    <row r="15" spans="1:28" s="114" customFormat="1" ht="15" customHeight="1" thickBot="1">
      <c r="A15" s="612"/>
      <c r="B15" s="613"/>
      <c r="C15" s="613"/>
      <c r="D15" s="613"/>
      <c r="E15" s="613"/>
      <c r="F15" s="613"/>
      <c r="G15" s="613"/>
      <c r="H15" s="613"/>
      <c r="I15" s="613"/>
      <c r="J15" s="627"/>
      <c r="K15" s="110">
        <f t="shared" si="3"/>
        <v>0</v>
      </c>
      <c r="L15" s="111"/>
      <c r="M15" s="618"/>
      <c r="N15" s="110">
        <f t="shared" si="1"/>
        <v>0</v>
      </c>
      <c r="O15" s="111"/>
      <c r="P15" s="110">
        <f t="shared" si="2"/>
        <v>0</v>
      </c>
      <c r="Q15" s="111"/>
      <c r="R15" s="612"/>
      <c r="S15" s="583"/>
      <c r="T15" s="584"/>
      <c r="U15" s="584"/>
      <c r="V15" s="585"/>
      <c r="W15" s="612"/>
      <c r="AA15" s="114" t="s">
        <v>7</v>
      </c>
    </row>
    <row r="16" spans="1:28" s="114" customFormat="1" ht="15" customHeight="1" thickBot="1">
      <c r="A16" s="612"/>
      <c r="B16" s="635" t="s">
        <v>13</v>
      </c>
      <c r="C16" s="636"/>
      <c r="D16" s="115" t="s">
        <v>97</v>
      </c>
      <c r="E16" s="610"/>
      <c r="F16" s="610"/>
      <c r="G16" s="610"/>
      <c r="H16" s="610"/>
      <c r="I16" s="611"/>
      <c r="J16" s="627"/>
      <c r="K16" s="110">
        <f t="shared" si="3"/>
        <v>0</v>
      </c>
      <c r="L16" s="111"/>
      <c r="M16" s="618"/>
      <c r="N16" s="110">
        <f t="shared" si="1"/>
        <v>0</v>
      </c>
      <c r="O16" s="111"/>
      <c r="P16" s="110">
        <f t="shared" si="2"/>
        <v>0</v>
      </c>
      <c r="Q16" s="111"/>
      <c r="R16" s="612"/>
      <c r="S16" s="586" t="s">
        <v>96</v>
      </c>
      <c r="T16" s="587"/>
      <c r="U16" s="587"/>
      <c r="V16" s="588"/>
      <c r="W16" s="612"/>
      <c r="AA16" s="114" t="s">
        <v>8</v>
      </c>
    </row>
    <row r="17" spans="1:27" s="114" customFormat="1" ht="15" customHeight="1" thickBot="1">
      <c r="A17" s="612"/>
      <c r="B17" s="613"/>
      <c r="C17" s="613"/>
      <c r="D17" s="613"/>
      <c r="E17" s="613"/>
      <c r="F17" s="613"/>
      <c r="G17" s="613"/>
      <c r="H17" s="613"/>
      <c r="I17" s="613"/>
      <c r="J17" s="627"/>
      <c r="K17" s="110">
        <f t="shared" si="3"/>
        <v>0</v>
      </c>
      <c r="L17" s="111"/>
      <c r="M17" s="618"/>
      <c r="N17" s="110">
        <f t="shared" si="1"/>
        <v>0</v>
      </c>
      <c r="O17" s="111"/>
      <c r="P17" s="110">
        <f t="shared" si="2"/>
        <v>0</v>
      </c>
      <c r="Q17" s="111"/>
      <c r="R17" s="612"/>
      <c r="S17" s="525"/>
      <c r="T17" s="526"/>
      <c r="U17" s="526"/>
      <c r="V17" s="527"/>
      <c r="W17" s="612"/>
      <c r="AA17" s="114" t="s">
        <v>7</v>
      </c>
    </row>
    <row r="18" spans="1:27" s="114" customFormat="1" ht="20.25" customHeight="1" thickBot="1">
      <c r="A18" s="612"/>
      <c r="B18" s="608" t="s">
        <v>14</v>
      </c>
      <c r="C18" s="609"/>
      <c r="D18" s="115" t="s">
        <v>97</v>
      </c>
      <c r="E18" s="610" t="s">
        <v>95</v>
      </c>
      <c r="F18" s="610"/>
      <c r="G18" s="610"/>
      <c r="H18" s="610"/>
      <c r="I18" s="611"/>
      <c r="J18" s="627"/>
      <c r="K18" s="110">
        <f t="shared" ref="K18:K20" si="4">IF(L18&gt;1,K17+1,0)</f>
        <v>0</v>
      </c>
      <c r="L18" s="111"/>
      <c r="M18" s="618"/>
      <c r="N18" s="110">
        <f t="shared" ref="N18:N20" si="5">IF(O18&gt;1,N17+1,0)</f>
        <v>0</v>
      </c>
      <c r="O18" s="111"/>
      <c r="P18" s="110">
        <f t="shared" ref="P18:P20" si="6">IF(Q18&gt;1,P17+1,0)</f>
        <v>0</v>
      </c>
      <c r="Q18" s="111"/>
      <c r="R18" s="612"/>
      <c r="S18" s="568" t="s">
        <v>161</v>
      </c>
      <c r="T18" s="569"/>
      <c r="U18" s="569"/>
      <c r="V18" s="570"/>
      <c r="W18" s="612"/>
      <c r="AA18" s="114" t="s">
        <v>8</v>
      </c>
    </row>
    <row r="19" spans="1:27" s="114" customFormat="1" ht="15" customHeight="1" thickBot="1">
      <c r="A19" s="612"/>
      <c r="B19" s="613"/>
      <c r="C19" s="613"/>
      <c r="D19" s="613"/>
      <c r="E19" s="613"/>
      <c r="F19" s="613"/>
      <c r="G19" s="613"/>
      <c r="H19" s="613"/>
      <c r="I19" s="613"/>
      <c r="J19" s="117"/>
      <c r="K19" s="110">
        <f t="shared" si="4"/>
        <v>0</v>
      </c>
      <c r="L19" s="111"/>
      <c r="M19" s="618"/>
      <c r="N19" s="110">
        <f t="shared" si="5"/>
        <v>0</v>
      </c>
      <c r="O19" s="111"/>
      <c r="P19" s="110">
        <f t="shared" si="6"/>
        <v>0</v>
      </c>
      <c r="Q19" s="111"/>
      <c r="R19" s="116"/>
      <c r="S19" s="568"/>
      <c r="T19" s="569"/>
      <c r="U19" s="569"/>
      <c r="V19" s="570"/>
      <c r="W19" s="116"/>
    </row>
    <row r="20" spans="1:27" s="114" customFormat="1" ht="18.75" customHeight="1" thickBot="1">
      <c r="A20" s="612"/>
      <c r="B20" s="608" t="s">
        <v>126</v>
      </c>
      <c r="C20" s="609"/>
      <c r="D20" s="115" t="s">
        <v>97</v>
      </c>
      <c r="E20" s="614">
        <v>45070</v>
      </c>
      <c r="F20" s="610"/>
      <c r="G20" s="610"/>
      <c r="H20" s="610"/>
      <c r="I20" s="611"/>
      <c r="J20" s="117"/>
      <c r="K20" s="112">
        <f t="shared" si="4"/>
        <v>0</v>
      </c>
      <c r="L20" s="113"/>
      <c r="M20" s="618"/>
      <c r="N20" s="112">
        <f t="shared" si="5"/>
        <v>0</v>
      </c>
      <c r="O20" s="113"/>
      <c r="P20" s="112">
        <f t="shared" si="6"/>
        <v>0</v>
      </c>
      <c r="Q20" s="113"/>
      <c r="R20" s="116"/>
      <c r="S20" s="571" t="s">
        <v>162</v>
      </c>
      <c r="T20" s="572"/>
      <c r="U20" s="572"/>
      <c r="V20" s="573"/>
      <c r="W20" s="116"/>
    </row>
    <row r="21" spans="1:27" ht="21" customHeight="1">
      <c r="A21" s="619" t="s">
        <v>187</v>
      </c>
      <c r="B21" s="619"/>
      <c r="C21" s="619"/>
      <c r="D21" s="619"/>
      <c r="E21" s="619"/>
      <c r="F21" s="619"/>
      <c r="G21" s="619"/>
      <c r="H21" s="619"/>
      <c r="I21" s="619"/>
      <c r="J21" s="619"/>
      <c r="K21" s="619"/>
      <c r="L21" s="619"/>
      <c r="M21" s="619"/>
      <c r="N21" s="619"/>
      <c r="O21" s="619"/>
      <c r="P21" s="619"/>
      <c r="Q21" s="619"/>
      <c r="R21" s="619"/>
      <c r="S21" s="619"/>
      <c r="T21" s="619"/>
      <c r="U21" s="619"/>
      <c r="V21" s="619"/>
      <c r="W21" s="619"/>
      <c r="AA21" t="s">
        <v>9</v>
      </c>
    </row>
  </sheetData>
  <sheetProtection password="E8FA" sheet="1" objects="1" scenarios="1" formatCells="0" formatColumns="0" formatRows="0" selectLockedCells="1"/>
  <mergeCells count="44">
    <mergeCell ref="B16:C16"/>
    <mergeCell ref="D8:D9"/>
    <mergeCell ref="D11:D12"/>
    <mergeCell ref="E16:I16"/>
    <mergeCell ref="B13:I13"/>
    <mergeCell ref="A21:W21"/>
    <mergeCell ref="R2:R18"/>
    <mergeCell ref="W2:W18"/>
    <mergeCell ref="B10:I10"/>
    <mergeCell ref="B17:I17"/>
    <mergeCell ref="B18:C18"/>
    <mergeCell ref="E18:I18"/>
    <mergeCell ref="B5:I5"/>
    <mergeCell ref="N5:Q5"/>
    <mergeCell ref="F2:I2"/>
    <mergeCell ref="J2:Q2"/>
    <mergeCell ref="J5:J18"/>
    <mergeCell ref="B8:C9"/>
    <mergeCell ref="B7:I7"/>
    <mergeCell ref="B14:C14"/>
    <mergeCell ref="E14:I14"/>
    <mergeCell ref="A1:W1"/>
    <mergeCell ref="E8:I9"/>
    <mergeCell ref="B11:C12"/>
    <mergeCell ref="E11:I12"/>
    <mergeCell ref="B3:Q3"/>
    <mergeCell ref="B2:E2"/>
    <mergeCell ref="B4:Q4"/>
    <mergeCell ref="B6:C6"/>
    <mergeCell ref="E6:I6"/>
    <mergeCell ref="A3:A20"/>
    <mergeCell ref="B19:I19"/>
    <mergeCell ref="B20:C20"/>
    <mergeCell ref="E20:I20"/>
    <mergeCell ref="K5:L5"/>
    <mergeCell ref="M5:M20"/>
    <mergeCell ref="B15:I15"/>
    <mergeCell ref="S18:V19"/>
    <mergeCell ref="S20:V20"/>
    <mergeCell ref="S2:T11"/>
    <mergeCell ref="U2:V11"/>
    <mergeCell ref="S12:V13"/>
    <mergeCell ref="S14:V15"/>
    <mergeCell ref="S16:V16"/>
  </mergeCells>
  <conditionalFormatting sqref="N7:Q20">
    <cfRule type="cellIs" dxfId="1009" priority="5" operator="equal">
      <formula>0</formula>
    </cfRule>
  </conditionalFormatting>
  <conditionalFormatting sqref="N7:O20">
    <cfRule type="expression" dxfId="1008" priority="4">
      <formula>$N7&gt;0</formula>
    </cfRule>
  </conditionalFormatting>
  <conditionalFormatting sqref="P7:Q20">
    <cfRule type="expression" dxfId="1007" priority="3">
      <formula>$P7&gt;0</formula>
    </cfRule>
  </conditionalFormatting>
  <conditionalFormatting sqref="K7:L20">
    <cfRule type="cellIs" dxfId="1006" priority="2" operator="equal">
      <formula>0</formula>
    </cfRule>
  </conditionalFormatting>
  <conditionalFormatting sqref="K7:L20">
    <cfRule type="expression" dxfId="1005" priority="1">
      <formula>$K7&gt;0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2060"/>
  </sheetPr>
  <dimension ref="A1:XFD151"/>
  <sheetViews>
    <sheetView topLeftCell="B1" zoomScale="85" zoomScaleNormal="85" zoomScalePageLayoutView="85" workbookViewId="0">
      <pane xSplit="6" ySplit="8" topLeftCell="H9" activePane="bottomRight" state="frozen"/>
      <selection activeCell="B1" sqref="B1"/>
      <selection pane="topRight" activeCell="H1" sqref="H1"/>
      <selection pane="bottomLeft" activeCell="B9" sqref="B9"/>
      <selection pane="bottomRight" activeCell="K3" sqref="K3:Y3"/>
    </sheetView>
  </sheetViews>
  <sheetFormatPr defaultColWidth="0" defaultRowHeight="0" customHeight="1" zeroHeight="1"/>
  <cols>
    <col min="1" max="1" width="6.7109375" hidden="1" customWidth="1"/>
    <col min="2" max="2" width="5.28515625" style="5" customWidth="1"/>
    <col min="3" max="3" width="6.7109375" style="5" customWidth="1"/>
    <col min="4" max="4" width="9.140625" style="5" customWidth="1"/>
    <col min="5" max="5" width="10.140625" style="5" hidden="1" customWidth="1"/>
    <col min="6" max="6" width="8.85546875" style="5" customWidth="1"/>
    <col min="7" max="9" width="18" style="5" customWidth="1"/>
    <col min="10" max="10" width="13.7109375" style="5" customWidth="1"/>
    <col min="11" max="13" width="6.85546875" style="5" customWidth="1"/>
    <col min="14" max="14" width="6.85546875" style="5" hidden="1" customWidth="1"/>
    <col min="15" max="15" width="7.5703125" style="5" customWidth="1"/>
    <col min="16" max="16" width="7.85546875" style="5" hidden="1" customWidth="1"/>
    <col min="17" max="17" width="7.85546875" style="5" customWidth="1"/>
    <col min="18" max="18" width="7.42578125" style="5" hidden="1" customWidth="1"/>
    <col min="19" max="19" width="7.42578125" style="5" customWidth="1"/>
    <col min="20" max="20" width="7.42578125" style="5" hidden="1" customWidth="1"/>
    <col min="21" max="21" width="7.42578125" style="5" customWidth="1"/>
    <col min="22" max="22" width="7.42578125" style="5" hidden="1" customWidth="1"/>
    <col min="23" max="23" width="7.28515625" style="5" customWidth="1"/>
    <col min="24" max="24" width="6" style="5" hidden="1" customWidth="1"/>
    <col min="25" max="25" width="5.42578125" style="5" bestFit="1" customWidth="1"/>
    <col min="26" max="28" width="6.85546875" style="5" customWidth="1"/>
    <col min="29" max="29" width="4.85546875" style="5" hidden="1" customWidth="1"/>
    <col min="30" max="30" width="6.85546875" style="5" customWidth="1"/>
    <col min="31" max="31" width="6.85546875" style="5" hidden="1" customWidth="1"/>
    <col min="32" max="32" width="7.7109375" style="5" customWidth="1"/>
    <col min="33" max="33" width="4.140625" style="5" hidden="1" customWidth="1"/>
    <col min="34" max="34" width="7.42578125" style="5" customWidth="1"/>
    <col min="35" max="35" width="7.42578125" style="5" hidden="1" customWidth="1"/>
    <col min="36" max="36" width="7.42578125" style="5" customWidth="1"/>
    <col min="37" max="37" width="4.5703125" style="5" hidden="1" customWidth="1"/>
    <col min="38" max="38" width="7.28515625" style="5" customWidth="1"/>
    <col min="39" max="39" width="7.7109375" style="5" hidden="1" customWidth="1"/>
    <col min="40" max="40" width="5.42578125" style="5" bestFit="1" customWidth="1"/>
    <col min="41" max="43" width="6.85546875" style="5" customWidth="1"/>
    <col min="44" max="44" width="6.85546875" style="5" hidden="1" customWidth="1"/>
    <col min="45" max="45" width="6.85546875" style="5" customWidth="1"/>
    <col min="46" max="46" width="6.85546875" style="5" hidden="1" customWidth="1"/>
    <col min="47" max="47" width="7.85546875" style="5" customWidth="1"/>
    <col min="48" max="48" width="7.42578125" style="5" hidden="1" customWidth="1"/>
    <col min="49" max="49" width="7.42578125" style="5" customWidth="1"/>
    <col min="50" max="50" width="7.42578125" style="5" hidden="1" customWidth="1"/>
    <col min="51" max="51" width="7.42578125" style="5" customWidth="1"/>
    <col min="52" max="52" width="7.42578125" style="5" hidden="1" customWidth="1"/>
    <col min="53" max="53" width="7.28515625" style="5" customWidth="1"/>
    <col min="54" max="54" width="6.5703125" style="5" hidden="1" customWidth="1"/>
    <col min="55" max="55" width="5.42578125" style="5" bestFit="1" customWidth="1"/>
    <col min="56" max="58" width="6.85546875" style="5" customWidth="1"/>
    <col min="59" max="59" width="6.85546875" style="5" hidden="1" customWidth="1"/>
    <col min="60" max="60" width="6.85546875" style="5" customWidth="1"/>
    <col min="61" max="61" width="6.85546875" style="5" hidden="1" customWidth="1"/>
    <col min="62" max="62" width="7.85546875" style="5" customWidth="1"/>
    <col min="63" max="63" width="7.42578125" style="5" hidden="1" customWidth="1"/>
    <col min="64" max="64" width="7.42578125" style="5" customWidth="1"/>
    <col min="65" max="65" width="7.42578125" style="5" hidden="1" customWidth="1"/>
    <col min="66" max="66" width="7.42578125" style="5" customWidth="1"/>
    <col min="67" max="67" width="7.42578125" style="5" hidden="1" customWidth="1"/>
    <col min="68" max="68" width="7.28515625" style="5" customWidth="1"/>
    <col min="69" max="69" width="7.7109375" style="5" hidden="1" customWidth="1"/>
    <col min="70" max="70" width="7.7109375" style="5" customWidth="1"/>
    <col min="71" max="73" width="6.85546875" style="5" customWidth="1"/>
    <col min="74" max="74" width="6.85546875" style="5" hidden="1" customWidth="1"/>
    <col min="75" max="75" width="6.85546875" style="5" customWidth="1"/>
    <col min="76" max="76" width="6.85546875" style="5" hidden="1" customWidth="1"/>
    <col min="77" max="77" width="7.85546875" style="5" customWidth="1"/>
    <col min="78" max="78" width="7.42578125" style="5" hidden="1" customWidth="1"/>
    <col min="79" max="79" width="7.42578125" style="5" customWidth="1"/>
    <col min="80" max="80" width="5.7109375" style="5" hidden="1" customWidth="1"/>
    <col min="81" max="81" width="7.42578125" style="5" customWidth="1"/>
    <col min="82" max="82" width="7.42578125" style="5" hidden="1" customWidth="1"/>
    <col min="83" max="83" width="7.28515625" style="5" customWidth="1"/>
    <col min="84" max="84" width="6.5703125" style="5" hidden="1" customWidth="1"/>
    <col min="85" max="85" width="5.42578125" style="5" bestFit="1" customWidth="1"/>
    <col min="86" max="90" width="6.42578125" style="5" customWidth="1"/>
    <col min="91" max="91" width="7.28515625" style="5" customWidth="1"/>
    <col min="92" max="92" width="6.28515625" style="5" hidden="1" customWidth="1"/>
    <col min="93" max="93" width="5.42578125" style="5" bestFit="1" customWidth="1"/>
    <col min="94" max="98" width="6.42578125" style="5" customWidth="1"/>
    <col min="99" max="99" width="7.28515625" style="5" customWidth="1"/>
    <col min="100" max="100" width="6.5703125" style="5" hidden="1" customWidth="1"/>
    <col min="101" max="101" width="6.140625" style="5" customWidth="1"/>
    <col min="102" max="106" width="6.42578125" style="5" customWidth="1"/>
    <col min="107" max="107" width="7.28515625" style="5" customWidth="1"/>
    <col min="108" max="108" width="5.85546875" style="5" hidden="1" customWidth="1"/>
    <col min="109" max="109" width="5.42578125" style="5" bestFit="1" customWidth="1"/>
    <col min="110" max="112" width="6.42578125" style="5" hidden="1" customWidth="1"/>
    <col min="113" max="114" width="9.7109375" style="5" hidden="1" customWidth="1"/>
    <col min="115" max="115" width="8.7109375" style="5" hidden="1" customWidth="1"/>
    <col min="116" max="116" width="7" style="5" hidden="1" customWidth="1"/>
    <col min="117" max="117" width="7.7109375" style="5" hidden="1" customWidth="1"/>
    <col min="118" max="119" width="7.42578125" style="5" customWidth="1"/>
    <col min="120" max="120" width="7.140625" style="5" customWidth="1"/>
    <col min="121" max="123" width="6.5703125" style="5" customWidth="1"/>
    <col min="124" max="124" width="6.140625" style="5" customWidth="1"/>
    <col min="125" max="125" width="10.85546875" style="5" customWidth="1"/>
    <col min="126" max="126" width="6.85546875" style="5" hidden="1" customWidth="1"/>
    <col min="127" max="127" width="7.5703125" style="5" customWidth="1"/>
    <col min="128" max="128" width="21.7109375" style="5" customWidth="1"/>
    <col min="129" max="130" width="4.7109375" style="12" hidden="1" customWidth="1"/>
    <col min="131" max="131" width="5.42578125" hidden="1" customWidth="1"/>
    <col min="132" max="135" width="5.42578125" style="300" hidden="1" customWidth="1"/>
    <col min="136" max="147" width="5.42578125" style="186" hidden="1" customWidth="1"/>
    <col min="148" max="16383" width="5.42578125" hidden="1"/>
    <col min="16384" max="16384" width="2.28515625" hidden="1"/>
  </cols>
  <sheetData>
    <row r="1" spans="1:147" ht="21.75" customHeight="1" thickBot="1">
      <c r="B1" s="747" t="str">
        <f>Master!E8</f>
        <v>Govt.Sr.Sec.Sch. Raimalwada</v>
      </c>
      <c r="C1" s="747"/>
      <c r="D1" s="747"/>
      <c r="E1" s="747"/>
      <c r="F1" s="747"/>
      <c r="G1" s="747"/>
      <c r="H1" s="747"/>
      <c r="I1" s="747"/>
      <c r="J1" s="748"/>
      <c r="K1" s="639" t="str">
        <f>Master!E8</f>
        <v>Govt.Sr.Sec.Sch. Raimalwada</v>
      </c>
      <c r="L1" s="640"/>
      <c r="M1" s="640"/>
      <c r="N1" s="640"/>
      <c r="O1" s="640"/>
      <c r="P1" s="640"/>
      <c r="Q1" s="640"/>
      <c r="R1" s="640"/>
      <c r="S1" s="640"/>
      <c r="T1" s="640"/>
      <c r="U1" s="640"/>
      <c r="V1" s="640"/>
      <c r="W1" s="640"/>
      <c r="X1" s="640"/>
      <c r="Y1" s="640"/>
      <c r="Z1" s="639" t="str">
        <f>$K$1</f>
        <v>Govt.Sr.Sec.Sch. Raimalwada</v>
      </c>
      <c r="AA1" s="640"/>
      <c r="AB1" s="640"/>
      <c r="AC1" s="640"/>
      <c r="AD1" s="640"/>
      <c r="AE1" s="640"/>
      <c r="AF1" s="640"/>
      <c r="AG1" s="640"/>
      <c r="AH1" s="640"/>
      <c r="AI1" s="640"/>
      <c r="AJ1" s="640"/>
      <c r="AK1" s="640"/>
      <c r="AL1" s="640"/>
      <c r="AM1" s="640"/>
      <c r="AN1" s="640"/>
      <c r="AO1" s="639" t="str">
        <f>$K$1</f>
        <v>Govt.Sr.Sec.Sch. Raimalwada</v>
      </c>
      <c r="AP1" s="640"/>
      <c r="AQ1" s="640"/>
      <c r="AR1" s="640"/>
      <c r="AS1" s="640"/>
      <c r="AT1" s="640"/>
      <c r="AU1" s="640"/>
      <c r="AV1" s="640"/>
      <c r="AW1" s="640"/>
      <c r="AX1" s="640"/>
      <c r="AY1" s="640"/>
      <c r="AZ1" s="640"/>
      <c r="BA1" s="640"/>
      <c r="BB1" s="640"/>
      <c r="BC1" s="640"/>
      <c r="BD1" s="639" t="str">
        <f>$K$1</f>
        <v>Govt.Sr.Sec.Sch. Raimalwada</v>
      </c>
      <c r="BE1" s="640"/>
      <c r="BF1" s="640"/>
      <c r="BG1" s="640"/>
      <c r="BH1" s="640"/>
      <c r="BI1" s="640"/>
      <c r="BJ1" s="640"/>
      <c r="BK1" s="640"/>
      <c r="BL1" s="640"/>
      <c r="BM1" s="640"/>
      <c r="BN1" s="640"/>
      <c r="BO1" s="640"/>
      <c r="BP1" s="640"/>
      <c r="BQ1" s="640"/>
      <c r="BR1" s="640"/>
      <c r="BS1" s="639" t="str">
        <f>$K$1</f>
        <v>Govt.Sr.Sec.Sch. Raimalwada</v>
      </c>
      <c r="BT1" s="640"/>
      <c r="BU1" s="640"/>
      <c r="BV1" s="640"/>
      <c r="BW1" s="640"/>
      <c r="BX1" s="640"/>
      <c r="BY1" s="640"/>
      <c r="BZ1" s="640"/>
      <c r="CA1" s="640"/>
      <c r="CB1" s="640"/>
      <c r="CC1" s="640"/>
      <c r="CD1" s="640"/>
      <c r="CE1" s="640"/>
      <c r="CF1" s="640"/>
      <c r="CG1" s="640"/>
      <c r="CH1" s="640" t="str">
        <f>Master!E8</f>
        <v>Govt.Sr.Sec.Sch. Raimalwada</v>
      </c>
      <c r="CI1" s="640"/>
      <c r="CJ1" s="640"/>
      <c r="CK1" s="640"/>
      <c r="CL1" s="640"/>
      <c r="CM1" s="640"/>
      <c r="CN1" s="640"/>
      <c r="CO1" s="640"/>
      <c r="CP1" s="640"/>
      <c r="CQ1" s="640"/>
      <c r="CR1" s="640"/>
      <c r="CS1" s="640"/>
      <c r="CT1" s="640"/>
      <c r="CU1" s="640"/>
      <c r="CV1" s="640"/>
      <c r="CW1" s="640"/>
      <c r="CX1" s="640"/>
      <c r="CY1" s="640"/>
      <c r="CZ1" s="640"/>
      <c r="DA1" s="640"/>
      <c r="DB1" s="640"/>
      <c r="DC1" s="640"/>
      <c r="DD1" s="640"/>
      <c r="DE1" s="640"/>
      <c r="DF1" s="640"/>
      <c r="DG1" s="640"/>
      <c r="DH1" s="640"/>
      <c r="DI1" s="640"/>
      <c r="DJ1" s="640"/>
      <c r="DK1" s="640"/>
      <c r="DL1" s="640"/>
      <c r="DM1" s="640"/>
      <c r="DN1" s="640"/>
      <c r="DO1" s="640"/>
      <c r="DP1" s="640"/>
      <c r="DQ1" s="640"/>
      <c r="DR1" s="640"/>
      <c r="DS1" s="640"/>
      <c r="DT1" s="640"/>
      <c r="DU1" s="640"/>
      <c r="DV1" s="640"/>
      <c r="DW1" s="640"/>
      <c r="DX1" s="769"/>
      <c r="DY1" s="689"/>
      <c r="DZ1" s="690"/>
    </row>
    <row r="2" spans="1:147" s="10" customFormat="1" ht="48" customHeight="1" thickBot="1">
      <c r="B2" s="747"/>
      <c r="C2" s="747"/>
      <c r="D2" s="747"/>
      <c r="E2" s="747"/>
      <c r="F2" s="747"/>
      <c r="G2" s="747"/>
      <c r="H2" s="747"/>
      <c r="I2" s="747"/>
      <c r="J2" s="748"/>
      <c r="K2" s="742" t="s">
        <v>59</v>
      </c>
      <c r="L2" s="742"/>
      <c r="M2" s="742"/>
      <c r="N2" s="742"/>
      <c r="O2" s="742"/>
      <c r="P2" s="742"/>
      <c r="Q2" s="742"/>
      <c r="R2" s="742"/>
      <c r="S2" s="743"/>
      <c r="T2" s="126"/>
      <c r="U2" s="744">
        <f>Master!E20</f>
        <v>45070</v>
      </c>
      <c r="V2" s="745"/>
      <c r="W2" s="745"/>
      <c r="X2" s="745"/>
      <c r="Y2" s="746"/>
      <c r="Z2" s="723" t="s">
        <v>47</v>
      </c>
      <c r="AA2" s="724"/>
      <c r="AB2" s="724"/>
      <c r="AC2" s="724"/>
      <c r="AD2" s="724"/>
      <c r="AE2" s="724"/>
      <c r="AF2" s="724"/>
      <c r="AG2" s="724"/>
      <c r="AH2" s="724"/>
      <c r="AI2" s="724"/>
      <c r="AJ2" s="724"/>
      <c r="AK2" s="724"/>
      <c r="AL2" s="724"/>
      <c r="AM2" s="724"/>
      <c r="AN2" s="724"/>
      <c r="AO2" s="724"/>
      <c r="AP2" s="724"/>
      <c r="AQ2" s="724"/>
      <c r="AR2" s="724"/>
      <c r="AS2" s="724"/>
      <c r="AT2" s="724"/>
      <c r="AU2" s="724"/>
      <c r="AV2" s="724"/>
      <c r="AW2" s="724"/>
      <c r="AX2" s="724"/>
      <c r="AY2" s="724"/>
      <c r="AZ2" s="724"/>
      <c r="BA2" s="724"/>
      <c r="BB2" s="724"/>
      <c r="BC2" s="724"/>
      <c r="BD2" s="724"/>
      <c r="BE2" s="724"/>
      <c r="BF2" s="724"/>
      <c r="BG2" s="724"/>
      <c r="BH2" s="724"/>
      <c r="BI2" s="724"/>
      <c r="BJ2" s="724"/>
      <c r="BK2" s="724"/>
      <c r="BL2" s="724"/>
      <c r="BM2" s="724"/>
      <c r="BN2" s="724"/>
      <c r="BO2" s="724"/>
      <c r="BP2" s="724"/>
      <c r="BQ2" s="724"/>
      <c r="BR2" s="724"/>
      <c r="BS2" s="724"/>
      <c r="BT2" s="724"/>
      <c r="BU2" s="724"/>
      <c r="BV2" s="724"/>
      <c r="BW2" s="724"/>
      <c r="BX2" s="724"/>
      <c r="BY2" s="724"/>
      <c r="BZ2" s="724"/>
      <c r="CA2" s="724"/>
      <c r="CB2" s="724"/>
      <c r="CC2" s="724"/>
      <c r="CD2" s="724"/>
      <c r="CE2" s="724"/>
      <c r="CF2" s="724"/>
      <c r="CG2" s="724"/>
      <c r="CH2" s="724"/>
      <c r="CI2" s="724"/>
      <c r="CJ2" s="724"/>
      <c r="CK2" s="724"/>
      <c r="CL2" s="724"/>
      <c r="CM2" s="724"/>
      <c r="CN2" s="724"/>
      <c r="CO2" s="724"/>
      <c r="CP2" s="724"/>
      <c r="CQ2" s="724"/>
      <c r="CR2" s="724"/>
      <c r="CS2" s="724"/>
      <c r="CT2" s="724"/>
      <c r="CU2" s="724"/>
      <c r="CV2" s="724"/>
      <c r="CW2" s="724"/>
      <c r="CX2" s="724"/>
      <c r="CY2" s="724"/>
      <c r="CZ2" s="724"/>
      <c r="DA2" s="724"/>
      <c r="DB2" s="724"/>
      <c r="DC2" s="724"/>
      <c r="DD2" s="724"/>
      <c r="DE2" s="724"/>
      <c r="DF2" s="724"/>
      <c r="DG2" s="724"/>
      <c r="DH2" s="724"/>
      <c r="DI2" s="724"/>
      <c r="DJ2" s="724"/>
      <c r="DK2" s="724"/>
      <c r="DL2" s="724"/>
      <c r="DM2" s="724"/>
      <c r="DN2" s="724"/>
      <c r="DO2" s="724"/>
      <c r="DP2" s="724"/>
      <c r="DQ2" s="724"/>
      <c r="DR2" s="724"/>
      <c r="DS2" s="724"/>
      <c r="DT2" s="724"/>
      <c r="DU2" s="724"/>
      <c r="DV2" s="724"/>
      <c r="DW2" s="724"/>
      <c r="DX2" s="725"/>
      <c r="DY2" s="689"/>
      <c r="DZ2" s="690"/>
      <c r="EB2" s="187"/>
      <c r="EC2" s="187"/>
      <c r="ED2" s="187"/>
      <c r="EE2" s="187"/>
      <c r="EF2" s="187"/>
      <c r="EG2" s="187"/>
      <c r="EH2" s="187"/>
      <c r="EI2" s="187"/>
      <c r="EJ2" s="187"/>
      <c r="EK2" s="187"/>
      <c r="EL2" s="187"/>
      <c r="EM2" s="187"/>
      <c r="EN2" s="187"/>
      <c r="EO2" s="187"/>
      <c r="EP2" s="187"/>
      <c r="EQ2" s="187"/>
    </row>
    <row r="3" spans="1:147" s="3" customFormat="1" ht="21" customHeight="1" thickBot="1">
      <c r="B3" s="726" t="s">
        <v>54</v>
      </c>
      <c r="C3" s="727"/>
      <c r="D3" s="727"/>
      <c r="E3" s="727"/>
      <c r="F3" s="735">
        <f>Master!E14</f>
        <v>810000000</v>
      </c>
      <c r="G3" s="736"/>
      <c r="H3" s="16" t="s">
        <v>55</v>
      </c>
      <c r="I3" s="737" t="str">
        <f>Master!E6</f>
        <v>2022-23</v>
      </c>
      <c r="J3" s="738"/>
      <c r="K3" s="739" t="s">
        <v>30</v>
      </c>
      <c r="L3" s="739"/>
      <c r="M3" s="739"/>
      <c r="N3" s="739"/>
      <c r="O3" s="739"/>
      <c r="P3" s="739"/>
      <c r="Q3" s="740"/>
      <c r="R3" s="740"/>
      <c r="S3" s="740"/>
      <c r="T3" s="740"/>
      <c r="U3" s="740"/>
      <c r="V3" s="740"/>
      <c r="W3" s="740"/>
      <c r="X3" s="740"/>
      <c r="Y3" s="741"/>
      <c r="Z3" s="749" t="s">
        <v>68</v>
      </c>
      <c r="AA3" s="750"/>
      <c r="AB3" s="750"/>
      <c r="AC3" s="750"/>
      <c r="AD3" s="750"/>
      <c r="AE3" s="750"/>
      <c r="AF3" s="751"/>
      <c r="AG3" s="751"/>
      <c r="AH3" s="751"/>
      <c r="AI3" s="751"/>
      <c r="AJ3" s="751"/>
      <c r="AK3" s="751"/>
      <c r="AL3" s="751"/>
      <c r="AM3" s="751"/>
      <c r="AN3" s="752"/>
      <c r="AO3" s="641" t="s">
        <v>69</v>
      </c>
      <c r="AP3" s="642"/>
      <c r="AQ3" s="642"/>
      <c r="AR3" s="642"/>
      <c r="AS3" s="642"/>
      <c r="AT3" s="642"/>
      <c r="AU3" s="643"/>
      <c r="AV3" s="643"/>
      <c r="AW3" s="643"/>
      <c r="AX3" s="643"/>
      <c r="AY3" s="643"/>
      <c r="AZ3" s="643"/>
      <c r="BA3" s="643"/>
      <c r="BB3" s="643"/>
      <c r="BC3" s="644"/>
      <c r="BD3" s="701" t="s">
        <v>125</v>
      </c>
      <c r="BE3" s="702"/>
      <c r="BF3" s="702"/>
      <c r="BG3" s="702"/>
      <c r="BH3" s="702"/>
      <c r="BI3" s="702"/>
      <c r="BJ3" s="702"/>
      <c r="BK3" s="702"/>
      <c r="BL3" s="702"/>
      <c r="BM3" s="702"/>
      <c r="BN3" s="702"/>
      <c r="BO3" s="702"/>
      <c r="BP3" s="702"/>
      <c r="BQ3" s="702"/>
      <c r="BR3" s="703"/>
      <c r="BS3" s="641" t="s">
        <v>182</v>
      </c>
      <c r="BT3" s="642"/>
      <c r="BU3" s="642"/>
      <c r="BV3" s="642"/>
      <c r="BW3" s="642"/>
      <c r="BX3" s="642"/>
      <c r="BY3" s="643"/>
      <c r="BZ3" s="643"/>
      <c r="CA3" s="643"/>
      <c r="CB3" s="643"/>
      <c r="CC3" s="643"/>
      <c r="CD3" s="643"/>
      <c r="CE3" s="643"/>
      <c r="CF3" s="643"/>
      <c r="CG3" s="644"/>
      <c r="CH3" s="671" t="s">
        <v>42</v>
      </c>
      <c r="CI3" s="672"/>
      <c r="CJ3" s="672"/>
      <c r="CK3" s="672"/>
      <c r="CL3" s="672"/>
      <c r="CM3" s="673"/>
      <c r="CN3" s="673"/>
      <c r="CO3" s="674"/>
      <c r="CP3" s="728" t="s">
        <v>154</v>
      </c>
      <c r="CQ3" s="729"/>
      <c r="CR3" s="729"/>
      <c r="CS3" s="729"/>
      <c r="CT3" s="729"/>
      <c r="CU3" s="730"/>
      <c r="CV3" s="730"/>
      <c r="CW3" s="731"/>
      <c r="CX3" s="778" t="s">
        <v>155</v>
      </c>
      <c r="CY3" s="779"/>
      <c r="CZ3" s="779"/>
      <c r="DA3" s="779"/>
      <c r="DB3" s="779"/>
      <c r="DC3" s="780"/>
      <c r="DD3" s="780"/>
      <c r="DE3" s="781"/>
      <c r="DF3" s="671"/>
      <c r="DG3" s="672"/>
      <c r="DH3" s="672"/>
      <c r="DI3" s="672"/>
      <c r="DJ3" s="672"/>
      <c r="DK3" s="673"/>
      <c r="DL3" s="673"/>
      <c r="DM3" s="674"/>
      <c r="DN3" s="732" t="s">
        <v>45</v>
      </c>
      <c r="DO3" s="733"/>
      <c r="DP3" s="734"/>
      <c r="DQ3" s="770" t="s">
        <v>52</v>
      </c>
      <c r="DR3" s="771"/>
      <c r="DS3" s="771"/>
      <c r="DT3" s="771"/>
      <c r="DU3" s="771"/>
      <c r="DV3" s="771"/>
      <c r="DW3" s="772"/>
      <c r="DX3" s="773" t="s">
        <v>58</v>
      </c>
      <c r="DY3" s="689"/>
      <c r="DZ3" s="690"/>
      <c r="EB3" s="300"/>
      <c r="EC3" s="300"/>
      <c r="ED3" s="300"/>
      <c r="EE3" s="300"/>
      <c r="EF3" s="186"/>
      <c r="EG3" s="186"/>
      <c r="EH3" s="186"/>
      <c r="EI3" s="186"/>
      <c r="EJ3" s="186"/>
      <c r="EK3" s="186"/>
      <c r="EL3" s="186"/>
      <c r="EM3" s="186"/>
      <c r="EN3" s="186"/>
      <c r="EO3" s="186"/>
      <c r="EP3" s="186"/>
      <c r="EQ3" s="186"/>
    </row>
    <row r="4" spans="1:147" s="3" customFormat="1" ht="26.25" customHeight="1" thickBot="1">
      <c r="B4" s="691" t="s">
        <v>92</v>
      </c>
      <c r="C4" s="692"/>
      <c r="D4" s="692"/>
      <c r="E4" s="693"/>
      <c r="F4" s="694">
        <v>2</v>
      </c>
      <c r="G4" s="695"/>
      <c r="H4" s="17" t="s">
        <v>56</v>
      </c>
      <c r="I4" s="696" t="s">
        <v>89</v>
      </c>
      <c r="J4" s="697"/>
      <c r="K4" s="698"/>
      <c r="L4" s="698"/>
      <c r="M4" s="698"/>
      <c r="N4" s="698"/>
      <c r="O4" s="698"/>
      <c r="P4" s="698"/>
      <c r="Q4" s="699"/>
      <c r="R4" s="699"/>
      <c r="S4" s="699"/>
      <c r="T4" s="699"/>
      <c r="U4" s="699"/>
      <c r="V4" s="699"/>
      <c r="W4" s="699"/>
      <c r="X4" s="699"/>
      <c r="Y4" s="700"/>
      <c r="Z4" s="753"/>
      <c r="AA4" s="754"/>
      <c r="AB4" s="754"/>
      <c r="AC4" s="754"/>
      <c r="AD4" s="754"/>
      <c r="AE4" s="754"/>
      <c r="AF4" s="755"/>
      <c r="AG4" s="755"/>
      <c r="AH4" s="755"/>
      <c r="AI4" s="755"/>
      <c r="AJ4" s="755"/>
      <c r="AK4" s="755"/>
      <c r="AL4" s="755"/>
      <c r="AM4" s="755"/>
      <c r="AN4" s="756"/>
      <c r="AO4" s="645"/>
      <c r="AP4" s="646"/>
      <c r="AQ4" s="646"/>
      <c r="AR4" s="646"/>
      <c r="AS4" s="646"/>
      <c r="AT4" s="646"/>
      <c r="AU4" s="647"/>
      <c r="AV4" s="647"/>
      <c r="AW4" s="647"/>
      <c r="AX4" s="647"/>
      <c r="AY4" s="647"/>
      <c r="AZ4" s="647"/>
      <c r="BA4" s="647"/>
      <c r="BB4" s="647"/>
      <c r="BC4" s="648"/>
      <c r="BD4" s="704"/>
      <c r="BE4" s="705"/>
      <c r="BF4" s="705"/>
      <c r="BG4" s="705"/>
      <c r="BH4" s="705"/>
      <c r="BI4" s="705"/>
      <c r="BJ4" s="705"/>
      <c r="BK4" s="705"/>
      <c r="BL4" s="705"/>
      <c r="BM4" s="705"/>
      <c r="BN4" s="705"/>
      <c r="BO4" s="705"/>
      <c r="BP4" s="705"/>
      <c r="BQ4" s="705"/>
      <c r="BR4" s="706"/>
      <c r="BS4" s="645"/>
      <c r="BT4" s="646"/>
      <c r="BU4" s="646"/>
      <c r="BV4" s="646"/>
      <c r="BW4" s="646"/>
      <c r="BX4" s="646"/>
      <c r="BY4" s="647"/>
      <c r="BZ4" s="647"/>
      <c r="CA4" s="647"/>
      <c r="CB4" s="647"/>
      <c r="CC4" s="647"/>
      <c r="CD4" s="647"/>
      <c r="CE4" s="647"/>
      <c r="CF4" s="647"/>
      <c r="CG4" s="648"/>
      <c r="CH4" s="675"/>
      <c r="CI4" s="676"/>
      <c r="CJ4" s="676"/>
      <c r="CK4" s="676"/>
      <c r="CL4" s="676"/>
      <c r="CM4" s="677"/>
      <c r="CN4" s="677"/>
      <c r="CO4" s="678"/>
      <c r="CP4" s="645"/>
      <c r="CQ4" s="646"/>
      <c r="CR4" s="646"/>
      <c r="CS4" s="646"/>
      <c r="CT4" s="646"/>
      <c r="CU4" s="647"/>
      <c r="CV4" s="647"/>
      <c r="CW4" s="648"/>
      <c r="CX4" s="805"/>
      <c r="CY4" s="806"/>
      <c r="CZ4" s="806"/>
      <c r="DA4" s="806"/>
      <c r="DB4" s="806"/>
      <c r="DC4" s="807"/>
      <c r="DD4" s="807"/>
      <c r="DE4" s="808"/>
      <c r="DF4" s="675"/>
      <c r="DG4" s="676"/>
      <c r="DH4" s="676"/>
      <c r="DI4" s="676"/>
      <c r="DJ4" s="676"/>
      <c r="DK4" s="677"/>
      <c r="DL4" s="677"/>
      <c r="DM4" s="678"/>
      <c r="DN4" s="794" t="s">
        <v>43</v>
      </c>
      <c r="DO4" s="796" t="s">
        <v>44</v>
      </c>
      <c r="DP4" s="798" t="s">
        <v>46</v>
      </c>
      <c r="DQ4" s="800" t="s">
        <v>48</v>
      </c>
      <c r="DR4" s="782" t="s">
        <v>50</v>
      </c>
      <c r="DS4" s="782" t="s">
        <v>51</v>
      </c>
      <c r="DT4" s="782" t="s">
        <v>163</v>
      </c>
      <c r="DU4" s="785" t="s">
        <v>49</v>
      </c>
      <c r="DV4" s="18"/>
      <c r="DW4" s="788" t="s">
        <v>53</v>
      </c>
      <c r="DX4" s="774"/>
      <c r="DY4" s="689"/>
      <c r="DZ4" s="690"/>
      <c r="EB4" s="300"/>
      <c r="EC4" s="300"/>
      <c r="ED4" s="300"/>
      <c r="EE4" s="300"/>
      <c r="EF4" s="186"/>
      <c r="EG4" s="186"/>
      <c r="EH4" s="186"/>
      <c r="EI4" s="186"/>
      <c r="EJ4" s="186"/>
      <c r="EK4" s="186"/>
      <c r="EL4" s="186"/>
      <c r="EM4" s="186"/>
      <c r="EN4" s="186"/>
      <c r="EO4" s="186"/>
      <c r="EP4" s="186"/>
      <c r="EQ4" s="186"/>
    </row>
    <row r="5" spans="1:147" ht="23.25" customHeight="1" thickBot="1">
      <c r="B5" s="822" t="s">
        <v>29</v>
      </c>
      <c r="C5" s="823"/>
      <c r="D5" s="823"/>
      <c r="E5" s="823"/>
      <c r="F5" s="823"/>
      <c r="G5" s="823"/>
      <c r="H5" s="823"/>
      <c r="I5" s="823"/>
      <c r="J5" s="824"/>
      <c r="K5" s="829" t="s">
        <v>108</v>
      </c>
      <c r="L5" s="830"/>
      <c r="M5" s="830"/>
      <c r="N5" s="831"/>
      <c r="O5" s="827" t="s">
        <v>31</v>
      </c>
      <c r="P5" s="827"/>
      <c r="Q5" s="827"/>
      <c r="R5" s="828"/>
      <c r="S5" s="825" t="s">
        <v>32</v>
      </c>
      <c r="T5" s="825"/>
      <c r="U5" s="825"/>
      <c r="V5" s="19"/>
      <c r="W5" s="826" t="s">
        <v>35</v>
      </c>
      <c r="X5" s="791" t="s">
        <v>41</v>
      </c>
      <c r="Y5" s="20" t="s">
        <v>37</v>
      </c>
      <c r="Z5" s="757" t="s">
        <v>108</v>
      </c>
      <c r="AA5" s="758"/>
      <c r="AB5" s="758"/>
      <c r="AC5" s="759"/>
      <c r="AD5" s="760" t="s">
        <v>31</v>
      </c>
      <c r="AE5" s="760"/>
      <c r="AF5" s="760"/>
      <c r="AG5" s="761"/>
      <c r="AH5" s="762" t="s">
        <v>32</v>
      </c>
      <c r="AI5" s="762"/>
      <c r="AJ5" s="762"/>
      <c r="AK5" s="104"/>
      <c r="AL5" s="763" t="s">
        <v>35</v>
      </c>
      <c r="AM5" s="764" t="s">
        <v>41</v>
      </c>
      <c r="AN5" s="67" t="s">
        <v>37</v>
      </c>
      <c r="AO5" s="649" t="s">
        <v>108</v>
      </c>
      <c r="AP5" s="650"/>
      <c r="AQ5" s="650"/>
      <c r="AR5" s="651"/>
      <c r="AS5" s="652" t="s">
        <v>31</v>
      </c>
      <c r="AT5" s="652"/>
      <c r="AU5" s="652"/>
      <c r="AV5" s="653"/>
      <c r="AW5" s="654" t="s">
        <v>32</v>
      </c>
      <c r="AX5" s="654"/>
      <c r="AY5" s="654"/>
      <c r="AZ5" s="103"/>
      <c r="BA5" s="655" t="s">
        <v>35</v>
      </c>
      <c r="BB5" s="656" t="s">
        <v>41</v>
      </c>
      <c r="BC5" s="74" t="s">
        <v>37</v>
      </c>
      <c r="BD5" s="707" t="s">
        <v>108</v>
      </c>
      <c r="BE5" s="708"/>
      <c r="BF5" s="708"/>
      <c r="BG5" s="709"/>
      <c r="BH5" s="710" t="s">
        <v>31</v>
      </c>
      <c r="BI5" s="711"/>
      <c r="BJ5" s="711"/>
      <c r="BK5" s="712"/>
      <c r="BL5" s="713" t="s">
        <v>32</v>
      </c>
      <c r="BM5" s="714"/>
      <c r="BN5" s="715"/>
      <c r="BO5" s="106"/>
      <c r="BP5" s="716" t="s">
        <v>35</v>
      </c>
      <c r="BQ5" s="718" t="s">
        <v>41</v>
      </c>
      <c r="BR5" s="83" t="s">
        <v>37</v>
      </c>
      <c r="BS5" s="649" t="s">
        <v>108</v>
      </c>
      <c r="BT5" s="650"/>
      <c r="BU5" s="650"/>
      <c r="BV5" s="651"/>
      <c r="BW5" s="652" t="s">
        <v>31</v>
      </c>
      <c r="BX5" s="652"/>
      <c r="BY5" s="652"/>
      <c r="BZ5" s="653"/>
      <c r="CA5" s="654" t="s">
        <v>32</v>
      </c>
      <c r="CB5" s="654"/>
      <c r="CC5" s="654"/>
      <c r="CD5" s="103"/>
      <c r="CE5" s="655" t="s">
        <v>35</v>
      </c>
      <c r="CF5" s="656" t="s">
        <v>41</v>
      </c>
      <c r="CG5" s="74" t="s">
        <v>37</v>
      </c>
      <c r="CH5" s="679" t="s">
        <v>156</v>
      </c>
      <c r="CI5" s="681" t="s">
        <v>157</v>
      </c>
      <c r="CJ5" s="681" t="s">
        <v>109</v>
      </c>
      <c r="CK5" s="681" t="s">
        <v>110</v>
      </c>
      <c r="CL5" s="681" t="s">
        <v>111</v>
      </c>
      <c r="CM5" s="683" t="s">
        <v>35</v>
      </c>
      <c r="CN5" s="684" t="s">
        <v>41</v>
      </c>
      <c r="CO5" s="22" t="s">
        <v>37</v>
      </c>
      <c r="CP5" s="803" t="s">
        <v>156</v>
      </c>
      <c r="CQ5" s="776" t="s">
        <v>157</v>
      </c>
      <c r="CR5" s="776" t="s">
        <v>109</v>
      </c>
      <c r="CS5" s="776" t="s">
        <v>110</v>
      </c>
      <c r="CT5" s="776" t="s">
        <v>111</v>
      </c>
      <c r="CU5" s="655" t="s">
        <v>35</v>
      </c>
      <c r="CV5" s="656" t="s">
        <v>41</v>
      </c>
      <c r="CW5" s="74" t="s">
        <v>37</v>
      </c>
      <c r="CX5" s="661" t="s">
        <v>156</v>
      </c>
      <c r="CY5" s="663" t="s">
        <v>157</v>
      </c>
      <c r="CZ5" s="663" t="s">
        <v>109</v>
      </c>
      <c r="DA5" s="663" t="s">
        <v>110</v>
      </c>
      <c r="DB5" s="663" t="s">
        <v>111</v>
      </c>
      <c r="DC5" s="665" t="s">
        <v>35</v>
      </c>
      <c r="DD5" s="666" t="s">
        <v>41</v>
      </c>
      <c r="DE5" s="21" t="s">
        <v>37</v>
      </c>
      <c r="DF5" s="679" t="s">
        <v>65</v>
      </c>
      <c r="DG5" s="681" t="s">
        <v>153</v>
      </c>
      <c r="DH5" s="681" t="s">
        <v>109</v>
      </c>
      <c r="DI5" s="681" t="s">
        <v>110</v>
      </c>
      <c r="DJ5" s="681" t="s">
        <v>111</v>
      </c>
      <c r="DK5" s="683" t="s">
        <v>35</v>
      </c>
      <c r="DL5" s="684" t="s">
        <v>41</v>
      </c>
      <c r="DM5" s="22" t="s">
        <v>37</v>
      </c>
      <c r="DN5" s="794"/>
      <c r="DO5" s="796"/>
      <c r="DP5" s="798"/>
      <c r="DQ5" s="801"/>
      <c r="DR5" s="783"/>
      <c r="DS5" s="783"/>
      <c r="DT5" s="783"/>
      <c r="DU5" s="786"/>
      <c r="DV5" s="23"/>
      <c r="DW5" s="789"/>
      <c r="DX5" s="774"/>
      <c r="DY5" s="689"/>
      <c r="DZ5" s="690"/>
    </row>
    <row r="6" spans="1:147" ht="42.75" customHeight="1">
      <c r="B6" s="812" t="s">
        <v>38</v>
      </c>
      <c r="C6" s="814" t="s">
        <v>27</v>
      </c>
      <c r="D6" s="814" t="s">
        <v>21</v>
      </c>
      <c r="E6" s="814" t="s">
        <v>28</v>
      </c>
      <c r="F6" s="816" t="s">
        <v>22</v>
      </c>
      <c r="G6" s="814" t="s">
        <v>23</v>
      </c>
      <c r="H6" s="814" t="s">
        <v>24</v>
      </c>
      <c r="I6" s="814" t="s">
        <v>25</v>
      </c>
      <c r="J6" s="818" t="s">
        <v>26</v>
      </c>
      <c r="K6" s="142" t="s">
        <v>105</v>
      </c>
      <c r="L6" s="143" t="s">
        <v>106</v>
      </c>
      <c r="M6" s="536" t="s">
        <v>158</v>
      </c>
      <c r="N6" s="144" t="s">
        <v>107</v>
      </c>
      <c r="O6" s="134" t="s">
        <v>33</v>
      </c>
      <c r="P6" s="135" t="s">
        <v>127</v>
      </c>
      <c r="Q6" s="134" t="s">
        <v>34</v>
      </c>
      <c r="R6" s="24" t="s">
        <v>35</v>
      </c>
      <c r="S6" s="140" t="s">
        <v>33</v>
      </c>
      <c r="T6" s="140" t="s">
        <v>127</v>
      </c>
      <c r="U6" s="140" t="s">
        <v>34</v>
      </c>
      <c r="V6" s="24" t="s">
        <v>35</v>
      </c>
      <c r="W6" s="826"/>
      <c r="X6" s="792"/>
      <c r="Y6" s="820" t="s">
        <v>150</v>
      </c>
      <c r="Z6" s="145" t="s">
        <v>105</v>
      </c>
      <c r="AA6" s="146" t="s">
        <v>106</v>
      </c>
      <c r="AB6" s="536" t="s">
        <v>158</v>
      </c>
      <c r="AC6" s="147" t="s">
        <v>107</v>
      </c>
      <c r="AD6" s="148" t="s">
        <v>33</v>
      </c>
      <c r="AE6" s="149" t="s">
        <v>127</v>
      </c>
      <c r="AF6" s="148" t="s">
        <v>34</v>
      </c>
      <c r="AG6" s="68" t="s">
        <v>35</v>
      </c>
      <c r="AH6" s="150" t="s">
        <v>33</v>
      </c>
      <c r="AI6" s="150" t="s">
        <v>127</v>
      </c>
      <c r="AJ6" s="150" t="s">
        <v>34</v>
      </c>
      <c r="AK6" s="68" t="s">
        <v>35</v>
      </c>
      <c r="AL6" s="763"/>
      <c r="AM6" s="765"/>
      <c r="AN6" s="767" t="s">
        <v>150</v>
      </c>
      <c r="AO6" s="161" t="s">
        <v>105</v>
      </c>
      <c r="AP6" s="162" t="s">
        <v>106</v>
      </c>
      <c r="AQ6" s="536" t="s">
        <v>158</v>
      </c>
      <c r="AR6" s="163" t="s">
        <v>107</v>
      </c>
      <c r="AS6" s="164" t="s">
        <v>33</v>
      </c>
      <c r="AT6" s="165" t="s">
        <v>127</v>
      </c>
      <c r="AU6" s="164" t="s">
        <v>34</v>
      </c>
      <c r="AV6" s="75" t="s">
        <v>35</v>
      </c>
      <c r="AW6" s="166" t="s">
        <v>33</v>
      </c>
      <c r="AX6" s="166" t="s">
        <v>127</v>
      </c>
      <c r="AY6" s="166" t="s">
        <v>34</v>
      </c>
      <c r="AZ6" s="75" t="s">
        <v>35</v>
      </c>
      <c r="BA6" s="655"/>
      <c r="BB6" s="657"/>
      <c r="BC6" s="659" t="s">
        <v>150</v>
      </c>
      <c r="BD6" s="171" t="s">
        <v>105</v>
      </c>
      <c r="BE6" s="172" t="s">
        <v>106</v>
      </c>
      <c r="BF6" s="536" t="s">
        <v>158</v>
      </c>
      <c r="BG6" s="173" t="s">
        <v>107</v>
      </c>
      <c r="BH6" s="174" t="s">
        <v>33</v>
      </c>
      <c r="BI6" s="175" t="s">
        <v>127</v>
      </c>
      <c r="BJ6" s="174" t="s">
        <v>34</v>
      </c>
      <c r="BK6" s="84" t="s">
        <v>35</v>
      </c>
      <c r="BL6" s="176" t="s">
        <v>33</v>
      </c>
      <c r="BM6" s="176" t="s">
        <v>127</v>
      </c>
      <c r="BN6" s="176" t="s">
        <v>34</v>
      </c>
      <c r="BO6" s="84" t="s">
        <v>35</v>
      </c>
      <c r="BP6" s="717"/>
      <c r="BQ6" s="719"/>
      <c r="BR6" s="721" t="s">
        <v>36</v>
      </c>
      <c r="BS6" s="161" t="s">
        <v>105</v>
      </c>
      <c r="BT6" s="162" t="s">
        <v>106</v>
      </c>
      <c r="BU6" s="536" t="s">
        <v>158</v>
      </c>
      <c r="BV6" s="163" t="s">
        <v>107</v>
      </c>
      <c r="BW6" s="164" t="s">
        <v>33</v>
      </c>
      <c r="BX6" s="165" t="s">
        <v>127</v>
      </c>
      <c r="BY6" s="164" t="s">
        <v>34</v>
      </c>
      <c r="BZ6" s="75" t="s">
        <v>35</v>
      </c>
      <c r="CA6" s="166" t="s">
        <v>33</v>
      </c>
      <c r="CB6" s="166" t="s">
        <v>127</v>
      </c>
      <c r="CC6" s="166" t="s">
        <v>34</v>
      </c>
      <c r="CD6" s="75" t="s">
        <v>35</v>
      </c>
      <c r="CE6" s="655"/>
      <c r="CF6" s="657"/>
      <c r="CG6" s="659" t="s">
        <v>150</v>
      </c>
      <c r="CH6" s="680"/>
      <c r="CI6" s="682"/>
      <c r="CJ6" s="682"/>
      <c r="CK6" s="682"/>
      <c r="CL6" s="682"/>
      <c r="CM6" s="683"/>
      <c r="CN6" s="685"/>
      <c r="CO6" s="810" t="s">
        <v>36</v>
      </c>
      <c r="CP6" s="804"/>
      <c r="CQ6" s="777"/>
      <c r="CR6" s="777"/>
      <c r="CS6" s="777"/>
      <c r="CT6" s="777"/>
      <c r="CU6" s="655"/>
      <c r="CV6" s="657"/>
      <c r="CW6" s="832" t="s">
        <v>36</v>
      </c>
      <c r="CX6" s="662"/>
      <c r="CY6" s="664"/>
      <c r="CZ6" s="664"/>
      <c r="DA6" s="664"/>
      <c r="DB6" s="664"/>
      <c r="DC6" s="665"/>
      <c r="DD6" s="667"/>
      <c r="DE6" s="669" t="s">
        <v>36</v>
      </c>
      <c r="DF6" s="680"/>
      <c r="DG6" s="682"/>
      <c r="DH6" s="682"/>
      <c r="DI6" s="682"/>
      <c r="DJ6" s="682"/>
      <c r="DK6" s="683"/>
      <c r="DL6" s="685"/>
      <c r="DM6" s="687" t="s">
        <v>150</v>
      </c>
      <c r="DN6" s="794"/>
      <c r="DO6" s="796"/>
      <c r="DP6" s="798"/>
      <c r="DQ6" s="801"/>
      <c r="DR6" s="783"/>
      <c r="DS6" s="783"/>
      <c r="DT6" s="783"/>
      <c r="DU6" s="786"/>
      <c r="DV6" s="23"/>
      <c r="DW6" s="789"/>
      <c r="DX6" s="774"/>
      <c r="DY6" s="689"/>
      <c r="DZ6" s="690"/>
    </row>
    <row r="7" spans="1:147" ht="26.25" customHeight="1" thickBot="1">
      <c r="B7" s="813"/>
      <c r="C7" s="815"/>
      <c r="D7" s="815"/>
      <c r="E7" s="815"/>
      <c r="F7" s="817"/>
      <c r="G7" s="815"/>
      <c r="H7" s="815"/>
      <c r="I7" s="815"/>
      <c r="J7" s="819"/>
      <c r="K7" s="130">
        <v>10</v>
      </c>
      <c r="L7" s="131">
        <v>10</v>
      </c>
      <c r="M7" s="535">
        <v>10</v>
      </c>
      <c r="N7" s="127">
        <f>SUM(K7:M7)</f>
        <v>30</v>
      </c>
      <c r="O7" s="136">
        <v>20</v>
      </c>
      <c r="P7" s="137">
        <v>0</v>
      </c>
      <c r="Q7" s="136">
        <v>50</v>
      </c>
      <c r="R7" s="125">
        <f>SUM(O7:Q7)</f>
        <v>70</v>
      </c>
      <c r="S7" s="141">
        <v>40</v>
      </c>
      <c r="T7" s="141">
        <v>0</v>
      </c>
      <c r="U7" s="141">
        <v>60</v>
      </c>
      <c r="V7" s="125">
        <f>SUM(S7:U7)</f>
        <v>100</v>
      </c>
      <c r="W7" s="25">
        <f>N7+R7+V7</f>
        <v>200</v>
      </c>
      <c r="X7" s="793"/>
      <c r="Y7" s="821"/>
      <c r="Z7" s="151">
        <v>10</v>
      </c>
      <c r="AA7" s="152">
        <v>10</v>
      </c>
      <c r="AB7" s="535">
        <v>10</v>
      </c>
      <c r="AC7" s="128">
        <f>SUM(Z7:AB7)</f>
        <v>30</v>
      </c>
      <c r="AD7" s="153">
        <v>20</v>
      </c>
      <c r="AE7" s="154">
        <v>0</v>
      </c>
      <c r="AF7" s="153">
        <v>50</v>
      </c>
      <c r="AG7" s="124">
        <f>SUM(AD7:AF7)</f>
        <v>70</v>
      </c>
      <c r="AH7" s="155">
        <v>40</v>
      </c>
      <c r="AI7" s="155">
        <v>0</v>
      </c>
      <c r="AJ7" s="155">
        <v>60</v>
      </c>
      <c r="AK7" s="124">
        <f>SUM(AH7:AJ7)</f>
        <v>100</v>
      </c>
      <c r="AL7" s="69">
        <f>AC7+AG7+AK7</f>
        <v>200</v>
      </c>
      <c r="AM7" s="766"/>
      <c r="AN7" s="768"/>
      <c r="AO7" s="404">
        <v>5</v>
      </c>
      <c r="AP7" s="405">
        <v>5</v>
      </c>
      <c r="AQ7" s="535">
        <v>5</v>
      </c>
      <c r="AR7" s="406">
        <f>SUM(AO7:AQ7)</f>
        <v>15</v>
      </c>
      <c r="AS7" s="407">
        <v>10</v>
      </c>
      <c r="AT7" s="408">
        <v>0</v>
      </c>
      <c r="AU7" s="407">
        <v>25</v>
      </c>
      <c r="AV7" s="409">
        <f>SUM(AS7:AU7)</f>
        <v>35</v>
      </c>
      <c r="AW7" s="410">
        <v>20</v>
      </c>
      <c r="AX7" s="410">
        <v>0</v>
      </c>
      <c r="AY7" s="410">
        <v>30</v>
      </c>
      <c r="AZ7" s="409">
        <f>SUM(AW7:AY7)</f>
        <v>50</v>
      </c>
      <c r="BA7" s="411">
        <f>AR7+AV7+AZ7</f>
        <v>100</v>
      </c>
      <c r="BB7" s="658"/>
      <c r="BC7" s="660"/>
      <c r="BD7" s="177">
        <v>10</v>
      </c>
      <c r="BE7" s="178">
        <v>10</v>
      </c>
      <c r="BF7" s="535">
        <v>10</v>
      </c>
      <c r="BG7" s="129">
        <f>SUM(BD7:BF7)</f>
        <v>30</v>
      </c>
      <c r="BH7" s="179">
        <v>20</v>
      </c>
      <c r="BI7" s="180">
        <v>0</v>
      </c>
      <c r="BJ7" s="179">
        <v>50</v>
      </c>
      <c r="BK7" s="123">
        <f>SUM(BH7:BJ7)</f>
        <v>70</v>
      </c>
      <c r="BL7" s="181">
        <v>40</v>
      </c>
      <c r="BM7" s="181">
        <v>0</v>
      </c>
      <c r="BN7" s="181">
        <v>60</v>
      </c>
      <c r="BO7" s="123">
        <f>SUM(BL7:BN7)</f>
        <v>100</v>
      </c>
      <c r="BP7" s="85">
        <f>BG7+BK7+BO7</f>
        <v>200</v>
      </c>
      <c r="BQ7" s="720"/>
      <c r="BR7" s="722"/>
      <c r="BS7" s="404">
        <v>10</v>
      </c>
      <c r="BT7" s="405">
        <v>10</v>
      </c>
      <c r="BU7" s="535">
        <v>10</v>
      </c>
      <c r="BV7" s="406">
        <f>SUM(BS7:BU7)</f>
        <v>30</v>
      </c>
      <c r="BW7" s="407">
        <v>20</v>
      </c>
      <c r="BX7" s="408">
        <v>0</v>
      </c>
      <c r="BY7" s="407">
        <v>50</v>
      </c>
      <c r="BZ7" s="409">
        <f>SUM(BW7:BY7)</f>
        <v>70</v>
      </c>
      <c r="CA7" s="410">
        <v>40</v>
      </c>
      <c r="CB7" s="410">
        <v>0</v>
      </c>
      <c r="CC7" s="410">
        <v>60</v>
      </c>
      <c r="CD7" s="409">
        <f>SUM(CA7:CC7)</f>
        <v>100</v>
      </c>
      <c r="CE7" s="411">
        <f>BV7+BZ7+CD7</f>
        <v>200</v>
      </c>
      <c r="CF7" s="658"/>
      <c r="CG7" s="660"/>
      <c r="CH7" s="122">
        <v>20</v>
      </c>
      <c r="CI7" s="122">
        <v>20</v>
      </c>
      <c r="CJ7" s="122">
        <v>20</v>
      </c>
      <c r="CK7" s="122">
        <v>20</v>
      </c>
      <c r="CL7" s="122">
        <v>20</v>
      </c>
      <c r="CM7" s="27">
        <f>SUM(CH7:CL7)</f>
        <v>100</v>
      </c>
      <c r="CN7" s="686"/>
      <c r="CO7" s="811"/>
      <c r="CP7" s="121">
        <v>20</v>
      </c>
      <c r="CQ7" s="121">
        <v>20</v>
      </c>
      <c r="CR7" s="121">
        <v>20</v>
      </c>
      <c r="CS7" s="121">
        <v>20</v>
      </c>
      <c r="CT7" s="121">
        <v>20</v>
      </c>
      <c r="CU7" s="76">
        <f>SUM(CP7:CT7)</f>
        <v>100</v>
      </c>
      <c r="CV7" s="658"/>
      <c r="CW7" s="833"/>
      <c r="CX7" s="120">
        <v>20</v>
      </c>
      <c r="CY7" s="120">
        <v>20</v>
      </c>
      <c r="CZ7" s="120">
        <v>20</v>
      </c>
      <c r="DA7" s="120">
        <v>20</v>
      </c>
      <c r="DB7" s="120">
        <v>20</v>
      </c>
      <c r="DC7" s="26">
        <f>SUM(CX7:DB7)</f>
        <v>100</v>
      </c>
      <c r="DD7" s="668"/>
      <c r="DE7" s="670"/>
      <c r="DF7" s="122">
        <v>0</v>
      </c>
      <c r="DG7" s="122">
        <v>0</v>
      </c>
      <c r="DH7" s="122">
        <v>0</v>
      </c>
      <c r="DI7" s="122">
        <v>0</v>
      </c>
      <c r="DJ7" s="122">
        <v>0</v>
      </c>
      <c r="DK7" s="27">
        <f>SUM(DF7:DJ7)</f>
        <v>0</v>
      </c>
      <c r="DL7" s="686"/>
      <c r="DM7" s="688"/>
      <c r="DN7" s="795"/>
      <c r="DO7" s="797"/>
      <c r="DP7" s="799"/>
      <c r="DQ7" s="802"/>
      <c r="DR7" s="784"/>
      <c r="DS7" s="784"/>
      <c r="DT7" s="784"/>
      <c r="DU7" s="787"/>
      <c r="DV7" s="28"/>
      <c r="DW7" s="790"/>
      <c r="DX7" s="775"/>
      <c r="DY7" s="689"/>
      <c r="DZ7" s="690"/>
      <c r="EB7" s="809" t="str">
        <f>CH3</f>
        <v>WORK EXP.</v>
      </c>
      <c r="EC7" s="809"/>
      <c r="ED7" s="809"/>
      <c r="EE7" s="809"/>
      <c r="EF7" s="809" t="str">
        <f>CP3</f>
        <v>ART EDU.</v>
      </c>
      <c r="EG7" s="809"/>
      <c r="EH7" s="809"/>
      <c r="EI7" s="809"/>
      <c r="EJ7" s="809" t="str">
        <f>CX3</f>
        <v>H&amp;P. EDU.</v>
      </c>
      <c r="EK7" s="809"/>
      <c r="EL7" s="809"/>
      <c r="EM7" s="809"/>
      <c r="EN7" s="809">
        <f>DF3</f>
        <v>0</v>
      </c>
      <c r="EO7" s="809"/>
      <c r="EP7" s="809"/>
      <c r="EQ7" s="809"/>
    </row>
    <row r="8" spans="1:147" ht="27.75" hidden="1" customHeight="1">
      <c r="B8" s="29">
        <v>0</v>
      </c>
      <c r="C8" s="30">
        <v>0</v>
      </c>
      <c r="D8" s="30">
        <v>0</v>
      </c>
      <c r="E8" s="30">
        <v>0</v>
      </c>
      <c r="F8" s="31">
        <v>0</v>
      </c>
      <c r="G8" s="30">
        <v>0</v>
      </c>
      <c r="H8" s="30">
        <v>0</v>
      </c>
      <c r="I8" s="30">
        <v>0</v>
      </c>
      <c r="J8" s="32">
        <v>0</v>
      </c>
      <c r="K8" s="132">
        <v>0</v>
      </c>
      <c r="L8" s="133"/>
      <c r="M8" s="133"/>
      <c r="N8" s="37"/>
      <c r="O8" s="138"/>
      <c r="P8" s="138"/>
      <c r="Q8" s="139">
        <v>0</v>
      </c>
      <c r="R8" s="33">
        <f>SUM(K8:Q8)</f>
        <v>0</v>
      </c>
      <c r="S8" s="285">
        <v>0</v>
      </c>
      <c r="T8" s="285"/>
      <c r="U8" s="285">
        <v>0</v>
      </c>
      <c r="V8" s="33">
        <f>SUM(S8:U8)</f>
        <v>0</v>
      </c>
      <c r="W8" s="34">
        <v>0</v>
      </c>
      <c r="X8" s="35"/>
      <c r="Y8" s="36">
        <v>0</v>
      </c>
      <c r="Z8" s="156">
        <v>0</v>
      </c>
      <c r="AA8" s="157"/>
      <c r="AB8" s="157"/>
      <c r="AC8" s="70"/>
      <c r="AD8" s="158"/>
      <c r="AE8" s="158"/>
      <c r="AF8" s="159">
        <v>0</v>
      </c>
      <c r="AG8" s="71">
        <f>SUM(Z8:AF8)</f>
        <v>0</v>
      </c>
      <c r="AH8" s="160">
        <v>0</v>
      </c>
      <c r="AI8" s="160"/>
      <c r="AJ8" s="160">
        <v>0</v>
      </c>
      <c r="AK8" s="71">
        <f>SUM(AH8:AJ8)</f>
        <v>0</v>
      </c>
      <c r="AL8" s="72">
        <v>0</v>
      </c>
      <c r="AM8" s="105"/>
      <c r="AN8" s="73">
        <v>0</v>
      </c>
      <c r="AO8" s="167">
        <v>0</v>
      </c>
      <c r="AP8" s="168"/>
      <c r="AQ8" s="168"/>
      <c r="AR8" s="77"/>
      <c r="AS8" s="169"/>
      <c r="AT8" s="169"/>
      <c r="AU8" s="170">
        <v>0</v>
      </c>
      <c r="AV8" s="78">
        <f>SUM(AO8:AU8)</f>
        <v>0</v>
      </c>
      <c r="AW8" s="286">
        <v>0</v>
      </c>
      <c r="AX8" s="286"/>
      <c r="AY8" s="286">
        <v>0</v>
      </c>
      <c r="AZ8" s="78">
        <f>SUM(AW8:AY8)</f>
        <v>0</v>
      </c>
      <c r="BA8" s="79">
        <v>0</v>
      </c>
      <c r="BB8" s="102"/>
      <c r="BC8" s="81">
        <v>0</v>
      </c>
      <c r="BD8" s="182">
        <v>0</v>
      </c>
      <c r="BE8" s="183"/>
      <c r="BF8" s="183"/>
      <c r="BG8" s="86"/>
      <c r="BH8" s="184"/>
      <c r="BI8" s="184"/>
      <c r="BJ8" s="185">
        <v>0</v>
      </c>
      <c r="BK8" s="87">
        <f>SUM(BD8:BJ8)</f>
        <v>0</v>
      </c>
      <c r="BL8" s="287">
        <v>0</v>
      </c>
      <c r="BM8" s="287"/>
      <c r="BN8" s="287">
        <v>0</v>
      </c>
      <c r="BO8" s="87">
        <f>SUM(BL8:BN8)</f>
        <v>0</v>
      </c>
      <c r="BP8" s="88">
        <v>0</v>
      </c>
      <c r="BQ8" s="107"/>
      <c r="BR8" s="89">
        <v>0</v>
      </c>
      <c r="BS8" s="167">
        <v>0</v>
      </c>
      <c r="BT8" s="168"/>
      <c r="BU8" s="168"/>
      <c r="BV8" s="77"/>
      <c r="BW8" s="169"/>
      <c r="BX8" s="169"/>
      <c r="BY8" s="170">
        <v>0</v>
      </c>
      <c r="BZ8" s="78">
        <f>SUM(BS8:BY8)</f>
        <v>0</v>
      </c>
      <c r="CA8" s="286">
        <v>0</v>
      </c>
      <c r="CB8" s="286"/>
      <c r="CC8" s="286">
        <v>0</v>
      </c>
      <c r="CD8" s="78">
        <f>SUM(CA8:CC8)</f>
        <v>0</v>
      </c>
      <c r="CE8" s="79">
        <v>0</v>
      </c>
      <c r="CF8" s="537"/>
      <c r="CG8" s="81">
        <v>0</v>
      </c>
      <c r="CH8" s="40">
        <v>0</v>
      </c>
      <c r="CI8" s="40"/>
      <c r="CJ8" s="40"/>
      <c r="CK8" s="40"/>
      <c r="CL8" s="40"/>
      <c r="CM8" s="41">
        <v>0</v>
      </c>
      <c r="CN8" s="42"/>
      <c r="CO8" s="43">
        <v>0</v>
      </c>
      <c r="CP8" s="78">
        <v>0</v>
      </c>
      <c r="CQ8" s="78"/>
      <c r="CR8" s="78"/>
      <c r="CS8" s="78"/>
      <c r="CT8" s="78"/>
      <c r="CU8" s="79">
        <v>0</v>
      </c>
      <c r="CV8" s="80"/>
      <c r="CW8" s="81">
        <v>0</v>
      </c>
      <c r="CX8" s="93">
        <v>0</v>
      </c>
      <c r="CY8" s="93"/>
      <c r="CZ8" s="93"/>
      <c r="DA8" s="93"/>
      <c r="DB8" s="93"/>
      <c r="DC8" s="38">
        <v>0</v>
      </c>
      <c r="DD8" s="66"/>
      <c r="DE8" s="39">
        <v>0</v>
      </c>
      <c r="DF8" s="40">
        <v>0</v>
      </c>
      <c r="DG8" s="40"/>
      <c r="DH8" s="40"/>
      <c r="DI8" s="40"/>
      <c r="DJ8" s="40"/>
      <c r="DK8" s="41">
        <v>0</v>
      </c>
      <c r="DL8" s="303"/>
      <c r="DM8" s="43">
        <v>0</v>
      </c>
      <c r="DN8" s="44">
        <v>0</v>
      </c>
      <c r="DO8" s="45">
        <v>0</v>
      </c>
      <c r="DP8" s="46">
        <v>0</v>
      </c>
      <c r="DQ8" s="47">
        <v>0</v>
      </c>
      <c r="DR8" s="48">
        <v>0</v>
      </c>
      <c r="DS8" s="48">
        <v>0</v>
      </c>
      <c r="DT8" s="48">
        <v>0</v>
      </c>
      <c r="DU8" s="48">
        <v>0</v>
      </c>
      <c r="DV8" s="23"/>
      <c r="DW8" s="23">
        <v>0</v>
      </c>
      <c r="DX8" s="49">
        <v>0</v>
      </c>
      <c r="DY8" s="689"/>
      <c r="DZ8" s="690"/>
    </row>
    <row r="9" spans="1:147" ht="27.75" customHeight="1">
      <c r="A9" s="6">
        <f>F9</f>
        <v>301</v>
      </c>
      <c r="B9" s="304">
        <v>1</v>
      </c>
      <c r="C9" s="305">
        <f>IF(D9&gt;0,$F$4,0)</f>
        <v>2</v>
      </c>
      <c r="D9" s="306">
        <v>1</v>
      </c>
      <c r="E9" s="307"/>
      <c r="F9" s="306">
        <v>301</v>
      </c>
      <c r="G9" s="306" t="s">
        <v>129</v>
      </c>
      <c r="H9" s="306" t="s">
        <v>130</v>
      </c>
      <c r="I9" s="306" t="s">
        <v>131</v>
      </c>
      <c r="J9" s="532">
        <v>109698</v>
      </c>
      <c r="K9" s="477">
        <v>5</v>
      </c>
      <c r="L9" s="478">
        <v>5</v>
      </c>
      <c r="M9" s="478">
        <v>5</v>
      </c>
      <c r="N9" s="479">
        <f>SUM(K9:M9)</f>
        <v>15</v>
      </c>
      <c r="O9" s="363">
        <v>15</v>
      </c>
      <c r="P9" s="363"/>
      <c r="Q9" s="363">
        <v>45</v>
      </c>
      <c r="R9" s="364">
        <f>SUM(O9:Q9)</f>
        <v>60</v>
      </c>
      <c r="S9" s="365">
        <v>20</v>
      </c>
      <c r="T9" s="365"/>
      <c r="U9" s="365">
        <v>45</v>
      </c>
      <c r="V9" s="366">
        <f>SUM(S9:U9)</f>
        <v>65</v>
      </c>
      <c r="W9" s="367">
        <f>N9+R9+V9</f>
        <v>140</v>
      </c>
      <c r="X9" s="368">
        <f>IF(OR(W9="",W$7=""),"",W9/W$7*100)</f>
        <v>70</v>
      </c>
      <c r="Y9" s="369" t="str">
        <f>IF(OR(X9="",$F9="",$F9="ab",$F9="ml"),"",IF(X9&gt;=86,"A",IF(X9&gt;=71,"B",IF(X9&gt;=51,"C",IF(X9&gt;=31,"D",IF(X9=0,0,"E"))))))</f>
        <v>C</v>
      </c>
      <c r="Z9" s="463"/>
      <c r="AA9" s="464"/>
      <c r="AB9" s="464"/>
      <c r="AC9" s="465">
        <f>SUM(Z9:AB9)</f>
        <v>0</v>
      </c>
      <c r="AD9" s="370"/>
      <c r="AE9" s="370"/>
      <c r="AF9" s="370"/>
      <c r="AG9" s="371">
        <f>SUM(AD9:AF9)</f>
        <v>0</v>
      </c>
      <c r="AH9" s="372"/>
      <c r="AI9" s="372"/>
      <c r="AJ9" s="372"/>
      <c r="AK9" s="373">
        <f>SUM(AH9:AJ9)</f>
        <v>0</v>
      </c>
      <c r="AL9" s="374">
        <f>AC9+AG9+AK9</f>
        <v>0</v>
      </c>
      <c r="AM9" s="375">
        <f>IF(OR(AL9="",AL$7=""),"",AL9/AL$7*100)</f>
        <v>0</v>
      </c>
      <c r="AN9" s="376">
        <f>IF(OR(AM9="",$F9="",$F9="ab",$F9="ml"),"",IF(AM9&gt;=86,"A",IF(AM9&gt;=71,"B",IF(AM9&gt;=51,"C",IF(AM9&gt;=31,"D",IF(AM9=0,0,"E"))))))</f>
        <v>0</v>
      </c>
      <c r="AO9" s="323"/>
      <c r="AP9" s="324"/>
      <c r="AQ9" s="324"/>
      <c r="AR9" s="353">
        <f>SUM(AO9:AQ9)</f>
        <v>0</v>
      </c>
      <c r="AS9" s="377"/>
      <c r="AT9" s="377"/>
      <c r="AU9" s="377"/>
      <c r="AV9" s="378">
        <f>SUM(AS9:AU9)</f>
        <v>0</v>
      </c>
      <c r="AW9" s="379"/>
      <c r="AX9" s="379"/>
      <c r="AY9" s="379"/>
      <c r="AZ9" s="380">
        <f>SUM(AW9:AY9)</f>
        <v>0</v>
      </c>
      <c r="BA9" s="354">
        <f>AR9+AV9+AZ9</f>
        <v>0</v>
      </c>
      <c r="BB9" s="355">
        <f>IF(OR(BA9="",BA$7=""),"",BA9/BA$7*100)</f>
        <v>0</v>
      </c>
      <c r="BC9" s="356">
        <f>IF(OR(BB9="",$F9="",$F9="ab",$F9="ml"),"",IF(BB9&gt;=86,"A",IF(BB9&gt;=71,"B",IF(BB9&gt;=51,"C",IF(BB9&gt;=31,"D",IF(BB9=0,0,"E"))))))</f>
        <v>0</v>
      </c>
      <c r="BD9" s="442"/>
      <c r="BE9" s="443"/>
      <c r="BF9" s="443"/>
      <c r="BG9" s="444">
        <f>SUM(BD9:BF9)</f>
        <v>0</v>
      </c>
      <c r="BH9" s="384"/>
      <c r="BI9" s="384">
        <v>0</v>
      </c>
      <c r="BJ9" s="384"/>
      <c r="BK9" s="385">
        <f>SUM(BH9:BJ9)</f>
        <v>0</v>
      </c>
      <c r="BL9" s="386"/>
      <c r="BM9" s="386">
        <v>0</v>
      </c>
      <c r="BN9" s="386"/>
      <c r="BO9" s="387">
        <f>SUM(BL9:BN9)</f>
        <v>0</v>
      </c>
      <c r="BP9" s="388">
        <f>BG9+BK9+BO9</f>
        <v>0</v>
      </c>
      <c r="BQ9" s="389">
        <f>IF(OR(BP$7=0,0),"",ROUNDUP(BP9/BP$7*100,0))</f>
        <v>0</v>
      </c>
      <c r="BR9" s="390">
        <f>IF(OR(BQ9="",$F9="",$F9="ab",$F9="ml"),"",IF(BQ9&gt;85,"A",IF(BQ9&gt;70,"B",IF(BQ9&gt;50,"C",IF(BQ9&gt;30,"D",IF(BQ9=0,0,"E"))))))</f>
        <v>0</v>
      </c>
      <c r="BS9" s="323"/>
      <c r="BT9" s="324"/>
      <c r="BU9" s="324"/>
      <c r="BV9" s="353">
        <f>SUM(BS9:BU9)</f>
        <v>0</v>
      </c>
      <c r="BW9" s="377"/>
      <c r="BX9" s="377"/>
      <c r="BY9" s="377"/>
      <c r="BZ9" s="378">
        <f>SUM(BW9:BY9)</f>
        <v>0</v>
      </c>
      <c r="CA9" s="379"/>
      <c r="CB9" s="379"/>
      <c r="CC9" s="379"/>
      <c r="CD9" s="380">
        <f>SUM(CA9:CC9)</f>
        <v>0</v>
      </c>
      <c r="CE9" s="354">
        <f>BV9+BZ9+CD9</f>
        <v>0</v>
      </c>
      <c r="CF9" s="355">
        <f>IF(OR(CE9="",CE$7=""),"",CE9/CE$7*100)</f>
        <v>0</v>
      </c>
      <c r="CG9" s="356">
        <f>IF(OR(CF9="",$F9="",$F9="ab",$F9="ml"),"",IF(CF9&gt;=86,"A",IF(CF9&gt;=71,"B",IF(CF9&gt;=51,"C",IF(CF9&gt;=31,"D",IF(CF9=0,0,"E"))))))</f>
        <v>0</v>
      </c>
      <c r="CH9" s="381"/>
      <c r="CI9" s="58"/>
      <c r="CJ9" s="58"/>
      <c r="CK9" s="58"/>
      <c r="CL9" s="58"/>
      <c r="CM9" s="59">
        <f t="shared" ref="CM9:CM40" si="0">SUM(CH9:CL9)</f>
        <v>0</v>
      </c>
      <c r="CN9" s="298">
        <f>IF(OR(CM9="",CM$7=""),"",CM9/CM$7*100)</f>
        <v>0</v>
      </c>
      <c r="CO9" s="322">
        <f>IF(OR(CN9="",$F9="",$F9="ab",$F9="ml"),"",IF(CN9&gt;=86,"A",IF(CN9&gt;=71,"B",IF(CN9&gt;=51,"C",IF(CN9&gt;=31,"D",IF(CN9=0,0,"E"))))))</f>
        <v>0</v>
      </c>
      <c r="CP9" s="352"/>
      <c r="CQ9" s="353"/>
      <c r="CR9" s="353"/>
      <c r="CS9" s="353"/>
      <c r="CT9" s="353"/>
      <c r="CU9" s="354">
        <f t="shared" ref="CU9:CU40" si="1">SUM(CP9:CT9)</f>
        <v>0</v>
      </c>
      <c r="CV9" s="355">
        <f>IF(OR(CU9="",CU$7=""),"",CU9/CU$7*100)</f>
        <v>0</v>
      </c>
      <c r="CW9" s="356">
        <f>IF(OR(CV9="",$F9="",$F9="ab",$F9="ml"),"",IF(CV9&gt;=86,"A",IF(CV9&gt;=71,"B",IF(CV9&gt;=51,"C",IF(CV9&gt;=31,"D",IF(CV9=0,0,"E"))))))</f>
        <v>0</v>
      </c>
      <c r="CX9" s="341"/>
      <c r="CY9" s="342"/>
      <c r="CZ9" s="342"/>
      <c r="DA9" s="342"/>
      <c r="DB9" s="342"/>
      <c r="DC9" s="343">
        <f t="shared" ref="DC9:DC40" si="2">SUM(CX9:DB9)</f>
        <v>0</v>
      </c>
      <c r="DD9" s="344">
        <f>IF(OR(DC9="",DC$7=""),"",DC9/DC$7*100)</f>
        <v>0</v>
      </c>
      <c r="DE9" s="345">
        <f>IF(OR(DD9="",$F9="",$F9="ab",$F9="ml"),"",IF(DD9&gt;=86,"A",IF(DD9&gt;=71,"B",IF(DD9&gt;=51,"C",IF(DD9&gt;=31,"D",IF(DD9=0,0,"E"))))))</f>
        <v>0</v>
      </c>
      <c r="DF9" s="330"/>
      <c r="DG9" s="331"/>
      <c r="DH9" s="331"/>
      <c r="DI9" s="331"/>
      <c r="DJ9" s="331"/>
      <c r="DK9" s="332">
        <f t="shared" ref="DK9:DK40" si="3">SUM(DF9:DJ9)</f>
        <v>0</v>
      </c>
      <c r="DL9" s="333" t="str">
        <f>IF(OR(DK9=0,DK$7=0),"",DK9/DK$7*100)</f>
        <v/>
      </c>
      <c r="DM9" s="334" t="str">
        <f>IF(OR(DL9="",$F9="",$F9="ab",$F9="ml"),"",IF(DL9&gt;=91,"A+",IF(DL9&gt;=76,"A",IF(DL9&gt;=61,"B",IF(DL9&gt;=41,"C",IF(DL9=0,0,"D"))))))</f>
        <v/>
      </c>
      <c r="DN9" s="323"/>
      <c r="DO9" s="324"/>
      <c r="DP9" s="325" t="str">
        <f>IF(OR(DN9=0,DO9=0),"",DO9/DN9*100)</f>
        <v/>
      </c>
      <c r="DQ9" s="304">
        <f>IF(OR($W$7="",$AL$7="",$BA$7="",$BP$7="",$CE$7=""),"",SUM($W$7,$AL$7,$BA$7,$BP$7,$CE$7))</f>
        <v>900</v>
      </c>
      <c r="DR9" s="314">
        <f>IF(OR(W9="",AL9="",BA9="",BP9="",CE9=""),"",SUM(W9,AL9,BA9,BP9,CE9))</f>
        <v>140</v>
      </c>
      <c r="DS9" s="315">
        <f>IF(DQ9&gt;0,DR9/DQ9*100)</f>
        <v>15.555555555555555</v>
      </c>
      <c r="DT9" s="316" t="str">
        <f>IF(OR($F9="",$F9="ab",$F9="ml"),"",IF(DS9&gt;=86,"A",IF(DS9&gt;=71,"B",IF(DS9&gt;=51,"C",IF(DS9&gt;=31,"D",IF(DS9=0,0,"E"))))))</f>
        <v>E</v>
      </c>
      <c r="DU9" s="305" t="str">
        <f>IF(F9="TC","Transfered",IF(OR(F9="",F9="DROP",Y9="",AN9="",BC9=""),"",IF(DS9&lt;33,"Promoted","Passed")))</f>
        <v>Promoted</v>
      </c>
      <c r="DV9" s="305" t="str">
        <f>IF(DU9="Passed",DS9,"")</f>
        <v/>
      </c>
      <c r="DW9" s="317" t="str">
        <f>IF(DV9="","",SUMPRODUCT((DV9&lt;DV$9:DV$108)/COUNTIF(DV$9:DV$108,DV$9:DV$108)))</f>
        <v/>
      </c>
      <c r="DX9" s="56" t="str">
        <f>IF(DT9="A+","Excellent",IF(DT9="A","Excellent",IF(DT9="B","Very Good",IF(DT9="C","Good",IF(DT9="D","Average",IF(DT9="E","Needs Improvement",0))))))</f>
        <v>Needs Improvement</v>
      </c>
      <c r="DY9" s="689"/>
      <c r="DZ9" s="690"/>
      <c r="EB9" s="300">
        <f>CM9</f>
        <v>0</v>
      </c>
      <c r="EC9" s="300" t="s">
        <v>128</v>
      </c>
      <c r="ED9" s="300">
        <f>$CM$7</f>
        <v>100</v>
      </c>
      <c r="EE9" s="300" t="str">
        <f>CONCATENATE(EB9,EC9,ED9)</f>
        <v>0/100</v>
      </c>
      <c r="EF9" s="186">
        <f>CU9</f>
        <v>0</v>
      </c>
      <c r="EG9" s="186" t="s">
        <v>128</v>
      </c>
      <c r="EH9" s="186">
        <f>$CU$7</f>
        <v>100</v>
      </c>
      <c r="EI9" s="186" t="str">
        <f>CONCATENATE(EF9,EG9,EH9)</f>
        <v>0/100</v>
      </c>
      <c r="EJ9" s="186">
        <f>DC9</f>
        <v>0</v>
      </c>
      <c r="EK9" s="186" t="s">
        <v>128</v>
      </c>
      <c r="EL9" s="186">
        <f>$DC$7</f>
        <v>100</v>
      </c>
      <c r="EM9" s="186" t="str">
        <f>CONCATENATE(EJ9,EK9,EL9)</f>
        <v>0/100</v>
      </c>
      <c r="EN9" s="186">
        <f>DK9</f>
        <v>0</v>
      </c>
      <c r="EO9" s="186" t="s">
        <v>128</v>
      </c>
      <c r="EP9" s="186">
        <f>$DK$7</f>
        <v>0</v>
      </c>
      <c r="EQ9" s="186" t="str">
        <f>CONCATENATE(EN9,EO9,EP9)</f>
        <v>0/0</v>
      </c>
    </row>
    <row r="10" spans="1:147" ht="27.75" customHeight="1">
      <c r="A10" s="6">
        <f t="shared" ref="A10:A73" si="4">F10</f>
        <v>302</v>
      </c>
      <c r="B10" s="308">
        <v>2</v>
      </c>
      <c r="C10" s="51">
        <f t="shared" ref="C10:C73" si="5">IF(D10&gt;0,$F$4,0)</f>
        <v>2</v>
      </c>
      <c r="D10" s="8">
        <v>2</v>
      </c>
      <c r="E10" s="65"/>
      <c r="F10" s="7">
        <v>302</v>
      </c>
      <c r="G10" s="8" t="s">
        <v>132</v>
      </c>
      <c r="H10" s="8" t="s">
        <v>24</v>
      </c>
      <c r="I10" s="8" t="s">
        <v>132</v>
      </c>
      <c r="J10" s="533">
        <v>36012</v>
      </c>
      <c r="K10" s="480"/>
      <c r="L10" s="412"/>
      <c r="M10" s="412"/>
      <c r="N10" s="413">
        <f t="shared" ref="N10:N73" si="6">SUM(K10:M10)</f>
        <v>0</v>
      </c>
      <c r="O10" s="414"/>
      <c r="P10" s="414"/>
      <c r="Q10" s="414"/>
      <c r="R10" s="415">
        <f t="shared" ref="R10:R12" si="7">SUM(O10:Q10)</f>
        <v>0</v>
      </c>
      <c r="S10" s="416"/>
      <c r="T10" s="416"/>
      <c r="U10" s="416"/>
      <c r="V10" s="417">
        <f t="shared" ref="V10:V12" si="8">SUM(S10:U10)</f>
        <v>0</v>
      </c>
      <c r="W10" s="418">
        <f t="shared" ref="W10:W12" si="9">N10+R10+V10</f>
        <v>0</v>
      </c>
      <c r="X10" s="419">
        <f t="shared" ref="X10:X73" si="10">IF(OR(W10="",W$7=""),"",W10/W$7*100)</f>
        <v>0</v>
      </c>
      <c r="Y10" s="481">
        <f t="shared" ref="Y10:Y73" si="11">IF(OR(X10="",$F10="",$F10="ab",$F10="ml"),"",IF(X10&gt;=86,"A",IF(X10&gt;=71,"B",IF(X10&gt;=51,"C",IF(X10&gt;=31,"D",IF(X10=0,0,"E"))))))</f>
        <v>0</v>
      </c>
      <c r="Z10" s="466"/>
      <c r="AA10" s="420"/>
      <c r="AB10" s="420"/>
      <c r="AC10" s="421">
        <f t="shared" ref="AC10:AC73" si="12">SUM(Z10:AB10)</f>
        <v>0</v>
      </c>
      <c r="AD10" s="422"/>
      <c r="AE10" s="422"/>
      <c r="AF10" s="422"/>
      <c r="AG10" s="423">
        <f t="shared" ref="AG10:AG73" si="13">SUM(AD10:AF10)</f>
        <v>0</v>
      </c>
      <c r="AH10" s="424"/>
      <c r="AI10" s="424"/>
      <c r="AJ10" s="424"/>
      <c r="AK10" s="425">
        <f t="shared" ref="AK10:AK73" si="14">SUM(AH10:AJ10)</f>
        <v>0</v>
      </c>
      <c r="AL10" s="426">
        <f>AC10+AG10+AK10</f>
        <v>0</v>
      </c>
      <c r="AM10" s="427">
        <f t="shared" ref="AM10:AM73" si="15">IF(OR(AL10="",AL$7=""),"",AL10/AL$7*100)</f>
        <v>0</v>
      </c>
      <c r="AN10" s="467">
        <f t="shared" ref="AN10:AN73" si="16">IF(OR(AM10="",$F10="",$F10="ab",$F10="ml"),"",IF(AM10&gt;=86,"A",IF(AM10&gt;=71,"B",IF(AM10&gt;=51,"C",IF(AM10&gt;=31,"D",IF(AM10=0,0,"E"))))))</f>
        <v>0</v>
      </c>
      <c r="AO10" s="326"/>
      <c r="AP10" s="9"/>
      <c r="AQ10" s="9"/>
      <c r="AR10" s="428">
        <f t="shared" ref="AR10:AR73" si="17">SUM(AO10:AQ10)</f>
        <v>0</v>
      </c>
      <c r="AS10" s="429"/>
      <c r="AT10" s="429"/>
      <c r="AU10" s="429"/>
      <c r="AV10" s="430">
        <f t="shared" ref="AV10:AV73" si="18">SUM(AS10:AU10)</f>
        <v>0</v>
      </c>
      <c r="AW10" s="431"/>
      <c r="AX10" s="431"/>
      <c r="AY10" s="431"/>
      <c r="AZ10" s="432">
        <f t="shared" ref="AZ10:AZ73" si="19">SUM(AW10:AY10)</f>
        <v>0</v>
      </c>
      <c r="BA10" s="91">
        <f t="shared" ref="BA10:BA73" si="20">AR10+AV10+AZ10</f>
        <v>0</v>
      </c>
      <c r="BB10" s="433">
        <f t="shared" ref="BB10:BB73" si="21">IF(OR(BA10="",BA$7=""),"",BA10/BA$7*100)</f>
        <v>0</v>
      </c>
      <c r="BC10" s="456">
        <f t="shared" ref="BC10:BC73" si="22">IF(OR(BB10="",$F10="",$F10="ab",$F10="ml"),"",IF(BB10&gt;=86,"A",IF(BB10&gt;=71,"B",IF(BB10&gt;=51,"C",IF(BB10&gt;=31,"D",IF(BB10=0,0,"E"))))))</f>
        <v>0</v>
      </c>
      <c r="BD10" s="445">
        <v>0</v>
      </c>
      <c r="BE10" s="434">
        <v>0</v>
      </c>
      <c r="BF10" s="434"/>
      <c r="BG10" s="435">
        <f t="shared" ref="BG10:BG73" si="23">SUM(BD10:BF10)</f>
        <v>0</v>
      </c>
      <c r="BH10" s="436">
        <v>0</v>
      </c>
      <c r="BI10" s="436">
        <v>0</v>
      </c>
      <c r="BJ10" s="436">
        <v>0</v>
      </c>
      <c r="BK10" s="437">
        <f t="shared" ref="BK10:BK73" si="24">SUM(BH10:BJ10)</f>
        <v>0</v>
      </c>
      <c r="BL10" s="438">
        <v>0</v>
      </c>
      <c r="BM10" s="438">
        <v>0</v>
      </c>
      <c r="BN10" s="438">
        <v>0</v>
      </c>
      <c r="BO10" s="439">
        <f t="shared" ref="BO10:BO73" si="25">SUM(BL10:BN10)</f>
        <v>0</v>
      </c>
      <c r="BP10" s="440">
        <f t="shared" ref="BP10:BP73" si="26">BG10+BK10+BO10</f>
        <v>0</v>
      </c>
      <c r="BQ10" s="441">
        <f t="shared" ref="BQ10:BQ73" si="27">IF(OR(BP$7=0,0),"",ROUNDUP(BP10/BP$7*100,0))</f>
        <v>0</v>
      </c>
      <c r="BR10" s="446">
        <f t="shared" ref="BR10:BR73" si="28">IF(OR(BQ10="",$F10="",$F10="ab",$F10="ml"),"",IF(BQ10&gt;85,"A",IF(BQ10&gt;70,"B",IF(BQ10&gt;50,"C",IF(BQ10&gt;30,"D",IF(BQ10=0,0,"E"))))))</f>
        <v>0</v>
      </c>
      <c r="BS10" s="326"/>
      <c r="BT10" s="9"/>
      <c r="BU10" s="9"/>
      <c r="BV10" s="428">
        <f t="shared" ref="BV10:BV73" si="29">SUM(BS10:BU10)</f>
        <v>0</v>
      </c>
      <c r="BW10" s="429"/>
      <c r="BX10" s="429"/>
      <c r="BY10" s="429"/>
      <c r="BZ10" s="430">
        <f t="shared" ref="BZ10:BZ73" si="30">SUM(BW10:BY10)</f>
        <v>0</v>
      </c>
      <c r="CA10" s="431"/>
      <c r="CB10" s="431"/>
      <c r="CC10" s="431"/>
      <c r="CD10" s="432">
        <f t="shared" ref="CD10:CD73" si="31">SUM(CA10:CC10)</f>
        <v>0</v>
      </c>
      <c r="CE10" s="91">
        <f t="shared" ref="CE10:CE73" si="32">BV10+BZ10+CD10</f>
        <v>0</v>
      </c>
      <c r="CF10" s="433">
        <f t="shared" ref="CF10:CF73" si="33">IF(OR(CE10="",CE$7=""),"",CE10/CE$7*100)</f>
        <v>0</v>
      </c>
      <c r="CG10" s="456">
        <f t="shared" ref="CG10:CG73" si="34">IF(OR(CF10="",$F10="",$F10="ab",$F10="ml"),"",IF(CF10&gt;=86,"A",IF(CF10&gt;=71,"B",IF(CF10&gt;=51,"C",IF(CF10&gt;=31,"D",IF(CF10=0,0,"E"))))))</f>
        <v>0</v>
      </c>
      <c r="CH10" s="382"/>
      <c r="CI10" s="58"/>
      <c r="CJ10" s="58"/>
      <c r="CK10" s="58"/>
      <c r="CL10" s="58"/>
      <c r="CM10" s="60">
        <f t="shared" si="0"/>
        <v>0</v>
      </c>
      <c r="CN10" s="298">
        <f t="shared" ref="CN10:CN73" si="35">IF(OR(CM10="",CM$7=""),"",CM10/CM$7*100)</f>
        <v>0</v>
      </c>
      <c r="CO10" s="322">
        <f>IF(OR(CN10="",$F10="",$F10="ab",$F10="ml"),"",IF(CN10&gt;=86,"A",IF(CN10&gt;=71,"B",IF(CN10&gt;=51,"C",IF(CN10&gt;=31,"D",IF(CN10=0,0,"E"))))))</f>
        <v>0</v>
      </c>
      <c r="CP10" s="357"/>
      <c r="CQ10" s="82"/>
      <c r="CR10" s="82"/>
      <c r="CS10" s="82"/>
      <c r="CT10" s="82"/>
      <c r="CU10" s="91">
        <f t="shared" si="1"/>
        <v>0</v>
      </c>
      <c r="CV10" s="53">
        <f t="shared" ref="CV10:CV73" si="36">IF(OR(CU10="",CU$7=""),"",CU10/CU$7*100)</f>
        <v>0</v>
      </c>
      <c r="CW10" s="358">
        <f>IF(OR(CV10="",$F10="",$F10="ab",$F10="ml"),"",IF(CV10&gt;=86,"A",IF(CV10&gt;=71,"B",IF(CV10&gt;=51,"C",IF(CV10&gt;=31,"D",IF(CV10=0,0,"E"))))))</f>
        <v>0</v>
      </c>
      <c r="CX10" s="346"/>
      <c r="CY10" s="57"/>
      <c r="CZ10" s="57"/>
      <c r="DA10" s="57"/>
      <c r="DB10" s="57"/>
      <c r="DC10" s="94">
        <f t="shared" si="2"/>
        <v>0</v>
      </c>
      <c r="DD10" s="52">
        <f t="shared" ref="DD10:DD73" si="37">IF(OR(DC10="",DC$7=""),"",DC10/DC$7*100)</f>
        <v>0</v>
      </c>
      <c r="DE10" s="347">
        <f>IF(OR(DD10="",$F10="",$F10="ab",$F10="ml"),"",IF(DD10&gt;=86,"A",IF(DD10&gt;=71,"B",IF(DD10&gt;=51,"C",IF(DD10&gt;=31,"D",IF(DD10=0,0,"E"))))))</f>
        <v>0</v>
      </c>
      <c r="DF10" s="335"/>
      <c r="DG10" s="58"/>
      <c r="DH10" s="58"/>
      <c r="DI10" s="58"/>
      <c r="DJ10" s="58"/>
      <c r="DK10" s="60">
        <f t="shared" si="3"/>
        <v>0</v>
      </c>
      <c r="DL10" s="298" t="str">
        <f t="shared" ref="DL10:DL73" si="38">IF(OR(DK10=0,DK$7=0),"",DK10/DK$7*100)</f>
        <v/>
      </c>
      <c r="DM10" s="336" t="str">
        <f t="shared" ref="DM10:DM73" si="39">IF(OR(DL10="",$F10="",$F10="ab",$F10="ml"),"",IF(DL10&gt;=91,"A+",IF(DL10&gt;=76,"A",IF(DL10&gt;=61,"B",IF(DL10&gt;=41,"C",IF(DL10=0,0,"D"))))))</f>
        <v/>
      </c>
      <c r="DN10" s="326"/>
      <c r="DO10" s="9"/>
      <c r="DP10" s="327" t="str">
        <f t="shared" ref="DP10:DP73" si="40">IF(OR(DN10="",DO10=""),"",DO10/DN10*100)</f>
        <v/>
      </c>
      <c r="DQ10" s="309">
        <f t="shared" ref="DQ10:DQ73" si="41">IF(OR($W$7="",$AL$7="",$BA$7="",$BP$7="",$CE$7=""),"",SUM($W$7,$AL$7,$BA$7,$BP$7,$CE$7))</f>
        <v>900</v>
      </c>
      <c r="DR10" s="50">
        <f t="shared" ref="DR10:DR73" si="42">IF(OR(W10="",AL10="",BA10="",BP10="",CE10=""),"",SUM(W10,AL10,BA10,BP10,CE10))</f>
        <v>0</v>
      </c>
      <c r="DS10" s="297">
        <f t="shared" ref="DS10:DS73" si="43">IF(DQ10&gt;0,DR10/DQ10*100)</f>
        <v>0</v>
      </c>
      <c r="DT10" s="54">
        <f t="shared" ref="DT10:DT73" si="44">IF(OR($F10="",$F10="ab",$F10="ml"),"",IF(DS10&gt;=86,"A",IF(DS10&gt;=71,"B",IF(DS10&gt;=51,"C",IF(DS10&gt;=31,"D",IF(DS10=0,0,"E"))))))</f>
        <v>0</v>
      </c>
      <c r="DU10" s="51" t="str">
        <f t="shared" ref="DU10:DU73" si="45">IF(F10="TC","Transfered",IF(OR(F10="",F10="DROP",Y10="",AN10="",BC10=""),"",IF(DS10&lt;33,"Promoted","Passed")))</f>
        <v>Promoted</v>
      </c>
      <c r="DV10" s="51" t="str">
        <f t="shared" ref="DV10:DV73" si="46">IF(DU10="Passed",DS10,"")</f>
        <v/>
      </c>
      <c r="DW10" s="318" t="str">
        <f t="shared" ref="DW10:DW73" si="47">IF(DV10="","",SUMPRODUCT((DV10&lt;DV$9:DV$108)/COUNTIF(DV$9:DV$108,DV$9:DV$108)))</f>
        <v/>
      </c>
      <c r="DX10" s="56">
        <f t="shared" ref="DX10:DX73" si="48">IF(DT10="A+","Excellent",IF(DT10="A","Excellent",IF(DT10="B","Very Good",IF(DT10="C","Good",IF(DT10="D","Average",IF(DT10="E","Needs Improvement",0))))))</f>
        <v>0</v>
      </c>
      <c r="DY10" s="689"/>
      <c r="DZ10" s="690"/>
      <c r="EB10" s="300">
        <f t="shared" ref="EB10:EB73" si="49">CM10</f>
        <v>0</v>
      </c>
      <c r="EC10" s="300" t="s">
        <v>128</v>
      </c>
      <c r="ED10" s="300">
        <f t="shared" ref="ED10:ED73" si="50">$CM$7</f>
        <v>100</v>
      </c>
      <c r="EE10" s="300" t="str">
        <f t="shared" ref="EE10:EE73" si="51">CONCATENATE(EB10,EC10,ED10)</f>
        <v>0/100</v>
      </c>
      <c r="EF10" s="300">
        <f t="shared" ref="EF10:EF73" si="52">CU10</f>
        <v>0</v>
      </c>
      <c r="EG10" s="300" t="s">
        <v>128</v>
      </c>
      <c r="EH10" s="300">
        <f t="shared" ref="EH10:EH73" si="53">$CU$7</f>
        <v>100</v>
      </c>
      <c r="EI10" s="300" t="str">
        <f t="shared" ref="EI10:EI73" si="54">CONCATENATE(EF10,EG10,EH10)</f>
        <v>0/100</v>
      </c>
      <c r="EJ10" s="300">
        <f t="shared" ref="EJ10:EJ73" si="55">DC10</f>
        <v>0</v>
      </c>
      <c r="EK10" s="300" t="s">
        <v>128</v>
      </c>
      <c r="EL10" s="300">
        <f t="shared" ref="EL10:EL73" si="56">$DC$7</f>
        <v>100</v>
      </c>
      <c r="EM10" s="300" t="str">
        <f t="shared" ref="EM10:EM73" si="57">CONCATENATE(EJ10,EK10,EL10)</f>
        <v>0/100</v>
      </c>
      <c r="EN10" s="300">
        <f t="shared" ref="EN10:EN73" si="58">DK10</f>
        <v>0</v>
      </c>
      <c r="EO10" s="300" t="s">
        <v>128</v>
      </c>
      <c r="EP10" s="300">
        <f t="shared" ref="EP10:EP73" si="59">$DK$7</f>
        <v>0</v>
      </c>
      <c r="EQ10" s="300" t="str">
        <f t="shared" ref="EQ10:EQ73" si="60">CONCATENATE(EN10,EO10,EP10)</f>
        <v>0/0</v>
      </c>
    </row>
    <row r="11" spans="1:147" ht="27.75" customHeight="1">
      <c r="A11" s="6">
        <f t="shared" si="4"/>
        <v>0</v>
      </c>
      <c r="B11" s="309">
        <v>3</v>
      </c>
      <c r="C11" s="51">
        <f t="shared" si="5"/>
        <v>0</v>
      </c>
      <c r="D11" s="8"/>
      <c r="E11" s="65"/>
      <c r="F11" s="7"/>
      <c r="G11" s="8"/>
      <c r="H11" s="8"/>
      <c r="I11" s="8"/>
      <c r="J11" s="533"/>
      <c r="K11" s="480">
        <v>0</v>
      </c>
      <c r="L11" s="412">
        <v>0</v>
      </c>
      <c r="M11" s="412"/>
      <c r="N11" s="413">
        <f t="shared" si="6"/>
        <v>0</v>
      </c>
      <c r="O11" s="414">
        <v>0</v>
      </c>
      <c r="P11" s="414">
        <v>0</v>
      </c>
      <c r="Q11" s="414">
        <v>0</v>
      </c>
      <c r="R11" s="415">
        <f t="shared" si="7"/>
        <v>0</v>
      </c>
      <c r="S11" s="416">
        <v>0</v>
      </c>
      <c r="T11" s="416">
        <v>0</v>
      </c>
      <c r="U11" s="416">
        <v>0</v>
      </c>
      <c r="V11" s="417">
        <f t="shared" si="8"/>
        <v>0</v>
      </c>
      <c r="W11" s="418">
        <f t="shared" si="9"/>
        <v>0</v>
      </c>
      <c r="X11" s="419">
        <f t="shared" si="10"/>
        <v>0</v>
      </c>
      <c r="Y11" s="481" t="str">
        <f t="shared" si="11"/>
        <v/>
      </c>
      <c r="Z11" s="466">
        <v>0</v>
      </c>
      <c r="AA11" s="420">
        <v>0</v>
      </c>
      <c r="AB11" s="420"/>
      <c r="AC11" s="421">
        <f t="shared" si="12"/>
        <v>0</v>
      </c>
      <c r="AD11" s="422">
        <v>0</v>
      </c>
      <c r="AE11" s="422">
        <v>0</v>
      </c>
      <c r="AF11" s="422">
        <v>0</v>
      </c>
      <c r="AG11" s="423">
        <f t="shared" si="13"/>
        <v>0</v>
      </c>
      <c r="AH11" s="424">
        <v>0</v>
      </c>
      <c r="AI11" s="424">
        <v>0</v>
      </c>
      <c r="AJ11" s="424">
        <v>0</v>
      </c>
      <c r="AK11" s="425">
        <f t="shared" si="14"/>
        <v>0</v>
      </c>
      <c r="AL11" s="426">
        <f t="shared" ref="AL11:AL73" si="61">AC11+AG11+AK11</f>
        <v>0</v>
      </c>
      <c r="AM11" s="427">
        <f t="shared" si="15"/>
        <v>0</v>
      </c>
      <c r="AN11" s="467" t="str">
        <f t="shared" si="16"/>
        <v/>
      </c>
      <c r="AO11" s="326">
        <v>0</v>
      </c>
      <c r="AP11" s="9">
        <v>0</v>
      </c>
      <c r="AQ11" s="9"/>
      <c r="AR11" s="428">
        <f t="shared" si="17"/>
        <v>0</v>
      </c>
      <c r="AS11" s="429">
        <v>0</v>
      </c>
      <c r="AT11" s="429">
        <v>0</v>
      </c>
      <c r="AU11" s="429">
        <v>0</v>
      </c>
      <c r="AV11" s="430">
        <f t="shared" si="18"/>
        <v>0</v>
      </c>
      <c r="AW11" s="431">
        <v>0</v>
      </c>
      <c r="AX11" s="431">
        <v>0</v>
      </c>
      <c r="AY11" s="431">
        <v>0</v>
      </c>
      <c r="AZ11" s="432">
        <f t="shared" si="19"/>
        <v>0</v>
      </c>
      <c r="BA11" s="91">
        <f t="shared" si="20"/>
        <v>0</v>
      </c>
      <c r="BB11" s="433">
        <f t="shared" si="21"/>
        <v>0</v>
      </c>
      <c r="BC11" s="456" t="str">
        <f t="shared" si="22"/>
        <v/>
      </c>
      <c r="BD11" s="445">
        <v>0</v>
      </c>
      <c r="BE11" s="434">
        <v>0</v>
      </c>
      <c r="BF11" s="434"/>
      <c r="BG11" s="435">
        <f t="shared" si="23"/>
        <v>0</v>
      </c>
      <c r="BH11" s="436">
        <v>0</v>
      </c>
      <c r="BI11" s="436">
        <v>0</v>
      </c>
      <c r="BJ11" s="436">
        <v>0</v>
      </c>
      <c r="BK11" s="437">
        <f t="shared" si="24"/>
        <v>0</v>
      </c>
      <c r="BL11" s="438">
        <v>0</v>
      </c>
      <c r="BM11" s="438">
        <v>0</v>
      </c>
      <c r="BN11" s="438">
        <v>0</v>
      </c>
      <c r="BO11" s="439">
        <f t="shared" si="25"/>
        <v>0</v>
      </c>
      <c r="BP11" s="440">
        <f t="shared" si="26"/>
        <v>0</v>
      </c>
      <c r="BQ11" s="441">
        <f t="shared" si="27"/>
        <v>0</v>
      </c>
      <c r="BR11" s="446" t="str">
        <f t="shared" si="28"/>
        <v/>
      </c>
      <c r="BS11" s="326">
        <v>0</v>
      </c>
      <c r="BT11" s="9">
        <v>0</v>
      </c>
      <c r="BU11" s="9"/>
      <c r="BV11" s="428">
        <f t="shared" si="29"/>
        <v>0</v>
      </c>
      <c r="BW11" s="429">
        <v>0</v>
      </c>
      <c r="BX11" s="429">
        <v>0</v>
      </c>
      <c r="BY11" s="429">
        <v>0</v>
      </c>
      <c r="BZ11" s="430">
        <f t="shared" si="30"/>
        <v>0</v>
      </c>
      <c r="CA11" s="431">
        <v>0</v>
      </c>
      <c r="CB11" s="431">
        <v>0</v>
      </c>
      <c r="CC11" s="431">
        <v>0</v>
      </c>
      <c r="CD11" s="432">
        <f t="shared" si="31"/>
        <v>0</v>
      </c>
      <c r="CE11" s="91">
        <f t="shared" si="32"/>
        <v>0</v>
      </c>
      <c r="CF11" s="433">
        <f t="shared" si="33"/>
        <v>0</v>
      </c>
      <c r="CG11" s="456" t="str">
        <f t="shared" si="34"/>
        <v/>
      </c>
      <c r="CH11" s="382"/>
      <c r="CI11" s="58"/>
      <c r="CJ11" s="58"/>
      <c r="CK11" s="58"/>
      <c r="CL11" s="58"/>
      <c r="CM11" s="60">
        <f t="shared" si="0"/>
        <v>0</v>
      </c>
      <c r="CN11" s="298">
        <f t="shared" si="35"/>
        <v>0</v>
      </c>
      <c r="CO11" s="322" t="str">
        <f t="shared" ref="CO11:CO74" si="62">IF(OR(CN11="",$F11="",$F11="ab",$F11="ml"),"",IF(CN11&gt;=86,"A",IF(CN11&gt;=71,"B",IF(CN11&gt;=51,"C",IF(CN11&gt;=31,"D",IF(CN11=0,0,"E"))))))</f>
        <v/>
      </c>
      <c r="CP11" s="357"/>
      <c r="CQ11" s="82"/>
      <c r="CR11" s="82"/>
      <c r="CS11" s="82"/>
      <c r="CT11" s="82"/>
      <c r="CU11" s="91">
        <f t="shared" si="1"/>
        <v>0</v>
      </c>
      <c r="CV11" s="53">
        <f t="shared" si="36"/>
        <v>0</v>
      </c>
      <c r="CW11" s="358" t="str">
        <f t="shared" ref="CW11:CW74" si="63">IF(OR(CV11="",$F11="",$F11="ab",$F11="ml"),"",IF(CV11&gt;=86,"A",IF(CV11&gt;=71,"B",IF(CV11&gt;=51,"C",IF(CV11&gt;=31,"D",IF(CV11=0,0,"E"))))))</f>
        <v/>
      </c>
      <c r="CX11" s="346"/>
      <c r="CY11" s="57"/>
      <c r="CZ11" s="57"/>
      <c r="DA11" s="57"/>
      <c r="DB11" s="57"/>
      <c r="DC11" s="94">
        <f t="shared" si="2"/>
        <v>0</v>
      </c>
      <c r="DD11" s="52">
        <f t="shared" si="37"/>
        <v>0</v>
      </c>
      <c r="DE11" s="347" t="str">
        <f t="shared" ref="DE11:DE74" si="64">IF(OR(DD11="",$F11="",$F11="ab",$F11="ml"),"",IF(DD11&gt;=86,"A",IF(DD11&gt;=71,"B",IF(DD11&gt;=51,"C",IF(DD11&gt;=31,"D",IF(DD11=0,0,"E"))))))</f>
        <v/>
      </c>
      <c r="DF11" s="335"/>
      <c r="DG11" s="58"/>
      <c r="DH11" s="58"/>
      <c r="DI11" s="58"/>
      <c r="DJ11" s="58"/>
      <c r="DK11" s="60">
        <f t="shared" si="3"/>
        <v>0</v>
      </c>
      <c r="DL11" s="298" t="str">
        <f t="shared" si="38"/>
        <v/>
      </c>
      <c r="DM11" s="336" t="str">
        <f t="shared" si="39"/>
        <v/>
      </c>
      <c r="DN11" s="326"/>
      <c r="DO11" s="9"/>
      <c r="DP11" s="327" t="str">
        <f t="shared" si="40"/>
        <v/>
      </c>
      <c r="DQ11" s="309">
        <f t="shared" si="41"/>
        <v>900</v>
      </c>
      <c r="DR11" s="50">
        <f t="shared" si="42"/>
        <v>0</v>
      </c>
      <c r="DS11" s="297">
        <f t="shared" si="43"/>
        <v>0</v>
      </c>
      <c r="DT11" s="54" t="str">
        <f t="shared" si="44"/>
        <v/>
      </c>
      <c r="DU11" s="51" t="str">
        <f t="shared" si="45"/>
        <v/>
      </c>
      <c r="DV11" s="51" t="str">
        <f t="shared" si="46"/>
        <v/>
      </c>
      <c r="DW11" s="318" t="str">
        <f t="shared" si="47"/>
        <v/>
      </c>
      <c r="DX11" s="56">
        <f t="shared" si="48"/>
        <v>0</v>
      </c>
      <c r="DY11" s="689"/>
      <c r="DZ11" s="690"/>
      <c r="EB11" s="300">
        <f t="shared" si="49"/>
        <v>0</v>
      </c>
      <c r="EC11" s="300" t="s">
        <v>128</v>
      </c>
      <c r="ED11" s="300">
        <f t="shared" si="50"/>
        <v>100</v>
      </c>
      <c r="EE11" s="300" t="str">
        <f t="shared" si="51"/>
        <v>0/100</v>
      </c>
      <c r="EF11" s="300">
        <f t="shared" si="52"/>
        <v>0</v>
      </c>
      <c r="EG11" s="300" t="s">
        <v>128</v>
      </c>
      <c r="EH11" s="300">
        <f t="shared" si="53"/>
        <v>100</v>
      </c>
      <c r="EI11" s="300" t="str">
        <f t="shared" si="54"/>
        <v>0/100</v>
      </c>
      <c r="EJ11" s="300">
        <f t="shared" si="55"/>
        <v>0</v>
      </c>
      <c r="EK11" s="300" t="s">
        <v>128</v>
      </c>
      <c r="EL11" s="300">
        <f t="shared" si="56"/>
        <v>100</v>
      </c>
      <c r="EM11" s="300" t="str">
        <f t="shared" si="57"/>
        <v>0/100</v>
      </c>
      <c r="EN11" s="300">
        <f t="shared" si="58"/>
        <v>0</v>
      </c>
      <c r="EO11" s="300" t="s">
        <v>128</v>
      </c>
      <c r="EP11" s="300">
        <f t="shared" si="59"/>
        <v>0</v>
      </c>
      <c r="EQ11" s="300" t="str">
        <f t="shared" si="60"/>
        <v>0/0</v>
      </c>
    </row>
    <row r="12" spans="1:147" ht="27.75" customHeight="1">
      <c r="A12" s="6">
        <f t="shared" si="4"/>
        <v>0</v>
      </c>
      <c r="B12" s="308">
        <v>4</v>
      </c>
      <c r="C12" s="51">
        <f t="shared" si="5"/>
        <v>0</v>
      </c>
      <c r="D12" s="8"/>
      <c r="E12" s="65"/>
      <c r="F12" s="7"/>
      <c r="G12" s="8"/>
      <c r="H12" s="8"/>
      <c r="I12" s="8"/>
      <c r="J12" s="533"/>
      <c r="K12" s="480">
        <v>0</v>
      </c>
      <c r="L12" s="412">
        <v>0</v>
      </c>
      <c r="M12" s="412"/>
      <c r="N12" s="413">
        <f t="shared" si="6"/>
        <v>0</v>
      </c>
      <c r="O12" s="414">
        <v>0</v>
      </c>
      <c r="P12" s="414">
        <v>0</v>
      </c>
      <c r="Q12" s="414">
        <v>0</v>
      </c>
      <c r="R12" s="415">
        <f t="shared" si="7"/>
        <v>0</v>
      </c>
      <c r="S12" s="416">
        <v>0</v>
      </c>
      <c r="T12" s="416">
        <v>0</v>
      </c>
      <c r="U12" s="416">
        <v>0</v>
      </c>
      <c r="V12" s="417">
        <f t="shared" si="8"/>
        <v>0</v>
      </c>
      <c r="W12" s="418">
        <f t="shared" si="9"/>
        <v>0</v>
      </c>
      <c r="X12" s="419">
        <f t="shared" si="10"/>
        <v>0</v>
      </c>
      <c r="Y12" s="481" t="str">
        <f t="shared" si="11"/>
        <v/>
      </c>
      <c r="Z12" s="466">
        <v>0</v>
      </c>
      <c r="AA12" s="420">
        <v>0</v>
      </c>
      <c r="AB12" s="420"/>
      <c r="AC12" s="421">
        <f t="shared" si="12"/>
        <v>0</v>
      </c>
      <c r="AD12" s="422">
        <v>0</v>
      </c>
      <c r="AE12" s="422">
        <v>0</v>
      </c>
      <c r="AF12" s="422">
        <v>0</v>
      </c>
      <c r="AG12" s="423">
        <f t="shared" si="13"/>
        <v>0</v>
      </c>
      <c r="AH12" s="424">
        <v>0</v>
      </c>
      <c r="AI12" s="424">
        <v>0</v>
      </c>
      <c r="AJ12" s="424">
        <v>0</v>
      </c>
      <c r="AK12" s="425">
        <f t="shared" si="14"/>
        <v>0</v>
      </c>
      <c r="AL12" s="426">
        <f t="shared" si="61"/>
        <v>0</v>
      </c>
      <c r="AM12" s="427">
        <f t="shared" si="15"/>
        <v>0</v>
      </c>
      <c r="AN12" s="467" t="str">
        <f t="shared" si="16"/>
        <v/>
      </c>
      <c r="AO12" s="326">
        <v>0</v>
      </c>
      <c r="AP12" s="9">
        <v>0</v>
      </c>
      <c r="AQ12" s="9"/>
      <c r="AR12" s="428">
        <f t="shared" si="17"/>
        <v>0</v>
      </c>
      <c r="AS12" s="429">
        <v>0</v>
      </c>
      <c r="AT12" s="429">
        <v>0</v>
      </c>
      <c r="AU12" s="429">
        <v>0</v>
      </c>
      <c r="AV12" s="430">
        <f t="shared" si="18"/>
        <v>0</v>
      </c>
      <c r="AW12" s="431">
        <v>0</v>
      </c>
      <c r="AX12" s="431">
        <v>0</v>
      </c>
      <c r="AY12" s="431">
        <v>0</v>
      </c>
      <c r="AZ12" s="432">
        <f t="shared" si="19"/>
        <v>0</v>
      </c>
      <c r="BA12" s="91">
        <f t="shared" si="20"/>
        <v>0</v>
      </c>
      <c r="BB12" s="433">
        <f t="shared" si="21"/>
        <v>0</v>
      </c>
      <c r="BC12" s="456" t="str">
        <f t="shared" si="22"/>
        <v/>
      </c>
      <c r="BD12" s="445">
        <v>0</v>
      </c>
      <c r="BE12" s="434">
        <v>0</v>
      </c>
      <c r="BF12" s="434"/>
      <c r="BG12" s="435">
        <f t="shared" si="23"/>
        <v>0</v>
      </c>
      <c r="BH12" s="436">
        <v>0</v>
      </c>
      <c r="BI12" s="436">
        <v>0</v>
      </c>
      <c r="BJ12" s="436">
        <v>0</v>
      </c>
      <c r="BK12" s="437">
        <f t="shared" si="24"/>
        <v>0</v>
      </c>
      <c r="BL12" s="438">
        <v>0</v>
      </c>
      <c r="BM12" s="438">
        <v>0</v>
      </c>
      <c r="BN12" s="438">
        <v>0</v>
      </c>
      <c r="BO12" s="439">
        <f t="shared" si="25"/>
        <v>0</v>
      </c>
      <c r="BP12" s="440">
        <f t="shared" si="26"/>
        <v>0</v>
      </c>
      <c r="BQ12" s="441">
        <f t="shared" si="27"/>
        <v>0</v>
      </c>
      <c r="BR12" s="446" t="str">
        <f t="shared" si="28"/>
        <v/>
      </c>
      <c r="BS12" s="326">
        <v>0</v>
      </c>
      <c r="BT12" s="9">
        <v>0</v>
      </c>
      <c r="BU12" s="9"/>
      <c r="BV12" s="428">
        <f t="shared" si="29"/>
        <v>0</v>
      </c>
      <c r="BW12" s="429">
        <v>0</v>
      </c>
      <c r="BX12" s="429">
        <v>0</v>
      </c>
      <c r="BY12" s="429">
        <v>0</v>
      </c>
      <c r="BZ12" s="430">
        <f t="shared" si="30"/>
        <v>0</v>
      </c>
      <c r="CA12" s="431">
        <v>0</v>
      </c>
      <c r="CB12" s="431">
        <v>0</v>
      </c>
      <c r="CC12" s="431">
        <v>0</v>
      </c>
      <c r="CD12" s="432">
        <f t="shared" si="31"/>
        <v>0</v>
      </c>
      <c r="CE12" s="91">
        <f t="shared" si="32"/>
        <v>0</v>
      </c>
      <c r="CF12" s="433">
        <f t="shared" si="33"/>
        <v>0</v>
      </c>
      <c r="CG12" s="456" t="str">
        <f t="shared" si="34"/>
        <v/>
      </c>
      <c r="CH12" s="382"/>
      <c r="CI12" s="58"/>
      <c r="CJ12" s="58"/>
      <c r="CK12" s="58"/>
      <c r="CL12" s="58"/>
      <c r="CM12" s="60">
        <f t="shared" si="0"/>
        <v>0</v>
      </c>
      <c r="CN12" s="298">
        <f t="shared" si="35"/>
        <v>0</v>
      </c>
      <c r="CO12" s="322" t="str">
        <f t="shared" si="62"/>
        <v/>
      </c>
      <c r="CP12" s="357"/>
      <c r="CQ12" s="82"/>
      <c r="CR12" s="82"/>
      <c r="CS12" s="82"/>
      <c r="CT12" s="82"/>
      <c r="CU12" s="91">
        <f t="shared" si="1"/>
        <v>0</v>
      </c>
      <c r="CV12" s="53">
        <f t="shared" si="36"/>
        <v>0</v>
      </c>
      <c r="CW12" s="358" t="str">
        <f t="shared" si="63"/>
        <v/>
      </c>
      <c r="CX12" s="346"/>
      <c r="CY12" s="57"/>
      <c r="CZ12" s="57"/>
      <c r="DA12" s="57"/>
      <c r="DB12" s="57"/>
      <c r="DC12" s="94">
        <f t="shared" si="2"/>
        <v>0</v>
      </c>
      <c r="DD12" s="52">
        <f t="shared" si="37"/>
        <v>0</v>
      </c>
      <c r="DE12" s="347" t="str">
        <f t="shared" si="64"/>
        <v/>
      </c>
      <c r="DF12" s="335"/>
      <c r="DG12" s="58"/>
      <c r="DH12" s="58"/>
      <c r="DI12" s="58"/>
      <c r="DJ12" s="58"/>
      <c r="DK12" s="60">
        <f t="shared" si="3"/>
        <v>0</v>
      </c>
      <c r="DL12" s="298" t="str">
        <f t="shared" si="38"/>
        <v/>
      </c>
      <c r="DM12" s="336" t="str">
        <f t="shared" si="39"/>
        <v/>
      </c>
      <c r="DN12" s="326"/>
      <c r="DO12" s="9"/>
      <c r="DP12" s="327" t="str">
        <f t="shared" si="40"/>
        <v/>
      </c>
      <c r="DQ12" s="309">
        <f t="shared" si="41"/>
        <v>900</v>
      </c>
      <c r="DR12" s="50">
        <f t="shared" si="42"/>
        <v>0</v>
      </c>
      <c r="DS12" s="297">
        <f t="shared" si="43"/>
        <v>0</v>
      </c>
      <c r="DT12" s="54" t="str">
        <f t="shared" si="44"/>
        <v/>
      </c>
      <c r="DU12" s="51" t="str">
        <f t="shared" si="45"/>
        <v/>
      </c>
      <c r="DV12" s="51" t="str">
        <f t="shared" si="46"/>
        <v/>
      </c>
      <c r="DW12" s="318" t="str">
        <f t="shared" si="47"/>
        <v/>
      </c>
      <c r="DX12" s="56">
        <f t="shared" si="48"/>
        <v>0</v>
      </c>
      <c r="DY12" s="689"/>
      <c r="DZ12" s="690"/>
      <c r="EB12" s="300">
        <f t="shared" si="49"/>
        <v>0</v>
      </c>
      <c r="EC12" s="300" t="s">
        <v>128</v>
      </c>
      <c r="ED12" s="300">
        <f t="shared" si="50"/>
        <v>100</v>
      </c>
      <c r="EE12" s="300" t="str">
        <f t="shared" si="51"/>
        <v>0/100</v>
      </c>
      <c r="EF12" s="300">
        <f t="shared" si="52"/>
        <v>0</v>
      </c>
      <c r="EG12" s="300" t="s">
        <v>128</v>
      </c>
      <c r="EH12" s="300">
        <f t="shared" si="53"/>
        <v>100</v>
      </c>
      <c r="EI12" s="300" t="str">
        <f t="shared" si="54"/>
        <v>0/100</v>
      </c>
      <c r="EJ12" s="300">
        <f t="shared" si="55"/>
        <v>0</v>
      </c>
      <c r="EK12" s="300" t="s">
        <v>128</v>
      </c>
      <c r="EL12" s="300">
        <f t="shared" si="56"/>
        <v>100</v>
      </c>
      <c r="EM12" s="300" t="str">
        <f t="shared" si="57"/>
        <v>0/100</v>
      </c>
      <c r="EN12" s="300">
        <f t="shared" si="58"/>
        <v>0</v>
      </c>
      <c r="EO12" s="300" t="s">
        <v>128</v>
      </c>
      <c r="EP12" s="300">
        <f t="shared" si="59"/>
        <v>0</v>
      </c>
      <c r="EQ12" s="300" t="str">
        <f t="shared" si="60"/>
        <v>0/0</v>
      </c>
    </row>
    <row r="13" spans="1:147" ht="31.5" customHeight="1">
      <c r="A13" s="6">
        <f t="shared" si="4"/>
        <v>0</v>
      </c>
      <c r="B13" s="309">
        <v>5</v>
      </c>
      <c r="C13" s="51">
        <f>IF(D13&gt;0,$F$4,0)</f>
        <v>0</v>
      </c>
      <c r="D13" s="8"/>
      <c r="E13" s="65"/>
      <c r="F13" s="7"/>
      <c r="G13" s="8"/>
      <c r="H13" s="8"/>
      <c r="I13" s="8"/>
      <c r="J13" s="533"/>
      <c r="K13" s="480">
        <v>0</v>
      </c>
      <c r="L13" s="412">
        <v>0</v>
      </c>
      <c r="M13" s="412"/>
      <c r="N13" s="413">
        <f t="shared" si="6"/>
        <v>0</v>
      </c>
      <c r="O13" s="414">
        <v>0</v>
      </c>
      <c r="P13" s="414">
        <v>0</v>
      </c>
      <c r="Q13" s="414">
        <v>0</v>
      </c>
      <c r="R13" s="415">
        <f t="shared" ref="R13:R76" si="65">SUM(O13:Q13)</f>
        <v>0</v>
      </c>
      <c r="S13" s="416">
        <v>0</v>
      </c>
      <c r="T13" s="416">
        <v>0</v>
      </c>
      <c r="U13" s="416">
        <v>0</v>
      </c>
      <c r="V13" s="417">
        <f t="shared" ref="V13:V76" si="66">SUM(S13:U13)</f>
        <v>0</v>
      </c>
      <c r="W13" s="418">
        <f t="shared" ref="W13:W76" si="67">N13+R13+V13</f>
        <v>0</v>
      </c>
      <c r="X13" s="419">
        <f t="shared" si="10"/>
        <v>0</v>
      </c>
      <c r="Y13" s="481" t="str">
        <f t="shared" si="11"/>
        <v/>
      </c>
      <c r="Z13" s="466">
        <v>0</v>
      </c>
      <c r="AA13" s="420">
        <v>0</v>
      </c>
      <c r="AB13" s="420"/>
      <c r="AC13" s="421">
        <f t="shared" si="12"/>
        <v>0</v>
      </c>
      <c r="AD13" s="422">
        <v>0</v>
      </c>
      <c r="AE13" s="422">
        <v>0</v>
      </c>
      <c r="AF13" s="422">
        <v>0</v>
      </c>
      <c r="AG13" s="423">
        <f t="shared" si="13"/>
        <v>0</v>
      </c>
      <c r="AH13" s="424">
        <v>0</v>
      </c>
      <c r="AI13" s="424">
        <v>0</v>
      </c>
      <c r="AJ13" s="424">
        <v>0</v>
      </c>
      <c r="AK13" s="425">
        <f t="shared" si="14"/>
        <v>0</v>
      </c>
      <c r="AL13" s="426">
        <f t="shared" si="61"/>
        <v>0</v>
      </c>
      <c r="AM13" s="427">
        <f t="shared" si="15"/>
        <v>0</v>
      </c>
      <c r="AN13" s="467" t="str">
        <f t="shared" si="16"/>
        <v/>
      </c>
      <c r="AO13" s="326">
        <v>0</v>
      </c>
      <c r="AP13" s="9">
        <v>0</v>
      </c>
      <c r="AQ13" s="9"/>
      <c r="AR13" s="428">
        <f t="shared" si="17"/>
        <v>0</v>
      </c>
      <c r="AS13" s="429">
        <v>0</v>
      </c>
      <c r="AT13" s="429">
        <v>0</v>
      </c>
      <c r="AU13" s="429">
        <v>0</v>
      </c>
      <c r="AV13" s="430">
        <f t="shared" si="18"/>
        <v>0</v>
      </c>
      <c r="AW13" s="431">
        <v>0</v>
      </c>
      <c r="AX13" s="431">
        <v>0</v>
      </c>
      <c r="AY13" s="431">
        <v>0</v>
      </c>
      <c r="AZ13" s="432">
        <f t="shared" si="19"/>
        <v>0</v>
      </c>
      <c r="BA13" s="91">
        <f t="shared" si="20"/>
        <v>0</v>
      </c>
      <c r="BB13" s="433">
        <f t="shared" si="21"/>
        <v>0</v>
      </c>
      <c r="BC13" s="456" t="str">
        <f t="shared" si="22"/>
        <v/>
      </c>
      <c r="BD13" s="445">
        <v>0</v>
      </c>
      <c r="BE13" s="434">
        <v>0</v>
      </c>
      <c r="BF13" s="434"/>
      <c r="BG13" s="435">
        <f t="shared" si="23"/>
        <v>0</v>
      </c>
      <c r="BH13" s="436">
        <v>0</v>
      </c>
      <c r="BI13" s="436">
        <v>0</v>
      </c>
      <c r="BJ13" s="436">
        <v>0</v>
      </c>
      <c r="BK13" s="437">
        <f t="shared" si="24"/>
        <v>0</v>
      </c>
      <c r="BL13" s="438">
        <v>0</v>
      </c>
      <c r="BM13" s="438">
        <v>0</v>
      </c>
      <c r="BN13" s="438">
        <v>0</v>
      </c>
      <c r="BO13" s="439">
        <f t="shared" si="25"/>
        <v>0</v>
      </c>
      <c r="BP13" s="440">
        <f t="shared" si="26"/>
        <v>0</v>
      </c>
      <c r="BQ13" s="441">
        <f t="shared" si="27"/>
        <v>0</v>
      </c>
      <c r="BR13" s="446" t="str">
        <f t="shared" si="28"/>
        <v/>
      </c>
      <c r="BS13" s="326">
        <v>0</v>
      </c>
      <c r="BT13" s="9">
        <v>0</v>
      </c>
      <c r="BU13" s="9"/>
      <c r="BV13" s="428">
        <f t="shared" si="29"/>
        <v>0</v>
      </c>
      <c r="BW13" s="429">
        <v>0</v>
      </c>
      <c r="BX13" s="429">
        <v>0</v>
      </c>
      <c r="BY13" s="429">
        <v>0</v>
      </c>
      <c r="BZ13" s="430">
        <f t="shared" si="30"/>
        <v>0</v>
      </c>
      <c r="CA13" s="431">
        <v>0</v>
      </c>
      <c r="CB13" s="431">
        <v>0</v>
      </c>
      <c r="CC13" s="431">
        <v>0</v>
      </c>
      <c r="CD13" s="432">
        <f t="shared" si="31"/>
        <v>0</v>
      </c>
      <c r="CE13" s="91">
        <f t="shared" si="32"/>
        <v>0</v>
      </c>
      <c r="CF13" s="433">
        <f t="shared" si="33"/>
        <v>0</v>
      </c>
      <c r="CG13" s="456" t="str">
        <f t="shared" si="34"/>
        <v/>
      </c>
      <c r="CH13" s="382"/>
      <c r="CI13" s="58"/>
      <c r="CJ13" s="58"/>
      <c r="CK13" s="58"/>
      <c r="CL13" s="58"/>
      <c r="CM13" s="60">
        <f t="shared" si="0"/>
        <v>0</v>
      </c>
      <c r="CN13" s="298">
        <f t="shared" si="35"/>
        <v>0</v>
      </c>
      <c r="CO13" s="322" t="str">
        <f t="shared" si="62"/>
        <v/>
      </c>
      <c r="CP13" s="357"/>
      <c r="CQ13" s="82"/>
      <c r="CR13" s="82"/>
      <c r="CS13" s="82"/>
      <c r="CT13" s="82"/>
      <c r="CU13" s="91">
        <f t="shared" si="1"/>
        <v>0</v>
      </c>
      <c r="CV13" s="53">
        <f t="shared" si="36"/>
        <v>0</v>
      </c>
      <c r="CW13" s="358" t="str">
        <f t="shared" si="63"/>
        <v/>
      </c>
      <c r="CX13" s="346"/>
      <c r="CY13" s="57"/>
      <c r="CZ13" s="57"/>
      <c r="DA13" s="57"/>
      <c r="DB13" s="57"/>
      <c r="DC13" s="94">
        <f t="shared" si="2"/>
        <v>0</v>
      </c>
      <c r="DD13" s="52">
        <f t="shared" si="37"/>
        <v>0</v>
      </c>
      <c r="DE13" s="347" t="str">
        <f t="shared" si="64"/>
        <v/>
      </c>
      <c r="DF13" s="335"/>
      <c r="DG13" s="58"/>
      <c r="DH13" s="58"/>
      <c r="DI13" s="58"/>
      <c r="DJ13" s="58"/>
      <c r="DK13" s="60">
        <f t="shared" si="3"/>
        <v>0</v>
      </c>
      <c r="DL13" s="298" t="str">
        <f t="shared" si="38"/>
        <v/>
      </c>
      <c r="DM13" s="336" t="str">
        <f t="shared" si="39"/>
        <v/>
      </c>
      <c r="DN13" s="326"/>
      <c r="DO13" s="9"/>
      <c r="DP13" s="327" t="str">
        <f t="shared" si="40"/>
        <v/>
      </c>
      <c r="DQ13" s="309">
        <f t="shared" si="41"/>
        <v>900</v>
      </c>
      <c r="DR13" s="50">
        <f t="shared" si="42"/>
        <v>0</v>
      </c>
      <c r="DS13" s="297">
        <f t="shared" si="43"/>
        <v>0</v>
      </c>
      <c r="DT13" s="54" t="str">
        <f t="shared" si="44"/>
        <v/>
      </c>
      <c r="DU13" s="51" t="str">
        <f t="shared" si="45"/>
        <v/>
      </c>
      <c r="DV13" s="51" t="str">
        <f t="shared" si="46"/>
        <v/>
      </c>
      <c r="DW13" s="318" t="str">
        <f t="shared" si="47"/>
        <v/>
      </c>
      <c r="DX13" s="56">
        <f t="shared" si="48"/>
        <v>0</v>
      </c>
      <c r="DY13" s="689"/>
      <c r="DZ13" s="690"/>
      <c r="EB13" s="300">
        <f t="shared" si="49"/>
        <v>0</v>
      </c>
      <c r="EC13" s="300" t="s">
        <v>128</v>
      </c>
      <c r="ED13" s="300">
        <f t="shared" si="50"/>
        <v>100</v>
      </c>
      <c r="EE13" s="300" t="str">
        <f t="shared" si="51"/>
        <v>0/100</v>
      </c>
      <c r="EF13" s="300">
        <f t="shared" si="52"/>
        <v>0</v>
      </c>
      <c r="EG13" s="300" t="s">
        <v>128</v>
      </c>
      <c r="EH13" s="300">
        <f t="shared" si="53"/>
        <v>100</v>
      </c>
      <c r="EI13" s="300" t="str">
        <f t="shared" si="54"/>
        <v>0/100</v>
      </c>
      <c r="EJ13" s="300">
        <f t="shared" si="55"/>
        <v>0</v>
      </c>
      <c r="EK13" s="300" t="s">
        <v>128</v>
      </c>
      <c r="EL13" s="300">
        <f t="shared" si="56"/>
        <v>100</v>
      </c>
      <c r="EM13" s="300" t="str">
        <f t="shared" si="57"/>
        <v>0/100</v>
      </c>
      <c r="EN13" s="300">
        <f t="shared" si="58"/>
        <v>0</v>
      </c>
      <c r="EO13" s="300" t="s">
        <v>128</v>
      </c>
      <c r="EP13" s="300">
        <f t="shared" si="59"/>
        <v>0</v>
      </c>
      <c r="EQ13" s="300" t="str">
        <f t="shared" si="60"/>
        <v>0/0</v>
      </c>
    </row>
    <row r="14" spans="1:147" ht="36" customHeight="1">
      <c r="A14" s="6">
        <f t="shared" si="4"/>
        <v>0</v>
      </c>
      <c r="B14" s="308">
        <v>6</v>
      </c>
      <c r="C14" s="51">
        <f t="shared" si="5"/>
        <v>0</v>
      </c>
      <c r="D14" s="8"/>
      <c r="E14" s="65"/>
      <c r="F14" s="7"/>
      <c r="G14" s="8"/>
      <c r="H14" s="8"/>
      <c r="I14" s="8"/>
      <c r="J14" s="533"/>
      <c r="K14" s="480">
        <v>0</v>
      </c>
      <c r="L14" s="412">
        <v>0</v>
      </c>
      <c r="M14" s="412"/>
      <c r="N14" s="413">
        <f t="shared" si="6"/>
        <v>0</v>
      </c>
      <c r="O14" s="414">
        <v>0</v>
      </c>
      <c r="P14" s="414">
        <v>0</v>
      </c>
      <c r="Q14" s="414">
        <v>0</v>
      </c>
      <c r="R14" s="415">
        <f t="shared" si="65"/>
        <v>0</v>
      </c>
      <c r="S14" s="416">
        <v>0</v>
      </c>
      <c r="T14" s="416">
        <v>0</v>
      </c>
      <c r="U14" s="416">
        <v>0</v>
      </c>
      <c r="V14" s="417">
        <f t="shared" si="66"/>
        <v>0</v>
      </c>
      <c r="W14" s="418">
        <f t="shared" si="67"/>
        <v>0</v>
      </c>
      <c r="X14" s="419">
        <f t="shared" si="10"/>
        <v>0</v>
      </c>
      <c r="Y14" s="481" t="str">
        <f t="shared" si="11"/>
        <v/>
      </c>
      <c r="Z14" s="466">
        <v>0</v>
      </c>
      <c r="AA14" s="420">
        <v>0</v>
      </c>
      <c r="AB14" s="420"/>
      <c r="AC14" s="421">
        <f t="shared" si="12"/>
        <v>0</v>
      </c>
      <c r="AD14" s="422">
        <v>0</v>
      </c>
      <c r="AE14" s="422">
        <v>0</v>
      </c>
      <c r="AF14" s="422">
        <v>0</v>
      </c>
      <c r="AG14" s="423">
        <f t="shared" si="13"/>
        <v>0</v>
      </c>
      <c r="AH14" s="424">
        <v>0</v>
      </c>
      <c r="AI14" s="424">
        <v>0</v>
      </c>
      <c r="AJ14" s="424">
        <v>0</v>
      </c>
      <c r="AK14" s="425">
        <f t="shared" si="14"/>
        <v>0</v>
      </c>
      <c r="AL14" s="426">
        <f t="shared" si="61"/>
        <v>0</v>
      </c>
      <c r="AM14" s="427">
        <f t="shared" si="15"/>
        <v>0</v>
      </c>
      <c r="AN14" s="467" t="str">
        <f t="shared" si="16"/>
        <v/>
      </c>
      <c r="AO14" s="326">
        <v>0</v>
      </c>
      <c r="AP14" s="9">
        <v>0</v>
      </c>
      <c r="AQ14" s="9"/>
      <c r="AR14" s="428">
        <f t="shared" si="17"/>
        <v>0</v>
      </c>
      <c r="AS14" s="429">
        <v>0</v>
      </c>
      <c r="AT14" s="429">
        <v>0</v>
      </c>
      <c r="AU14" s="429">
        <v>0</v>
      </c>
      <c r="AV14" s="430">
        <f t="shared" si="18"/>
        <v>0</v>
      </c>
      <c r="AW14" s="431">
        <v>0</v>
      </c>
      <c r="AX14" s="431">
        <v>0</v>
      </c>
      <c r="AY14" s="431">
        <v>0</v>
      </c>
      <c r="AZ14" s="432">
        <f t="shared" si="19"/>
        <v>0</v>
      </c>
      <c r="BA14" s="91">
        <f t="shared" si="20"/>
        <v>0</v>
      </c>
      <c r="BB14" s="433">
        <f t="shared" si="21"/>
        <v>0</v>
      </c>
      <c r="BC14" s="456" t="str">
        <f t="shared" si="22"/>
        <v/>
      </c>
      <c r="BD14" s="445">
        <v>0</v>
      </c>
      <c r="BE14" s="434">
        <v>0</v>
      </c>
      <c r="BF14" s="434"/>
      <c r="BG14" s="435">
        <f t="shared" si="23"/>
        <v>0</v>
      </c>
      <c r="BH14" s="436">
        <v>0</v>
      </c>
      <c r="BI14" s="436">
        <v>0</v>
      </c>
      <c r="BJ14" s="436">
        <v>0</v>
      </c>
      <c r="BK14" s="437">
        <f t="shared" si="24"/>
        <v>0</v>
      </c>
      <c r="BL14" s="438">
        <v>0</v>
      </c>
      <c r="BM14" s="438">
        <v>0</v>
      </c>
      <c r="BN14" s="438">
        <v>0</v>
      </c>
      <c r="BO14" s="439">
        <f t="shared" si="25"/>
        <v>0</v>
      </c>
      <c r="BP14" s="440">
        <f t="shared" si="26"/>
        <v>0</v>
      </c>
      <c r="BQ14" s="441">
        <f t="shared" si="27"/>
        <v>0</v>
      </c>
      <c r="BR14" s="446" t="str">
        <f t="shared" si="28"/>
        <v/>
      </c>
      <c r="BS14" s="326">
        <v>0</v>
      </c>
      <c r="BT14" s="9">
        <v>0</v>
      </c>
      <c r="BU14" s="9"/>
      <c r="BV14" s="428">
        <f t="shared" si="29"/>
        <v>0</v>
      </c>
      <c r="BW14" s="429">
        <v>0</v>
      </c>
      <c r="BX14" s="429">
        <v>0</v>
      </c>
      <c r="BY14" s="429">
        <v>0</v>
      </c>
      <c r="BZ14" s="430">
        <f t="shared" si="30"/>
        <v>0</v>
      </c>
      <c r="CA14" s="431">
        <v>0</v>
      </c>
      <c r="CB14" s="431">
        <v>0</v>
      </c>
      <c r="CC14" s="431">
        <v>0</v>
      </c>
      <c r="CD14" s="432">
        <f t="shared" si="31"/>
        <v>0</v>
      </c>
      <c r="CE14" s="91">
        <f t="shared" si="32"/>
        <v>0</v>
      </c>
      <c r="CF14" s="433">
        <f t="shared" si="33"/>
        <v>0</v>
      </c>
      <c r="CG14" s="456" t="str">
        <f t="shared" si="34"/>
        <v/>
      </c>
      <c r="CH14" s="382"/>
      <c r="CI14" s="58"/>
      <c r="CJ14" s="58"/>
      <c r="CK14" s="58"/>
      <c r="CL14" s="58"/>
      <c r="CM14" s="60">
        <f t="shared" si="0"/>
        <v>0</v>
      </c>
      <c r="CN14" s="298">
        <f t="shared" si="35"/>
        <v>0</v>
      </c>
      <c r="CO14" s="322" t="str">
        <f t="shared" si="62"/>
        <v/>
      </c>
      <c r="CP14" s="357"/>
      <c r="CQ14" s="82"/>
      <c r="CR14" s="82"/>
      <c r="CS14" s="82"/>
      <c r="CT14" s="82"/>
      <c r="CU14" s="91">
        <f t="shared" si="1"/>
        <v>0</v>
      </c>
      <c r="CV14" s="53">
        <f t="shared" si="36"/>
        <v>0</v>
      </c>
      <c r="CW14" s="358" t="str">
        <f t="shared" si="63"/>
        <v/>
      </c>
      <c r="CX14" s="346"/>
      <c r="CY14" s="57"/>
      <c r="CZ14" s="57"/>
      <c r="DA14" s="57"/>
      <c r="DB14" s="57"/>
      <c r="DC14" s="94">
        <f t="shared" si="2"/>
        <v>0</v>
      </c>
      <c r="DD14" s="52">
        <f t="shared" si="37"/>
        <v>0</v>
      </c>
      <c r="DE14" s="347" t="str">
        <f t="shared" si="64"/>
        <v/>
      </c>
      <c r="DF14" s="335"/>
      <c r="DG14" s="58"/>
      <c r="DH14" s="58"/>
      <c r="DI14" s="58"/>
      <c r="DJ14" s="58"/>
      <c r="DK14" s="60">
        <f t="shared" si="3"/>
        <v>0</v>
      </c>
      <c r="DL14" s="298" t="str">
        <f t="shared" si="38"/>
        <v/>
      </c>
      <c r="DM14" s="336" t="str">
        <f t="shared" si="39"/>
        <v/>
      </c>
      <c r="DN14" s="326"/>
      <c r="DO14" s="9"/>
      <c r="DP14" s="327" t="str">
        <f t="shared" si="40"/>
        <v/>
      </c>
      <c r="DQ14" s="309">
        <f t="shared" si="41"/>
        <v>900</v>
      </c>
      <c r="DR14" s="50">
        <f t="shared" si="42"/>
        <v>0</v>
      </c>
      <c r="DS14" s="297">
        <f t="shared" si="43"/>
        <v>0</v>
      </c>
      <c r="DT14" s="54" t="str">
        <f t="shared" si="44"/>
        <v/>
      </c>
      <c r="DU14" s="51" t="str">
        <f t="shared" si="45"/>
        <v/>
      </c>
      <c r="DV14" s="51" t="str">
        <f t="shared" si="46"/>
        <v/>
      </c>
      <c r="DW14" s="318" t="str">
        <f t="shared" si="47"/>
        <v/>
      </c>
      <c r="DX14" s="56">
        <f t="shared" si="48"/>
        <v>0</v>
      </c>
      <c r="DY14" s="689"/>
      <c r="DZ14" s="690"/>
      <c r="EB14" s="300">
        <f t="shared" si="49"/>
        <v>0</v>
      </c>
      <c r="EC14" s="300" t="s">
        <v>128</v>
      </c>
      <c r="ED14" s="300">
        <f t="shared" si="50"/>
        <v>100</v>
      </c>
      <c r="EE14" s="300" t="str">
        <f t="shared" si="51"/>
        <v>0/100</v>
      </c>
      <c r="EF14" s="300">
        <f t="shared" si="52"/>
        <v>0</v>
      </c>
      <c r="EG14" s="300" t="s">
        <v>128</v>
      </c>
      <c r="EH14" s="300">
        <f t="shared" si="53"/>
        <v>100</v>
      </c>
      <c r="EI14" s="300" t="str">
        <f t="shared" si="54"/>
        <v>0/100</v>
      </c>
      <c r="EJ14" s="300">
        <f t="shared" si="55"/>
        <v>0</v>
      </c>
      <c r="EK14" s="300" t="s">
        <v>128</v>
      </c>
      <c r="EL14" s="300">
        <f t="shared" si="56"/>
        <v>100</v>
      </c>
      <c r="EM14" s="300" t="str">
        <f t="shared" si="57"/>
        <v>0/100</v>
      </c>
      <c r="EN14" s="300">
        <f t="shared" si="58"/>
        <v>0</v>
      </c>
      <c r="EO14" s="300" t="s">
        <v>128</v>
      </c>
      <c r="EP14" s="300">
        <f t="shared" si="59"/>
        <v>0</v>
      </c>
      <c r="EQ14" s="300" t="str">
        <f t="shared" si="60"/>
        <v>0/0</v>
      </c>
    </row>
    <row r="15" spans="1:147" ht="27.75" customHeight="1">
      <c r="A15" s="6">
        <f t="shared" si="4"/>
        <v>0</v>
      </c>
      <c r="B15" s="309">
        <v>7</v>
      </c>
      <c r="C15" s="51">
        <f t="shared" si="5"/>
        <v>0</v>
      </c>
      <c r="D15" s="8"/>
      <c r="E15" s="65"/>
      <c r="F15" s="7"/>
      <c r="G15" s="8"/>
      <c r="H15" s="8"/>
      <c r="I15" s="8"/>
      <c r="J15" s="533"/>
      <c r="K15" s="480">
        <v>0</v>
      </c>
      <c r="L15" s="412">
        <v>0</v>
      </c>
      <c r="M15" s="412"/>
      <c r="N15" s="413">
        <f t="shared" si="6"/>
        <v>0</v>
      </c>
      <c r="O15" s="414">
        <v>0</v>
      </c>
      <c r="P15" s="414">
        <v>0</v>
      </c>
      <c r="Q15" s="414">
        <v>0</v>
      </c>
      <c r="R15" s="415">
        <f t="shared" si="65"/>
        <v>0</v>
      </c>
      <c r="S15" s="416">
        <v>0</v>
      </c>
      <c r="T15" s="416">
        <v>0</v>
      </c>
      <c r="U15" s="416">
        <v>0</v>
      </c>
      <c r="V15" s="417">
        <f t="shared" si="66"/>
        <v>0</v>
      </c>
      <c r="W15" s="418">
        <f t="shared" si="67"/>
        <v>0</v>
      </c>
      <c r="X15" s="419">
        <f t="shared" si="10"/>
        <v>0</v>
      </c>
      <c r="Y15" s="481" t="str">
        <f t="shared" si="11"/>
        <v/>
      </c>
      <c r="Z15" s="466">
        <v>0</v>
      </c>
      <c r="AA15" s="420">
        <v>0</v>
      </c>
      <c r="AB15" s="420"/>
      <c r="AC15" s="421">
        <f t="shared" si="12"/>
        <v>0</v>
      </c>
      <c r="AD15" s="422">
        <v>0</v>
      </c>
      <c r="AE15" s="422">
        <v>0</v>
      </c>
      <c r="AF15" s="422">
        <v>0</v>
      </c>
      <c r="AG15" s="423">
        <f t="shared" si="13"/>
        <v>0</v>
      </c>
      <c r="AH15" s="424">
        <v>0</v>
      </c>
      <c r="AI15" s="424">
        <v>0</v>
      </c>
      <c r="AJ15" s="424">
        <v>0</v>
      </c>
      <c r="AK15" s="425">
        <f t="shared" si="14"/>
        <v>0</v>
      </c>
      <c r="AL15" s="426">
        <f t="shared" si="61"/>
        <v>0</v>
      </c>
      <c r="AM15" s="427">
        <f t="shared" si="15"/>
        <v>0</v>
      </c>
      <c r="AN15" s="467" t="str">
        <f t="shared" si="16"/>
        <v/>
      </c>
      <c r="AO15" s="326">
        <v>0</v>
      </c>
      <c r="AP15" s="9">
        <v>0</v>
      </c>
      <c r="AQ15" s="9"/>
      <c r="AR15" s="428">
        <f t="shared" si="17"/>
        <v>0</v>
      </c>
      <c r="AS15" s="429">
        <v>0</v>
      </c>
      <c r="AT15" s="429">
        <v>0</v>
      </c>
      <c r="AU15" s="429">
        <v>0</v>
      </c>
      <c r="AV15" s="430">
        <f t="shared" si="18"/>
        <v>0</v>
      </c>
      <c r="AW15" s="431">
        <v>0</v>
      </c>
      <c r="AX15" s="431">
        <v>0</v>
      </c>
      <c r="AY15" s="431">
        <v>0</v>
      </c>
      <c r="AZ15" s="432">
        <f t="shared" si="19"/>
        <v>0</v>
      </c>
      <c r="BA15" s="91">
        <f t="shared" si="20"/>
        <v>0</v>
      </c>
      <c r="BB15" s="433">
        <f t="shared" si="21"/>
        <v>0</v>
      </c>
      <c r="BC15" s="456" t="str">
        <f t="shared" si="22"/>
        <v/>
      </c>
      <c r="BD15" s="445">
        <v>0</v>
      </c>
      <c r="BE15" s="434">
        <v>0</v>
      </c>
      <c r="BF15" s="434"/>
      <c r="BG15" s="435">
        <f t="shared" si="23"/>
        <v>0</v>
      </c>
      <c r="BH15" s="436">
        <v>0</v>
      </c>
      <c r="BI15" s="436">
        <v>0</v>
      </c>
      <c r="BJ15" s="436">
        <v>0</v>
      </c>
      <c r="BK15" s="437">
        <f t="shared" si="24"/>
        <v>0</v>
      </c>
      <c r="BL15" s="438">
        <v>0</v>
      </c>
      <c r="BM15" s="438">
        <v>0</v>
      </c>
      <c r="BN15" s="438">
        <v>0</v>
      </c>
      <c r="BO15" s="439">
        <f t="shared" si="25"/>
        <v>0</v>
      </c>
      <c r="BP15" s="440">
        <f t="shared" si="26"/>
        <v>0</v>
      </c>
      <c r="BQ15" s="441">
        <f t="shared" si="27"/>
        <v>0</v>
      </c>
      <c r="BR15" s="446" t="str">
        <f t="shared" si="28"/>
        <v/>
      </c>
      <c r="BS15" s="326">
        <v>0</v>
      </c>
      <c r="BT15" s="9">
        <v>0</v>
      </c>
      <c r="BU15" s="9"/>
      <c r="BV15" s="428">
        <f t="shared" si="29"/>
        <v>0</v>
      </c>
      <c r="BW15" s="429">
        <v>0</v>
      </c>
      <c r="BX15" s="429">
        <v>0</v>
      </c>
      <c r="BY15" s="429">
        <v>0</v>
      </c>
      <c r="BZ15" s="430">
        <f t="shared" si="30"/>
        <v>0</v>
      </c>
      <c r="CA15" s="431">
        <v>0</v>
      </c>
      <c r="CB15" s="431">
        <v>0</v>
      </c>
      <c r="CC15" s="431">
        <v>0</v>
      </c>
      <c r="CD15" s="432">
        <f t="shared" si="31"/>
        <v>0</v>
      </c>
      <c r="CE15" s="91">
        <f t="shared" si="32"/>
        <v>0</v>
      </c>
      <c r="CF15" s="433">
        <f t="shared" si="33"/>
        <v>0</v>
      </c>
      <c r="CG15" s="456" t="str">
        <f t="shared" si="34"/>
        <v/>
      </c>
      <c r="CH15" s="382"/>
      <c r="CI15" s="58"/>
      <c r="CJ15" s="58"/>
      <c r="CK15" s="58"/>
      <c r="CL15" s="58"/>
      <c r="CM15" s="60">
        <f t="shared" si="0"/>
        <v>0</v>
      </c>
      <c r="CN15" s="298">
        <f t="shared" si="35"/>
        <v>0</v>
      </c>
      <c r="CO15" s="322" t="str">
        <f t="shared" si="62"/>
        <v/>
      </c>
      <c r="CP15" s="357"/>
      <c r="CQ15" s="82"/>
      <c r="CR15" s="82"/>
      <c r="CS15" s="82"/>
      <c r="CT15" s="82"/>
      <c r="CU15" s="91">
        <f t="shared" si="1"/>
        <v>0</v>
      </c>
      <c r="CV15" s="53">
        <f t="shared" si="36"/>
        <v>0</v>
      </c>
      <c r="CW15" s="358" t="str">
        <f t="shared" si="63"/>
        <v/>
      </c>
      <c r="CX15" s="346"/>
      <c r="CY15" s="57"/>
      <c r="CZ15" s="57"/>
      <c r="DA15" s="57"/>
      <c r="DB15" s="57"/>
      <c r="DC15" s="94">
        <f t="shared" si="2"/>
        <v>0</v>
      </c>
      <c r="DD15" s="52">
        <f t="shared" si="37"/>
        <v>0</v>
      </c>
      <c r="DE15" s="347" t="str">
        <f t="shared" si="64"/>
        <v/>
      </c>
      <c r="DF15" s="335"/>
      <c r="DG15" s="58"/>
      <c r="DH15" s="58"/>
      <c r="DI15" s="58"/>
      <c r="DJ15" s="58"/>
      <c r="DK15" s="60">
        <f t="shared" si="3"/>
        <v>0</v>
      </c>
      <c r="DL15" s="298" t="str">
        <f t="shared" si="38"/>
        <v/>
      </c>
      <c r="DM15" s="336" t="str">
        <f t="shared" si="39"/>
        <v/>
      </c>
      <c r="DN15" s="326"/>
      <c r="DO15" s="9"/>
      <c r="DP15" s="327" t="str">
        <f t="shared" si="40"/>
        <v/>
      </c>
      <c r="DQ15" s="309">
        <f t="shared" si="41"/>
        <v>900</v>
      </c>
      <c r="DR15" s="50">
        <f t="shared" si="42"/>
        <v>0</v>
      </c>
      <c r="DS15" s="297">
        <f t="shared" si="43"/>
        <v>0</v>
      </c>
      <c r="DT15" s="54" t="str">
        <f t="shared" si="44"/>
        <v/>
      </c>
      <c r="DU15" s="51" t="str">
        <f t="shared" si="45"/>
        <v/>
      </c>
      <c r="DV15" s="51" t="str">
        <f t="shared" si="46"/>
        <v/>
      </c>
      <c r="DW15" s="318" t="str">
        <f t="shared" si="47"/>
        <v/>
      </c>
      <c r="DX15" s="56">
        <f t="shared" si="48"/>
        <v>0</v>
      </c>
      <c r="DY15" s="689"/>
      <c r="DZ15" s="690"/>
      <c r="EB15" s="300">
        <f t="shared" si="49"/>
        <v>0</v>
      </c>
      <c r="EC15" s="300" t="s">
        <v>128</v>
      </c>
      <c r="ED15" s="300">
        <f t="shared" si="50"/>
        <v>100</v>
      </c>
      <c r="EE15" s="300" t="str">
        <f t="shared" si="51"/>
        <v>0/100</v>
      </c>
      <c r="EF15" s="300">
        <f t="shared" si="52"/>
        <v>0</v>
      </c>
      <c r="EG15" s="300" t="s">
        <v>128</v>
      </c>
      <c r="EH15" s="300">
        <f t="shared" si="53"/>
        <v>100</v>
      </c>
      <c r="EI15" s="300" t="str">
        <f t="shared" si="54"/>
        <v>0/100</v>
      </c>
      <c r="EJ15" s="300">
        <f t="shared" si="55"/>
        <v>0</v>
      </c>
      <c r="EK15" s="300" t="s">
        <v>128</v>
      </c>
      <c r="EL15" s="300">
        <f t="shared" si="56"/>
        <v>100</v>
      </c>
      <c r="EM15" s="300" t="str">
        <f t="shared" si="57"/>
        <v>0/100</v>
      </c>
      <c r="EN15" s="300">
        <f t="shared" si="58"/>
        <v>0</v>
      </c>
      <c r="EO15" s="300" t="s">
        <v>128</v>
      </c>
      <c r="EP15" s="300">
        <f t="shared" si="59"/>
        <v>0</v>
      </c>
      <c r="EQ15" s="300" t="str">
        <f t="shared" si="60"/>
        <v>0/0</v>
      </c>
    </row>
    <row r="16" spans="1:147" ht="27.75" customHeight="1">
      <c r="A16" s="6">
        <f t="shared" si="4"/>
        <v>0</v>
      </c>
      <c r="B16" s="308">
        <v>8</v>
      </c>
      <c r="C16" s="51">
        <f t="shared" si="5"/>
        <v>0</v>
      </c>
      <c r="D16" s="8"/>
      <c r="E16" s="65"/>
      <c r="F16" s="7"/>
      <c r="G16" s="8"/>
      <c r="H16" s="8"/>
      <c r="I16" s="8"/>
      <c r="J16" s="533"/>
      <c r="K16" s="480">
        <v>0</v>
      </c>
      <c r="L16" s="412">
        <v>0</v>
      </c>
      <c r="M16" s="412"/>
      <c r="N16" s="413">
        <f t="shared" si="6"/>
        <v>0</v>
      </c>
      <c r="O16" s="414">
        <v>0</v>
      </c>
      <c r="P16" s="414">
        <v>0</v>
      </c>
      <c r="Q16" s="414">
        <v>0</v>
      </c>
      <c r="R16" s="415">
        <f t="shared" si="65"/>
        <v>0</v>
      </c>
      <c r="S16" s="416">
        <v>0</v>
      </c>
      <c r="T16" s="416">
        <v>0</v>
      </c>
      <c r="U16" s="416">
        <v>0</v>
      </c>
      <c r="V16" s="417">
        <f t="shared" si="66"/>
        <v>0</v>
      </c>
      <c r="W16" s="418">
        <f t="shared" si="67"/>
        <v>0</v>
      </c>
      <c r="X16" s="419">
        <f t="shared" si="10"/>
        <v>0</v>
      </c>
      <c r="Y16" s="481" t="str">
        <f t="shared" si="11"/>
        <v/>
      </c>
      <c r="Z16" s="466">
        <v>0</v>
      </c>
      <c r="AA16" s="420">
        <v>0</v>
      </c>
      <c r="AB16" s="420"/>
      <c r="AC16" s="421">
        <f t="shared" si="12"/>
        <v>0</v>
      </c>
      <c r="AD16" s="422">
        <v>0</v>
      </c>
      <c r="AE16" s="422">
        <v>0</v>
      </c>
      <c r="AF16" s="422">
        <v>0</v>
      </c>
      <c r="AG16" s="423">
        <f t="shared" si="13"/>
        <v>0</v>
      </c>
      <c r="AH16" s="424">
        <v>0</v>
      </c>
      <c r="AI16" s="424">
        <v>0</v>
      </c>
      <c r="AJ16" s="424">
        <v>0</v>
      </c>
      <c r="AK16" s="425">
        <f t="shared" si="14"/>
        <v>0</v>
      </c>
      <c r="AL16" s="426">
        <f t="shared" si="61"/>
        <v>0</v>
      </c>
      <c r="AM16" s="427">
        <f t="shared" si="15"/>
        <v>0</v>
      </c>
      <c r="AN16" s="467" t="str">
        <f t="shared" si="16"/>
        <v/>
      </c>
      <c r="AO16" s="326">
        <v>0</v>
      </c>
      <c r="AP16" s="9">
        <v>0</v>
      </c>
      <c r="AQ16" s="9"/>
      <c r="AR16" s="428">
        <f t="shared" si="17"/>
        <v>0</v>
      </c>
      <c r="AS16" s="429">
        <v>0</v>
      </c>
      <c r="AT16" s="429">
        <v>0</v>
      </c>
      <c r="AU16" s="429">
        <v>0</v>
      </c>
      <c r="AV16" s="430">
        <f t="shared" si="18"/>
        <v>0</v>
      </c>
      <c r="AW16" s="431">
        <v>0</v>
      </c>
      <c r="AX16" s="431">
        <v>0</v>
      </c>
      <c r="AY16" s="431">
        <v>0</v>
      </c>
      <c r="AZ16" s="432">
        <f t="shared" si="19"/>
        <v>0</v>
      </c>
      <c r="BA16" s="91">
        <f t="shared" si="20"/>
        <v>0</v>
      </c>
      <c r="BB16" s="433">
        <f t="shared" si="21"/>
        <v>0</v>
      </c>
      <c r="BC16" s="456" t="str">
        <f t="shared" si="22"/>
        <v/>
      </c>
      <c r="BD16" s="445">
        <v>0</v>
      </c>
      <c r="BE16" s="434">
        <v>0</v>
      </c>
      <c r="BF16" s="434"/>
      <c r="BG16" s="435">
        <f t="shared" si="23"/>
        <v>0</v>
      </c>
      <c r="BH16" s="436">
        <v>0</v>
      </c>
      <c r="BI16" s="436">
        <v>0</v>
      </c>
      <c r="BJ16" s="436">
        <v>0</v>
      </c>
      <c r="BK16" s="437">
        <f t="shared" si="24"/>
        <v>0</v>
      </c>
      <c r="BL16" s="438">
        <v>0</v>
      </c>
      <c r="BM16" s="438">
        <v>0</v>
      </c>
      <c r="BN16" s="438">
        <v>0</v>
      </c>
      <c r="BO16" s="439">
        <f t="shared" si="25"/>
        <v>0</v>
      </c>
      <c r="BP16" s="440">
        <f t="shared" si="26"/>
        <v>0</v>
      </c>
      <c r="BQ16" s="441">
        <f t="shared" si="27"/>
        <v>0</v>
      </c>
      <c r="BR16" s="446" t="str">
        <f t="shared" si="28"/>
        <v/>
      </c>
      <c r="BS16" s="326">
        <v>0</v>
      </c>
      <c r="BT16" s="9">
        <v>0</v>
      </c>
      <c r="BU16" s="9"/>
      <c r="BV16" s="428">
        <f t="shared" si="29"/>
        <v>0</v>
      </c>
      <c r="BW16" s="429">
        <v>0</v>
      </c>
      <c r="BX16" s="429">
        <v>0</v>
      </c>
      <c r="BY16" s="429">
        <v>0</v>
      </c>
      <c r="BZ16" s="430">
        <f t="shared" si="30"/>
        <v>0</v>
      </c>
      <c r="CA16" s="431">
        <v>0</v>
      </c>
      <c r="CB16" s="431">
        <v>0</v>
      </c>
      <c r="CC16" s="431">
        <v>0</v>
      </c>
      <c r="CD16" s="432">
        <f t="shared" si="31"/>
        <v>0</v>
      </c>
      <c r="CE16" s="91">
        <f t="shared" si="32"/>
        <v>0</v>
      </c>
      <c r="CF16" s="433">
        <f t="shared" si="33"/>
        <v>0</v>
      </c>
      <c r="CG16" s="456" t="str">
        <f t="shared" si="34"/>
        <v/>
      </c>
      <c r="CH16" s="382"/>
      <c r="CI16" s="58"/>
      <c r="CJ16" s="58"/>
      <c r="CK16" s="58"/>
      <c r="CL16" s="58"/>
      <c r="CM16" s="60">
        <f t="shared" si="0"/>
        <v>0</v>
      </c>
      <c r="CN16" s="298">
        <f t="shared" si="35"/>
        <v>0</v>
      </c>
      <c r="CO16" s="322" t="str">
        <f t="shared" si="62"/>
        <v/>
      </c>
      <c r="CP16" s="357"/>
      <c r="CQ16" s="82"/>
      <c r="CR16" s="82"/>
      <c r="CS16" s="82"/>
      <c r="CT16" s="82"/>
      <c r="CU16" s="91">
        <f t="shared" si="1"/>
        <v>0</v>
      </c>
      <c r="CV16" s="53">
        <f t="shared" si="36"/>
        <v>0</v>
      </c>
      <c r="CW16" s="358" t="str">
        <f t="shared" si="63"/>
        <v/>
      </c>
      <c r="CX16" s="346"/>
      <c r="CY16" s="57"/>
      <c r="CZ16" s="57"/>
      <c r="DA16" s="57"/>
      <c r="DB16" s="57"/>
      <c r="DC16" s="94">
        <f t="shared" si="2"/>
        <v>0</v>
      </c>
      <c r="DD16" s="52">
        <f t="shared" si="37"/>
        <v>0</v>
      </c>
      <c r="DE16" s="347" t="str">
        <f t="shared" si="64"/>
        <v/>
      </c>
      <c r="DF16" s="335"/>
      <c r="DG16" s="58"/>
      <c r="DH16" s="58"/>
      <c r="DI16" s="58"/>
      <c r="DJ16" s="58"/>
      <c r="DK16" s="60">
        <f t="shared" si="3"/>
        <v>0</v>
      </c>
      <c r="DL16" s="298" t="str">
        <f t="shared" si="38"/>
        <v/>
      </c>
      <c r="DM16" s="336" t="str">
        <f t="shared" si="39"/>
        <v/>
      </c>
      <c r="DN16" s="326"/>
      <c r="DO16" s="9"/>
      <c r="DP16" s="327" t="str">
        <f t="shared" si="40"/>
        <v/>
      </c>
      <c r="DQ16" s="309">
        <f t="shared" si="41"/>
        <v>900</v>
      </c>
      <c r="DR16" s="50">
        <f t="shared" si="42"/>
        <v>0</v>
      </c>
      <c r="DS16" s="297">
        <f t="shared" si="43"/>
        <v>0</v>
      </c>
      <c r="DT16" s="54" t="str">
        <f t="shared" si="44"/>
        <v/>
      </c>
      <c r="DU16" s="51" t="str">
        <f t="shared" si="45"/>
        <v/>
      </c>
      <c r="DV16" s="51" t="str">
        <f t="shared" si="46"/>
        <v/>
      </c>
      <c r="DW16" s="318" t="str">
        <f t="shared" si="47"/>
        <v/>
      </c>
      <c r="DX16" s="56">
        <f t="shared" si="48"/>
        <v>0</v>
      </c>
      <c r="DY16" s="689"/>
      <c r="DZ16" s="690"/>
      <c r="EB16" s="300">
        <f t="shared" si="49"/>
        <v>0</v>
      </c>
      <c r="EC16" s="300" t="s">
        <v>128</v>
      </c>
      <c r="ED16" s="300">
        <f t="shared" si="50"/>
        <v>100</v>
      </c>
      <c r="EE16" s="300" t="str">
        <f t="shared" si="51"/>
        <v>0/100</v>
      </c>
      <c r="EF16" s="300">
        <f t="shared" si="52"/>
        <v>0</v>
      </c>
      <c r="EG16" s="300" t="s">
        <v>128</v>
      </c>
      <c r="EH16" s="300">
        <f t="shared" si="53"/>
        <v>100</v>
      </c>
      <c r="EI16" s="300" t="str">
        <f t="shared" si="54"/>
        <v>0/100</v>
      </c>
      <c r="EJ16" s="300">
        <f t="shared" si="55"/>
        <v>0</v>
      </c>
      <c r="EK16" s="300" t="s">
        <v>128</v>
      </c>
      <c r="EL16" s="300">
        <f t="shared" si="56"/>
        <v>100</v>
      </c>
      <c r="EM16" s="300" t="str">
        <f t="shared" si="57"/>
        <v>0/100</v>
      </c>
      <c r="EN16" s="300">
        <f t="shared" si="58"/>
        <v>0</v>
      </c>
      <c r="EO16" s="300" t="s">
        <v>128</v>
      </c>
      <c r="EP16" s="300">
        <f t="shared" si="59"/>
        <v>0</v>
      </c>
      <c r="EQ16" s="300" t="str">
        <f t="shared" si="60"/>
        <v>0/0</v>
      </c>
    </row>
    <row r="17" spans="1:147" ht="27.75" customHeight="1">
      <c r="A17" s="6">
        <f t="shared" si="4"/>
        <v>0</v>
      </c>
      <c r="B17" s="309">
        <v>9</v>
      </c>
      <c r="C17" s="51">
        <f t="shared" si="5"/>
        <v>0</v>
      </c>
      <c r="D17" s="8"/>
      <c r="E17" s="65"/>
      <c r="F17" s="7"/>
      <c r="G17" s="8"/>
      <c r="H17" s="8"/>
      <c r="I17" s="8"/>
      <c r="J17" s="533"/>
      <c r="K17" s="480">
        <v>0</v>
      </c>
      <c r="L17" s="412">
        <v>0</v>
      </c>
      <c r="M17" s="412"/>
      <c r="N17" s="413">
        <f t="shared" si="6"/>
        <v>0</v>
      </c>
      <c r="O17" s="414">
        <v>0</v>
      </c>
      <c r="P17" s="414">
        <v>0</v>
      </c>
      <c r="Q17" s="414">
        <v>0</v>
      </c>
      <c r="R17" s="415">
        <f t="shared" si="65"/>
        <v>0</v>
      </c>
      <c r="S17" s="416">
        <v>0</v>
      </c>
      <c r="T17" s="416">
        <v>0</v>
      </c>
      <c r="U17" s="416">
        <v>0</v>
      </c>
      <c r="V17" s="417">
        <f t="shared" si="66"/>
        <v>0</v>
      </c>
      <c r="W17" s="418">
        <f t="shared" si="67"/>
        <v>0</v>
      </c>
      <c r="X17" s="419">
        <f t="shared" si="10"/>
        <v>0</v>
      </c>
      <c r="Y17" s="481" t="str">
        <f t="shared" si="11"/>
        <v/>
      </c>
      <c r="Z17" s="466">
        <v>0</v>
      </c>
      <c r="AA17" s="420">
        <v>0</v>
      </c>
      <c r="AB17" s="420"/>
      <c r="AC17" s="421">
        <f t="shared" si="12"/>
        <v>0</v>
      </c>
      <c r="AD17" s="422">
        <v>0</v>
      </c>
      <c r="AE17" s="422">
        <v>0</v>
      </c>
      <c r="AF17" s="422">
        <v>0</v>
      </c>
      <c r="AG17" s="423">
        <f t="shared" si="13"/>
        <v>0</v>
      </c>
      <c r="AH17" s="424">
        <v>0</v>
      </c>
      <c r="AI17" s="424">
        <v>0</v>
      </c>
      <c r="AJ17" s="424">
        <v>0</v>
      </c>
      <c r="AK17" s="425">
        <f t="shared" si="14"/>
        <v>0</v>
      </c>
      <c r="AL17" s="426">
        <f t="shared" si="61"/>
        <v>0</v>
      </c>
      <c r="AM17" s="427">
        <f t="shared" si="15"/>
        <v>0</v>
      </c>
      <c r="AN17" s="467" t="str">
        <f t="shared" si="16"/>
        <v/>
      </c>
      <c r="AO17" s="326">
        <v>0</v>
      </c>
      <c r="AP17" s="9">
        <v>0</v>
      </c>
      <c r="AQ17" s="9"/>
      <c r="AR17" s="428">
        <f t="shared" si="17"/>
        <v>0</v>
      </c>
      <c r="AS17" s="429">
        <v>0</v>
      </c>
      <c r="AT17" s="429">
        <v>0</v>
      </c>
      <c r="AU17" s="429">
        <v>0</v>
      </c>
      <c r="AV17" s="430">
        <f t="shared" si="18"/>
        <v>0</v>
      </c>
      <c r="AW17" s="431">
        <v>0</v>
      </c>
      <c r="AX17" s="431">
        <v>0</v>
      </c>
      <c r="AY17" s="431">
        <v>0</v>
      </c>
      <c r="AZ17" s="432">
        <f t="shared" si="19"/>
        <v>0</v>
      </c>
      <c r="BA17" s="91">
        <f t="shared" si="20"/>
        <v>0</v>
      </c>
      <c r="BB17" s="433">
        <f t="shared" si="21"/>
        <v>0</v>
      </c>
      <c r="BC17" s="456" t="str">
        <f t="shared" si="22"/>
        <v/>
      </c>
      <c r="BD17" s="445">
        <v>0</v>
      </c>
      <c r="BE17" s="434">
        <v>0</v>
      </c>
      <c r="BF17" s="434"/>
      <c r="BG17" s="435">
        <f t="shared" si="23"/>
        <v>0</v>
      </c>
      <c r="BH17" s="436">
        <v>0</v>
      </c>
      <c r="BI17" s="436">
        <v>0</v>
      </c>
      <c r="BJ17" s="436">
        <v>0</v>
      </c>
      <c r="BK17" s="437">
        <f t="shared" si="24"/>
        <v>0</v>
      </c>
      <c r="BL17" s="438">
        <v>0</v>
      </c>
      <c r="BM17" s="438">
        <v>0</v>
      </c>
      <c r="BN17" s="438">
        <v>0</v>
      </c>
      <c r="BO17" s="439">
        <f t="shared" si="25"/>
        <v>0</v>
      </c>
      <c r="BP17" s="440">
        <f t="shared" si="26"/>
        <v>0</v>
      </c>
      <c r="BQ17" s="441">
        <f t="shared" si="27"/>
        <v>0</v>
      </c>
      <c r="BR17" s="446" t="str">
        <f t="shared" si="28"/>
        <v/>
      </c>
      <c r="BS17" s="326">
        <v>0</v>
      </c>
      <c r="BT17" s="9">
        <v>0</v>
      </c>
      <c r="BU17" s="9"/>
      <c r="BV17" s="428">
        <f t="shared" si="29"/>
        <v>0</v>
      </c>
      <c r="BW17" s="429">
        <v>0</v>
      </c>
      <c r="BX17" s="429">
        <v>0</v>
      </c>
      <c r="BY17" s="429">
        <v>0</v>
      </c>
      <c r="BZ17" s="430">
        <f t="shared" si="30"/>
        <v>0</v>
      </c>
      <c r="CA17" s="431">
        <v>0</v>
      </c>
      <c r="CB17" s="431">
        <v>0</v>
      </c>
      <c r="CC17" s="431">
        <v>0</v>
      </c>
      <c r="CD17" s="432">
        <f t="shared" si="31"/>
        <v>0</v>
      </c>
      <c r="CE17" s="91">
        <f t="shared" si="32"/>
        <v>0</v>
      </c>
      <c r="CF17" s="433">
        <f t="shared" si="33"/>
        <v>0</v>
      </c>
      <c r="CG17" s="456" t="str">
        <f t="shared" si="34"/>
        <v/>
      </c>
      <c r="CH17" s="382"/>
      <c r="CI17" s="58"/>
      <c r="CJ17" s="58"/>
      <c r="CK17" s="58"/>
      <c r="CL17" s="58"/>
      <c r="CM17" s="60">
        <f t="shared" si="0"/>
        <v>0</v>
      </c>
      <c r="CN17" s="298">
        <f t="shared" si="35"/>
        <v>0</v>
      </c>
      <c r="CO17" s="322" t="str">
        <f t="shared" si="62"/>
        <v/>
      </c>
      <c r="CP17" s="357"/>
      <c r="CQ17" s="82"/>
      <c r="CR17" s="82"/>
      <c r="CS17" s="82"/>
      <c r="CT17" s="82"/>
      <c r="CU17" s="91">
        <f t="shared" si="1"/>
        <v>0</v>
      </c>
      <c r="CV17" s="53">
        <f t="shared" si="36"/>
        <v>0</v>
      </c>
      <c r="CW17" s="358" t="str">
        <f t="shared" si="63"/>
        <v/>
      </c>
      <c r="CX17" s="346"/>
      <c r="CY17" s="57"/>
      <c r="CZ17" s="57"/>
      <c r="DA17" s="57"/>
      <c r="DB17" s="57"/>
      <c r="DC17" s="94">
        <f t="shared" si="2"/>
        <v>0</v>
      </c>
      <c r="DD17" s="52">
        <f t="shared" si="37"/>
        <v>0</v>
      </c>
      <c r="DE17" s="347" t="str">
        <f t="shared" si="64"/>
        <v/>
      </c>
      <c r="DF17" s="335"/>
      <c r="DG17" s="58"/>
      <c r="DH17" s="58"/>
      <c r="DI17" s="58"/>
      <c r="DJ17" s="58"/>
      <c r="DK17" s="60">
        <f t="shared" si="3"/>
        <v>0</v>
      </c>
      <c r="DL17" s="298" t="str">
        <f t="shared" si="38"/>
        <v/>
      </c>
      <c r="DM17" s="336" t="str">
        <f t="shared" si="39"/>
        <v/>
      </c>
      <c r="DN17" s="326"/>
      <c r="DO17" s="9"/>
      <c r="DP17" s="327" t="str">
        <f t="shared" si="40"/>
        <v/>
      </c>
      <c r="DQ17" s="309">
        <f t="shared" si="41"/>
        <v>900</v>
      </c>
      <c r="DR17" s="50">
        <f t="shared" si="42"/>
        <v>0</v>
      </c>
      <c r="DS17" s="297">
        <f t="shared" si="43"/>
        <v>0</v>
      </c>
      <c r="DT17" s="54" t="str">
        <f t="shared" si="44"/>
        <v/>
      </c>
      <c r="DU17" s="51" t="str">
        <f t="shared" si="45"/>
        <v/>
      </c>
      <c r="DV17" s="51" t="str">
        <f t="shared" si="46"/>
        <v/>
      </c>
      <c r="DW17" s="318" t="str">
        <f t="shared" si="47"/>
        <v/>
      </c>
      <c r="DX17" s="56">
        <f t="shared" si="48"/>
        <v>0</v>
      </c>
      <c r="DY17" s="689"/>
      <c r="DZ17" s="690"/>
      <c r="EB17" s="300">
        <f t="shared" si="49"/>
        <v>0</v>
      </c>
      <c r="EC17" s="300" t="s">
        <v>128</v>
      </c>
      <c r="ED17" s="300">
        <f t="shared" si="50"/>
        <v>100</v>
      </c>
      <c r="EE17" s="300" t="str">
        <f t="shared" si="51"/>
        <v>0/100</v>
      </c>
      <c r="EF17" s="300">
        <f t="shared" si="52"/>
        <v>0</v>
      </c>
      <c r="EG17" s="300" t="s">
        <v>128</v>
      </c>
      <c r="EH17" s="300">
        <f t="shared" si="53"/>
        <v>100</v>
      </c>
      <c r="EI17" s="300" t="str">
        <f t="shared" si="54"/>
        <v>0/100</v>
      </c>
      <c r="EJ17" s="300">
        <f t="shared" si="55"/>
        <v>0</v>
      </c>
      <c r="EK17" s="300" t="s">
        <v>128</v>
      </c>
      <c r="EL17" s="300">
        <f t="shared" si="56"/>
        <v>100</v>
      </c>
      <c r="EM17" s="300" t="str">
        <f t="shared" si="57"/>
        <v>0/100</v>
      </c>
      <c r="EN17" s="300">
        <f t="shared" si="58"/>
        <v>0</v>
      </c>
      <c r="EO17" s="300" t="s">
        <v>128</v>
      </c>
      <c r="EP17" s="300">
        <f t="shared" si="59"/>
        <v>0</v>
      </c>
      <c r="EQ17" s="300" t="str">
        <f t="shared" si="60"/>
        <v>0/0</v>
      </c>
    </row>
    <row r="18" spans="1:147" ht="27.75" customHeight="1">
      <c r="A18" s="6">
        <f t="shared" si="4"/>
        <v>0</v>
      </c>
      <c r="B18" s="308">
        <v>10</v>
      </c>
      <c r="C18" s="51">
        <f t="shared" si="5"/>
        <v>0</v>
      </c>
      <c r="D18" s="8"/>
      <c r="E18" s="65"/>
      <c r="F18" s="7"/>
      <c r="G18" s="8"/>
      <c r="H18" s="8"/>
      <c r="I18" s="8"/>
      <c r="J18" s="533"/>
      <c r="K18" s="480">
        <v>0</v>
      </c>
      <c r="L18" s="412">
        <v>0</v>
      </c>
      <c r="M18" s="412"/>
      <c r="N18" s="413">
        <f t="shared" si="6"/>
        <v>0</v>
      </c>
      <c r="O18" s="414">
        <v>0</v>
      </c>
      <c r="P18" s="414">
        <v>0</v>
      </c>
      <c r="Q18" s="414">
        <v>0</v>
      </c>
      <c r="R18" s="415">
        <f t="shared" si="65"/>
        <v>0</v>
      </c>
      <c r="S18" s="416">
        <v>0</v>
      </c>
      <c r="T18" s="416">
        <v>0</v>
      </c>
      <c r="U18" s="416">
        <v>0</v>
      </c>
      <c r="V18" s="417">
        <f t="shared" si="66"/>
        <v>0</v>
      </c>
      <c r="W18" s="418">
        <f t="shared" si="67"/>
        <v>0</v>
      </c>
      <c r="X18" s="419">
        <f t="shared" si="10"/>
        <v>0</v>
      </c>
      <c r="Y18" s="481" t="str">
        <f t="shared" si="11"/>
        <v/>
      </c>
      <c r="Z18" s="466">
        <v>0</v>
      </c>
      <c r="AA18" s="420">
        <v>0</v>
      </c>
      <c r="AB18" s="420"/>
      <c r="AC18" s="421">
        <f t="shared" si="12"/>
        <v>0</v>
      </c>
      <c r="AD18" s="422">
        <v>0</v>
      </c>
      <c r="AE18" s="422">
        <v>0</v>
      </c>
      <c r="AF18" s="422">
        <v>0</v>
      </c>
      <c r="AG18" s="423">
        <f t="shared" si="13"/>
        <v>0</v>
      </c>
      <c r="AH18" s="424">
        <v>0</v>
      </c>
      <c r="AI18" s="424">
        <v>0</v>
      </c>
      <c r="AJ18" s="424">
        <v>0</v>
      </c>
      <c r="AK18" s="425">
        <f t="shared" si="14"/>
        <v>0</v>
      </c>
      <c r="AL18" s="426">
        <f t="shared" si="61"/>
        <v>0</v>
      </c>
      <c r="AM18" s="427">
        <f t="shared" si="15"/>
        <v>0</v>
      </c>
      <c r="AN18" s="467" t="str">
        <f t="shared" si="16"/>
        <v/>
      </c>
      <c r="AO18" s="326">
        <v>0</v>
      </c>
      <c r="AP18" s="9">
        <v>0</v>
      </c>
      <c r="AQ18" s="9"/>
      <c r="AR18" s="428">
        <f t="shared" si="17"/>
        <v>0</v>
      </c>
      <c r="AS18" s="429">
        <v>0</v>
      </c>
      <c r="AT18" s="429">
        <v>0</v>
      </c>
      <c r="AU18" s="429">
        <v>0</v>
      </c>
      <c r="AV18" s="430">
        <f t="shared" si="18"/>
        <v>0</v>
      </c>
      <c r="AW18" s="431">
        <v>0</v>
      </c>
      <c r="AX18" s="431">
        <v>0</v>
      </c>
      <c r="AY18" s="431">
        <v>0</v>
      </c>
      <c r="AZ18" s="432">
        <f t="shared" si="19"/>
        <v>0</v>
      </c>
      <c r="BA18" s="91">
        <f t="shared" si="20"/>
        <v>0</v>
      </c>
      <c r="BB18" s="433">
        <f t="shared" si="21"/>
        <v>0</v>
      </c>
      <c r="BC18" s="456" t="str">
        <f t="shared" si="22"/>
        <v/>
      </c>
      <c r="BD18" s="445">
        <v>0</v>
      </c>
      <c r="BE18" s="434">
        <v>0</v>
      </c>
      <c r="BF18" s="434"/>
      <c r="BG18" s="435">
        <f t="shared" si="23"/>
        <v>0</v>
      </c>
      <c r="BH18" s="436">
        <v>0</v>
      </c>
      <c r="BI18" s="436">
        <v>0</v>
      </c>
      <c r="BJ18" s="436">
        <v>0</v>
      </c>
      <c r="BK18" s="437">
        <f t="shared" si="24"/>
        <v>0</v>
      </c>
      <c r="BL18" s="438">
        <v>0</v>
      </c>
      <c r="BM18" s="438">
        <v>0</v>
      </c>
      <c r="BN18" s="438">
        <v>0</v>
      </c>
      <c r="BO18" s="439">
        <f t="shared" si="25"/>
        <v>0</v>
      </c>
      <c r="BP18" s="440">
        <f t="shared" si="26"/>
        <v>0</v>
      </c>
      <c r="BQ18" s="441">
        <f t="shared" si="27"/>
        <v>0</v>
      </c>
      <c r="BR18" s="446" t="str">
        <f t="shared" si="28"/>
        <v/>
      </c>
      <c r="BS18" s="326">
        <v>0</v>
      </c>
      <c r="BT18" s="9">
        <v>0</v>
      </c>
      <c r="BU18" s="9"/>
      <c r="BV18" s="428">
        <f t="shared" si="29"/>
        <v>0</v>
      </c>
      <c r="BW18" s="429">
        <v>0</v>
      </c>
      <c r="BX18" s="429">
        <v>0</v>
      </c>
      <c r="BY18" s="429">
        <v>0</v>
      </c>
      <c r="BZ18" s="430">
        <f t="shared" si="30"/>
        <v>0</v>
      </c>
      <c r="CA18" s="431">
        <v>0</v>
      </c>
      <c r="CB18" s="431">
        <v>0</v>
      </c>
      <c r="CC18" s="431">
        <v>0</v>
      </c>
      <c r="CD18" s="432">
        <f t="shared" si="31"/>
        <v>0</v>
      </c>
      <c r="CE18" s="91">
        <f t="shared" si="32"/>
        <v>0</v>
      </c>
      <c r="CF18" s="433">
        <f t="shared" si="33"/>
        <v>0</v>
      </c>
      <c r="CG18" s="456" t="str">
        <f t="shared" si="34"/>
        <v/>
      </c>
      <c r="CH18" s="382"/>
      <c r="CI18" s="58"/>
      <c r="CJ18" s="58"/>
      <c r="CK18" s="58"/>
      <c r="CL18" s="58"/>
      <c r="CM18" s="60">
        <f t="shared" si="0"/>
        <v>0</v>
      </c>
      <c r="CN18" s="298">
        <f t="shared" si="35"/>
        <v>0</v>
      </c>
      <c r="CO18" s="322" t="str">
        <f t="shared" si="62"/>
        <v/>
      </c>
      <c r="CP18" s="357"/>
      <c r="CQ18" s="82"/>
      <c r="CR18" s="82"/>
      <c r="CS18" s="82"/>
      <c r="CT18" s="82"/>
      <c r="CU18" s="91">
        <f t="shared" si="1"/>
        <v>0</v>
      </c>
      <c r="CV18" s="53">
        <f t="shared" si="36"/>
        <v>0</v>
      </c>
      <c r="CW18" s="358" t="str">
        <f t="shared" si="63"/>
        <v/>
      </c>
      <c r="CX18" s="346"/>
      <c r="CY18" s="57"/>
      <c r="CZ18" s="57"/>
      <c r="DA18" s="57"/>
      <c r="DB18" s="57"/>
      <c r="DC18" s="94">
        <f t="shared" si="2"/>
        <v>0</v>
      </c>
      <c r="DD18" s="52">
        <f t="shared" si="37"/>
        <v>0</v>
      </c>
      <c r="DE18" s="347" t="str">
        <f t="shared" si="64"/>
        <v/>
      </c>
      <c r="DF18" s="335"/>
      <c r="DG18" s="58"/>
      <c r="DH18" s="58"/>
      <c r="DI18" s="58"/>
      <c r="DJ18" s="58"/>
      <c r="DK18" s="60">
        <f t="shared" si="3"/>
        <v>0</v>
      </c>
      <c r="DL18" s="298" t="str">
        <f t="shared" si="38"/>
        <v/>
      </c>
      <c r="DM18" s="336" t="str">
        <f t="shared" si="39"/>
        <v/>
      </c>
      <c r="DN18" s="326"/>
      <c r="DO18" s="9"/>
      <c r="DP18" s="327" t="str">
        <f t="shared" si="40"/>
        <v/>
      </c>
      <c r="DQ18" s="309">
        <f t="shared" si="41"/>
        <v>900</v>
      </c>
      <c r="DR18" s="50">
        <f t="shared" si="42"/>
        <v>0</v>
      </c>
      <c r="DS18" s="297">
        <f t="shared" si="43"/>
        <v>0</v>
      </c>
      <c r="DT18" s="54" t="str">
        <f t="shared" si="44"/>
        <v/>
      </c>
      <c r="DU18" s="51" t="str">
        <f t="shared" si="45"/>
        <v/>
      </c>
      <c r="DV18" s="51" t="str">
        <f t="shared" si="46"/>
        <v/>
      </c>
      <c r="DW18" s="318" t="str">
        <f t="shared" si="47"/>
        <v/>
      </c>
      <c r="DX18" s="56">
        <f t="shared" si="48"/>
        <v>0</v>
      </c>
      <c r="DY18" s="689"/>
      <c r="DZ18" s="690"/>
      <c r="EB18" s="300">
        <f t="shared" si="49"/>
        <v>0</v>
      </c>
      <c r="EC18" s="300" t="s">
        <v>128</v>
      </c>
      <c r="ED18" s="300">
        <f t="shared" si="50"/>
        <v>100</v>
      </c>
      <c r="EE18" s="300" t="str">
        <f t="shared" si="51"/>
        <v>0/100</v>
      </c>
      <c r="EF18" s="300">
        <f t="shared" si="52"/>
        <v>0</v>
      </c>
      <c r="EG18" s="300" t="s">
        <v>128</v>
      </c>
      <c r="EH18" s="300">
        <f t="shared" si="53"/>
        <v>100</v>
      </c>
      <c r="EI18" s="300" t="str">
        <f t="shared" si="54"/>
        <v>0/100</v>
      </c>
      <c r="EJ18" s="300">
        <f t="shared" si="55"/>
        <v>0</v>
      </c>
      <c r="EK18" s="300" t="s">
        <v>128</v>
      </c>
      <c r="EL18" s="300">
        <f t="shared" si="56"/>
        <v>100</v>
      </c>
      <c r="EM18" s="300" t="str">
        <f t="shared" si="57"/>
        <v>0/100</v>
      </c>
      <c r="EN18" s="300">
        <f t="shared" si="58"/>
        <v>0</v>
      </c>
      <c r="EO18" s="300" t="s">
        <v>128</v>
      </c>
      <c r="EP18" s="300">
        <f t="shared" si="59"/>
        <v>0</v>
      </c>
      <c r="EQ18" s="300" t="str">
        <f t="shared" si="60"/>
        <v>0/0</v>
      </c>
    </row>
    <row r="19" spans="1:147" ht="27.75" customHeight="1">
      <c r="A19" s="6">
        <f t="shared" si="4"/>
        <v>0</v>
      </c>
      <c r="B19" s="309">
        <v>11</v>
      </c>
      <c r="C19" s="51">
        <f t="shared" si="5"/>
        <v>0</v>
      </c>
      <c r="D19" s="8"/>
      <c r="E19" s="65"/>
      <c r="F19" s="7"/>
      <c r="G19" s="8"/>
      <c r="H19" s="8"/>
      <c r="I19" s="8"/>
      <c r="J19" s="533"/>
      <c r="K19" s="480">
        <v>0</v>
      </c>
      <c r="L19" s="412">
        <v>0</v>
      </c>
      <c r="M19" s="412"/>
      <c r="N19" s="413">
        <f t="shared" si="6"/>
        <v>0</v>
      </c>
      <c r="O19" s="414">
        <v>0</v>
      </c>
      <c r="P19" s="414">
        <v>0</v>
      </c>
      <c r="Q19" s="414">
        <v>0</v>
      </c>
      <c r="R19" s="415">
        <f t="shared" si="65"/>
        <v>0</v>
      </c>
      <c r="S19" s="416">
        <v>0</v>
      </c>
      <c r="T19" s="416">
        <v>0</v>
      </c>
      <c r="U19" s="416">
        <v>0</v>
      </c>
      <c r="V19" s="417">
        <f t="shared" si="66"/>
        <v>0</v>
      </c>
      <c r="W19" s="418">
        <f t="shared" si="67"/>
        <v>0</v>
      </c>
      <c r="X19" s="419">
        <f t="shared" si="10"/>
        <v>0</v>
      </c>
      <c r="Y19" s="481" t="str">
        <f t="shared" si="11"/>
        <v/>
      </c>
      <c r="Z19" s="466">
        <v>0</v>
      </c>
      <c r="AA19" s="420">
        <v>0</v>
      </c>
      <c r="AB19" s="420"/>
      <c r="AC19" s="421">
        <f t="shared" si="12"/>
        <v>0</v>
      </c>
      <c r="AD19" s="422">
        <v>0</v>
      </c>
      <c r="AE19" s="422">
        <v>0</v>
      </c>
      <c r="AF19" s="422">
        <v>0</v>
      </c>
      <c r="AG19" s="423">
        <f t="shared" si="13"/>
        <v>0</v>
      </c>
      <c r="AH19" s="424">
        <v>0</v>
      </c>
      <c r="AI19" s="424">
        <v>0</v>
      </c>
      <c r="AJ19" s="424">
        <v>0</v>
      </c>
      <c r="AK19" s="425">
        <f t="shared" si="14"/>
        <v>0</v>
      </c>
      <c r="AL19" s="426">
        <f t="shared" si="61"/>
        <v>0</v>
      </c>
      <c r="AM19" s="427">
        <f t="shared" si="15"/>
        <v>0</v>
      </c>
      <c r="AN19" s="467" t="str">
        <f t="shared" si="16"/>
        <v/>
      </c>
      <c r="AO19" s="326">
        <v>0</v>
      </c>
      <c r="AP19" s="9">
        <v>0</v>
      </c>
      <c r="AQ19" s="9"/>
      <c r="AR19" s="428">
        <f t="shared" si="17"/>
        <v>0</v>
      </c>
      <c r="AS19" s="429">
        <v>0</v>
      </c>
      <c r="AT19" s="429">
        <v>0</v>
      </c>
      <c r="AU19" s="429">
        <v>0</v>
      </c>
      <c r="AV19" s="430">
        <f t="shared" si="18"/>
        <v>0</v>
      </c>
      <c r="AW19" s="431">
        <v>0</v>
      </c>
      <c r="AX19" s="431">
        <v>0</v>
      </c>
      <c r="AY19" s="431">
        <v>0</v>
      </c>
      <c r="AZ19" s="432">
        <f t="shared" si="19"/>
        <v>0</v>
      </c>
      <c r="BA19" s="91">
        <f t="shared" si="20"/>
        <v>0</v>
      </c>
      <c r="BB19" s="433">
        <f t="shared" si="21"/>
        <v>0</v>
      </c>
      <c r="BC19" s="456" t="str">
        <f t="shared" si="22"/>
        <v/>
      </c>
      <c r="BD19" s="445">
        <v>0</v>
      </c>
      <c r="BE19" s="434">
        <v>0</v>
      </c>
      <c r="BF19" s="434"/>
      <c r="BG19" s="435">
        <f t="shared" si="23"/>
        <v>0</v>
      </c>
      <c r="BH19" s="436">
        <v>0</v>
      </c>
      <c r="BI19" s="436">
        <v>0</v>
      </c>
      <c r="BJ19" s="436">
        <v>0</v>
      </c>
      <c r="BK19" s="437">
        <f t="shared" si="24"/>
        <v>0</v>
      </c>
      <c r="BL19" s="438">
        <v>0</v>
      </c>
      <c r="BM19" s="438">
        <v>0</v>
      </c>
      <c r="BN19" s="438">
        <v>0</v>
      </c>
      <c r="BO19" s="439">
        <f t="shared" si="25"/>
        <v>0</v>
      </c>
      <c r="BP19" s="440">
        <f t="shared" si="26"/>
        <v>0</v>
      </c>
      <c r="BQ19" s="441">
        <f t="shared" si="27"/>
        <v>0</v>
      </c>
      <c r="BR19" s="446" t="str">
        <f t="shared" si="28"/>
        <v/>
      </c>
      <c r="BS19" s="326">
        <v>0</v>
      </c>
      <c r="BT19" s="9">
        <v>0</v>
      </c>
      <c r="BU19" s="9"/>
      <c r="BV19" s="428">
        <f t="shared" si="29"/>
        <v>0</v>
      </c>
      <c r="BW19" s="429">
        <v>0</v>
      </c>
      <c r="BX19" s="429">
        <v>0</v>
      </c>
      <c r="BY19" s="429">
        <v>0</v>
      </c>
      <c r="BZ19" s="430">
        <f t="shared" si="30"/>
        <v>0</v>
      </c>
      <c r="CA19" s="431">
        <v>0</v>
      </c>
      <c r="CB19" s="431">
        <v>0</v>
      </c>
      <c r="CC19" s="431">
        <v>0</v>
      </c>
      <c r="CD19" s="432">
        <f t="shared" si="31"/>
        <v>0</v>
      </c>
      <c r="CE19" s="91">
        <f t="shared" si="32"/>
        <v>0</v>
      </c>
      <c r="CF19" s="433">
        <f t="shared" si="33"/>
        <v>0</v>
      </c>
      <c r="CG19" s="456" t="str">
        <f t="shared" si="34"/>
        <v/>
      </c>
      <c r="CH19" s="382"/>
      <c r="CI19" s="58"/>
      <c r="CJ19" s="58"/>
      <c r="CK19" s="58"/>
      <c r="CL19" s="58"/>
      <c r="CM19" s="60">
        <f t="shared" si="0"/>
        <v>0</v>
      </c>
      <c r="CN19" s="298">
        <f t="shared" si="35"/>
        <v>0</v>
      </c>
      <c r="CO19" s="322" t="str">
        <f t="shared" si="62"/>
        <v/>
      </c>
      <c r="CP19" s="357"/>
      <c r="CQ19" s="82"/>
      <c r="CR19" s="82"/>
      <c r="CS19" s="82"/>
      <c r="CT19" s="82"/>
      <c r="CU19" s="91">
        <f t="shared" si="1"/>
        <v>0</v>
      </c>
      <c r="CV19" s="53">
        <f t="shared" si="36"/>
        <v>0</v>
      </c>
      <c r="CW19" s="358" t="str">
        <f t="shared" si="63"/>
        <v/>
      </c>
      <c r="CX19" s="346"/>
      <c r="CY19" s="57"/>
      <c r="CZ19" s="57"/>
      <c r="DA19" s="57"/>
      <c r="DB19" s="57"/>
      <c r="DC19" s="94">
        <f t="shared" si="2"/>
        <v>0</v>
      </c>
      <c r="DD19" s="52">
        <f t="shared" si="37"/>
        <v>0</v>
      </c>
      <c r="DE19" s="347" t="str">
        <f t="shared" si="64"/>
        <v/>
      </c>
      <c r="DF19" s="335"/>
      <c r="DG19" s="58"/>
      <c r="DH19" s="58"/>
      <c r="DI19" s="58"/>
      <c r="DJ19" s="58"/>
      <c r="DK19" s="60">
        <f t="shared" si="3"/>
        <v>0</v>
      </c>
      <c r="DL19" s="298" t="str">
        <f t="shared" si="38"/>
        <v/>
      </c>
      <c r="DM19" s="336" t="str">
        <f t="shared" si="39"/>
        <v/>
      </c>
      <c r="DN19" s="326"/>
      <c r="DO19" s="9"/>
      <c r="DP19" s="327" t="str">
        <f t="shared" si="40"/>
        <v/>
      </c>
      <c r="DQ19" s="309">
        <f t="shared" si="41"/>
        <v>900</v>
      </c>
      <c r="DR19" s="50">
        <f t="shared" si="42"/>
        <v>0</v>
      </c>
      <c r="DS19" s="297">
        <f t="shared" si="43"/>
        <v>0</v>
      </c>
      <c r="DT19" s="54" t="str">
        <f t="shared" si="44"/>
        <v/>
      </c>
      <c r="DU19" s="51" t="str">
        <f t="shared" si="45"/>
        <v/>
      </c>
      <c r="DV19" s="51" t="str">
        <f t="shared" si="46"/>
        <v/>
      </c>
      <c r="DW19" s="318" t="str">
        <f t="shared" si="47"/>
        <v/>
      </c>
      <c r="DX19" s="56">
        <f t="shared" si="48"/>
        <v>0</v>
      </c>
      <c r="DY19" s="689"/>
      <c r="DZ19" s="690"/>
      <c r="EB19" s="300">
        <f t="shared" si="49"/>
        <v>0</v>
      </c>
      <c r="EC19" s="300" t="s">
        <v>128</v>
      </c>
      <c r="ED19" s="300">
        <f t="shared" si="50"/>
        <v>100</v>
      </c>
      <c r="EE19" s="300" t="str">
        <f t="shared" si="51"/>
        <v>0/100</v>
      </c>
      <c r="EF19" s="300">
        <f t="shared" si="52"/>
        <v>0</v>
      </c>
      <c r="EG19" s="300" t="s">
        <v>128</v>
      </c>
      <c r="EH19" s="300">
        <f t="shared" si="53"/>
        <v>100</v>
      </c>
      <c r="EI19" s="300" t="str">
        <f t="shared" si="54"/>
        <v>0/100</v>
      </c>
      <c r="EJ19" s="300">
        <f t="shared" si="55"/>
        <v>0</v>
      </c>
      <c r="EK19" s="300" t="s">
        <v>128</v>
      </c>
      <c r="EL19" s="300">
        <f t="shared" si="56"/>
        <v>100</v>
      </c>
      <c r="EM19" s="300" t="str">
        <f t="shared" si="57"/>
        <v>0/100</v>
      </c>
      <c r="EN19" s="300">
        <f t="shared" si="58"/>
        <v>0</v>
      </c>
      <c r="EO19" s="300" t="s">
        <v>128</v>
      </c>
      <c r="EP19" s="300">
        <f t="shared" si="59"/>
        <v>0</v>
      </c>
      <c r="EQ19" s="300" t="str">
        <f t="shared" si="60"/>
        <v>0/0</v>
      </c>
    </row>
    <row r="20" spans="1:147" ht="27.75" customHeight="1">
      <c r="A20" s="6">
        <f t="shared" si="4"/>
        <v>0</v>
      </c>
      <c r="B20" s="308">
        <v>12</v>
      </c>
      <c r="C20" s="51">
        <f t="shared" si="5"/>
        <v>0</v>
      </c>
      <c r="D20" s="8"/>
      <c r="E20" s="65"/>
      <c r="F20" s="7"/>
      <c r="G20" s="8"/>
      <c r="H20" s="8"/>
      <c r="I20" s="8"/>
      <c r="J20" s="533"/>
      <c r="K20" s="480">
        <v>0</v>
      </c>
      <c r="L20" s="412">
        <v>0</v>
      </c>
      <c r="M20" s="412"/>
      <c r="N20" s="413">
        <f t="shared" si="6"/>
        <v>0</v>
      </c>
      <c r="O20" s="414">
        <v>0</v>
      </c>
      <c r="P20" s="414">
        <v>0</v>
      </c>
      <c r="Q20" s="414">
        <v>0</v>
      </c>
      <c r="R20" s="415">
        <f t="shared" si="65"/>
        <v>0</v>
      </c>
      <c r="S20" s="416">
        <v>0</v>
      </c>
      <c r="T20" s="416">
        <v>0</v>
      </c>
      <c r="U20" s="416">
        <v>0</v>
      </c>
      <c r="V20" s="417">
        <f t="shared" si="66"/>
        <v>0</v>
      </c>
      <c r="W20" s="418">
        <f t="shared" si="67"/>
        <v>0</v>
      </c>
      <c r="X20" s="419">
        <f t="shared" si="10"/>
        <v>0</v>
      </c>
      <c r="Y20" s="481" t="str">
        <f t="shared" si="11"/>
        <v/>
      </c>
      <c r="Z20" s="466">
        <v>0</v>
      </c>
      <c r="AA20" s="420">
        <v>0</v>
      </c>
      <c r="AB20" s="420"/>
      <c r="AC20" s="421">
        <f t="shared" si="12"/>
        <v>0</v>
      </c>
      <c r="AD20" s="422">
        <v>0</v>
      </c>
      <c r="AE20" s="422">
        <v>0</v>
      </c>
      <c r="AF20" s="422">
        <v>0</v>
      </c>
      <c r="AG20" s="423">
        <f t="shared" si="13"/>
        <v>0</v>
      </c>
      <c r="AH20" s="424">
        <v>0</v>
      </c>
      <c r="AI20" s="424">
        <v>0</v>
      </c>
      <c r="AJ20" s="424">
        <v>0</v>
      </c>
      <c r="AK20" s="425">
        <f t="shared" si="14"/>
        <v>0</v>
      </c>
      <c r="AL20" s="426">
        <f t="shared" si="61"/>
        <v>0</v>
      </c>
      <c r="AM20" s="427">
        <f t="shared" si="15"/>
        <v>0</v>
      </c>
      <c r="AN20" s="467" t="str">
        <f t="shared" si="16"/>
        <v/>
      </c>
      <c r="AO20" s="326">
        <v>0</v>
      </c>
      <c r="AP20" s="9">
        <v>0</v>
      </c>
      <c r="AQ20" s="9"/>
      <c r="AR20" s="428">
        <f t="shared" si="17"/>
        <v>0</v>
      </c>
      <c r="AS20" s="429">
        <v>0</v>
      </c>
      <c r="AT20" s="429">
        <v>0</v>
      </c>
      <c r="AU20" s="429">
        <v>0</v>
      </c>
      <c r="AV20" s="430">
        <f t="shared" si="18"/>
        <v>0</v>
      </c>
      <c r="AW20" s="431">
        <v>0</v>
      </c>
      <c r="AX20" s="431">
        <v>0</v>
      </c>
      <c r="AY20" s="431">
        <v>0</v>
      </c>
      <c r="AZ20" s="432">
        <f t="shared" si="19"/>
        <v>0</v>
      </c>
      <c r="BA20" s="91">
        <f t="shared" si="20"/>
        <v>0</v>
      </c>
      <c r="BB20" s="433">
        <f t="shared" si="21"/>
        <v>0</v>
      </c>
      <c r="BC20" s="456" t="str">
        <f t="shared" si="22"/>
        <v/>
      </c>
      <c r="BD20" s="445">
        <v>0</v>
      </c>
      <c r="BE20" s="434">
        <v>0</v>
      </c>
      <c r="BF20" s="434"/>
      <c r="BG20" s="435">
        <f t="shared" si="23"/>
        <v>0</v>
      </c>
      <c r="BH20" s="436">
        <v>0</v>
      </c>
      <c r="BI20" s="436">
        <v>0</v>
      </c>
      <c r="BJ20" s="436">
        <v>0</v>
      </c>
      <c r="BK20" s="437">
        <f t="shared" si="24"/>
        <v>0</v>
      </c>
      <c r="BL20" s="438">
        <v>0</v>
      </c>
      <c r="BM20" s="438">
        <v>0</v>
      </c>
      <c r="BN20" s="438">
        <v>0</v>
      </c>
      <c r="BO20" s="439">
        <f t="shared" si="25"/>
        <v>0</v>
      </c>
      <c r="BP20" s="440">
        <f t="shared" si="26"/>
        <v>0</v>
      </c>
      <c r="BQ20" s="441">
        <f t="shared" si="27"/>
        <v>0</v>
      </c>
      <c r="BR20" s="446" t="str">
        <f t="shared" si="28"/>
        <v/>
      </c>
      <c r="BS20" s="326">
        <v>0</v>
      </c>
      <c r="BT20" s="9">
        <v>0</v>
      </c>
      <c r="BU20" s="9"/>
      <c r="BV20" s="428">
        <f t="shared" si="29"/>
        <v>0</v>
      </c>
      <c r="BW20" s="429">
        <v>0</v>
      </c>
      <c r="BX20" s="429">
        <v>0</v>
      </c>
      <c r="BY20" s="429">
        <v>0</v>
      </c>
      <c r="BZ20" s="430">
        <f t="shared" si="30"/>
        <v>0</v>
      </c>
      <c r="CA20" s="431">
        <v>0</v>
      </c>
      <c r="CB20" s="431">
        <v>0</v>
      </c>
      <c r="CC20" s="431">
        <v>0</v>
      </c>
      <c r="CD20" s="432">
        <f t="shared" si="31"/>
        <v>0</v>
      </c>
      <c r="CE20" s="91">
        <f t="shared" si="32"/>
        <v>0</v>
      </c>
      <c r="CF20" s="433">
        <f t="shared" si="33"/>
        <v>0</v>
      </c>
      <c r="CG20" s="456" t="str">
        <f t="shared" si="34"/>
        <v/>
      </c>
      <c r="CH20" s="382"/>
      <c r="CI20" s="58"/>
      <c r="CJ20" s="58"/>
      <c r="CK20" s="58"/>
      <c r="CL20" s="58"/>
      <c r="CM20" s="60">
        <f t="shared" si="0"/>
        <v>0</v>
      </c>
      <c r="CN20" s="298">
        <f t="shared" si="35"/>
        <v>0</v>
      </c>
      <c r="CO20" s="322" t="str">
        <f t="shared" si="62"/>
        <v/>
      </c>
      <c r="CP20" s="357"/>
      <c r="CQ20" s="82"/>
      <c r="CR20" s="82"/>
      <c r="CS20" s="82"/>
      <c r="CT20" s="82"/>
      <c r="CU20" s="91">
        <f t="shared" si="1"/>
        <v>0</v>
      </c>
      <c r="CV20" s="53">
        <f t="shared" si="36"/>
        <v>0</v>
      </c>
      <c r="CW20" s="358" t="str">
        <f t="shared" si="63"/>
        <v/>
      </c>
      <c r="CX20" s="346"/>
      <c r="CY20" s="57"/>
      <c r="CZ20" s="57"/>
      <c r="DA20" s="57"/>
      <c r="DB20" s="57"/>
      <c r="DC20" s="94">
        <f t="shared" si="2"/>
        <v>0</v>
      </c>
      <c r="DD20" s="52">
        <f t="shared" si="37"/>
        <v>0</v>
      </c>
      <c r="DE20" s="347" t="str">
        <f t="shared" si="64"/>
        <v/>
      </c>
      <c r="DF20" s="335"/>
      <c r="DG20" s="58"/>
      <c r="DH20" s="58"/>
      <c r="DI20" s="58"/>
      <c r="DJ20" s="58"/>
      <c r="DK20" s="60">
        <f t="shared" si="3"/>
        <v>0</v>
      </c>
      <c r="DL20" s="298" t="str">
        <f t="shared" si="38"/>
        <v/>
      </c>
      <c r="DM20" s="336" t="str">
        <f t="shared" si="39"/>
        <v/>
      </c>
      <c r="DN20" s="326"/>
      <c r="DO20" s="9"/>
      <c r="DP20" s="327" t="str">
        <f t="shared" si="40"/>
        <v/>
      </c>
      <c r="DQ20" s="309">
        <f t="shared" si="41"/>
        <v>900</v>
      </c>
      <c r="DR20" s="50">
        <f t="shared" si="42"/>
        <v>0</v>
      </c>
      <c r="DS20" s="297">
        <f t="shared" si="43"/>
        <v>0</v>
      </c>
      <c r="DT20" s="54" t="str">
        <f t="shared" si="44"/>
        <v/>
      </c>
      <c r="DU20" s="51" t="str">
        <f t="shared" si="45"/>
        <v/>
      </c>
      <c r="DV20" s="51" t="str">
        <f t="shared" si="46"/>
        <v/>
      </c>
      <c r="DW20" s="318" t="str">
        <f t="shared" si="47"/>
        <v/>
      </c>
      <c r="DX20" s="56">
        <f t="shared" si="48"/>
        <v>0</v>
      </c>
      <c r="DY20" s="689"/>
      <c r="DZ20" s="690"/>
      <c r="EB20" s="300">
        <f t="shared" si="49"/>
        <v>0</v>
      </c>
      <c r="EC20" s="300" t="s">
        <v>128</v>
      </c>
      <c r="ED20" s="300">
        <f t="shared" si="50"/>
        <v>100</v>
      </c>
      <c r="EE20" s="300" t="str">
        <f t="shared" si="51"/>
        <v>0/100</v>
      </c>
      <c r="EF20" s="300">
        <f t="shared" si="52"/>
        <v>0</v>
      </c>
      <c r="EG20" s="300" t="s">
        <v>128</v>
      </c>
      <c r="EH20" s="300">
        <f t="shared" si="53"/>
        <v>100</v>
      </c>
      <c r="EI20" s="300" t="str">
        <f t="shared" si="54"/>
        <v>0/100</v>
      </c>
      <c r="EJ20" s="300">
        <f t="shared" si="55"/>
        <v>0</v>
      </c>
      <c r="EK20" s="300" t="s">
        <v>128</v>
      </c>
      <c r="EL20" s="300">
        <f t="shared" si="56"/>
        <v>100</v>
      </c>
      <c r="EM20" s="300" t="str">
        <f t="shared" si="57"/>
        <v>0/100</v>
      </c>
      <c r="EN20" s="300">
        <f t="shared" si="58"/>
        <v>0</v>
      </c>
      <c r="EO20" s="300" t="s">
        <v>128</v>
      </c>
      <c r="EP20" s="300">
        <f t="shared" si="59"/>
        <v>0</v>
      </c>
      <c r="EQ20" s="300" t="str">
        <f t="shared" si="60"/>
        <v>0/0</v>
      </c>
    </row>
    <row r="21" spans="1:147" ht="27.75" customHeight="1">
      <c r="A21" s="6">
        <f t="shared" si="4"/>
        <v>0</v>
      </c>
      <c r="B21" s="309">
        <v>13</v>
      </c>
      <c r="C21" s="51">
        <f t="shared" si="5"/>
        <v>0</v>
      </c>
      <c r="D21" s="8"/>
      <c r="E21" s="65"/>
      <c r="F21" s="7"/>
      <c r="G21" s="8"/>
      <c r="H21" s="8"/>
      <c r="I21" s="8"/>
      <c r="J21" s="533"/>
      <c r="K21" s="480">
        <v>0</v>
      </c>
      <c r="L21" s="412">
        <v>0</v>
      </c>
      <c r="M21" s="412"/>
      <c r="N21" s="413">
        <f t="shared" si="6"/>
        <v>0</v>
      </c>
      <c r="O21" s="414">
        <v>0</v>
      </c>
      <c r="P21" s="414">
        <v>0</v>
      </c>
      <c r="Q21" s="414">
        <v>0</v>
      </c>
      <c r="R21" s="415">
        <f t="shared" si="65"/>
        <v>0</v>
      </c>
      <c r="S21" s="416">
        <v>0</v>
      </c>
      <c r="T21" s="416">
        <v>0</v>
      </c>
      <c r="U21" s="416">
        <v>0</v>
      </c>
      <c r="V21" s="417">
        <f t="shared" si="66"/>
        <v>0</v>
      </c>
      <c r="W21" s="418">
        <f t="shared" si="67"/>
        <v>0</v>
      </c>
      <c r="X21" s="419">
        <f t="shared" si="10"/>
        <v>0</v>
      </c>
      <c r="Y21" s="481" t="str">
        <f t="shared" si="11"/>
        <v/>
      </c>
      <c r="Z21" s="466">
        <v>0</v>
      </c>
      <c r="AA21" s="420">
        <v>0</v>
      </c>
      <c r="AB21" s="420"/>
      <c r="AC21" s="421">
        <f t="shared" si="12"/>
        <v>0</v>
      </c>
      <c r="AD21" s="422">
        <v>0</v>
      </c>
      <c r="AE21" s="422">
        <v>0</v>
      </c>
      <c r="AF21" s="422">
        <v>0</v>
      </c>
      <c r="AG21" s="423">
        <f t="shared" si="13"/>
        <v>0</v>
      </c>
      <c r="AH21" s="424">
        <v>0</v>
      </c>
      <c r="AI21" s="424">
        <v>0</v>
      </c>
      <c r="AJ21" s="424">
        <v>0</v>
      </c>
      <c r="AK21" s="425">
        <f t="shared" si="14"/>
        <v>0</v>
      </c>
      <c r="AL21" s="426">
        <f t="shared" si="61"/>
        <v>0</v>
      </c>
      <c r="AM21" s="427">
        <f t="shared" si="15"/>
        <v>0</v>
      </c>
      <c r="AN21" s="467" t="str">
        <f t="shared" si="16"/>
        <v/>
      </c>
      <c r="AO21" s="326">
        <v>0</v>
      </c>
      <c r="AP21" s="9">
        <v>0</v>
      </c>
      <c r="AQ21" s="9"/>
      <c r="AR21" s="428">
        <f t="shared" si="17"/>
        <v>0</v>
      </c>
      <c r="AS21" s="429">
        <v>0</v>
      </c>
      <c r="AT21" s="429">
        <v>0</v>
      </c>
      <c r="AU21" s="429">
        <v>0</v>
      </c>
      <c r="AV21" s="430">
        <f t="shared" si="18"/>
        <v>0</v>
      </c>
      <c r="AW21" s="431">
        <v>0</v>
      </c>
      <c r="AX21" s="431">
        <v>0</v>
      </c>
      <c r="AY21" s="431">
        <v>0</v>
      </c>
      <c r="AZ21" s="432">
        <f t="shared" si="19"/>
        <v>0</v>
      </c>
      <c r="BA21" s="91">
        <f t="shared" si="20"/>
        <v>0</v>
      </c>
      <c r="BB21" s="433">
        <f t="shared" si="21"/>
        <v>0</v>
      </c>
      <c r="BC21" s="456" t="str">
        <f t="shared" si="22"/>
        <v/>
      </c>
      <c r="BD21" s="445">
        <v>0</v>
      </c>
      <c r="BE21" s="434">
        <v>0</v>
      </c>
      <c r="BF21" s="434"/>
      <c r="BG21" s="435">
        <f t="shared" si="23"/>
        <v>0</v>
      </c>
      <c r="BH21" s="436">
        <v>0</v>
      </c>
      <c r="BI21" s="436">
        <v>0</v>
      </c>
      <c r="BJ21" s="436">
        <v>0</v>
      </c>
      <c r="BK21" s="437">
        <f t="shared" si="24"/>
        <v>0</v>
      </c>
      <c r="BL21" s="438">
        <v>0</v>
      </c>
      <c r="BM21" s="438">
        <v>0</v>
      </c>
      <c r="BN21" s="438">
        <v>0</v>
      </c>
      <c r="BO21" s="439">
        <f t="shared" si="25"/>
        <v>0</v>
      </c>
      <c r="BP21" s="440">
        <f t="shared" si="26"/>
        <v>0</v>
      </c>
      <c r="BQ21" s="441">
        <f t="shared" si="27"/>
        <v>0</v>
      </c>
      <c r="BR21" s="446" t="str">
        <f t="shared" si="28"/>
        <v/>
      </c>
      <c r="BS21" s="326">
        <v>0</v>
      </c>
      <c r="BT21" s="9">
        <v>0</v>
      </c>
      <c r="BU21" s="9"/>
      <c r="BV21" s="428">
        <f t="shared" si="29"/>
        <v>0</v>
      </c>
      <c r="BW21" s="429">
        <v>0</v>
      </c>
      <c r="BX21" s="429">
        <v>0</v>
      </c>
      <c r="BY21" s="429">
        <v>0</v>
      </c>
      <c r="BZ21" s="430">
        <f t="shared" si="30"/>
        <v>0</v>
      </c>
      <c r="CA21" s="431">
        <v>0</v>
      </c>
      <c r="CB21" s="431">
        <v>0</v>
      </c>
      <c r="CC21" s="431">
        <v>0</v>
      </c>
      <c r="CD21" s="432">
        <f t="shared" si="31"/>
        <v>0</v>
      </c>
      <c r="CE21" s="91">
        <f t="shared" si="32"/>
        <v>0</v>
      </c>
      <c r="CF21" s="433">
        <f t="shared" si="33"/>
        <v>0</v>
      </c>
      <c r="CG21" s="456" t="str">
        <f t="shared" si="34"/>
        <v/>
      </c>
      <c r="CH21" s="382"/>
      <c r="CI21" s="58"/>
      <c r="CJ21" s="58"/>
      <c r="CK21" s="58"/>
      <c r="CL21" s="58"/>
      <c r="CM21" s="60">
        <f t="shared" si="0"/>
        <v>0</v>
      </c>
      <c r="CN21" s="298">
        <f t="shared" si="35"/>
        <v>0</v>
      </c>
      <c r="CO21" s="322" t="str">
        <f t="shared" si="62"/>
        <v/>
      </c>
      <c r="CP21" s="357"/>
      <c r="CQ21" s="82"/>
      <c r="CR21" s="82"/>
      <c r="CS21" s="82"/>
      <c r="CT21" s="82"/>
      <c r="CU21" s="91">
        <f t="shared" si="1"/>
        <v>0</v>
      </c>
      <c r="CV21" s="53">
        <f t="shared" si="36"/>
        <v>0</v>
      </c>
      <c r="CW21" s="358" t="str">
        <f t="shared" si="63"/>
        <v/>
      </c>
      <c r="CX21" s="346"/>
      <c r="CY21" s="57"/>
      <c r="CZ21" s="57"/>
      <c r="DA21" s="57"/>
      <c r="DB21" s="57"/>
      <c r="DC21" s="94">
        <f t="shared" si="2"/>
        <v>0</v>
      </c>
      <c r="DD21" s="52">
        <f t="shared" si="37"/>
        <v>0</v>
      </c>
      <c r="DE21" s="347" t="str">
        <f t="shared" si="64"/>
        <v/>
      </c>
      <c r="DF21" s="335"/>
      <c r="DG21" s="58"/>
      <c r="DH21" s="58"/>
      <c r="DI21" s="58"/>
      <c r="DJ21" s="58"/>
      <c r="DK21" s="60">
        <f t="shared" si="3"/>
        <v>0</v>
      </c>
      <c r="DL21" s="298" t="str">
        <f t="shared" si="38"/>
        <v/>
      </c>
      <c r="DM21" s="336" t="str">
        <f t="shared" si="39"/>
        <v/>
      </c>
      <c r="DN21" s="326"/>
      <c r="DO21" s="9"/>
      <c r="DP21" s="327" t="str">
        <f t="shared" si="40"/>
        <v/>
      </c>
      <c r="DQ21" s="309">
        <f t="shared" si="41"/>
        <v>900</v>
      </c>
      <c r="DR21" s="50">
        <f t="shared" si="42"/>
        <v>0</v>
      </c>
      <c r="DS21" s="297">
        <f t="shared" si="43"/>
        <v>0</v>
      </c>
      <c r="DT21" s="54" t="str">
        <f t="shared" si="44"/>
        <v/>
      </c>
      <c r="DU21" s="51" t="str">
        <f t="shared" si="45"/>
        <v/>
      </c>
      <c r="DV21" s="51" t="str">
        <f t="shared" si="46"/>
        <v/>
      </c>
      <c r="DW21" s="318" t="str">
        <f t="shared" si="47"/>
        <v/>
      </c>
      <c r="DX21" s="56">
        <f t="shared" si="48"/>
        <v>0</v>
      </c>
      <c r="DY21" s="689"/>
      <c r="DZ21" s="690"/>
      <c r="EB21" s="300">
        <f t="shared" si="49"/>
        <v>0</v>
      </c>
      <c r="EC21" s="300" t="s">
        <v>128</v>
      </c>
      <c r="ED21" s="300">
        <f t="shared" si="50"/>
        <v>100</v>
      </c>
      <c r="EE21" s="300" t="str">
        <f t="shared" si="51"/>
        <v>0/100</v>
      </c>
      <c r="EF21" s="300">
        <f t="shared" si="52"/>
        <v>0</v>
      </c>
      <c r="EG21" s="300" t="s">
        <v>128</v>
      </c>
      <c r="EH21" s="300">
        <f t="shared" si="53"/>
        <v>100</v>
      </c>
      <c r="EI21" s="300" t="str">
        <f t="shared" si="54"/>
        <v>0/100</v>
      </c>
      <c r="EJ21" s="300">
        <f t="shared" si="55"/>
        <v>0</v>
      </c>
      <c r="EK21" s="300" t="s">
        <v>128</v>
      </c>
      <c r="EL21" s="300">
        <f t="shared" si="56"/>
        <v>100</v>
      </c>
      <c r="EM21" s="300" t="str">
        <f t="shared" si="57"/>
        <v>0/100</v>
      </c>
      <c r="EN21" s="300">
        <f t="shared" si="58"/>
        <v>0</v>
      </c>
      <c r="EO21" s="300" t="s">
        <v>128</v>
      </c>
      <c r="EP21" s="300">
        <f t="shared" si="59"/>
        <v>0</v>
      </c>
      <c r="EQ21" s="300" t="str">
        <f t="shared" si="60"/>
        <v>0/0</v>
      </c>
    </row>
    <row r="22" spans="1:147" ht="27.75" customHeight="1">
      <c r="A22" s="6">
        <f t="shared" si="4"/>
        <v>0</v>
      </c>
      <c r="B22" s="308">
        <v>14</v>
      </c>
      <c r="C22" s="51">
        <f t="shared" si="5"/>
        <v>0</v>
      </c>
      <c r="D22" s="8"/>
      <c r="E22" s="65"/>
      <c r="F22" s="7"/>
      <c r="G22" s="8"/>
      <c r="H22" s="8"/>
      <c r="I22" s="8"/>
      <c r="J22" s="533"/>
      <c r="K22" s="480">
        <v>0</v>
      </c>
      <c r="L22" s="412">
        <v>0</v>
      </c>
      <c r="M22" s="412"/>
      <c r="N22" s="413">
        <f t="shared" si="6"/>
        <v>0</v>
      </c>
      <c r="O22" s="414">
        <v>0</v>
      </c>
      <c r="P22" s="414">
        <v>0</v>
      </c>
      <c r="Q22" s="414">
        <v>0</v>
      </c>
      <c r="R22" s="415">
        <f t="shared" si="65"/>
        <v>0</v>
      </c>
      <c r="S22" s="416">
        <v>0</v>
      </c>
      <c r="T22" s="416">
        <v>0</v>
      </c>
      <c r="U22" s="416">
        <v>0</v>
      </c>
      <c r="V22" s="417">
        <f t="shared" si="66"/>
        <v>0</v>
      </c>
      <c r="W22" s="418">
        <f t="shared" si="67"/>
        <v>0</v>
      </c>
      <c r="X22" s="419">
        <f t="shared" si="10"/>
        <v>0</v>
      </c>
      <c r="Y22" s="481" t="str">
        <f t="shared" si="11"/>
        <v/>
      </c>
      <c r="Z22" s="466">
        <v>0</v>
      </c>
      <c r="AA22" s="420">
        <v>0</v>
      </c>
      <c r="AB22" s="420"/>
      <c r="AC22" s="421">
        <f t="shared" si="12"/>
        <v>0</v>
      </c>
      <c r="AD22" s="422">
        <v>0</v>
      </c>
      <c r="AE22" s="422">
        <v>0</v>
      </c>
      <c r="AF22" s="422">
        <v>0</v>
      </c>
      <c r="AG22" s="423">
        <f t="shared" si="13"/>
        <v>0</v>
      </c>
      <c r="AH22" s="424">
        <v>0</v>
      </c>
      <c r="AI22" s="424">
        <v>0</v>
      </c>
      <c r="AJ22" s="424">
        <v>0</v>
      </c>
      <c r="AK22" s="425">
        <f t="shared" si="14"/>
        <v>0</v>
      </c>
      <c r="AL22" s="426">
        <f t="shared" si="61"/>
        <v>0</v>
      </c>
      <c r="AM22" s="427">
        <f t="shared" si="15"/>
        <v>0</v>
      </c>
      <c r="AN22" s="467" t="str">
        <f t="shared" si="16"/>
        <v/>
      </c>
      <c r="AO22" s="326">
        <v>0</v>
      </c>
      <c r="AP22" s="9">
        <v>0</v>
      </c>
      <c r="AQ22" s="9"/>
      <c r="AR22" s="428">
        <f t="shared" si="17"/>
        <v>0</v>
      </c>
      <c r="AS22" s="429">
        <v>0</v>
      </c>
      <c r="AT22" s="429">
        <v>0</v>
      </c>
      <c r="AU22" s="429">
        <v>0</v>
      </c>
      <c r="AV22" s="430">
        <f t="shared" si="18"/>
        <v>0</v>
      </c>
      <c r="AW22" s="431">
        <v>0</v>
      </c>
      <c r="AX22" s="431">
        <v>0</v>
      </c>
      <c r="AY22" s="431">
        <v>0</v>
      </c>
      <c r="AZ22" s="432">
        <f t="shared" si="19"/>
        <v>0</v>
      </c>
      <c r="BA22" s="91">
        <f t="shared" si="20"/>
        <v>0</v>
      </c>
      <c r="BB22" s="433">
        <f t="shared" si="21"/>
        <v>0</v>
      </c>
      <c r="BC22" s="456" t="str">
        <f t="shared" si="22"/>
        <v/>
      </c>
      <c r="BD22" s="445">
        <v>0</v>
      </c>
      <c r="BE22" s="434">
        <v>0</v>
      </c>
      <c r="BF22" s="434"/>
      <c r="BG22" s="435">
        <f t="shared" si="23"/>
        <v>0</v>
      </c>
      <c r="BH22" s="436">
        <v>0</v>
      </c>
      <c r="BI22" s="436">
        <v>0</v>
      </c>
      <c r="BJ22" s="436">
        <v>0</v>
      </c>
      <c r="BK22" s="437">
        <f t="shared" si="24"/>
        <v>0</v>
      </c>
      <c r="BL22" s="438">
        <v>0</v>
      </c>
      <c r="BM22" s="438">
        <v>0</v>
      </c>
      <c r="BN22" s="438">
        <v>0</v>
      </c>
      <c r="BO22" s="439">
        <f t="shared" si="25"/>
        <v>0</v>
      </c>
      <c r="BP22" s="440">
        <f t="shared" si="26"/>
        <v>0</v>
      </c>
      <c r="BQ22" s="441">
        <f t="shared" si="27"/>
        <v>0</v>
      </c>
      <c r="BR22" s="446" t="str">
        <f t="shared" si="28"/>
        <v/>
      </c>
      <c r="BS22" s="326">
        <v>0</v>
      </c>
      <c r="BT22" s="9">
        <v>0</v>
      </c>
      <c r="BU22" s="9"/>
      <c r="BV22" s="428">
        <f t="shared" si="29"/>
        <v>0</v>
      </c>
      <c r="BW22" s="429">
        <v>0</v>
      </c>
      <c r="BX22" s="429">
        <v>0</v>
      </c>
      <c r="BY22" s="429">
        <v>0</v>
      </c>
      <c r="BZ22" s="430">
        <f t="shared" si="30"/>
        <v>0</v>
      </c>
      <c r="CA22" s="431">
        <v>0</v>
      </c>
      <c r="CB22" s="431">
        <v>0</v>
      </c>
      <c r="CC22" s="431">
        <v>0</v>
      </c>
      <c r="CD22" s="432">
        <f t="shared" si="31"/>
        <v>0</v>
      </c>
      <c r="CE22" s="91">
        <f t="shared" si="32"/>
        <v>0</v>
      </c>
      <c r="CF22" s="433">
        <f t="shared" si="33"/>
        <v>0</v>
      </c>
      <c r="CG22" s="456" t="str">
        <f t="shared" si="34"/>
        <v/>
      </c>
      <c r="CH22" s="382"/>
      <c r="CI22" s="58"/>
      <c r="CJ22" s="58"/>
      <c r="CK22" s="58"/>
      <c r="CL22" s="58"/>
      <c r="CM22" s="60">
        <f t="shared" si="0"/>
        <v>0</v>
      </c>
      <c r="CN22" s="298">
        <f t="shared" si="35"/>
        <v>0</v>
      </c>
      <c r="CO22" s="322" t="str">
        <f t="shared" si="62"/>
        <v/>
      </c>
      <c r="CP22" s="357"/>
      <c r="CQ22" s="82"/>
      <c r="CR22" s="82"/>
      <c r="CS22" s="82"/>
      <c r="CT22" s="82"/>
      <c r="CU22" s="91">
        <f t="shared" si="1"/>
        <v>0</v>
      </c>
      <c r="CV22" s="53">
        <f t="shared" si="36"/>
        <v>0</v>
      </c>
      <c r="CW22" s="358" t="str">
        <f t="shared" si="63"/>
        <v/>
      </c>
      <c r="CX22" s="346"/>
      <c r="CY22" s="57"/>
      <c r="CZ22" s="57"/>
      <c r="DA22" s="57"/>
      <c r="DB22" s="57"/>
      <c r="DC22" s="94">
        <f t="shared" si="2"/>
        <v>0</v>
      </c>
      <c r="DD22" s="52">
        <f t="shared" si="37"/>
        <v>0</v>
      </c>
      <c r="DE22" s="347" t="str">
        <f t="shared" si="64"/>
        <v/>
      </c>
      <c r="DF22" s="335"/>
      <c r="DG22" s="58"/>
      <c r="DH22" s="58"/>
      <c r="DI22" s="58"/>
      <c r="DJ22" s="58"/>
      <c r="DK22" s="60">
        <f t="shared" si="3"/>
        <v>0</v>
      </c>
      <c r="DL22" s="298" t="str">
        <f t="shared" si="38"/>
        <v/>
      </c>
      <c r="DM22" s="336" t="str">
        <f t="shared" si="39"/>
        <v/>
      </c>
      <c r="DN22" s="326"/>
      <c r="DO22" s="9"/>
      <c r="DP22" s="327" t="str">
        <f t="shared" si="40"/>
        <v/>
      </c>
      <c r="DQ22" s="309">
        <f t="shared" si="41"/>
        <v>900</v>
      </c>
      <c r="DR22" s="50">
        <f t="shared" si="42"/>
        <v>0</v>
      </c>
      <c r="DS22" s="297">
        <f t="shared" si="43"/>
        <v>0</v>
      </c>
      <c r="DT22" s="54" t="str">
        <f t="shared" si="44"/>
        <v/>
      </c>
      <c r="DU22" s="51" t="str">
        <f t="shared" si="45"/>
        <v/>
      </c>
      <c r="DV22" s="51" t="str">
        <f t="shared" si="46"/>
        <v/>
      </c>
      <c r="DW22" s="318" t="str">
        <f t="shared" si="47"/>
        <v/>
      </c>
      <c r="DX22" s="56">
        <f t="shared" si="48"/>
        <v>0</v>
      </c>
      <c r="DY22" s="689"/>
      <c r="DZ22" s="690"/>
      <c r="EB22" s="300">
        <f t="shared" si="49"/>
        <v>0</v>
      </c>
      <c r="EC22" s="300" t="s">
        <v>128</v>
      </c>
      <c r="ED22" s="300">
        <f t="shared" si="50"/>
        <v>100</v>
      </c>
      <c r="EE22" s="300" t="str">
        <f t="shared" si="51"/>
        <v>0/100</v>
      </c>
      <c r="EF22" s="300">
        <f t="shared" si="52"/>
        <v>0</v>
      </c>
      <c r="EG22" s="300" t="s">
        <v>128</v>
      </c>
      <c r="EH22" s="300">
        <f t="shared" si="53"/>
        <v>100</v>
      </c>
      <c r="EI22" s="300" t="str">
        <f t="shared" si="54"/>
        <v>0/100</v>
      </c>
      <c r="EJ22" s="300">
        <f t="shared" si="55"/>
        <v>0</v>
      </c>
      <c r="EK22" s="300" t="s">
        <v>128</v>
      </c>
      <c r="EL22" s="300">
        <f t="shared" si="56"/>
        <v>100</v>
      </c>
      <c r="EM22" s="300" t="str">
        <f t="shared" si="57"/>
        <v>0/100</v>
      </c>
      <c r="EN22" s="300">
        <f t="shared" si="58"/>
        <v>0</v>
      </c>
      <c r="EO22" s="300" t="s">
        <v>128</v>
      </c>
      <c r="EP22" s="300">
        <f t="shared" si="59"/>
        <v>0</v>
      </c>
      <c r="EQ22" s="300" t="str">
        <f t="shared" si="60"/>
        <v>0/0</v>
      </c>
    </row>
    <row r="23" spans="1:147" ht="27.75" customHeight="1">
      <c r="A23" s="6">
        <f t="shared" si="4"/>
        <v>0</v>
      </c>
      <c r="B23" s="309">
        <v>15</v>
      </c>
      <c r="C23" s="51">
        <f t="shared" si="5"/>
        <v>0</v>
      </c>
      <c r="D23" s="8"/>
      <c r="E23" s="65"/>
      <c r="F23" s="7"/>
      <c r="G23" s="8"/>
      <c r="H23" s="8"/>
      <c r="I23" s="8"/>
      <c r="J23" s="533"/>
      <c r="K23" s="480">
        <v>0</v>
      </c>
      <c r="L23" s="412">
        <v>0</v>
      </c>
      <c r="M23" s="412"/>
      <c r="N23" s="413">
        <f t="shared" si="6"/>
        <v>0</v>
      </c>
      <c r="O23" s="414">
        <v>0</v>
      </c>
      <c r="P23" s="414">
        <v>0</v>
      </c>
      <c r="Q23" s="414">
        <v>0</v>
      </c>
      <c r="R23" s="415">
        <f t="shared" si="65"/>
        <v>0</v>
      </c>
      <c r="S23" s="416">
        <v>0</v>
      </c>
      <c r="T23" s="416">
        <v>0</v>
      </c>
      <c r="U23" s="416">
        <v>0</v>
      </c>
      <c r="V23" s="417">
        <f t="shared" si="66"/>
        <v>0</v>
      </c>
      <c r="W23" s="418">
        <f t="shared" si="67"/>
        <v>0</v>
      </c>
      <c r="X23" s="419">
        <f t="shared" si="10"/>
        <v>0</v>
      </c>
      <c r="Y23" s="481" t="str">
        <f t="shared" si="11"/>
        <v/>
      </c>
      <c r="Z23" s="466">
        <v>0</v>
      </c>
      <c r="AA23" s="420">
        <v>0</v>
      </c>
      <c r="AB23" s="420"/>
      <c r="AC23" s="421">
        <f t="shared" si="12"/>
        <v>0</v>
      </c>
      <c r="AD23" s="422">
        <v>0</v>
      </c>
      <c r="AE23" s="422">
        <v>0</v>
      </c>
      <c r="AF23" s="422">
        <v>0</v>
      </c>
      <c r="AG23" s="423">
        <f t="shared" si="13"/>
        <v>0</v>
      </c>
      <c r="AH23" s="424">
        <v>0</v>
      </c>
      <c r="AI23" s="424">
        <v>0</v>
      </c>
      <c r="AJ23" s="424">
        <v>0</v>
      </c>
      <c r="AK23" s="425">
        <f t="shared" si="14"/>
        <v>0</v>
      </c>
      <c r="AL23" s="426">
        <f t="shared" si="61"/>
        <v>0</v>
      </c>
      <c r="AM23" s="427">
        <f t="shared" si="15"/>
        <v>0</v>
      </c>
      <c r="AN23" s="467" t="str">
        <f t="shared" si="16"/>
        <v/>
      </c>
      <c r="AO23" s="326">
        <v>0</v>
      </c>
      <c r="AP23" s="9">
        <v>0</v>
      </c>
      <c r="AQ23" s="9"/>
      <c r="AR23" s="428">
        <f t="shared" si="17"/>
        <v>0</v>
      </c>
      <c r="AS23" s="429">
        <v>0</v>
      </c>
      <c r="AT23" s="429">
        <v>0</v>
      </c>
      <c r="AU23" s="429">
        <v>0</v>
      </c>
      <c r="AV23" s="430">
        <f t="shared" si="18"/>
        <v>0</v>
      </c>
      <c r="AW23" s="431">
        <v>0</v>
      </c>
      <c r="AX23" s="431">
        <v>0</v>
      </c>
      <c r="AY23" s="431">
        <v>0</v>
      </c>
      <c r="AZ23" s="432">
        <f t="shared" si="19"/>
        <v>0</v>
      </c>
      <c r="BA23" s="91">
        <f t="shared" si="20"/>
        <v>0</v>
      </c>
      <c r="BB23" s="433">
        <f t="shared" si="21"/>
        <v>0</v>
      </c>
      <c r="BC23" s="456" t="str">
        <f t="shared" si="22"/>
        <v/>
      </c>
      <c r="BD23" s="445">
        <v>0</v>
      </c>
      <c r="BE23" s="434">
        <v>0</v>
      </c>
      <c r="BF23" s="434"/>
      <c r="BG23" s="435">
        <f t="shared" si="23"/>
        <v>0</v>
      </c>
      <c r="BH23" s="436">
        <v>0</v>
      </c>
      <c r="BI23" s="436">
        <v>0</v>
      </c>
      <c r="BJ23" s="436">
        <v>0</v>
      </c>
      <c r="BK23" s="437">
        <f t="shared" si="24"/>
        <v>0</v>
      </c>
      <c r="BL23" s="438">
        <v>0</v>
      </c>
      <c r="BM23" s="438">
        <v>0</v>
      </c>
      <c r="BN23" s="438">
        <v>0</v>
      </c>
      <c r="BO23" s="439">
        <f t="shared" si="25"/>
        <v>0</v>
      </c>
      <c r="BP23" s="440">
        <f t="shared" si="26"/>
        <v>0</v>
      </c>
      <c r="BQ23" s="441">
        <f t="shared" si="27"/>
        <v>0</v>
      </c>
      <c r="BR23" s="446" t="str">
        <f t="shared" si="28"/>
        <v/>
      </c>
      <c r="BS23" s="326">
        <v>0</v>
      </c>
      <c r="BT23" s="9">
        <v>0</v>
      </c>
      <c r="BU23" s="9"/>
      <c r="BV23" s="428">
        <f t="shared" si="29"/>
        <v>0</v>
      </c>
      <c r="BW23" s="429">
        <v>0</v>
      </c>
      <c r="BX23" s="429">
        <v>0</v>
      </c>
      <c r="BY23" s="429">
        <v>0</v>
      </c>
      <c r="BZ23" s="430">
        <f t="shared" si="30"/>
        <v>0</v>
      </c>
      <c r="CA23" s="431">
        <v>0</v>
      </c>
      <c r="CB23" s="431">
        <v>0</v>
      </c>
      <c r="CC23" s="431">
        <v>0</v>
      </c>
      <c r="CD23" s="432">
        <f t="shared" si="31"/>
        <v>0</v>
      </c>
      <c r="CE23" s="91">
        <f t="shared" si="32"/>
        <v>0</v>
      </c>
      <c r="CF23" s="433">
        <f t="shared" si="33"/>
        <v>0</v>
      </c>
      <c r="CG23" s="456" t="str">
        <f t="shared" si="34"/>
        <v/>
      </c>
      <c r="CH23" s="382"/>
      <c r="CI23" s="58"/>
      <c r="CJ23" s="58"/>
      <c r="CK23" s="58"/>
      <c r="CL23" s="58"/>
      <c r="CM23" s="60">
        <f t="shared" si="0"/>
        <v>0</v>
      </c>
      <c r="CN23" s="298">
        <f t="shared" si="35"/>
        <v>0</v>
      </c>
      <c r="CO23" s="322" t="str">
        <f t="shared" si="62"/>
        <v/>
      </c>
      <c r="CP23" s="357"/>
      <c r="CQ23" s="82"/>
      <c r="CR23" s="82"/>
      <c r="CS23" s="82"/>
      <c r="CT23" s="82"/>
      <c r="CU23" s="91">
        <f t="shared" si="1"/>
        <v>0</v>
      </c>
      <c r="CV23" s="53">
        <f t="shared" si="36"/>
        <v>0</v>
      </c>
      <c r="CW23" s="358" t="str">
        <f t="shared" si="63"/>
        <v/>
      </c>
      <c r="CX23" s="346"/>
      <c r="CY23" s="57"/>
      <c r="CZ23" s="57"/>
      <c r="DA23" s="57"/>
      <c r="DB23" s="57"/>
      <c r="DC23" s="94">
        <f t="shared" si="2"/>
        <v>0</v>
      </c>
      <c r="DD23" s="52">
        <f t="shared" si="37"/>
        <v>0</v>
      </c>
      <c r="DE23" s="347" t="str">
        <f t="shared" si="64"/>
        <v/>
      </c>
      <c r="DF23" s="335"/>
      <c r="DG23" s="58"/>
      <c r="DH23" s="58"/>
      <c r="DI23" s="58"/>
      <c r="DJ23" s="58"/>
      <c r="DK23" s="60">
        <f t="shared" si="3"/>
        <v>0</v>
      </c>
      <c r="DL23" s="298" t="str">
        <f t="shared" si="38"/>
        <v/>
      </c>
      <c r="DM23" s="336" t="str">
        <f t="shared" si="39"/>
        <v/>
      </c>
      <c r="DN23" s="326"/>
      <c r="DO23" s="9"/>
      <c r="DP23" s="327" t="str">
        <f t="shared" si="40"/>
        <v/>
      </c>
      <c r="DQ23" s="309">
        <f t="shared" si="41"/>
        <v>900</v>
      </c>
      <c r="DR23" s="50">
        <f t="shared" si="42"/>
        <v>0</v>
      </c>
      <c r="DS23" s="297">
        <f t="shared" si="43"/>
        <v>0</v>
      </c>
      <c r="DT23" s="54" t="str">
        <f t="shared" si="44"/>
        <v/>
      </c>
      <c r="DU23" s="51" t="str">
        <f t="shared" si="45"/>
        <v/>
      </c>
      <c r="DV23" s="51" t="str">
        <f t="shared" si="46"/>
        <v/>
      </c>
      <c r="DW23" s="318" t="str">
        <f t="shared" si="47"/>
        <v/>
      </c>
      <c r="DX23" s="56">
        <f t="shared" si="48"/>
        <v>0</v>
      </c>
      <c r="DY23" s="689"/>
      <c r="DZ23" s="690"/>
      <c r="EB23" s="300">
        <f t="shared" si="49"/>
        <v>0</v>
      </c>
      <c r="EC23" s="300" t="s">
        <v>128</v>
      </c>
      <c r="ED23" s="300">
        <f t="shared" si="50"/>
        <v>100</v>
      </c>
      <c r="EE23" s="300" t="str">
        <f t="shared" si="51"/>
        <v>0/100</v>
      </c>
      <c r="EF23" s="300">
        <f t="shared" si="52"/>
        <v>0</v>
      </c>
      <c r="EG23" s="300" t="s">
        <v>128</v>
      </c>
      <c r="EH23" s="300">
        <f t="shared" si="53"/>
        <v>100</v>
      </c>
      <c r="EI23" s="300" t="str">
        <f t="shared" si="54"/>
        <v>0/100</v>
      </c>
      <c r="EJ23" s="300">
        <f t="shared" si="55"/>
        <v>0</v>
      </c>
      <c r="EK23" s="300" t="s">
        <v>128</v>
      </c>
      <c r="EL23" s="300">
        <f t="shared" si="56"/>
        <v>100</v>
      </c>
      <c r="EM23" s="300" t="str">
        <f t="shared" si="57"/>
        <v>0/100</v>
      </c>
      <c r="EN23" s="300">
        <f t="shared" si="58"/>
        <v>0</v>
      </c>
      <c r="EO23" s="300" t="s">
        <v>128</v>
      </c>
      <c r="EP23" s="300">
        <f t="shared" si="59"/>
        <v>0</v>
      </c>
      <c r="EQ23" s="300" t="str">
        <f t="shared" si="60"/>
        <v>0/0</v>
      </c>
    </row>
    <row r="24" spans="1:147" ht="27.75" customHeight="1">
      <c r="A24" s="6">
        <f t="shared" si="4"/>
        <v>0</v>
      </c>
      <c r="B24" s="308">
        <v>16</v>
      </c>
      <c r="C24" s="51">
        <f t="shared" si="5"/>
        <v>0</v>
      </c>
      <c r="D24" s="8"/>
      <c r="E24" s="65"/>
      <c r="F24" s="7"/>
      <c r="G24" s="8"/>
      <c r="H24" s="8"/>
      <c r="I24" s="8"/>
      <c r="J24" s="533"/>
      <c r="K24" s="480">
        <v>0</v>
      </c>
      <c r="L24" s="412">
        <v>0</v>
      </c>
      <c r="M24" s="412"/>
      <c r="N24" s="413">
        <f t="shared" si="6"/>
        <v>0</v>
      </c>
      <c r="O24" s="414">
        <v>0</v>
      </c>
      <c r="P24" s="414">
        <v>0</v>
      </c>
      <c r="Q24" s="414">
        <v>0</v>
      </c>
      <c r="R24" s="415">
        <f t="shared" si="65"/>
        <v>0</v>
      </c>
      <c r="S24" s="416">
        <v>0</v>
      </c>
      <c r="T24" s="416">
        <v>0</v>
      </c>
      <c r="U24" s="416">
        <v>0</v>
      </c>
      <c r="V24" s="417">
        <f t="shared" si="66"/>
        <v>0</v>
      </c>
      <c r="W24" s="418">
        <f t="shared" si="67"/>
        <v>0</v>
      </c>
      <c r="X24" s="419">
        <f t="shared" si="10"/>
        <v>0</v>
      </c>
      <c r="Y24" s="481" t="str">
        <f t="shared" si="11"/>
        <v/>
      </c>
      <c r="Z24" s="466">
        <v>0</v>
      </c>
      <c r="AA24" s="420">
        <v>0</v>
      </c>
      <c r="AB24" s="420"/>
      <c r="AC24" s="421">
        <f t="shared" si="12"/>
        <v>0</v>
      </c>
      <c r="AD24" s="422">
        <v>0</v>
      </c>
      <c r="AE24" s="422">
        <v>0</v>
      </c>
      <c r="AF24" s="422">
        <v>0</v>
      </c>
      <c r="AG24" s="423">
        <f t="shared" si="13"/>
        <v>0</v>
      </c>
      <c r="AH24" s="424">
        <v>0</v>
      </c>
      <c r="AI24" s="424">
        <v>0</v>
      </c>
      <c r="AJ24" s="424">
        <v>0</v>
      </c>
      <c r="AK24" s="425">
        <f t="shared" si="14"/>
        <v>0</v>
      </c>
      <c r="AL24" s="426">
        <f t="shared" si="61"/>
        <v>0</v>
      </c>
      <c r="AM24" s="427">
        <f t="shared" si="15"/>
        <v>0</v>
      </c>
      <c r="AN24" s="467" t="str">
        <f t="shared" si="16"/>
        <v/>
      </c>
      <c r="AO24" s="326">
        <v>0</v>
      </c>
      <c r="AP24" s="9">
        <v>0</v>
      </c>
      <c r="AQ24" s="9"/>
      <c r="AR24" s="428">
        <f t="shared" si="17"/>
        <v>0</v>
      </c>
      <c r="AS24" s="429">
        <v>0</v>
      </c>
      <c r="AT24" s="429">
        <v>0</v>
      </c>
      <c r="AU24" s="429">
        <v>0</v>
      </c>
      <c r="AV24" s="430">
        <f t="shared" si="18"/>
        <v>0</v>
      </c>
      <c r="AW24" s="431">
        <v>0</v>
      </c>
      <c r="AX24" s="431">
        <v>0</v>
      </c>
      <c r="AY24" s="431">
        <v>0</v>
      </c>
      <c r="AZ24" s="432">
        <f t="shared" si="19"/>
        <v>0</v>
      </c>
      <c r="BA24" s="91">
        <f t="shared" si="20"/>
        <v>0</v>
      </c>
      <c r="BB24" s="433">
        <f t="shared" si="21"/>
        <v>0</v>
      </c>
      <c r="BC24" s="456" t="str">
        <f t="shared" si="22"/>
        <v/>
      </c>
      <c r="BD24" s="445">
        <v>0</v>
      </c>
      <c r="BE24" s="434">
        <v>0</v>
      </c>
      <c r="BF24" s="434"/>
      <c r="BG24" s="435">
        <f t="shared" si="23"/>
        <v>0</v>
      </c>
      <c r="BH24" s="436">
        <v>0</v>
      </c>
      <c r="BI24" s="436">
        <v>0</v>
      </c>
      <c r="BJ24" s="436">
        <v>0</v>
      </c>
      <c r="BK24" s="437">
        <f t="shared" si="24"/>
        <v>0</v>
      </c>
      <c r="BL24" s="438">
        <v>0</v>
      </c>
      <c r="BM24" s="438">
        <v>0</v>
      </c>
      <c r="BN24" s="438">
        <v>0</v>
      </c>
      <c r="BO24" s="439">
        <f t="shared" si="25"/>
        <v>0</v>
      </c>
      <c r="BP24" s="440">
        <f t="shared" si="26"/>
        <v>0</v>
      </c>
      <c r="BQ24" s="441">
        <f t="shared" si="27"/>
        <v>0</v>
      </c>
      <c r="BR24" s="446" t="str">
        <f t="shared" si="28"/>
        <v/>
      </c>
      <c r="BS24" s="326">
        <v>0</v>
      </c>
      <c r="BT24" s="9">
        <v>0</v>
      </c>
      <c r="BU24" s="9"/>
      <c r="BV24" s="428">
        <f t="shared" si="29"/>
        <v>0</v>
      </c>
      <c r="BW24" s="429">
        <v>0</v>
      </c>
      <c r="BX24" s="429">
        <v>0</v>
      </c>
      <c r="BY24" s="429">
        <v>0</v>
      </c>
      <c r="BZ24" s="430">
        <f t="shared" si="30"/>
        <v>0</v>
      </c>
      <c r="CA24" s="431">
        <v>0</v>
      </c>
      <c r="CB24" s="431">
        <v>0</v>
      </c>
      <c r="CC24" s="431">
        <v>0</v>
      </c>
      <c r="CD24" s="432">
        <f t="shared" si="31"/>
        <v>0</v>
      </c>
      <c r="CE24" s="91">
        <f t="shared" si="32"/>
        <v>0</v>
      </c>
      <c r="CF24" s="433">
        <f t="shared" si="33"/>
        <v>0</v>
      </c>
      <c r="CG24" s="456" t="str">
        <f t="shared" si="34"/>
        <v/>
      </c>
      <c r="CH24" s="382"/>
      <c r="CI24" s="58"/>
      <c r="CJ24" s="58"/>
      <c r="CK24" s="58"/>
      <c r="CL24" s="58"/>
      <c r="CM24" s="60">
        <f t="shared" si="0"/>
        <v>0</v>
      </c>
      <c r="CN24" s="298">
        <f t="shared" si="35"/>
        <v>0</v>
      </c>
      <c r="CO24" s="322" t="str">
        <f t="shared" si="62"/>
        <v/>
      </c>
      <c r="CP24" s="357"/>
      <c r="CQ24" s="82"/>
      <c r="CR24" s="82"/>
      <c r="CS24" s="82"/>
      <c r="CT24" s="82"/>
      <c r="CU24" s="91">
        <f t="shared" si="1"/>
        <v>0</v>
      </c>
      <c r="CV24" s="53">
        <f t="shared" si="36"/>
        <v>0</v>
      </c>
      <c r="CW24" s="358" t="str">
        <f t="shared" si="63"/>
        <v/>
      </c>
      <c r="CX24" s="346"/>
      <c r="CY24" s="57"/>
      <c r="CZ24" s="57"/>
      <c r="DA24" s="57"/>
      <c r="DB24" s="57"/>
      <c r="DC24" s="94">
        <f t="shared" si="2"/>
        <v>0</v>
      </c>
      <c r="DD24" s="52">
        <f t="shared" si="37"/>
        <v>0</v>
      </c>
      <c r="DE24" s="347" t="str">
        <f t="shared" si="64"/>
        <v/>
      </c>
      <c r="DF24" s="335"/>
      <c r="DG24" s="58"/>
      <c r="DH24" s="58"/>
      <c r="DI24" s="58"/>
      <c r="DJ24" s="58"/>
      <c r="DK24" s="60">
        <f t="shared" si="3"/>
        <v>0</v>
      </c>
      <c r="DL24" s="298" t="str">
        <f t="shared" si="38"/>
        <v/>
      </c>
      <c r="DM24" s="336" t="str">
        <f t="shared" si="39"/>
        <v/>
      </c>
      <c r="DN24" s="326"/>
      <c r="DO24" s="9"/>
      <c r="DP24" s="327" t="str">
        <f t="shared" si="40"/>
        <v/>
      </c>
      <c r="DQ24" s="309">
        <f t="shared" si="41"/>
        <v>900</v>
      </c>
      <c r="DR24" s="50">
        <f t="shared" si="42"/>
        <v>0</v>
      </c>
      <c r="DS24" s="297">
        <f t="shared" si="43"/>
        <v>0</v>
      </c>
      <c r="DT24" s="54" t="str">
        <f t="shared" si="44"/>
        <v/>
      </c>
      <c r="DU24" s="51" t="str">
        <f t="shared" si="45"/>
        <v/>
      </c>
      <c r="DV24" s="51" t="str">
        <f t="shared" si="46"/>
        <v/>
      </c>
      <c r="DW24" s="318" t="str">
        <f t="shared" si="47"/>
        <v/>
      </c>
      <c r="DX24" s="56">
        <f t="shared" si="48"/>
        <v>0</v>
      </c>
      <c r="DY24" s="689"/>
      <c r="DZ24" s="690"/>
      <c r="EB24" s="300">
        <f t="shared" si="49"/>
        <v>0</v>
      </c>
      <c r="EC24" s="300" t="s">
        <v>128</v>
      </c>
      <c r="ED24" s="300">
        <f t="shared" si="50"/>
        <v>100</v>
      </c>
      <c r="EE24" s="300" t="str">
        <f t="shared" si="51"/>
        <v>0/100</v>
      </c>
      <c r="EF24" s="300">
        <f t="shared" si="52"/>
        <v>0</v>
      </c>
      <c r="EG24" s="300" t="s">
        <v>128</v>
      </c>
      <c r="EH24" s="300">
        <f t="shared" si="53"/>
        <v>100</v>
      </c>
      <c r="EI24" s="300" t="str">
        <f t="shared" si="54"/>
        <v>0/100</v>
      </c>
      <c r="EJ24" s="300">
        <f t="shared" si="55"/>
        <v>0</v>
      </c>
      <c r="EK24" s="300" t="s">
        <v>128</v>
      </c>
      <c r="EL24" s="300">
        <f t="shared" si="56"/>
        <v>100</v>
      </c>
      <c r="EM24" s="300" t="str">
        <f t="shared" si="57"/>
        <v>0/100</v>
      </c>
      <c r="EN24" s="300">
        <f t="shared" si="58"/>
        <v>0</v>
      </c>
      <c r="EO24" s="300" t="s">
        <v>128</v>
      </c>
      <c r="EP24" s="300">
        <f t="shared" si="59"/>
        <v>0</v>
      </c>
      <c r="EQ24" s="300" t="str">
        <f t="shared" si="60"/>
        <v>0/0</v>
      </c>
    </row>
    <row r="25" spans="1:147" ht="27.75" customHeight="1">
      <c r="A25" s="6">
        <f t="shared" si="4"/>
        <v>0</v>
      </c>
      <c r="B25" s="309">
        <v>17</v>
      </c>
      <c r="C25" s="51">
        <f t="shared" si="5"/>
        <v>0</v>
      </c>
      <c r="D25" s="8"/>
      <c r="E25" s="65"/>
      <c r="F25" s="7"/>
      <c r="G25" s="8"/>
      <c r="H25" s="8"/>
      <c r="I25" s="8"/>
      <c r="J25" s="533"/>
      <c r="K25" s="480">
        <v>0</v>
      </c>
      <c r="L25" s="412">
        <v>0</v>
      </c>
      <c r="M25" s="412"/>
      <c r="N25" s="413">
        <f t="shared" si="6"/>
        <v>0</v>
      </c>
      <c r="O25" s="414">
        <v>0</v>
      </c>
      <c r="P25" s="414">
        <v>0</v>
      </c>
      <c r="Q25" s="414">
        <v>0</v>
      </c>
      <c r="R25" s="415">
        <f t="shared" si="65"/>
        <v>0</v>
      </c>
      <c r="S25" s="416">
        <v>0</v>
      </c>
      <c r="T25" s="416">
        <v>0</v>
      </c>
      <c r="U25" s="416">
        <v>0</v>
      </c>
      <c r="V25" s="417">
        <f t="shared" si="66"/>
        <v>0</v>
      </c>
      <c r="W25" s="418">
        <f t="shared" si="67"/>
        <v>0</v>
      </c>
      <c r="X25" s="419">
        <f t="shared" si="10"/>
        <v>0</v>
      </c>
      <c r="Y25" s="481" t="str">
        <f t="shared" si="11"/>
        <v/>
      </c>
      <c r="Z25" s="466">
        <v>0</v>
      </c>
      <c r="AA25" s="420">
        <v>0</v>
      </c>
      <c r="AB25" s="420"/>
      <c r="AC25" s="421">
        <f t="shared" si="12"/>
        <v>0</v>
      </c>
      <c r="AD25" s="422">
        <v>0</v>
      </c>
      <c r="AE25" s="422">
        <v>0</v>
      </c>
      <c r="AF25" s="422">
        <v>0</v>
      </c>
      <c r="AG25" s="423">
        <f t="shared" si="13"/>
        <v>0</v>
      </c>
      <c r="AH25" s="424">
        <v>0</v>
      </c>
      <c r="AI25" s="424">
        <v>0</v>
      </c>
      <c r="AJ25" s="424">
        <v>0</v>
      </c>
      <c r="AK25" s="425">
        <f t="shared" si="14"/>
        <v>0</v>
      </c>
      <c r="AL25" s="426">
        <f t="shared" si="61"/>
        <v>0</v>
      </c>
      <c r="AM25" s="427">
        <f t="shared" si="15"/>
        <v>0</v>
      </c>
      <c r="AN25" s="467" t="str">
        <f t="shared" si="16"/>
        <v/>
      </c>
      <c r="AO25" s="326">
        <v>0</v>
      </c>
      <c r="AP25" s="9">
        <v>0</v>
      </c>
      <c r="AQ25" s="9"/>
      <c r="AR25" s="428">
        <f t="shared" si="17"/>
        <v>0</v>
      </c>
      <c r="AS25" s="429">
        <v>0</v>
      </c>
      <c r="AT25" s="429">
        <v>0</v>
      </c>
      <c r="AU25" s="429">
        <v>0</v>
      </c>
      <c r="AV25" s="430">
        <f t="shared" si="18"/>
        <v>0</v>
      </c>
      <c r="AW25" s="431">
        <v>0</v>
      </c>
      <c r="AX25" s="431">
        <v>0</v>
      </c>
      <c r="AY25" s="431">
        <v>0</v>
      </c>
      <c r="AZ25" s="432">
        <f t="shared" si="19"/>
        <v>0</v>
      </c>
      <c r="BA25" s="91">
        <f t="shared" si="20"/>
        <v>0</v>
      </c>
      <c r="BB25" s="433">
        <f t="shared" si="21"/>
        <v>0</v>
      </c>
      <c r="BC25" s="456" t="str">
        <f t="shared" si="22"/>
        <v/>
      </c>
      <c r="BD25" s="445">
        <v>0</v>
      </c>
      <c r="BE25" s="434">
        <v>0</v>
      </c>
      <c r="BF25" s="434"/>
      <c r="BG25" s="435">
        <f t="shared" si="23"/>
        <v>0</v>
      </c>
      <c r="BH25" s="436">
        <v>0</v>
      </c>
      <c r="BI25" s="436">
        <v>0</v>
      </c>
      <c r="BJ25" s="436">
        <v>0</v>
      </c>
      <c r="BK25" s="437">
        <f t="shared" si="24"/>
        <v>0</v>
      </c>
      <c r="BL25" s="438">
        <v>0</v>
      </c>
      <c r="BM25" s="438">
        <v>0</v>
      </c>
      <c r="BN25" s="438">
        <v>0</v>
      </c>
      <c r="BO25" s="439">
        <f t="shared" si="25"/>
        <v>0</v>
      </c>
      <c r="BP25" s="440">
        <f t="shared" si="26"/>
        <v>0</v>
      </c>
      <c r="BQ25" s="441">
        <f t="shared" si="27"/>
        <v>0</v>
      </c>
      <c r="BR25" s="446" t="str">
        <f t="shared" si="28"/>
        <v/>
      </c>
      <c r="BS25" s="326">
        <v>0</v>
      </c>
      <c r="BT25" s="9">
        <v>0</v>
      </c>
      <c r="BU25" s="9"/>
      <c r="BV25" s="428">
        <f t="shared" si="29"/>
        <v>0</v>
      </c>
      <c r="BW25" s="429">
        <v>0</v>
      </c>
      <c r="BX25" s="429">
        <v>0</v>
      </c>
      <c r="BY25" s="429">
        <v>0</v>
      </c>
      <c r="BZ25" s="430">
        <f t="shared" si="30"/>
        <v>0</v>
      </c>
      <c r="CA25" s="431">
        <v>0</v>
      </c>
      <c r="CB25" s="431">
        <v>0</v>
      </c>
      <c r="CC25" s="431">
        <v>0</v>
      </c>
      <c r="CD25" s="432">
        <f t="shared" si="31"/>
        <v>0</v>
      </c>
      <c r="CE25" s="91">
        <f t="shared" si="32"/>
        <v>0</v>
      </c>
      <c r="CF25" s="433">
        <f t="shared" si="33"/>
        <v>0</v>
      </c>
      <c r="CG25" s="456" t="str">
        <f t="shared" si="34"/>
        <v/>
      </c>
      <c r="CH25" s="382"/>
      <c r="CI25" s="58"/>
      <c r="CJ25" s="58"/>
      <c r="CK25" s="58"/>
      <c r="CL25" s="58"/>
      <c r="CM25" s="60">
        <f t="shared" si="0"/>
        <v>0</v>
      </c>
      <c r="CN25" s="298">
        <f t="shared" si="35"/>
        <v>0</v>
      </c>
      <c r="CO25" s="322" t="str">
        <f t="shared" si="62"/>
        <v/>
      </c>
      <c r="CP25" s="357"/>
      <c r="CQ25" s="82"/>
      <c r="CR25" s="82"/>
      <c r="CS25" s="82"/>
      <c r="CT25" s="82"/>
      <c r="CU25" s="91">
        <f t="shared" si="1"/>
        <v>0</v>
      </c>
      <c r="CV25" s="53">
        <f t="shared" si="36"/>
        <v>0</v>
      </c>
      <c r="CW25" s="358" t="str">
        <f t="shared" si="63"/>
        <v/>
      </c>
      <c r="CX25" s="346"/>
      <c r="CY25" s="57"/>
      <c r="CZ25" s="57"/>
      <c r="DA25" s="57"/>
      <c r="DB25" s="57"/>
      <c r="DC25" s="94">
        <f t="shared" si="2"/>
        <v>0</v>
      </c>
      <c r="DD25" s="52">
        <f t="shared" si="37"/>
        <v>0</v>
      </c>
      <c r="DE25" s="347" t="str">
        <f t="shared" si="64"/>
        <v/>
      </c>
      <c r="DF25" s="335"/>
      <c r="DG25" s="58"/>
      <c r="DH25" s="58"/>
      <c r="DI25" s="58"/>
      <c r="DJ25" s="58"/>
      <c r="DK25" s="60">
        <f t="shared" si="3"/>
        <v>0</v>
      </c>
      <c r="DL25" s="298" t="str">
        <f t="shared" si="38"/>
        <v/>
      </c>
      <c r="DM25" s="336" t="str">
        <f t="shared" si="39"/>
        <v/>
      </c>
      <c r="DN25" s="326"/>
      <c r="DO25" s="9"/>
      <c r="DP25" s="327" t="str">
        <f t="shared" si="40"/>
        <v/>
      </c>
      <c r="DQ25" s="309">
        <f t="shared" si="41"/>
        <v>900</v>
      </c>
      <c r="DR25" s="50">
        <f t="shared" si="42"/>
        <v>0</v>
      </c>
      <c r="DS25" s="297">
        <f t="shared" si="43"/>
        <v>0</v>
      </c>
      <c r="DT25" s="54" t="str">
        <f t="shared" si="44"/>
        <v/>
      </c>
      <c r="DU25" s="51" t="str">
        <f t="shared" si="45"/>
        <v/>
      </c>
      <c r="DV25" s="51" t="str">
        <f t="shared" si="46"/>
        <v/>
      </c>
      <c r="DW25" s="318" t="str">
        <f t="shared" si="47"/>
        <v/>
      </c>
      <c r="DX25" s="56">
        <f t="shared" si="48"/>
        <v>0</v>
      </c>
      <c r="DY25" s="689"/>
      <c r="DZ25" s="690"/>
      <c r="EB25" s="300">
        <f t="shared" si="49"/>
        <v>0</v>
      </c>
      <c r="EC25" s="300" t="s">
        <v>128</v>
      </c>
      <c r="ED25" s="300">
        <f t="shared" si="50"/>
        <v>100</v>
      </c>
      <c r="EE25" s="300" t="str">
        <f t="shared" si="51"/>
        <v>0/100</v>
      </c>
      <c r="EF25" s="300">
        <f t="shared" si="52"/>
        <v>0</v>
      </c>
      <c r="EG25" s="300" t="s">
        <v>128</v>
      </c>
      <c r="EH25" s="300">
        <f t="shared" si="53"/>
        <v>100</v>
      </c>
      <c r="EI25" s="300" t="str">
        <f t="shared" si="54"/>
        <v>0/100</v>
      </c>
      <c r="EJ25" s="300">
        <f t="shared" si="55"/>
        <v>0</v>
      </c>
      <c r="EK25" s="300" t="s">
        <v>128</v>
      </c>
      <c r="EL25" s="300">
        <f t="shared" si="56"/>
        <v>100</v>
      </c>
      <c r="EM25" s="300" t="str">
        <f t="shared" si="57"/>
        <v>0/100</v>
      </c>
      <c r="EN25" s="300">
        <f t="shared" si="58"/>
        <v>0</v>
      </c>
      <c r="EO25" s="300" t="s">
        <v>128</v>
      </c>
      <c r="EP25" s="300">
        <f t="shared" si="59"/>
        <v>0</v>
      </c>
      <c r="EQ25" s="300" t="str">
        <f t="shared" si="60"/>
        <v>0/0</v>
      </c>
    </row>
    <row r="26" spans="1:147" ht="27.75" customHeight="1">
      <c r="A26" s="6">
        <f t="shared" si="4"/>
        <v>0</v>
      </c>
      <c r="B26" s="308">
        <v>18</v>
      </c>
      <c r="C26" s="51">
        <f t="shared" si="5"/>
        <v>0</v>
      </c>
      <c r="D26" s="8"/>
      <c r="E26" s="65"/>
      <c r="F26" s="7"/>
      <c r="G26" s="8"/>
      <c r="H26" s="8"/>
      <c r="I26" s="8"/>
      <c r="J26" s="533"/>
      <c r="K26" s="480">
        <v>0</v>
      </c>
      <c r="L26" s="412">
        <v>0</v>
      </c>
      <c r="M26" s="412"/>
      <c r="N26" s="413">
        <f t="shared" si="6"/>
        <v>0</v>
      </c>
      <c r="O26" s="414">
        <v>0</v>
      </c>
      <c r="P26" s="414">
        <v>0</v>
      </c>
      <c r="Q26" s="414">
        <v>0</v>
      </c>
      <c r="R26" s="415">
        <f t="shared" si="65"/>
        <v>0</v>
      </c>
      <c r="S26" s="416">
        <v>0</v>
      </c>
      <c r="T26" s="416">
        <v>0</v>
      </c>
      <c r="U26" s="416">
        <v>0</v>
      </c>
      <c r="V26" s="417">
        <f t="shared" si="66"/>
        <v>0</v>
      </c>
      <c r="W26" s="418">
        <f t="shared" si="67"/>
        <v>0</v>
      </c>
      <c r="X26" s="419">
        <f t="shared" si="10"/>
        <v>0</v>
      </c>
      <c r="Y26" s="481" t="str">
        <f t="shared" si="11"/>
        <v/>
      </c>
      <c r="Z26" s="466">
        <v>0</v>
      </c>
      <c r="AA26" s="420">
        <v>0</v>
      </c>
      <c r="AB26" s="420"/>
      <c r="AC26" s="421">
        <f t="shared" si="12"/>
        <v>0</v>
      </c>
      <c r="AD26" s="422">
        <v>0</v>
      </c>
      <c r="AE26" s="422">
        <v>0</v>
      </c>
      <c r="AF26" s="422">
        <v>0</v>
      </c>
      <c r="AG26" s="423">
        <f t="shared" si="13"/>
        <v>0</v>
      </c>
      <c r="AH26" s="424">
        <v>0</v>
      </c>
      <c r="AI26" s="424">
        <v>0</v>
      </c>
      <c r="AJ26" s="424">
        <v>0</v>
      </c>
      <c r="AK26" s="425">
        <f t="shared" si="14"/>
        <v>0</v>
      </c>
      <c r="AL26" s="426">
        <f t="shared" si="61"/>
        <v>0</v>
      </c>
      <c r="AM26" s="427">
        <f t="shared" si="15"/>
        <v>0</v>
      </c>
      <c r="AN26" s="467" t="str">
        <f t="shared" si="16"/>
        <v/>
      </c>
      <c r="AO26" s="326">
        <v>0</v>
      </c>
      <c r="AP26" s="9">
        <v>0</v>
      </c>
      <c r="AQ26" s="9"/>
      <c r="AR26" s="428">
        <f t="shared" si="17"/>
        <v>0</v>
      </c>
      <c r="AS26" s="429">
        <v>0</v>
      </c>
      <c r="AT26" s="429">
        <v>0</v>
      </c>
      <c r="AU26" s="429">
        <v>0</v>
      </c>
      <c r="AV26" s="430">
        <f t="shared" si="18"/>
        <v>0</v>
      </c>
      <c r="AW26" s="431">
        <v>0</v>
      </c>
      <c r="AX26" s="431">
        <v>0</v>
      </c>
      <c r="AY26" s="431">
        <v>0</v>
      </c>
      <c r="AZ26" s="432">
        <f t="shared" si="19"/>
        <v>0</v>
      </c>
      <c r="BA26" s="91">
        <f t="shared" si="20"/>
        <v>0</v>
      </c>
      <c r="BB26" s="433">
        <f t="shared" si="21"/>
        <v>0</v>
      </c>
      <c r="BC26" s="456" t="str">
        <f t="shared" si="22"/>
        <v/>
      </c>
      <c r="BD26" s="445">
        <v>0</v>
      </c>
      <c r="BE26" s="434">
        <v>0</v>
      </c>
      <c r="BF26" s="434"/>
      <c r="BG26" s="435">
        <f t="shared" si="23"/>
        <v>0</v>
      </c>
      <c r="BH26" s="436">
        <v>0</v>
      </c>
      <c r="BI26" s="436">
        <v>0</v>
      </c>
      <c r="BJ26" s="436">
        <v>0</v>
      </c>
      <c r="BK26" s="437">
        <f t="shared" si="24"/>
        <v>0</v>
      </c>
      <c r="BL26" s="438">
        <v>0</v>
      </c>
      <c r="BM26" s="438">
        <v>0</v>
      </c>
      <c r="BN26" s="438">
        <v>0</v>
      </c>
      <c r="BO26" s="439">
        <f t="shared" si="25"/>
        <v>0</v>
      </c>
      <c r="BP26" s="440">
        <f t="shared" si="26"/>
        <v>0</v>
      </c>
      <c r="BQ26" s="441">
        <f t="shared" si="27"/>
        <v>0</v>
      </c>
      <c r="BR26" s="446" t="str">
        <f t="shared" si="28"/>
        <v/>
      </c>
      <c r="BS26" s="326">
        <v>0</v>
      </c>
      <c r="BT26" s="9">
        <v>0</v>
      </c>
      <c r="BU26" s="9"/>
      <c r="BV26" s="428">
        <f t="shared" si="29"/>
        <v>0</v>
      </c>
      <c r="BW26" s="429">
        <v>0</v>
      </c>
      <c r="BX26" s="429">
        <v>0</v>
      </c>
      <c r="BY26" s="429">
        <v>0</v>
      </c>
      <c r="BZ26" s="430">
        <f t="shared" si="30"/>
        <v>0</v>
      </c>
      <c r="CA26" s="431">
        <v>0</v>
      </c>
      <c r="CB26" s="431">
        <v>0</v>
      </c>
      <c r="CC26" s="431">
        <v>0</v>
      </c>
      <c r="CD26" s="432">
        <f t="shared" si="31"/>
        <v>0</v>
      </c>
      <c r="CE26" s="91">
        <f t="shared" si="32"/>
        <v>0</v>
      </c>
      <c r="CF26" s="433">
        <f t="shared" si="33"/>
        <v>0</v>
      </c>
      <c r="CG26" s="456" t="str">
        <f t="shared" si="34"/>
        <v/>
      </c>
      <c r="CH26" s="382"/>
      <c r="CI26" s="58"/>
      <c r="CJ26" s="58"/>
      <c r="CK26" s="58"/>
      <c r="CL26" s="58"/>
      <c r="CM26" s="60">
        <f t="shared" si="0"/>
        <v>0</v>
      </c>
      <c r="CN26" s="298">
        <f t="shared" si="35"/>
        <v>0</v>
      </c>
      <c r="CO26" s="322" t="str">
        <f t="shared" si="62"/>
        <v/>
      </c>
      <c r="CP26" s="357"/>
      <c r="CQ26" s="82"/>
      <c r="CR26" s="82"/>
      <c r="CS26" s="82"/>
      <c r="CT26" s="82"/>
      <c r="CU26" s="91">
        <f t="shared" si="1"/>
        <v>0</v>
      </c>
      <c r="CV26" s="53">
        <f t="shared" si="36"/>
        <v>0</v>
      </c>
      <c r="CW26" s="358" t="str">
        <f t="shared" si="63"/>
        <v/>
      </c>
      <c r="CX26" s="346"/>
      <c r="CY26" s="57"/>
      <c r="CZ26" s="57"/>
      <c r="DA26" s="57"/>
      <c r="DB26" s="57"/>
      <c r="DC26" s="94">
        <f t="shared" si="2"/>
        <v>0</v>
      </c>
      <c r="DD26" s="52">
        <f t="shared" si="37"/>
        <v>0</v>
      </c>
      <c r="DE26" s="347" t="str">
        <f t="shared" si="64"/>
        <v/>
      </c>
      <c r="DF26" s="335"/>
      <c r="DG26" s="58"/>
      <c r="DH26" s="58"/>
      <c r="DI26" s="58"/>
      <c r="DJ26" s="58"/>
      <c r="DK26" s="60">
        <f t="shared" si="3"/>
        <v>0</v>
      </c>
      <c r="DL26" s="298" t="str">
        <f t="shared" si="38"/>
        <v/>
      </c>
      <c r="DM26" s="336" t="str">
        <f t="shared" si="39"/>
        <v/>
      </c>
      <c r="DN26" s="326"/>
      <c r="DO26" s="9"/>
      <c r="DP26" s="327" t="str">
        <f t="shared" si="40"/>
        <v/>
      </c>
      <c r="DQ26" s="309">
        <f t="shared" si="41"/>
        <v>900</v>
      </c>
      <c r="DR26" s="50">
        <f t="shared" si="42"/>
        <v>0</v>
      </c>
      <c r="DS26" s="297">
        <f t="shared" si="43"/>
        <v>0</v>
      </c>
      <c r="DT26" s="54" t="str">
        <f t="shared" si="44"/>
        <v/>
      </c>
      <c r="DU26" s="51" t="str">
        <f t="shared" si="45"/>
        <v/>
      </c>
      <c r="DV26" s="51" t="str">
        <f t="shared" si="46"/>
        <v/>
      </c>
      <c r="DW26" s="318" t="str">
        <f t="shared" si="47"/>
        <v/>
      </c>
      <c r="DX26" s="56">
        <f t="shared" si="48"/>
        <v>0</v>
      </c>
      <c r="DY26" s="689"/>
      <c r="DZ26" s="690"/>
      <c r="EB26" s="300">
        <f t="shared" si="49"/>
        <v>0</v>
      </c>
      <c r="EC26" s="300" t="s">
        <v>128</v>
      </c>
      <c r="ED26" s="300">
        <f t="shared" si="50"/>
        <v>100</v>
      </c>
      <c r="EE26" s="300" t="str">
        <f t="shared" si="51"/>
        <v>0/100</v>
      </c>
      <c r="EF26" s="300">
        <f t="shared" si="52"/>
        <v>0</v>
      </c>
      <c r="EG26" s="300" t="s">
        <v>128</v>
      </c>
      <c r="EH26" s="300">
        <f t="shared" si="53"/>
        <v>100</v>
      </c>
      <c r="EI26" s="300" t="str">
        <f t="shared" si="54"/>
        <v>0/100</v>
      </c>
      <c r="EJ26" s="300">
        <f t="shared" si="55"/>
        <v>0</v>
      </c>
      <c r="EK26" s="300" t="s">
        <v>128</v>
      </c>
      <c r="EL26" s="300">
        <f t="shared" si="56"/>
        <v>100</v>
      </c>
      <c r="EM26" s="300" t="str">
        <f t="shared" si="57"/>
        <v>0/100</v>
      </c>
      <c r="EN26" s="300">
        <f t="shared" si="58"/>
        <v>0</v>
      </c>
      <c r="EO26" s="300" t="s">
        <v>128</v>
      </c>
      <c r="EP26" s="300">
        <f t="shared" si="59"/>
        <v>0</v>
      </c>
      <c r="EQ26" s="300" t="str">
        <f t="shared" si="60"/>
        <v>0/0</v>
      </c>
    </row>
    <row r="27" spans="1:147" ht="27.75" customHeight="1">
      <c r="A27" s="6">
        <f t="shared" si="4"/>
        <v>0</v>
      </c>
      <c r="B27" s="309">
        <v>19</v>
      </c>
      <c r="C27" s="51">
        <f t="shared" si="5"/>
        <v>0</v>
      </c>
      <c r="D27" s="8"/>
      <c r="E27" s="65"/>
      <c r="F27" s="7"/>
      <c r="G27" s="8"/>
      <c r="H27" s="8"/>
      <c r="I27" s="8"/>
      <c r="J27" s="533"/>
      <c r="K27" s="480">
        <v>0</v>
      </c>
      <c r="L27" s="412">
        <v>0</v>
      </c>
      <c r="M27" s="412"/>
      <c r="N27" s="413">
        <f t="shared" si="6"/>
        <v>0</v>
      </c>
      <c r="O27" s="414">
        <v>0</v>
      </c>
      <c r="P27" s="414">
        <v>0</v>
      </c>
      <c r="Q27" s="414">
        <v>0</v>
      </c>
      <c r="R27" s="415">
        <f t="shared" si="65"/>
        <v>0</v>
      </c>
      <c r="S27" s="416">
        <v>0</v>
      </c>
      <c r="T27" s="416">
        <v>0</v>
      </c>
      <c r="U27" s="416">
        <v>0</v>
      </c>
      <c r="V27" s="417">
        <f t="shared" si="66"/>
        <v>0</v>
      </c>
      <c r="W27" s="418">
        <f t="shared" si="67"/>
        <v>0</v>
      </c>
      <c r="X27" s="419">
        <f t="shared" si="10"/>
        <v>0</v>
      </c>
      <c r="Y27" s="481" t="str">
        <f t="shared" si="11"/>
        <v/>
      </c>
      <c r="Z27" s="466">
        <v>0</v>
      </c>
      <c r="AA27" s="420">
        <v>0</v>
      </c>
      <c r="AB27" s="420"/>
      <c r="AC27" s="421">
        <f t="shared" si="12"/>
        <v>0</v>
      </c>
      <c r="AD27" s="422">
        <v>0</v>
      </c>
      <c r="AE27" s="422">
        <v>0</v>
      </c>
      <c r="AF27" s="422">
        <v>0</v>
      </c>
      <c r="AG27" s="423">
        <f t="shared" si="13"/>
        <v>0</v>
      </c>
      <c r="AH27" s="424">
        <v>0</v>
      </c>
      <c r="AI27" s="424">
        <v>0</v>
      </c>
      <c r="AJ27" s="424">
        <v>0</v>
      </c>
      <c r="AK27" s="425">
        <f t="shared" si="14"/>
        <v>0</v>
      </c>
      <c r="AL27" s="426">
        <f t="shared" si="61"/>
        <v>0</v>
      </c>
      <c r="AM27" s="427">
        <f t="shared" si="15"/>
        <v>0</v>
      </c>
      <c r="AN27" s="467" t="str">
        <f t="shared" si="16"/>
        <v/>
      </c>
      <c r="AO27" s="326">
        <v>0</v>
      </c>
      <c r="AP27" s="9">
        <v>0</v>
      </c>
      <c r="AQ27" s="9"/>
      <c r="AR27" s="428">
        <f t="shared" si="17"/>
        <v>0</v>
      </c>
      <c r="AS27" s="429">
        <v>0</v>
      </c>
      <c r="AT27" s="429">
        <v>0</v>
      </c>
      <c r="AU27" s="429">
        <v>0</v>
      </c>
      <c r="AV27" s="430">
        <f t="shared" si="18"/>
        <v>0</v>
      </c>
      <c r="AW27" s="431">
        <v>0</v>
      </c>
      <c r="AX27" s="431">
        <v>0</v>
      </c>
      <c r="AY27" s="431">
        <v>0</v>
      </c>
      <c r="AZ27" s="432">
        <f t="shared" si="19"/>
        <v>0</v>
      </c>
      <c r="BA27" s="91">
        <f t="shared" si="20"/>
        <v>0</v>
      </c>
      <c r="BB27" s="433">
        <f t="shared" si="21"/>
        <v>0</v>
      </c>
      <c r="BC27" s="456" t="str">
        <f t="shared" si="22"/>
        <v/>
      </c>
      <c r="BD27" s="445">
        <v>0</v>
      </c>
      <c r="BE27" s="434">
        <v>0</v>
      </c>
      <c r="BF27" s="434"/>
      <c r="BG27" s="435">
        <f t="shared" si="23"/>
        <v>0</v>
      </c>
      <c r="BH27" s="436">
        <v>0</v>
      </c>
      <c r="BI27" s="436">
        <v>0</v>
      </c>
      <c r="BJ27" s="436">
        <v>0</v>
      </c>
      <c r="BK27" s="437">
        <f t="shared" si="24"/>
        <v>0</v>
      </c>
      <c r="BL27" s="438">
        <v>0</v>
      </c>
      <c r="BM27" s="438">
        <v>0</v>
      </c>
      <c r="BN27" s="438">
        <v>0</v>
      </c>
      <c r="BO27" s="439">
        <f t="shared" si="25"/>
        <v>0</v>
      </c>
      <c r="BP27" s="440">
        <f t="shared" si="26"/>
        <v>0</v>
      </c>
      <c r="BQ27" s="441">
        <f t="shared" si="27"/>
        <v>0</v>
      </c>
      <c r="BR27" s="446" t="str">
        <f t="shared" si="28"/>
        <v/>
      </c>
      <c r="BS27" s="326">
        <v>0</v>
      </c>
      <c r="BT27" s="9">
        <v>0</v>
      </c>
      <c r="BU27" s="9"/>
      <c r="BV27" s="428">
        <f t="shared" si="29"/>
        <v>0</v>
      </c>
      <c r="BW27" s="429">
        <v>0</v>
      </c>
      <c r="BX27" s="429">
        <v>0</v>
      </c>
      <c r="BY27" s="429">
        <v>0</v>
      </c>
      <c r="BZ27" s="430">
        <f t="shared" si="30"/>
        <v>0</v>
      </c>
      <c r="CA27" s="431">
        <v>0</v>
      </c>
      <c r="CB27" s="431">
        <v>0</v>
      </c>
      <c r="CC27" s="431">
        <v>0</v>
      </c>
      <c r="CD27" s="432">
        <f t="shared" si="31"/>
        <v>0</v>
      </c>
      <c r="CE27" s="91">
        <f t="shared" si="32"/>
        <v>0</v>
      </c>
      <c r="CF27" s="433">
        <f t="shared" si="33"/>
        <v>0</v>
      </c>
      <c r="CG27" s="456" t="str">
        <f t="shared" si="34"/>
        <v/>
      </c>
      <c r="CH27" s="382"/>
      <c r="CI27" s="58"/>
      <c r="CJ27" s="58"/>
      <c r="CK27" s="58"/>
      <c r="CL27" s="58"/>
      <c r="CM27" s="60">
        <f t="shared" si="0"/>
        <v>0</v>
      </c>
      <c r="CN27" s="298">
        <f t="shared" si="35"/>
        <v>0</v>
      </c>
      <c r="CO27" s="322" t="str">
        <f t="shared" si="62"/>
        <v/>
      </c>
      <c r="CP27" s="357"/>
      <c r="CQ27" s="82"/>
      <c r="CR27" s="82"/>
      <c r="CS27" s="82"/>
      <c r="CT27" s="82"/>
      <c r="CU27" s="91">
        <f t="shared" si="1"/>
        <v>0</v>
      </c>
      <c r="CV27" s="53">
        <f t="shared" si="36"/>
        <v>0</v>
      </c>
      <c r="CW27" s="358" t="str">
        <f t="shared" si="63"/>
        <v/>
      </c>
      <c r="CX27" s="346"/>
      <c r="CY27" s="57"/>
      <c r="CZ27" s="57"/>
      <c r="DA27" s="57"/>
      <c r="DB27" s="57"/>
      <c r="DC27" s="94">
        <f t="shared" si="2"/>
        <v>0</v>
      </c>
      <c r="DD27" s="52">
        <f t="shared" si="37"/>
        <v>0</v>
      </c>
      <c r="DE27" s="347" t="str">
        <f t="shared" si="64"/>
        <v/>
      </c>
      <c r="DF27" s="335"/>
      <c r="DG27" s="58"/>
      <c r="DH27" s="58"/>
      <c r="DI27" s="58"/>
      <c r="DJ27" s="58"/>
      <c r="DK27" s="60">
        <f t="shared" si="3"/>
        <v>0</v>
      </c>
      <c r="DL27" s="298" t="str">
        <f t="shared" si="38"/>
        <v/>
      </c>
      <c r="DM27" s="336" t="str">
        <f t="shared" si="39"/>
        <v/>
      </c>
      <c r="DN27" s="326"/>
      <c r="DO27" s="9"/>
      <c r="DP27" s="327" t="str">
        <f t="shared" si="40"/>
        <v/>
      </c>
      <c r="DQ27" s="309">
        <f t="shared" si="41"/>
        <v>900</v>
      </c>
      <c r="DR27" s="50">
        <f t="shared" si="42"/>
        <v>0</v>
      </c>
      <c r="DS27" s="297">
        <f t="shared" si="43"/>
        <v>0</v>
      </c>
      <c r="DT27" s="54" t="str">
        <f t="shared" si="44"/>
        <v/>
      </c>
      <c r="DU27" s="51" t="str">
        <f t="shared" si="45"/>
        <v/>
      </c>
      <c r="DV27" s="51" t="str">
        <f t="shared" si="46"/>
        <v/>
      </c>
      <c r="DW27" s="318" t="str">
        <f t="shared" si="47"/>
        <v/>
      </c>
      <c r="DX27" s="56">
        <f t="shared" si="48"/>
        <v>0</v>
      </c>
      <c r="DY27" s="689"/>
      <c r="DZ27" s="690"/>
      <c r="EB27" s="300">
        <f t="shared" si="49"/>
        <v>0</v>
      </c>
      <c r="EC27" s="300" t="s">
        <v>128</v>
      </c>
      <c r="ED27" s="300">
        <f t="shared" si="50"/>
        <v>100</v>
      </c>
      <c r="EE27" s="300" t="str">
        <f t="shared" si="51"/>
        <v>0/100</v>
      </c>
      <c r="EF27" s="300">
        <f t="shared" si="52"/>
        <v>0</v>
      </c>
      <c r="EG27" s="300" t="s">
        <v>128</v>
      </c>
      <c r="EH27" s="300">
        <f t="shared" si="53"/>
        <v>100</v>
      </c>
      <c r="EI27" s="300" t="str">
        <f t="shared" si="54"/>
        <v>0/100</v>
      </c>
      <c r="EJ27" s="300">
        <f t="shared" si="55"/>
        <v>0</v>
      </c>
      <c r="EK27" s="300" t="s">
        <v>128</v>
      </c>
      <c r="EL27" s="300">
        <f t="shared" si="56"/>
        <v>100</v>
      </c>
      <c r="EM27" s="300" t="str">
        <f t="shared" si="57"/>
        <v>0/100</v>
      </c>
      <c r="EN27" s="300">
        <f t="shared" si="58"/>
        <v>0</v>
      </c>
      <c r="EO27" s="300" t="s">
        <v>128</v>
      </c>
      <c r="EP27" s="300">
        <f t="shared" si="59"/>
        <v>0</v>
      </c>
      <c r="EQ27" s="300" t="str">
        <f t="shared" si="60"/>
        <v>0/0</v>
      </c>
    </row>
    <row r="28" spans="1:147" ht="26.25" customHeight="1">
      <c r="A28" s="6">
        <f t="shared" si="4"/>
        <v>0</v>
      </c>
      <c r="B28" s="308">
        <v>20</v>
      </c>
      <c r="C28" s="51">
        <f t="shared" si="5"/>
        <v>0</v>
      </c>
      <c r="D28" s="8"/>
      <c r="E28" s="65"/>
      <c r="F28" s="7"/>
      <c r="G28" s="8"/>
      <c r="H28" s="8"/>
      <c r="I28" s="8"/>
      <c r="J28" s="533"/>
      <c r="K28" s="480">
        <v>0</v>
      </c>
      <c r="L28" s="412">
        <v>0</v>
      </c>
      <c r="M28" s="412"/>
      <c r="N28" s="413">
        <f t="shared" si="6"/>
        <v>0</v>
      </c>
      <c r="O28" s="414">
        <v>0</v>
      </c>
      <c r="P28" s="414">
        <v>0</v>
      </c>
      <c r="Q28" s="414">
        <v>0</v>
      </c>
      <c r="R28" s="415">
        <f t="shared" si="65"/>
        <v>0</v>
      </c>
      <c r="S28" s="416">
        <v>0</v>
      </c>
      <c r="T28" s="416">
        <v>0</v>
      </c>
      <c r="U28" s="416">
        <v>0</v>
      </c>
      <c r="V28" s="417">
        <f t="shared" si="66"/>
        <v>0</v>
      </c>
      <c r="W28" s="418">
        <f t="shared" si="67"/>
        <v>0</v>
      </c>
      <c r="X28" s="419">
        <f t="shared" si="10"/>
        <v>0</v>
      </c>
      <c r="Y28" s="481" t="str">
        <f t="shared" si="11"/>
        <v/>
      </c>
      <c r="Z28" s="466">
        <v>0</v>
      </c>
      <c r="AA28" s="420">
        <v>0</v>
      </c>
      <c r="AB28" s="420"/>
      <c r="AC28" s="421">
        <f t="shared" si="12"/>
        <v>0</v>
      </c>
      <c r="AD28" s="422">
        <v>0</v>
      </c>
      <c r="AE28" s="422">
        <v>0</v>
      </c>
      <c r="AF28" s="422">
        <v>0</v>
      </c>
      <c r="AG28" s="423">
        <f t="shared" si="13"/>
        <v>0</v>
      </c>
      <c r="AH28" s="424">
        <v>0</v>
      </c>
      <c r="AI28" s="424">
        <v>0</v>
      </c>
      <c r="AJ28" s="424">
        <v>0</v>
      </c>
      <c r="AK28" s="425">
        <f t="shared" si="14"/>
        <v>0</v>
      </c>
      <c r="AL28" s="426">
        <f t="shared" si="61"/>
        <v>0</v>
      </c>
      <c r="AM28" s="427">
        <f t="shared" si="15"/>
        <v>0</v>
      </c>
      <c r="AN28" s="467" t="str">
        <f t="shared" si="16"/>
        <v/>
      </c>
      <c r="AO28" s="326">
        <v>0</v>
      </c>
      <c r="AP28" s="9">
        <v>0</v>
      </c>
      <c r="AQ28" s="9"/>
      <c r="AR28" s="428">
        <f t="shared" si="17"/>
        <v>0</v>
      </c>
      <c r="AS28" s="429">
        <v>0</v>
      </c>
      <c r="AT28" s="429">
        <v>0</v>
      </c>
      <c r="AU28" s="429">
        <v>0</v>
      </c>
      <c r="AV28" s="430">
        <f t="shared" si="18"/>
        <v>0</v>
      </c>
      <c r="AW28" s="431">
        <v>0</v>
      </c>
      <c r="AX28" s="431">
        <v>0</v>
      </c>
      <c r="AY28" s="431">
        <v>0</v>
      </c>
      <c r="AZ28" s="432">
        <f t="shared" si="19"/>
        <v>0</v>
      </c>
      <c r="BA28" s="91">
        <f t="shared" si="20"/>
        <v>0</v>
      </c>
      <c r="BB28" s="433">
        <f t="shared" si="21"/>
        <v>0</v>
      </c>
      <c r="BC28" s="456" t="str">
        <f t="shared" si="22"/>
        <v/>
      </c>
      <c r="BD28" s="445">
        <v>0</v>
      </c>
      <c r="BE28" s="434">
        <v>0</v>
      </c>
      <c r="BF28" s="434"/>
      <c r="BG28" s="435">
        <f t="shared" si="23"/>
        <v>0</v>
      </c>
      <c r="BH28" s="436">
        <v>0</v>
      </c>
      <c r="BI28" s="436">
        <v>0</v>
      </c>
      <c r="BJ28" s="436">
        <v>0</v>
      </c>
      <c r="BK28" s="437">
        <f t="shared" si="24"/>
        <v>0</v>
      </c>
      <c r="BL28" s="438">
        <v>0</v>
      </c>
      <c r="BM28" s="438">
        <v>0</v>
      </c>
      <c r="BN28" s="438">
        <v>0</v>
      </c>
      <c r="BO28" s="439">
        <f t="shared" si="25"/>
        <v>0</v>
      </c>
      <c r="BP28" s="440">
        <f t="shared" si="26"/>
        <v>0</v>
      </c>
      <c r="BQ28" s="441">
        <f t="shared" si="27"/>
        <v>0</v>
      </c>
      <c r="BR28" s="446" t="str">
        <f t="shared" si="28"/>
        <v/>
      </c>
      <c r="BS28" s="326">
        <v>0</v>
      </c>
      <c r="BT28" s="9">
        <v>0</v>
      </c>
      <c r="BU28" s="9"/>
      <c r="BV28" s="428">
        <f t="shared" si="29"/>
        <v>0</v>
      </c>
      <c r="BW28" s="429">
        <v>0</v>
      </c>
      <c r="BX28" s="429">
        <v>0</v>
      </c>
      <c r="BY28" s="429">
        <v>0</v>
      </c>
      <c r="BZ28" s="430">
        <f t="shared" si="30"/>
        <v>0</v>
      </c>
      <c r="CA28" s="431">
        <v>0</v>
      </c>
      <c r="CB28" s="431">
        <v>0</v>
      </c>
      <c r="CC28" s="431">
        <v>0</v>
      </c>
      <c r="CD28" s="432">
        <f t="shared" si="31"/>
        <v>0</v>
      </c>
      <c r="CE28" s="91">
        <f t="shared" si="32"/>
        <v>0</v>
      </c>
      <c r="CF28" s="433">
        <f t="shared" si="33"/>
        <v>0</v>
      </c>
      <c r="CG28" s="456" t="str">
        <f t="shared" si="34"/>
        <v/>
      </c>
      <c r="CH28" s="382"/>
      <c r="CI28" s="58"/>
      <c r="CJ28" s="58"/>
      <c r="CK28" s="58"/>
      <c r="CL28" s="58"/>
      <c r="CM28" s="60">
        <f t="shared" si="0"/>
        <v>0</v>
      </c>
      <c r="CN28" s="298">
        <f t="shared" si="35"/>
        <v>0</v>
      </c>
      <c r="CO28" s="322" t="str">
        <f t="shared" si="62"/>
        <v/>
      </c>
      <c r="CP28" s="357"/>
      <c r="CQ28" s="82"/>
      <c r="CR28" s="82"/>
      <c r="CS28" s="82"/>
      <c r="CT28" s="82"/>
      <c r="CU28" s="91">
        <f t="shared" si="1"/>
        <v>0</v>
      </c>
      <c r="CV28" s="53">
        <f t="shared" si="36"/>
        <v>0</v>
      </c>
      <c r="CW28" s="358" t="str">
        <f t="shared" si="63"/>
        <v/>
      </c>
      <c r="CX28" s="346"/>
      <c r="CY28" s="57"/>
      <c r="CZ28" s="57"/>
      <c r="DA28" s="57"/>
      <c r="DB28" s="57"/>
      <c r="DC28" s="94">
        <f t="shared" si="2"/>
        <v>0</v>
      </c>
      <c r="DD28" s="52">
        <f t="shared" si="37"/>
        <v>0</v>
      </c>
      <c r="DE28" s="347" t="str">
        <f t="shared" si="64"/>
        <v/>
      </c>
      <c r="DF28" s="335"/>
      <c r="DG28" s="58"/>
      <c r="DH28" s="58"/>
      <c r="DI28" s="58"/>
      <c r="DJ28" s="58"/>
      <c r="DK28" s="60">
        <f t="shared" si="3"/>
        <v>0</v>
      </c>
      <c r="DL28" s="298" t="str">
        <f t="shared" si="38"/>
        <v/>
      </c>
      <c r="DM28" s="336" t="str">
        <f t="shared" si="39"/>
        <v/>
      </c>
      <c r="DN28" s="326"/>
      <c r="DO28" s="9"/>
      <c r="DP28" s="327" t="str">
        <f t="shared" si="40"/>
        <v/>
      </c>
      <c r="DQ28" s="309">
        <f t="shared" si="41"/>
        <v>900</v>
      </c>
      <c r="DR28" s="50">
        <f t="shared" si="42"/>
        <v>0</v>
      </c>
      <c r="DS28" s="297">
        <f t="shared" si="43"/>
        <v>0</v>
      </c>
      <c r="DT28" s="54" t="str">
        <f t="shared" si="44"/>
        <v/>
      </c>
      <c r="DU28" s="51" t="str">
        <f t="shared" si="45"/>
        <v/>
      </c>
      <c r="DV28" s="51" t="str">
        <f t="shared" si="46"/>
        <v/>
      </c>
      <c r="DW28" s="318" t="str">
        <f t="shared" si="47"/>
        <v/>
      </c>
      <c r="DX28" s="56">
        <f t="shared" si="48"/>
        <v>0</v>
      </c>
      <c r="DY28" s="689"/>
      <c r="DZ28" s="690"/>
      <c r="EB28" s="300">
        <f t="shared" si="49"/>
        <v>0</v>
      </c>
      <c r="EC28" s="300" t="s">
        <v>128</v>
      </c>
      <c r="ED28" s="300">
        <f t="shared" si="50"/>
        <v>100</v>
      </c>
      <c r="EE28" s="300" t="str">
        <f t="shared" si="51"/>
        <v>0/100</v>
      </c>
      <c r="EF28" s="300">
        <f t="shared" si="52"/>
        <v>0</v>
      </c>
      <c r="EG28" s="300" t="s">
        <v>128</v>
      </c>
      <c r="EH28" s="300">
        <f t="shared" si="53"/>
        <v>100</v>
      </c>
      <c r="EI28" s="300" t="str">
        <f t="shared" si="54"/>
        <v>0/100</v>
      </c>
      <c r="EJ28" s="300">
        <f t="shared" si="55"/>
        <v>0</v>
      </c>
      <c r="EK28" s="300" t="s">
        <v>128</v>
      </c>
      <c r="EL28" s="300">
        <f t="shared" si="56"/>
        <v>100</v>
      </c>
      <c r="EM28" s="300" t="str">
        <f t="shared" si="57"/>
        <v>0/100</v>
      </c>
      <c r="EN28" s="300">
        <f t="shared" si="58"/>
        <v>0</v>
      </c>
      <c r="EO28" s="300" t="s">
        <v>128</v>
      </c>
      <c r="EP28" s="300">
        <f t="shared" si="59"/>
        <v>0</v>
      </c>
      <c r="EQ28" s="300" t="str">
        <f t="shared" si="60"/>
        <v>0/0</v>
      </c>
    </row>
    <row r="29" spans="1:147" ht="24.75" customHeight="1">
      <c r="A29" s="6">
        <f t="shared" si="4"/>
        <v>0</v>
      </c>
      <c r="B29" s="309">
        <v>21</v>
      </c>
      <c r="C29" s="51">
        <f t="shared" si="5"/>
        <v>0</v>
      </c>
      <c r="D29" s="8"/>
      <c r="E29" s="65"/>
      <c r="F29" s="7"/>
      <c r="G29" s="8"/>
      <c r="H29" s="8"/>
      <c r="I29" s="8"/>
      <c r="J29" s="533"/>
      <c r="K29" s="480">
        <v>0</v>
      </c>
      <c r="L29" s="412">
        <v>0</v>
      </c>
      <c r="M29" s="412"/>
      <c r="N29" s="413">
        <f t="shared" si="6"/>
        <v>0</v>
      </c>
      <c r="O29" s="414">
        <v>0</v>
      </c>
      <c r="P29" s="414">
        <v>0</v>
      </c>
      <c r="Q29" s="414">
        <v>0</v>
      </c>
      <c r="R29" s="415">
        <f t="shared" si="65"/>
        <v>0</v>
      </c>
      <c r="S29" s="416">
        <v>0</v>
      </c>
      <c r="T29" s="416">
        <v>0</v>
      </c>
      <c r="U29" s="416">
        <v>0</v>
      </c>
      <c r="V29" s="417">
        <f t="shared" si="66"/>
        <v>0</v>
      </c>
      <c r="W29" s="418">
        <f t="shared" si="67"/>
        <v>0</v>
      </c>
      <c r="X29" s="419">
        <f t="shared" si="10"/>
        <v>0</v>
      </c>
      <c r="Y29" s="481" t="str">
        <f t="shared" si="11"/>
        <v/>
      </c>
      <c r="Z29" s="466">
        <v>0</v>
      </c>
      <c r="AA29" s="420">
        <v>0</v>
      </c>
      <c r="AB29" s="420"/>
      <c r="AC29" s="421">
        <f t="shared" si="12"/>
        <v>0</v>
      </c>
      <c r="AD29" s="422">
        <v>0</v>
      </c>
      <c r="AE29" s="422">
        <v>0</v>
      </c>
      <c r="AF29" s="422">
        <v>0</v>
      </c>
      <c r="AG29" s="423">
        <f t="shared" si="13"/>
        <v>0</v>
      </c>
      <c r="AH29" s="424">
        <v>0</v>
      </c>
      <c r="AI29" s="424">
        <v>0</v>
      </c>
      <c r="AJ29" s="424">
        <v>0</v>
      </c>
      <c r="AK29" s="425">
        <f t="shared" si="14"/>
        <v>0</v>
      </c>
      <c r="AL29" s="426">
        <f t="shared" si="61"/>
        <v>0</v>
      </c>
      <c r="AM29" s="427">
        <f t="shared" si="15"/>
        <v>0</v>
      </c>
      <c r="AN29" s="467" t="str">
        <f t="shared" si="16"/>
        <v/>
      </c>
      <c r="AO29" s="326">
        <v>0</v>
      </c>
      <c r="AP29" s="9">
        <v>0</v>
      </c>
      <c r="AQ29" s="9"/>
      <c r="AR29" s="428">
        <f t="shared" si="17"/>
        <v>0</v>
      </c>
      <c r="AS29" s="429">
        <v>0</v>
      </c>
      <c r="AT29" s="429">
        <v>0</v>
      </c>
      <c r="AU29" s="429">
        <v>0</v>
      </c>
      <c r="AV29" s="430">
        <f t="shared" si="18"/>
        <v>0</v>
      </c>
      <c r="AW29" s="431">
        <v>0</v>
      </c>
      <c r="AX29" s="431">
        <v>0</v>
      </c>
      <c r="AY29" s="431">
        <v>0</v>
      </c>
      <c r="AZ29" s="432">
        <f t="shared" si="19"/>
        <v>0</v>
      </c>
      <c r="BA29" s="91">
        <f t="shared" si="20"/>
        <v>0</v>
      </c>
      <c r="BB29" s="433">
        <f t="shared" si="21"/>
        <v>0</v>
      </c>
      <c r="BC29" s="456" t="str">
        <f t="shared" si="22"/>
        <v/>
      </c>
      <c r="BD29" s="445">
        <v>0</v>
      </c>
      <c r="BE29" s="434">
        <v>0</v>
      </c>
      <c r="BF29" s="434"/>
      <c r="BG29" s="435">
        <f t="shared" si="23"/>
        <v>0</v>
      </c>
      <c r="BH29" s="436">
        <v>0</v>
      </c>
      <c r="BI29" s="436">
        <v>0</v>
      </c>
      <c r="BJ29" s="436">
        <v>0</v>
      </c>
      <c r="BK29" s="437">
        <f t="shared" si="24"/>
        <v>0</v>
      </c>
      <c r="BL29" s="438">
        <v>0</v>
      </c>
      <c r="BM29" s="438">
        <v>0</v>
      </c>
      <c r="BN29" s="438">
        <v>0</v>
      </c>
      <c r="BO29" s="439">
        <f t="shared" si="25"/>
        <v>0</v>
      </c>
      <c r="BP29" s="440">
        <f t="shared" si="26"/>
        <v>0</v>
      </c>
      <c r="BQ29" s="441">
        <f t="shared" si="27"/>
        <v>0</v>
      </c>
      <c r="BR29" s="446" t="str">
        <f t="shared" si="28"/>
        <v/>
      </c>
      <c r="BS29" s="326">
        <v>0</v>
      </c>
      <c r="BT29" s="9">
        <v>0</v>
      </c>
      <c r="BU29" s="9"/>
      <c r="BV29" s="428">
        <f t="shared" si="29"/>
        <v>0</v>
      </c>
      <c r="BW29" s="429">
        <v>0</v>
      </c>
      <c r="BX29" s="429">
        <v>0</v>
      </c>
      <c r="BY29" s="429">
        <v>0</v>
      </c>
      <c r="BZ29" s="430">
        <f t="shared" si="30"/>
        <v>0</v>
      </c>
      <c r="CA29" s="431">
        <v>0</v>
      </c>
      <c r="CB29" s="431">
        <v>0</v>
      </c>
      <c r="CC29" s="431">
        <v>0</v>
      </c>
      <c r="CD29" s="432">
        <f t="shared" si="31"/>
        <v>0</v>
      </c>
      <c r="CE29" s="91">
        <f t="shared" si="32"/>
        <v>0</v>
      </c>
      <c r="CF29" s="433">
        <f t="shared" si="33"/>
        <v>0</v>
      </c>
      <c r="CG29" s="456" t="str">
        <f t="shared" si="34"/>
        <v/>
      </c>
      <c r="CH29" s="382"/>
      <c r="CI29" s="58"/>
      <c r="CJ29" s="58"/>
      <c r="CK29" s="58"/>
      <c r="CL29" s="58"/>
      <c r="CM29" s="60">
        <f t="shared" si="0"/>
        <v>0</v>
      </c>
      <c r="CN29" s="298">
        <f t="shared" si="35"/>
        <v>0</v>
      </c>
      <c r="CO29" s="322" t="str">
        <f t="shared" si="62"/>
        <v/>
      </c>
      <c r="CP29" s="357"/>
      <c r="CQ29" s="82"/>
      <c r="CR29" s="82"/>
      <c r="CS29" s="82"/>
      <c r="CT29" s="82"/>
      <c r="CU29" s="91">
        <f t="shared" si="1"/>
        <v>0</v>
      </c>
      <c r="CV29" s="53">
        <f t="shared" si="36"/>
        <v>0</v>
      </c>
      <c r="CW29" s="358" t="str">
        <f t="shared" si="63"/>
        <v/>
      </c>
      <c r="CX29" s="346"/>
      <c r="CY29" s="57"/>
      <c r="CZ29" s="57"/>
      <c r="DA29" s="57"/>
      <c r="DB29" s="57"/>
      <c r="DC29" s="94">
        <f t="shared" si="2"/>
        <v>0</v>
      </c>
      <c r="DD29" s="52">
        <f t="shared" si="37"/>
        <v>0</v>
      </c>
      <c r="DE29" s="347" t="str">
        <f t="shared" si="64"/>
        <v/>
      </c>
      <c r="DF29" s="335"/>
      <c r="DG29" s="58"/>
      <c r="DH29" s="58"/>
      <c r="DI29" s="58"/>
      <c r="DJ29" s="58"/>
      <c r="DK29" s="60">
        <f t="shared" si="3"/>
        <v>0</v>
      </c>
      <c r="DL29" s="298" t="str">
        <f t="shared" si="38"/>
        <v/>
      </c>
      <c r="DM29" s="336" t="str">
        <f t="shared" si="39"/>
        <v/>
      </c>
      <c r="DN29" s="326"/>
      <c r="DO29" s="9"/>
      <c r="DP29" s="327" t="str">
        <f t="shared" si="40"/>
        <v/>
      </c>
      <c r="DQ29" s="309">
        <f t="shared" si="41"/>
        <v>900</v>
      </c>
      <c r="DR29" s="50">
        <f t="shared" si="42"/>
        <v>0</v>
      </c>
      <c r="DS29" s="297">
        <f t="shared" si="43"/>
        <v>0</v>
      </c>
      <c r="DT29" s="54" t="str">
        <f t="shared" si="44"/>
        <v/>
      </c>
      <c r="DU29" s="51" t="str">
        <f t="shared" si="45"/>
        <v/>
      </c>
      <c r="DV29" s="51" t="str">
        <f t="shared" si="46"/>
        <v/>
      </c>
      <c r="DW29" s="318" t="str">
        <f t="shared" si="47"/>
        <v/>
      </c>
      <c r="DX29" s="56">
        <f t="shared" si="48"/>
        <v>0</v>
      </c>
      <c r="DY29" s="689"/>
      <c r="DZ29" s="690"/>
      <c r="EB29" s="300">
        <f t="shared" si="49"/>
        <v>0</v>
      </c>
      <c r="EC29" s="300" t="s">
        <v>128</v>
      </c>
      <c r="ED29" s="300">
        <f t="shared" si="50"/>
        <v>100</v>
      </c>
      <c r="EE29" s="300" t="str">
        <f t="shared" si="51"/>
        <v>0/100</v>
      </c>
      <c r="EF29" s="300">
        <f t="shared" si="52"/>
        <v>0</v>
      </c>
      <c r="EG29" s="300" t="s">
        <v>128</v>
      </c>
      <c r="EH29" s="300">
        <f t="shared" si="53"/>
        <v>100</v>
      </c>
      <c r="EI29" s="300" t="str">
        <f t="shared" si="54"/>
        <v>0/100</v>
      </c>
      <c r="EJ29" s="300">
        <f t="shared" si="55"/>
        <v>0</v>
      </c>
      <c r="EK29" s="300" t="s">
        <v>128</v>
      </c>
      <c r="EL29" s="300">
        <f t="shared" si="56"/>
        <v>100</v>
      </c>
      <c r="EM29" s="300" t="str">
        <f t="shared" si="57"/>
        <v>0/100</v>
      </c>
      <c r="EN29" s="300">
        <f t="shared" si="58"/>
        <v>0</v>
      </c>
      <c r="EO29" s="300" t="s">
        <v>128</v>
      </c>
      <c r="EP29" s="300">
        <f t="shared" si="59"/>
        <v>0</v>
      </c>
      <c r="EQ29" s="300" t="str">
        <f t="shared" si="60"/>
        <v>0/0</v>
      </c>
    </row>
    <row r="30" spans="1:147" ht="24" customHeight="1">
      <c r="A30" s="6">
        <f t="shared" si="4"/>
        <v>0</v>
      </c>
      <c r="B30" s="308">
        <v>22</v>
      </c>
      <c r="C30" s="51">
        <f t="shared" si="5"/>
        <v>0</v>
      </c>
      <c r="D30" s="8"/>
      <c r="E30" s="65"/>
      <c r="F30" s="7"/>
      <c r="G30" s="8"/>
      <c r="H30" s="8"/>
      <c r="I30" s="8"/>
      <c r="J30" s="533"/>
      <c r="K30" s="480">
        <v>0</v>
      </c>
      <c r="L30" s="412">
        <v>0</v>
      </c>
      <c r="M30" s="412"/>
      <c r="N30" s="413">
        <f t="shared" si="6"/>
        <v>0</v>
      </c>
      <c r="O30" s="414">
        <v>0</v>
      </c>
      <c r="P30" s="414">
        <v>0</v>
      </c>
      <c r="Q30" s="414">
        <v>0</v>
      </c>
      <c r="R30" s="415">
        <f t="shared" si="65"/>
        <v>0</v>
      </c>
      <c r="S30" s="416">
        <v>0</v>
      </c>
      <c r="T30" s="416">
        <v>0</v>
      </c>
      <c r="U30" s="416">
        <v>0</v>
      </c>
      <c r="V30" s="417">
        <f t="shared" si="66"/>
        <v>0</v>
      </c>
      <c r="W30" s="418">
        <f t="shared" si="67"/>
        <v>0</v>
      </c>
      <c r="X30" s="419">
        <f t="shared" si="10"/>
        <v>0</v>
      </c>
      <c r="Y30" s="481" t="str">
        <f t="shared" si="11"/>
        <v/>
      </c>
      <c r="Z30" s="466">
        <v>0</v>
      </c>
      <c r="AA30" s="420">
        <v>0</v>
      </c>
      <c r="AB30" s="420"/>
      <c r="AC30" s="421">
        <f t="shared" si="12"/>
        <v>0</v>
      </c>
      <c r="AD30" s="422">
        <v>0</v>
      </c>
      <c r="AE30" s="422">
        <v>0</v>
      </c>
      <c r="AF30" s="422">
        <v>0</v>
      </c>
      <c r="AG30" s="423">
        <f t="shared" si="13"/>
        <v>0</v>
      </c>
      <c r="AH30" s="424">
        <v>0</v>
      </c>
      <c r="AI30" s="424">
        <v>0</v>
      </c>
      <c r="AJ30" s="424">
        <v>0</v>
      </c>
      <c r="AK30" s="425">
        <f t="shared" si="14"/>
        <v>0</v>
      </c>
      <c r="AL30" s="426">
        <f t="shared" si="61"/>
        <v>0</v>
      </c>
      <c r="AM30" s="427">
        <f t="shared" si="15"/>
        <v>0</v>
      </c>
      <c r="AN30" s="467" t="str">
        <f t="shared" si="16"/>
        <v/>
      </c>
      <c r="AO30" s="326">
        <v>0</v>
      </c>
      <c r="AP30" s="9">
        <v>0</v>
      </c>
      <c r="AQ30" s="9"/>
      <c r="AR30" s="428">
        <f t="shared" si="17"/>
        <v>0</v>
      </c>
      <c r="AS30" s="429">
        <v>0</v>
      </c>
      <c r="AT30" s="429">
        <v>0</v>
      </c>
      <c r="AU30" s="429">
        <v>0</v>
      </c>
      <c r="AV30" s="430">
        <f t="shared" si="18"/>
        <v>0</v>
      </c>
      <c r="AW30" s="431">
        <v>0</v>
      </c>
      <c r="AX30" s="431">
        <v>0</v>
      </c>
      <c r="AY30" s="431">
        <v>0</v>
      </c>
      <c r="AZ30" s="432">
        <f t="shared" si="19"/>
        <v>0</v>
      </c>
      <c r="BA30" s="91">
        <f t="shared" si="20"/>
        <v>0</v>
      </c>
      <c r="BB30" s="433">
        <f t="shared" si="21"/>
        <v>0</v>
      </c>
      <c r="BC30" s="456" t="str">
        <f t="shared" si="22"/>
        <v/>
      </c>
      <c r="BD30" s="445">
        <v>0</v>
      </c>
      <c r="BE30" s="434">
        <v>0</v>
      </c>
      <c r="BF30" s="434"/>
      <c r="BG30" s="435">
        <f t="shared" si="23"/>
        <v>0</v>
      </c>
      <c r="BH30" s="436">
        <v>0</v>
      </c>
      <c r="BI30" s="436">
        <v>0</v>
      </c>
      <c r="BJ30" s="436">
        <v>0</v>
      </c>
      <c r="BK30" s="437">
        <f t="shared" si="24"/>
        <v>0</v>
      </c>
      <c r="BL30" s="438">
        <v>0</v>
      </c>
      <c r="BM30" s="438">
        <v>0</v>
      </c>
      <c r="BN30" s="438">
        <v>0</v>
      </c>
      <c r="BO30" s="439">
        <f t="shared" si="25"/>
        <v>0</v>
      </c>
      <c r="BP30" s="440">
        <f t="shared" si="26"/>
        <v>0</v>
      </c>
      <c r="BQ30" s="441">
        <f t="shared" si="27"/>
        <v>0</v>
      </c>
      <c r="BR30" s="446" t="str">
        <f t="shared" si="28"/>
        <v/>
      </c>
      <c r="BS30" s="326">
        <v>0</v>
      </c>
      <c r="BT30" s="9">
        <v>0</v>
      </c>
      <c r="BU30" s="9"/>
      <c r="BV30" s="428">
        <f t="shared" si="29"/>
        <v>0</v>
      </c>
      <c r="BW30" s="429">
        <v>0</v>
      </c>
      <c r="BX30" s="429">
        <v>0</v>
      </c>
      <c r="BY30" s="429">
        <v>0</v>
      </c>
      <c r="BZ30" s="430">
        <f t="shared" si="30"/>
        <v>0</v>
      </c>
      <c r="CA30" s="431">
        <v>0</v>
      </c>
      <c r="CB30" s="431">
        <v>0</v>
      </c>
      <c r="CC30" s="431">
        <v>0</v>
      </c>
      <c r="CD30" s="432">
        <f t="shared" si="31"/>
        <v>0</v>
      </c>
      <c r="CE30" s="91">
        <f t="shared" si="32"/>
        <v>0</v>
      </c>
      <c r="CF30" s="433">
        <f t="shared" si="33"/>
        <v>0</v>
      </c>
      <c r="CG30" s="456" t="str">
        <f t="shared" si="34"/>
        <v/>
      </c>
      <c r="CH30" s="382"/>
      <c r="CI30" s="58"/>
      <c r="CJ30" s="58"/>
      <c r="CK30" s="58"/>
      <c r="CL30" s="58"/>
      <c r="CM30" s="60">
        <f t="shared" si="0"/>
        <v>0</v>
      </c>
      <c r="CN30" s="298">
        <f t="shared" si="35"/>
        <v>0</v>
      </c>
      <c r="CO30" s="322" t="str">
        <f t="shared" si="62"/>
        <v/>
      </c>
      <c r="CP30" s="357"/>
      <c r="CQ30" s="82"/>
      <c r="CR30" s="82"/>
      <c r="CS30" s="82"/>
      <c r="CT30" s="82"/>
      <c r="CU30" s="91">
        <f t="shared" si="1"/>
        <v>0</v>
      </c>
      <c r="CV30" s="53">
        <f t="shared" si="36"/>
        <v>0</v>
      </c>
      <c r="CW30" s="358" t="str">
        <f t="shared" si="63"/>
        <v/>
      </c>
      <c r="CX30" s="346"/>
      <c r="CY30" s="57"/>
      <c r="CZ30" s="57"/>
      <c r="DA30" s="57"/>
      <c r="DB30" s="57"/>
      <c r="DC30" s="94">
        <f t="shared" si="2"/>
        <v>0</v>
      </c>
      <c r="DD30" s="52">
        <f t="shared" si="37"/>
        <v>0</v>
      </c>
      <c r="DE30" s="347" t="str">
        <f t="shared" si="64"/>
        <v/>
      </c>
      <c r="DF30" s="335"/>
      <c r="DG30" s="58"/>
      <c r="DH30" s="58"/>
      <c r="DI30" s="58"/>
      <c r="DJ30" s="58"/>
      <c r="DK30" s="60">
        <f t="shared" si="3"/>
        <v>0</v>
      </c>
      <c r="DL30" s="298" t="str">
        <f t="shared" si="38"/>
        <v/>
      </c>
      <c r="DM30" s="336" t="str">
        <f t="shared" si="39"/>
        <v/>
      </c>
      <c r="DN30" s="326"/>
      <c r="DO30" s="9"/>
      <c r="DP30" s="327" t="str">
        <f t="shared" si="40"/>
        <v/>
      </c>
      <c r="DQ30" s="309">
        <f t="shared" si="41"/>
        <v>900</v>
      </c>
      <c r="DR30" s="50">
        <f t="shared" si="42"/>
        <v>0</v>
      </c>
      <c r="DS30" s="297">
        <f t="shared" si="43"/>
        <v>0</v>
      </c>
      <c r="DT30" s="54" t="str">
        <f t="shared" si="44"/>
        <v/>
      </c>
      <c r="DU30" s="51" t="str">
        <f t="shared" si="45"/>
        <v/>
      </c>
      <c r="DV30" s="51" t="str">
        <f t="shared" si="46"/>
        <v/>
      </c>
      <c r="DW30" s="318" t="str">
        <f t="shared" si="47"/>
        <v/>
      </c>
      <c r="DX30" s="56">
        <f t="shared" si="48"/>
        <v>0</v>
      </c>
      <c r="DY30" s="689"/>
      <c r="DZ30" s="690"/>
      <c r="EB30" s="300">
        <f t="shared" si="49"/>
        <v>0</v>
      </c>
      <c r="EC30" s="300" t="s">
        <v>128</v>
      </c>
      <c r="ED30" s="300">
        <f t="shared" si="50"/>
        <v>100</v>
      </c>
      <c r="EE30" s="300" t="str">
        <f t="shared" si="51"/>
        <v>0/100</v>
      </c>
      <c r="EF30" s="300">
        <f t="shared" si="52"/>
        <v>0</v>
      </c>
      <c r="EG30" s="300" t="s">
        <v>128</v>
      </c>
      <c r="EH30" s="300">
        <f t="shared" si="53"/>
        <v>100</v>
      </c>
      <c r="EI30" s="300" t="str">
        <f t="shared" si="54"/>
        <v>0/100</v>
      </c>
      <c r="EJ30" s="300">
        <f t="shared" si="55"/>
        <v>0</v>
      </c>
      <c r="EK30" s="300" t="s">
        <v>128</v>
      </c>
      <c r="EL30" s="300">
        <f t="shared" si="56"/>
        <v>100</v>
      </c>
      <c r="EM30" s="300" t="str">
        <f t="shared" si="57"/>
        <v>0/100</v>
      </c>
      <c r="EN30" s="300">
        <f t="shared" si="58"/>
        <v>0</v>
      </c>
      <c r="EO30" s="300" t="s">
        <v>128</v>
      </c>
      <c r="EP30" s="300">
        <f t="shared" si="59"/>
        <v>0</v>
      </c>
      <c r="EQ30" s="300" t="str">
        <f t="shared" si="60"/>
        <v>0/0</v>
      </c>
    </row>
    <row r="31" spans="1:147" ht="30" customHeight="1">
      <c r="A31" s="6">
        <f t="shared" si="4"/>
        <v>0</v>
      </c>
      <c r="B31" s="309">
        <v>23</v>
      </c>
      <c r="C31" s="51">
        <f t="shared" si="5"/>
        <v>0</v>
      </c>
      <c r="D31" s="8"/>
      <c r="E31" s="65"/>
      <c r="F31" s="7"/>
      <c r="G31" s="8"/>
      <c r="H31" s="8"/>
      <c r="I31" s="8"/>
      <c r="J31" s="533"/>
      <c r="K31" s="480">
        <v>0</v>
      </c>
      <c r="L31" s="412">
        <v>0</v>
      </c>
      <c r="M31" s="412"/>
      <c r="N31" s="413">
        <f t="shared" si="6"/>
        <v>0</v>
      </c>
      <c r="O31" s="414">
        <v>0</v>
      </c>
      <c r="P31" s="414">
        <v>0</v>
      </c>
      <c r="Q31" s="414">
        <v>0</v>
      </c>
      <c r="R31" s="415">
        <f t="shared" si="65"/>
        <v>0</v>
      </c>
      <c r="S31" s="416">
        <v>0</v>
      </c>
      <c r="T31" s="416">
        <v>0</v>
      </c>
      <c r="U31" s="416">
        <v>0</v>
      </c>
      <c r="V31" s="417">
        <f t="shared" si="66"/>
        <v>0</v>
      </c>
      <c r="W31" s="418">
        <f t="shared" si="67"/>
        <v>0</v>
      </c>
      <c r="X31" s="419">
        <f t="shared" si="10"/>
        <v>0</v>
      </c>
      <c r="Y31" s="481" t="str">
        <f t="shared" si="11"/>
        <v/>
      </c>
      <c r="Z31" s="466">
        <v>0</v>
      </c>
      <c r="AA31" s="420">
        <v>0</v>
      </c>
      <c r="AB31" s="420"/>
      <c r="AC31" s="421">
        <f t="shared" si="12"/>
        <v>0</v>
      </c>
      <c r="AD31" s="422">
        <v>0</v>
      </c>
      <c r="AE31" s="422">
        <v>0</v>
      </c>
      <c r="AF31" s="422">
        <v>0</v>
      </c>
      <c r="AG31" s="423">
        <f t="shared" si="13"/>
        <v>0</v>
      </c>
      <c r="AH31" s="424">
        <v>0</v>
      </c>
      <c r="AI31" s="424">
        <v>0</v>
      </c>
      <c r="AJ31" s="424">
        <v>0</v>
      </c>
      <c r="AK31" s="425">
        <f t="shared" si="14"/>
        <v>0</v>
      </c>
      <c r="AL31" s="426">
        <f t="shared" si="61"/>
        <v>0</v>
      </c>
      <c r="AM31" s="427">
        <f t="shared" si="15"/>
        <v>0</v>
      </c>
      <c r="AN31" s="467" t="str">
        <f t="shared" si="16"/>
        <v/>
      </c>
      <c r="AO31" s="326">
        <v>0</v>
      </c>
      <c r="AP31" s="9">
        <v>0</v>
      </c>
      <c r="AQ31" s="9"/>
      <c r="AR31" s="428">
        <f t="shared" si="17"/>
        <v>0</v>
      </c>
      <c r="AS31" s="429">
        <v>0</v>
      </c>
      <c r="AT31" s="429">
        <v>0</v>
      </c>
      <c r="AU31" s="429">
        <v>0</v>
      </c>
      <c r="AV31" s="430">
        <f t="shared" si="18"/>
        <v>0</v>
      </c>
      <c r="AW31" s="431">
        <v>0</v>
      </c>
      <c r="AX31" s="431">
        <v>0</v>
      </c>
      <c r="AY31" s="431">
        <v>0</v>
      </c>
      <c r="AZ31" s="432">
        <f t="shared" si="19"/>
        <v>0</v>
      </c>
      <c r="BA31" s="91">
        <f t="shared" si="20"/>
        <v>0</v>
      </c>
      <c r="BB31" s="433">
        <f t="shared" si="21"/>
        <v>0</v>
      </c>
      <c r="BC31" s="456" t="str">
        <f t="shared" si="22"/>
        <v/>
      </c>
      <c r="BD31" s="445">
        <v>0</v>
      </c>
      <c r="BE31" s="434">
        <v>0</v>
      </c>
      <c r="BF31" s="434"/>
      <c r="BG31" s="435">
        <f t="shared" si="23"/>
        <v>0</v>
      </c>
      <c r="BH31" s="436">
        <v>0</v>
      </c>
      <c r="BI31" s="436">
        <v>0</v>
      </c>
      <c r="BJ31" s="436">
        <v>0</v>
      </c>
      <c r="BK31" s="437">
        <f t="shared" si="24"/>
        <v>0</v>
      </c>
      <c r="BL31" s="438">
        <v>0</v>
      </c>
      <c r="BM31" s="438">
        <v>0</v>
      </c>
      <c r="BN31" s="438">
        <v>0</v>
      </c>
      <c r="BO31" s="439">
        <f t="shared" si="25"/>
        <v>0</v>
      </c>
      <c r="BP31" s="440">
        <f t="shared" si="26"/>
        <v>0</v>
      </c>
      <c r="BQ31" s="441">
        <f t="shared" si="27"/>
        <v>0</v>
      </c>
      <c r="BR31" s="446" t="str">
        <f t="shared" si="28"/>
        <v/>
      </c>
      <c r="BS31" s="326">
        <v>0</v>
      </c>
      <c r="BT31" s="9">
        <v>0</v>
      </c>
      <c r="BU31" s="9"/>
      <c r="BV31" s="428">
        <f t="shared" si="29"/>
        <v>0</v>
      </c>
      <c r="BW31" s="429">
        <v>0</v>
      </c>
      <c r="BX31" s="429">
        <v>0</v>
      </c>
      <c r="BY31" s="429">
        <v>0</v>
      </c>
      <c r="BZ31" s="430">
        <f t="shared" si="30"/>
        <v>0</v>
      </c>
      <c r="CA31" s="431">
        <v>0</v>
      </c>
      <c r="CB31" s="431">
        <v>0</v>
      </c>
      <c r="CC31" s="431">
        <v>0</v>
      </c>
      <c r="CD31" s="432">
        <f t="shared" si="31"/>
        <v>0</v>
      </c>
      <c r="CE31" s="91">
        <f t="shared" si="32"/>
        <v>0</v>
      </c>
      <c r="CF31" s="433">
        <f t="shared" si="33"/>
        <v>0</v>
      </c>
      <c r="CG31" s="456" t="str">
        <f t="shared" si="34"/>
        <v/>
      </c>
      <c r="CH31" s="382"/>
      <c r="CI31" s="58"/>
      <c r="CJ31" s="58"/>
      <c r="CK31" s="58"/>
      <c r="CL31" s="58"/>
      <c r="CM31" s="60">
        <f t="shared" si="0"/>
        <v>0</v>
      </c>
      <c r="CN31" s="298">
        <f t="shared" si="35"/>
        <v>0</v>
      </c>
      <c r="CO31" s="322" t="str">
        <f t="shared" si="62"/>
        <v/>
      </c>
      <c r="CP31" s="357"/>
      <c r="CQ31" s="82"/>
      <c r="CR31" s="82"/>
      <c r="CS31" s="82"/>
      <c r="CT31" s="82"/>
      <c r="CU31" s="91">
        <f t="shared" si="1"/>
        <v>0</v>
      </c>
      <c r="CV31" s="53">
        <f t="shared" si="36"/>
        <v>0</v>
      </c>
      <c r="CW31" s="358" t="str">
        <f t="shared" si="63"/>
        <v/>
      </c>
      <c r="CX31" s="346"/>
      <c r="CY31" s="57"/>
      <c r="CZ31" s="57"/>
      <c r="DA31" s="57"/>
      <c r="DB31" s="57"/>
      <c r="DC31" s="94">
        <f t="shared" si="2"/>
        <v>0</v>
      </c>
      <c r="DD31" s="52">
        <f t="shared" si="37"/>
        <v>0</v>
      </c>
      <c r="DE31" s="347" t="str">
        <f t="shared" si="64"/>
        <v/>
      </c>
      <c r="DF31" s="335"/>
      <c r="DG31" s="58"/>
      <c r="DH31" s="58"/>
      <c r="DI31" s="58"/>
      <c r="DJ31" s="58"/>
      <c r="DK31" s="60">
        <f t="shared" si="3"/>
        <v>0</v>
      </c>
      <c r="DL31" s="298" t="str">
        <f t="shared" si="38"/>
        <v/>
      </c>
      <c r="DM31" s="336" t="str">
        <f t="shared" si="39"/>
        <v/>
      </c>
      <c r="DN31" s="326"/>
      <c r="DO31" s="9"/>
      <c r="DP31" s="327" t="str">
        <f t="shared" si="40"/>
        <v/>
      </c>
      <c r="DQ31" s="309">
        <f t="shared" si="41"/>
        <v>900</v>
      </c>
      <c r="DR31" s="50">
        <f t="shared" si="42"/>
        <v>0</v>
      </c>
      <c r="DS31" s="297">
        <f t="shared" si="43"/>
        <v>0</v>
      </c>
      <c r="DT31" s="54" t="str">
        <f t="shared" si="44"/>
        <v/>
      </c>
      <c r="DU31" s="51" t="str">
        <f t="shared" si="45"/>
        <v/>
      </c>
      <c r="DV31" s="51" t="str">
        <f t="shared" si="46"/>
        <v/>
      </c>
      <c r="DW31" s="318" t="str">
        <f t="shared" si="47"/>
        <v/>
      </c>
      <c r="DX31" s="56">
        <f t="shared" si="48"/>
        <v>0</v>
      </c>
      <c r="DY31" s="689"/>
      <c r="DZ31" s="690"/>
      <c r="EB31" s="300">
        <f t="shared" si="49"/>
        <v>0</v>
      </c>
      <c r="EC31" s="300" t="s">
        <v>128</v>
      </c>
      <c r="ED31" s="300">
        <f t="shared" si="50"/>
        <v>100</v>
      </c>
      <c r="EE31" s="300" t="str">
        <f t="shared" si="51"/>
        <v>0/100</v>
      </c>
      <c r="EF31" s="300">
        <f t="shared" si="52"/>
        <v>0</v>
      </c>
      <c r="EG31" s="300" t="s">
        <v>128</v>
      </c>
      <c r="EH31" s="300">
        <f t="shared" si="53"/>
        <v>100</v>
      </c>
      <c r="EI31" s="300" t="str">
        <f t="shared" si="54"/>
        <v>0/100</v>
      </c>
      <c r="EJ31" s="300">
        <f t="shared" si="55"/>
        <v>0</v>
      </c>
      <c r="EK31" s="300" t="s">
        <v>128</v>
      </c>
      <c r="EL31" s="300">
        <f t="shared" si="56"/>
        <v>100</v>
      </c>
      <c r="EM31" s="300" t="str">
        <f t="shared" si="57"/>
        <v>0/100</v>
      </c>
      <c r="EN31" s="300">
        <f t="shared" si="58"/>
        <v>0</v>
      </c>
      <c r="EO31" s="300" t="s">
        <v>128</v>
      </c>
      <c r="EP31" s="300">
        <f t="shared" si="59"/>
        <v>0</v>
      </c>
      <c r="EQ31" s="300" t="str">
        <f t="shared" si="60"/>
        <v>0/0</v>
      </c>
    </row>
    <row r="32" spans="1:147" ht="23.25" customHeight="1">
      <c r="A32" s="6">
        <f t="shared" si="4"/>
        <v>0</v>
      </c>
      <c r="B32" s="308">
        <v>24</v>
      </c>
      <c r="C32" s="51">
        <f t="shared" si="5"/>
        <v>0</v>
      </c>
      <c r="D32" s="8"/>
      <c r="E32" s="65"/>
      <c r="F32" s="7"/>
      <c r="G32" s="8"/>
      <c r="H32" s="8"/>
      <c r="I32" s="8"/>
      <c r="J32" s="533"/>
      <c r="K32" s="480">
        <v>0</v>
      </c>
      <c r="L32" s="412">
        <v>0</v>
      </c>
      <c r="M32" s="412"/>
      <c r="N32" s="413">
        <f t="shared" si="6"/>
        <v>0</v>
      </c>
      <c r="O32" s="414">
        <v>0</v>
      </c>
      <c r="P32" s="414">
        <v>0</v>
      </c>
      <c r="Q32" s="414">
        <v>0</v>
      </c>
      <c r="R32" s="415">
        <f t="shared" si="65"/>
        <v>0</v>
      </c>
      <c r="S32" s="416">
        <v>0</v>
      </c>
      <c r="T32" s="416">
        <v>0</v>
      </c>
      <c r="U32" s="416">
        <v>0</v>
      </c>
      <c r="V32" s="417">
        <f t="shared" si="66"/>
        <v>0</v>
      </c>
      <c r="W32" s="418">
        <f t="shared" si="67"/>
        <v>0</v>
      </c>
      <c r="X32" s="419">
        <f t="shared" si="10"/>
        <v>0</v>
      </c>
      <c r="Y32" s="481" t="str">
        <f t="shared" si="11"/>
        <v/>
      </c>
      <c r="Z32" s="466">
        <v>0</v>
      </c>
      <c r="AA32" s="420">
        <v>0</v>
      </c>
      <c r="AB32" s="420"/>
      <c r="AC32" s="421">
        <f t="shared" si="12"/>
        <v>0</v>
      </c>
      <c r="AD32" s="422">
        <v>0</v>
      </c>
      <c r="AE32" s="422">
        <v>0</v>
      </c>
      <c r="AF32" s="422">
        <v>0</v>
      </c>
      <c r="AG32" s="423">
        <f t="shared" si="13"/>
        <v>0</v>
      </c>
      <c r="AH32" s="424">
        <v>0</v>
      </c>
      <c r="AI32" s="424">
        <v>0</v>
      </c>
      <c r="AJ32" s="424">
        <v>0</v>
      </c>
      <c r="AK32" s="425">
        <f t="shared" si="14"/>
        <v>0</v>
      </c>
      <c r="AL32" s="426">
        <f t="shared" si="61"/>
        <v>0</v>
      </c>
      <c r="AM32" s="427">
        <f t="shared" si="15"/>
        <v>0</v>
      </c>
      <c r="AN32" s="467" t="str">
        <f t="shared" si="16"/>
        <v/>
      </c>
      <c r="AO32" s="326">
        <v>0</v>
      </c>
      <c r="AP32" s="9">
        <v>0</v>
      </c>
      <c r="AQ32" s="9"/>
      <c r="AR32" s="428">
        <f t="shared" si="17"/>
        <v>0</v>
      </c>
      <c r="AS32" s="429">
        <v>0</v>
      </c>
      <c r="AT32" s="429">
        <v>0</v>
      </c>
      <c r="AU32" s="429">
        <v>0</v>
      </c>
      <c r="AV32" s="430">
        <f t="shared" si="18"/>
        <v>0</v>
      </c>
      <c r="AW32" s="431">
        <v>0</v>
      </c>
      <c r="AX32" s="431">
        <v>0</v>
      </c>
      <c r="AY32" s="431">
        <v>0</v>
      </c>
      <c r="AZ32" s="432">
        <f t="shared" si="19"/>
        <v>0</v>
      </c>
      <c r="BA32" s="91">
        <f t="shared" si="20"/>
        <v>0</v>
      </c>
      <c r="BB32" s="433">
        <f t="shared" si="21"/>
        <v>0</v>
      </c>
      <c r="BC32" s="456" t="str">
        <f t="shared" si="22"/>
        <v/>
      </c>
      <c r="BD32" s="445">
        <v>0</v>
      </c>
      <c r="BE32" s="434">
        <v>0</v>
      </c>
      <c r="BF32" s="434"/>
      <c r="BG32" s="435">
        <f t="shared" si="23"/>
        <v>0</v>
      </c>
      <c r="BH32" s="436">
        <v>0</v>
      </c>
      <c r="BI32" s="436">
        <v>0</v>
      </c>
      <c r="BJ32" s="436">
        <v>0</v>
      </c>
      <c r="BK32" s="437">
        <f t="shared" si="24"/>
        <v>0</v>
      </c>
      <c r="BL32" s="438">
        <v>0</v>
      </c>
      <c r="BM32" s="438">
        <v>0</v>
      </c>
      <c r="BN32" s="438">
        <v>0</v>
      </c>
      <c r="BO32" s="439">
        <f t="shared" si="25"/>
        <v>0</v>
      </c>
      <c r="BP32" s="440">
        <f t="shared" si="26"/>
        <v>0</v>
      </c>
      <c r="BQ32" s="441">
        <f t="shared" si="27"/>
        <v>0</v>
      </c>
      <c r="BR32" s="446" t="str">
        <f t="shared" si="28"/>
        <v/>
      </c>
      <c r="BS32" s="326">
        <v>0</v>
      </c>
      <c r="BT32" s="9">
        <v>0</v>
      </c>
      <c r="BU32" s="9"/>
      <c r="BV32" s="428">
        <f t="shared" si="29"/>
        <v>0</v>
      </c>
      <c r="BW32" s="429">
        <v>0</v>
      </c>
      <c r="BX32" s="429">
        <v>0</v>
      </c>
      <c r="BY32" s="429">
        <v>0</v>
      </c>
      <c r="BZ32" s="430">
        <f t="shared" si="30"/>
        <v>0</v>
      </c>
      <c r="CA32" s="431">
        <v>0</v>
      </c>
      <c r="CB32" s="431">
        <v>0</v>
      </c>
      <c r="CC32" s="431">
        <v>0</v>
      </c>
      <c r="CD32" s="432">
        <f t="shared" si="31"/>
        <v>0</v>
      </c>
      <c r="CE32" s="91">
        <f t="shared" si="32"/>
        <v>0</v>
      </c>
      <c r="CF32" s="433">
        <f t="shared" si="33"/>
        <v>0</v>
      </c>
      <c r="CG32" s="456" t="str">
        <f t="shared" si="34"/>
        <v/>
      </c>
      <c r="CH32" s="382"/>
      <c r="CI32" s="58"/>
      <c r="CJ32" s="58"/>
      <c r="CK32" s="58"/>
      <c r="CL32" s="58"/>
      <c r="CM32" s="60">
        <f t="shared" si="0"/>
        <v>0</v>
      </c>
      <c r="CN32" s="298">
        <f t="shared" si="35"/>
        <v>0</v>
      </c>
      <c r="CO32" s="322" t="str">
        <f t="shared" si="62"/>
        <v/>
      </c>
      <c r="CP32" s="357"/>
      <c r="CQ32" s="82"/>
      <c r="CR32" s="82"/>
      <c r="CS32" s="82"/>
      <c r="CT32" s="82"/>
      <c r="CU32" s="91">
        <f t="shared" si="1"/>
        <v>0</v>
      </c>
      <c r="CV32" s="53">
        <f t="shared" si="36"/>
        <v>0</v>
      </c>
      <c r="CW32" s="358" t="str">
        <f t="shared" si="63"/>
        <v/>
      </c>
      <c r="CX32" s="346"/>
      <c r="CY32" s="57"/>
      <c r="CZ32" s="57"/>
      <c r="DA32" s="57"/>
      <c r="DB32" s="57"/>
      <c r="DC32" s="94">
        <f t="shared" si="2"/>
        <v>0</v>
      </c>
      <c r="DD32" s="52">
        <f t="shared" si="37"/>
        <v>0</v>
      </c>
      <c r="DE32" s="347" t="str">
        <f t="shared" si="64"/>
        <v/>
      </c>
      <c r="DF32" s="335"/>
      <c r="DG32" s="58"/>
      <c r="DH32" s="58"/>
      <c r="DI32" s="58"/>
      <c r="DJ32" s="58"/>
      <c r="DK32" s="60">
        <f t="shared" si="3"/>
        <v>0</v>
      </c>
      <c r="DL32" s="298" t="str">
        <f t="shared" si="38"/>
        <v/>
      </c>
      <c r="DM32" s="336" t="str">
        <f t="shared" si="39"/>
        <v/>
      </c>
      <c r="DN32" s="326"/>
      <c r="DO32" s="9"/>
      <c r="DP32" s="327" t="str">
        <f t="shared" si="40"/>
        <v/>
      </c>
      <c r="DQ32" s="309">
        <f t="shared" si="41"/>
        <v>900</v>
      </c>
      <c r="DR32" s="50">
        <f t="shared" si="42"/>
        <v>0</v>
      </c>
      <c r="DS32" s="297">
        <f t="shared" si="43"/>
        <v>0</v>
      </c>
      <c r="DT32" s="54" t="str">
        <f t="shared" si="44"/>
        <v/>
      </c>
      <c r="DU32" s="51" t="str">
        <f t="shared" si="45"/>
        <v/>
      </c>
      <c r="DV32" s="51" t="str">
        <f t="shared" si="46"/>
        <v/>
      </c>
      <c r="DW32" s="318" t="str">
        <f t="shared" si="47"/>
        <v/>
      </c>
      <c r="DX32" s="56">
        <f t="shared" si="48"/>
        <v>0</v>
      </c>
      <c r="DY32" s="689"/>
      <c r="DZ32" s="690"/>
      <c r="EB32" s="300">
        <f t="shared" si="49"/>
        <v>0</v>
      </c>
      <c r="EC32" s="300" t="s">
        <v>128</v>
      </c>
      <c r="ED32" s="300">
        <f t="shared" si="50"/>
        <v>100</v>
      </c>
      <c r="EE32" s="300" t="str">
        <f t="shared" si="51"/>
        <v>0/100</v>
      </c>
      <c r="EF32" s="300">
        <f t="shared" si="52"/>
        <v>0</v>
      </c>
      <c r="EG32" s="300" t="s">
        <v>128</v>
      </c>
      <c r="EH32" s="300">
        <f t="shared" si="53"/>
        <v>100</v>
      </c>
      <c r="EI32" s="300" t="str">
        <f t="shared" si="54"/>
        <v>0/100</v>
      </c>
      <c r="EJ32" s="300">
        <f t="shared" si="55"/>
        <v>0</v>
      </c>
      <c r="EK32" s="300" t="s">
        <v>128</v>
      </c>
      <c r="EL32" s="300">
        <f t="shared" si="56"/>
        <v>100</v>
      </c>
      <c r="EM32" s="300" t="str">
        <f t="shared" si="57"/>
        <v>0/100</v>
      </c>
      <c r="EN32" s="300">
        <f t="shared" si="58"/>
        <v>0</v>
      </c>
      <c r="EO32" s="300" t="s">
        <v>128</v>
      </c>
      <c r="EP32" s="300">
        <f t="shared" si="59"/>
        <v>0</v>
      </c>
      <c r="EQ32" s="300" t="str">
        <f t="shared" si="60"/>
        <v>0/0</v>
      </c>
    </row>
    <row r="33" spans="1:147" ht="22.5" customHeight="1">
      <c r="A33" s="6">
        <f t="shared" si="4"/>
        <v>0</v>
      </c>
      <c r="B33" s="309">
        <v>25</v>
      </c>
      <c r="C33" s="51">
        <f t="shared" si="5"/>
        <v>0</v>
      </c>
      <c r="D33" s="8"/>
      <c r="E33" s="65"/>
      <c r="F33" s="7"/>
      <c r="G33" s="8"/>
      <c r="H33" s="8"/>
      <c r="I33" s="8"/>
      <c r="J33" s="533"/>
      <c r="K33" s="480">
        <v>0</v>
      </c>
      <c r="L33" s="412">
        <v>0</v>
      </c>
      <c r="M33" s="412"/>
      <c r="N33" s="413">
        <f t="shared" si="6"/>
        <v>0</v>
      </c>
      <c r="O33" s="414">
        <v>0</v>
      </c>
      <c r="P33" s="414">
        <v>0</v>
      </c>
      <c r="Q33" s="414">
        <v>0</v>
      </c>
      <c r="R33" s="415">
        <f t="shared" si="65"/>
        <v>0</v>
      </c>
      <c r="S33" s="416">
        <v>0</v>
      </c>
      <c r="T33" s="416">
        <v>0</v>
      </c>
      <c r="U33" s="416">
        <v>0</v>
      </c>
      <c r="V33" s="417">
        <f t="shared" si="66"/>
        <v>0</v>
      </c>
      <c r="W33" s="418">
        <f t="shared" si="67"/>
        <v>0</v>
      </c>
      <c r="X33" s="419">
        <f t="shared" si="10"/>
        <v>0</v>
      </c>
      <c r="Y33" s="481" t="str">
        <f t="shared" si="11"/>
        <v/>
      </c>
      <c r="Z33" s="466">
        <v>0</v>
      </c>
      <c r="AA33" s="420">
        <v>0</v>
      </c>
      <c r="AB33" s="420"/>
      <c r="AC33" s="421">
        <f t="shared" si="12"/>
        <v>0</v>
      </c>
      <c r="AD33" s="422">
        <v>0</v>
      </c>
      <c r="AE33" s="422">
        <v>0</v>
      </c>
      <c r="AF33" s="422">
        <v>0</v>
      </c>
      <c r="AG33" s="423">
        <f t="shared" si="13"/>
        <v>0</v>
      </c>
      <c r="AH33" s="424">
        <v>0</v>
      </c>
      <c r="AI33" s="424">
        <v>0</v>
      </c>
      <c r="AJ33" s="424">
        <v>0</v>
      </c>
      <c r="AK33" s="425">
        <f t="shared" si="14"/>
        <v>0</v>
      </c>
      <c r="AL33" s="426">
        <f t="shared" si="61"/>
        <v>0</v>
      </c>
      <c r="AM33" s="427">
        <f t="shared" si="15"/>
        <v>0</v>
      </c>
      <c r="AN33" s="467" t="str">
        <f t="shared" si="16"/>
        <v/>
      </c>
      <c r="AO33" s="326">
        <v>0</v>
      </c>
      <c r="AP33" s="9">
        <v>0</v>
      </c>
      <c r="AQ33" s="9"/>
      <c r="AR33" s="428">
        <f t="shared" si="17"/>
        <v>0</v>
      </c>
      <c r="AS33" s="429">
        <v>0</v>
      </c>
      <c r="AT33" s="429">
        <v>0</v>
      </c>
      <c r="AU33" s="429">
        <v>0</v>
      </c>
      <c r="AV33" s="430">
        <f t="shared" si="18"/>
        <v>0</v>
      </c>
      <c r="AW33" s="431">
        <v>0</v>
      </c>
      <c r="AX33" s="431">
        <v>0</v>
      </c>
      <c r="AY33" s="431">
        <v>0</v>
      </c>
      <c r="AZ33" s="432">
        <f t="shared" si="19"/>
        <v>0</v>
      </c>
      <c r="BA33" s="91">
        <f t="shared" si="20"/>
        <v>0</v>
      </c>
      <c r="BB33" s="433">
        <f t="shared" si="21"/>
        <v>0</v>
      </c>
      <c r="BC33" s="456" t="str">
        <f t="shared" si="22"/>
        <v/>
      </c>
      <c r="BD33" s="445">
        <v>0</v>
      </c>
      <c r="BE33" s="434">
        <v>0</v>
      </c>
      <c r="BF33" s="434"/>
      <c r="BG33" s="435">
        <f t="shared" si="23"/>
        <v>0</v>
      </c>
      <c r="BH33" s="436">
        <v>0</v>
      </c>
      <c r="BI33" s="436">
        <v>0</v>
      </c>
      <c r="BJ33" s="436">
        <v>0</v>
      </c>
      <c r="BK33" s="437">
        <f t="shared" si="24"/>
        <v>0</v>
      </c>
      <c r="BL33" s="438">
        <v>0</v>
      </c>
      <c r="BM33" s="438">
        <v>0</v>
      </c>
      <c r="BN33" s="438">
        <v>0</v>
      </c>
      <c r="BO33" s="439">
        <f t="shared" si="25"/>
        <v>0</v>
      </c>
      <c r="BP33" s="440">
        <f t="shared" si="26"/>
        <v>0</v>
      </c>
      <c r="BQ33" s="441">
        <f t="shared" si="27"/>
        <v>0</v>
      </c>
      <c r="BR33" s="446" t="str">
        <f t="shared" si="28"/>
        <v/>
      </c>
      <c r="BS33" s="326">
        <v>0</v>
      </c>
      <c r="BT33" s="9">
        <v>0</v>
      </c>
      <c r="BU33" s="9"/>
      <c r="BV33" s="428">
        <f t="shared" si="29"/>
        <v>0</v>
      </c>
      <c r="BW33" s="429">
        <v>0</v>
      </c>
      <c r="BX33" s="429">
        <v>0</v>
      </c>
      <c r="BY33" s="429">
        <v>0</v>
      </c>
      <c r="BZ33" s="430">
        <f t="shared" si="30"/>
        <v>0</v>
      </c>
      <c r="CA33" s="431">
        <v>0</v>
      </c>
      <c r="CB33" s="431">
        <v>0</v>
      </c>
      <c r="CC33" s="431">
        <v>0</v>
      </c>
      <c r="CD33" s="432">
        <f t="shared" si="31"/>
        <v>0</v>
      </c>
      <c r="CE33" s="91">
        <f t="shared" si="32"/>
        <v>0</v>
      </c>
      <c r="CF33" s="433">
        <f t="shared" si="33"/>
        <v>0</v>
      </c>
      <c r="CG33" s="456" t="str">
        <f t="shared" si="34"/>
        <v/>
      </c>
      <c r="CH33" s="382"/>
      <c r="CI33" s="58"/>
      <c r="CJ33" s="58"/>
      <c r="CK33" s="58"/>
      <c r="CL33" s="58"/>
      <c r="CM33" s="60">
        <f t="shared" si="0"/>
        <v>0</v>
      </c>
      <c r="CN33" s="298">
        <f t="shared" si="35"/>
        <v>0</v>
      </c>
      <c r="CO33" s="322" t="str">
        <f t="shared" si="62"/>
        <v/>
      </c>
      <c r="CP33" s="357"/>
      <c r="CQ33" s="82"/>
      <c r="CR33" s="82"/>
      <c r="CS33" s="82"/>
      <c r="CT33" s="82"/>
      <c r="CU33" s="91">
        <f t="shared" si="1"/>
        <v>0</v>
      </c>
      <c r="CV33" s="53">
        <f t="shared" si="36"/>
        <v>0</v>
      </c>
      <c r="CW33" s="358" t="str">
        <f t="shared" si="63"/>
        <v/>
      </c>
      <c r="CX33" s="346"/>
      <c r="CY33" s="57"/>
      <c r="CZ33" s="57"/>
      <c r="DA33" s="57"/>
      <c r="DB33" s="57"/>
      <c r="DC33" s="94">
        <f t="shared" si="2"/>
        <v>0</v>
      </c>
      <c r="DD33" s="52">
        <f t="shared" si="37"/>
        <v>0</v>
      </c>
      <c r="DE33" s="347" t="str">
        <f t="shared" si="64"/>
        <v/>
      </c>
      <c r="DF33" s="335"/>
      <c r="DG33" s="58"/>
      <c r="DH33" s="58"/>
      <c r="DI33" s="58"/>
      <c r="DJ33" s="58"/>
      <c r="DK33" s="60">
        <f t="shared" si="3"/>
        <v>0</v>
      </c>
      <c r="DL33" s="298" t="str">
        <f t="shared" si="38"/>
        <v/>
      </c>
      <c r="DM33" s="336" t="str">
        <f t="shared" si="39"/>
        <v/>
      </c>
      <c r="DN33" s="326"/>
      <c r="DO33" s="9"/>
      <c r="DP33" s="327" t="str">
        <f t="shared" si="40"/>
        <v/>
      </c>
      <c r="DQ33" s="309">
        <f t="shared" si="41"/>
        <v>900</v>
      </c>
      <c r="DR33" s="50">
        <f t="shared" si="42"/>
        <v>0</v>
      </c>
      <c r="DS33" s="297">
        <f t="shared" si="43"/>
        <v>0</v>
      </c>
      <c r="DT33" s="54" t="str">
        <f t="shared" si="44"/>
        <v/>
      </c>
      <c r="DU33" s="51" t="str">
        <f t="shared" si="45"/>
        <v/>
      </c>
      <c r="DV33" s="51" t="str">
        <f t="shared" si="46"/>
        <v/>
      </c>
      <c r="DW33" s="318" t="str">
        <f t="shared" si="47"/>
        <v/>
      </c>
      <c r="DX33" s="56">
        <f t="shared" si="48"/>
        <v>0</v>
      </c>
      <c r="DY33" s="689"/>
      <c r="DZ33" s="690"/>
      <c r="EB33" s="300">
        <f t="shared" si="49"/>
        <v>0</v>
      </c>
      <c r="EC33" s="300" t="s">
        <v>128</v>
      </c>
      <c r="ED33" s="300">
        <f t="shared" si="50"/>
        <v>100</v>
      </c>
      <c r="EE33" s="300" t="str">
        <f t="shared" si="51"/>
        <v>0/100</v>
      </c>
      <c r="EF33" s="300">
        <f t="shared" si="52"/>
        <v>0</v>
      </c>
      <c r="EG33" s="300" t="s">
        <v>128</v>
      </c>
      <c r="EH33" s="300">
        <f t="shared" si="53"/>
        <v>100</v>
      </c>
      <c r="EI33" s="300" t="str">
        <f t="shared" si="54"/>
        <v>0/100</v>
      </c>
      <c r="EJ33" s="300">
        <f t="shared" si="55"/>
        <v>0</v>
      </c>
      <c r="EK33" s="300" t="s">
        <v>128</v>
      </c>
      <c r="EL33" s="300">
        <f t="shared" si="56"/>
        <v>100</v>
      </c>
      <c r="EM33" s="300" t="str">
        <f t="shared" si="57"/>
        <v>0/100</v>
      </c>
      <c r="EN33" s="300">
        <f t="shared" si="58"/>
        <v>0</v>
      </c>
      <c r="EO33" s="300" t="s">
        <v>128</v>
      </c>
      <c r="EP33" s="300">
        <f t="shared" si="59"/>
        <v>0</v>
      </c>
      <c r="EQ33" s="300" t="str">
        <f t="shared" si="60"/>
        <v>0/0</v>
      </c>
    </row>
    <row r="34" spans="1:147" ht="18.75" customHeight="1">
      <c r="A34" s="6">
        <f t="shared" si="4"/>
        <v>0</v>
      </c>
      <c r="B34" s="308">
        <v>26</v>
      </c>
      <c r="C34" s="51">
        <f t="shared" si="5"/>
        <v>0</v>
      </c>
      <c r="D34" s="8"/>
      <c r="E34" s="65"/>
      <c r="F34" s="7"/>
      <c r="G34" s="8"/>
      <c r="H34" s="8"/>
      <c r="I34" s="8"/>
      <c r="J34" s="533"/>
      <c r="K34" s="480">
        <v>0</v>
      </c>
      <c r="L34" s="412">
        <v>0</v>
      </c>
      <c r="M34" s="412"/>
      <c r="N34" s="413">
        <f t="shared" si="6"/>
        <v>0</v>
      </c>
      <c r="O34" s="414">
        <v>0</v>
      </c>
      <c r="P34" s="414">
        <v>0</v>
      </c>
      <c r="Q34" s="414">
        <v>0</v>
      </c>
      <c r="R34" s="415">
        <f t="shared" si="65"/>
        <v>0</v>
      </c>
      <c r="S34" s="416">
        <v>0</v>
      </c>
      <c r="T34" s="416">
        <v>0</v>
      </c>
      <c r="U34" s="416">
        <v>0</v>
      </c>
      <c r="V34" s="417">
        <f t="shared" si="66"/>
        <v>0</v>
      </c>
      <c r="W34" s="418">
        <f t="shared" si="67"/>
        <v>0</v>
      </c>
      <c r="X34" s="419">
        <f t="shared" si="10"/>
        <v>0</v>
      </c>
      <c r="Y34" s="481" t="str">
        <f t="shared" si="11"/>
        <v/>
      </c>
      <c r="Z34" s="466">
        <v>0</v>
      </c>
      <c r="AA34" s="420">
        <v>0</v>
      </c>
      <c r="AB34" s="420"/>
      <c r="AC34" s="421">
        <f t="shared" si="12"/>
        <v>0</v>
      </c>
      <c r="AD34" s="422">
        <v>0</v>
      </c>
      <c r="AE34" s="422">
        <v>0</v>
      </c>
      <c r="AF34" s="422">
        <v>0</v>
      </c>
      <c r="AG34" s="423">
        <f t="shared" si="13"/>
        <v>0</v>
      </c>
      <c r="AH34" s="424">
        <v>0</v>
      </c>
      <c r="AI34" s="424">
        <v>0</v>
      </c>
      <c r="AJ34" s="424">
        <v>0</v>
      </c>
      <c r="AK34" s="425">
        <f t="shared" si="14"/>
        <v>0</v>
      </c>
      <c r="AL34" s="426">
        <f t="shared" si="61"/>
        <v>0</v>
      </c>
      <c r="AM34" s="427">
        <f t="shared" si="15"/>
        <v>0</v>
      </c>
      <c r="AN34" s="467" t="str">
        <f t="shared" si="16"/>
        <v/>
      </c>
      <c r="AO34" s="326">
        <v>0</v>
      </c>
      <c r="AP34" s="9">
        <v>0</v>
      </c>
      <c r="AQ34" s="9"/>
      <c r="AR34" s="428">
        <f t="shared" si="17"/>
        <v>0</v>
      </c>
      <c r="AS34" s="429">
        <v>0</v>
      </c>
      <c r="AT34" s="429">
        <v>0</v>
      </c>
      <c r="AU34" s="429">
        <v>0</v>
      </c>
      <c r="AV34" s="430">
        <f t="shared" si="18"/>
        <v>0</v>
      </c>
      <c r="AW34" s="431">
        <v>0</v>
      </c>
      <c r="AX34" s="431">
        <v>0</v>
      </c>
      <c r="AY34" s="431">
        <v>0</v>
      </c>
      <c r="AZ34" s="432">
        <f t="shared" si="19"/>
        <v>0</v>
      </c>
      <c r="BA34" s="91">
        <f t="shared" si="20"/>
        <v>0</v>
      </c>
      <c r="BB34" s="433">
        <f t="shared" si="21"/>
        <v>0</v>
      </c>
      <c r="BC34" s="456" t="str">
        <f t="shared" si="22"/>
        <v/>
      </c>
      <c r="BD34" s="445">
        <v>0</v>
      </c>
      <c r="BE34" s="434">
        <v>0</v>
      </c>
      <c r="BF34" s="434"/>
      <c r="BG34" s="435">
        <f t="shared" si="23"/>
        <v>0</v>
      </c>
      <c r="BH34" s="436">
        <v>0</v>
      </c>
      <c r="BI34" s="436">
        <v>0</v>
      </c>
      <c r="BJ34" s="436">
        <v>0</v>
      </c>
      <c r="BK34" s="437">
        <f t="shared" si="24"/>
        <v>0</v>
      </c>
      <c r="BL34" s="438">
        <v>0</v>
      </c>
      <c r="BM34" s="438">
        <v>0</v>
      </c>
      <c r="BN34" s="438">
        <v>0</v>
      </c>
      <c r="BO34" s="439">
        <f t="shared" si="25"/>
        <v>0</v>
      </c>
      <c r="BP34" s="440">
        <f t="shared" si="26"/>
        <v>0</v>
      </c>
      <c r="BQ34" s="441">
        <f t="shared" si="27"/>
        <v>0</v>
      </c>
      <c r="BR34" s="446" t="str">
        <f t="shared" si="28"/>
        <v/>
      </c>
      <c r="BS34" s="326">
        <v>0</v>
      </c>
      <c r="BT34" s="9">
        <v>0</v>
      </c>
      <c r="BU34" s="9"/>
      <c r="BV34" s="428">
        <f t="shared" si="29"/>
        <v>0</v>
      </c>
      <c r="BW34" s="429">
        <v>0</v>
      </c>
      <c r="BX34" s="429">
        <v>0</v>
      </c>
      <c r="BY34" s="429">
        <v>0</v>
      </c>
      <c r="BZ34" s="430">
        <f t="shared" si="30"/>
        <v>0</v>
      </c>
      <c r="CA34" s="431">
        <v>0</v>
      </c>
      <c r="CB34" s="431">
        <v>0</v>
      </c>
      <c r="CC34" s="431">
        <v>0</v>
      </c>
      <c r="CD34" s="432">
        <f t="shared" si="31"/>
        <v>0</v>
      </c>
      <c r="CE34" s="91">
        <f t="shared" si="32"/>
        <v>0</v>
      </c>
      <c r="CF34" s="433">
        <f t="shared" si="33"/>
        <v>0</v>
      </c>
      <c r="CG34" s="456" t="str">
        <f t="shared" si="34"/>
        <v/>
      </c>
      <c r="CH34" s="382"/>
      <c r="CI34" s="58"/>
      <c r="CJ34" s="58"/>
      <c r="CK34" s="58"/>
      <c r="CL34" s="58"/>
      <c r="CM34" s="60">
        <f t="shared" si="0"/>
        <v>0</v>
      </c>
      <c r="CN34" s="298">
        <f t="shared" si="35"/>
        <v>0</v>
      </c>
      <c r="CO34" s="322" t="str">
        <f t="shared" si="62"/>
        <v/>
      </c>
      <c r="CP34" s="357"/>
      <c r="CQ34" s="82"/>
      <c r="CR34" s="82"/>
      <c r="CS34" s="82"/>
      <c r="CT34" s="82"/>
      <c r="CU34" s="91">
        <f t="shared" si="1"/>
        <v>0</v>
      </c>
      <c r="CV34" s="53">
        <f t="shared" si="36"/>
        <v>0</v>
      </c>
      <c r="CW34" s="358" t="str">
        <f t="shared" si="63"/>
        <v/>
      </c>
      <c r="CX34" s="346"/>
      <c r="CY34" s="57"/>
      <c r="CZ34" s="57"/>
      <c r="DA34" s="57"/>
      <c r="DB34" s="57"/>
      <c r="DC34" s="94">
        <f t="shared" si="2"/>
        <v>0</v>
      </c>
      <c r="DD34" s="52">
        <f t="shared" si="37"/>
        <v>0</v>
      </c>
      <c r="DE34" s="347" t="str">
        <f t="shared" si="64"/>
        <v/>
      </c>
      <c r="DF34" s="335"/>
      <c r="DG34" s="58"/>
      <c r="DH34" s="58"/>
      <c r="DI34" s="58"/>
      <c r="DJ34" s="58"/>
      <c r="DK34" s="60">
        <f t="shared" si="3"/>
        <v>0</v>
      </c>
      <c r="DL34" s="298" t="str">
        <f t="shared" si="38"/>
        <v/>
      </c>
      <c r="DM34" s="336" t="str">
        <f t="shared" si="39"/>
        <v/>
      </c>
      <c r="DN34" s="326"/>
      <c r="DO34" s="9"/>
      <c r="DP34" s="327" t="str">
        <f t="shared" si="40"/>
        <v/>
      </c>
      <c r="DQ34" s="309">
        <f t="shared" si="41"/>
        <v>900</v>
      </c>
      <c r="DR34" s="50">
        <f t="shared" si="42"/>
        <v>0</v>
      </c>
      <c r="DS34" s="297">
        <f t="shared" si="43"/>
        <v>0</v>
      </c>
      <c r="DT34" s="54" t="str">
        <f t="shared" si="44"/>
        <v/>
      </c>
      <c r="DU34" s="51" t="str">
        <f t="shared" si="45"/>
        <v/>
      </c>
      <c r="DV34" s="51" t="str">
        <f t="shared" si="46"/>
        <v/>
      </c>
      <c r="DW34" s="318" t="str">
        <f t="shared" si="47"/>
        <v/>
      </c>
      <c r="DX34" s="56">
        <f t="shared" si="48"/>
        <v>0</v>
      </c>
      <c r="DY34" s="689"/>
      <c r="DZ34" s="690"/>
      <c r="EB34" s="300">
        <f t="shared" si="49"/>
        <v>0</v>
      </c>
      <c r="EC34" s="300" t="s">
        <v>128</v>
      </c>
      <c r="ED34" s="300">
        <f t="shared" si="50"/>
        <v>100</v>
      </c>
      <c r="EE34" s="300" t="str">
        <f t="shared" si="51"/>
        <v>0/100</v>
      </c>
      <c r="EF34" s="300">
        <f t="shared" si="52"/>
        <v>0</v>
      </c>
      <c r="EG34" s="300" t="s">
        <v>128</v>
      </c>
      <c r="EH34" s="300">
        <f t="shared" si="53"/>
        <v>100</v>
      </c>
      <c r="EI34" s="300" t="str">
        <f t="shared" si="54"/>
        <v>0/100</v>
      </c>
      <c r="EJ34" s="300">
        <f t="shared" si="55"/>
        <v>0</v>
      </c>
      <c r="EK34" s="300" t="s">
        <v>128</v>
      </c>
      <c r="EL34" s="300">
        <f t="shared" si="56"/>
        <v>100</v>
      </c>
      <c r="EM34" s="300" t="str">
        <f t="shared" si="57"/>
        <v>0/100</v>
      </c>
      <c r="EN34" s="300">
        <f t="shared" si="58"/>
        <v>0</v>
      </c>
      <c r="EO34" s="300" t="s">
        <v>128</v>
      </c>
      <c r="EP34" s="300">
        <f t="shared" si="59"/>
        <v>0</v>
      </c>
      <c r="EQ34" s="300" t="str">
        <f t="shared" si="60"/>
        <v>0/0</v>
      </c>
    </row>
    <row r="35" spans="1:147" ht="23.25" customHeight="1">
      <c r="A35" s="6">
        <f t="shared" si="4"/>
        <v>0</v>
      </c>
      <c r="B35" s="309">
        <v>27</v>
      </c>
      <c r="C35" s="51">
        <f t="shared" si="5"/>
        <v>0</v>
      </c>
      <c r="D35" s="8"/>
      <c r="E35" s="65"/>
      <c r="F35" s="7"/>
      <c r="G35" s="8"/>
      <c r="H35" s="8"/>
      <c r="I35" s="8"/>
      <c r="J35" s="533"/>
      <c r="K35" s="480">
        <v>0</v>
      </c>
      <c r="L35" s="412">
        <v>0</v>
      </c>
      <c r="M35" s="412"/>
      <c r="N35" s="413">
        <f t="shared" si="6"/>
        <v>0</v>
      </c>
      <c r="O35" s="414">
        <v>0</v>
      </c>
      <c r="P35" s="414">
        <v>0</v>
      </c>
      <c r="Q35" s="414">
        <v>0</v>
      </c>
      <c r="R35" s="415">
        <f t="shared" si="65"/>
        <v>0</v>
      </c>
      <c r="S35" s="416">
        <v>0</v>
      </c>
      <c r="T35" s="416">
        <v>0</v>
      </c>
      <c r="U35" s="416">
        <v>0</v>
      </c>
      <c r="V35" s="417">
        <f t="shared" si="66"/>
        <v>0</v>
      </c>
      <c r="W35" s="418">
        <f t="shared" si="67"/>
        <v>0</v>
      </c>
      <c r="X35" s="419">
        <f t="shared" si="10"/>
        <v>0</v>
      </c>
      <c r="Y35" s="481" t="str">
        <f t="shared" si="11"/>
        <v/>
      </c>
      <c r="Z35" s="466">
        <v>0</v>
      </c>
      <c r="AA35" s="420">
        <v>0</v>
      </c>
      <c r="AB35" s="420"/>
      <c r="AC35" s="421">
        <f t="shared" si="12"/>
        <v>0</v>
      </c>
      <c r="AD35" s="422">
        <v>0</v>
      </c>
      <c r="AE35" s="422">
        <v>0</v>
      </c>
      <c r="AF35" s="422">
        <v>0</v>
      </c>
      <c r="AG35" s="423">
        <f t="shared" si="13"/>
        <v>0</v>
      </c>
      <c r="AH35" s="424">
        <v>0</v>
      </c>
      <c r="AI35" s="424">
        <v>0</v>
      </c>
      <c r="AJ35" s="424">
        <v>0</v>
      </c>
      <c r="AK35" s="425">
        <f t="shared" si="14"/>
        <v>0</v>
      </c>
      <c r="AL35" s="426">
        <f t="shared" si="61"/>
        <v>0</v>
      </c>
      <c r="AM35" s="427">
        <f t="shared" si="15"/>
        <v>0</v>
      </c>
      <c r="AN35" s="467" t="str">
        <f t="shared" si="16"/>
        <v/>
      </c>
      <c r="AO35" s="326">
        <v>0</v>
      </c>
      <c r="AP35" s="9">
        <v>0</v>
      </c>
      <c r="AQ35" s="9"/>
      <c r="AR35" s="428">
        <f t="shared" si="17"/>
        <v>0</v>
      </c>
      <c r="AS35" s="429">
        <v>0</v>
      </c>
      <c r="AT35" s="429">
        <v>0</v>
      </c>
      <c r="AU35" s="429">
        <v>0</v>
      </c>
      <c r="AV35" s="430">
        <f t="shared" si="18"/>
        <v>0</v>
      </c>
      <c r="AW35" s="431">
        <v>0</v>
      </c>
      <c r="AX35" s="431">
        <v>0</v>
      </c>
      <c r="AY35" s="431">
        <v>0</v>
      </c>
      <c r="AZ35" s="432">
        <f t="shared" si="19"/>
        <v>0</v>
      </c>
      <c r="BA35" s="91">
        <f t="shared" si="20"/>
        <v>0</v>
      </c>
      <c r="BB35" s="433">
        <f t="shared" si="21"/>
        <v>0</v>
      </c>
      <c r="BC35" s="456" t="str">
        <f t="shared" si="22"/>
        <v/>
      </c>
      <c r="BD35" s="445">
        <v>0</v>
      </c>
      <c r="BE35" s="434">
        <v>0</v>
      </c>
      <c r="BF35" s="434"/>
      <c r="BG35" s="435">
        <f t="shared" si="23"/>
        <v>0</v>
      </c>
      <c r="BH35" s="436">
        <v>0</v>
      </c>
      <c r="BI35" s="436">
        <v>0</v>
      </c>
      <c r="BJ35" s="436">
        <v>0</v>
      </c>
      <c r="BK35" s="437">
        <f t="shared" si="24"/>
        <v>0</v>
      </c>
      <c r="BL35" s="438">
        <v>0</v>
      </c>
      <c r="BM35" s="438">
        <v>0</v>
      </c>
      <c r="BN35" s="438">
        <v>0</v>
      </c>
      <c r="BO35" s="439">
        <f t="shared" si="25"/>
        <v>0</v>
      </c>
      <c r="BP35" s="440">
        <f t="shared" si="26"/>
        <v>0</v>
      </c>
      <c r="BQ35" s="441">
        <f t="shared" si="27"/>
        <v>0</v>
      </c>
      <c r="BR35" s="446" t="str">
        <f t="shared" si="28"/>
        <v/>
      </c>
      <c r="BS35" s="326">
        <v>0</v>
      </c>
      <c r="BT35" s="9">
        <v>0</v>
      </c>
      <c r="BU35" s="9"/>
      <c r="BV35" s="428">
        <f t="shared" si="29"/>
        <v>0</v>
      </c>
      <c r="BW35" s="429">
        <v>0</v>
      </c>
      <c r="BX35" s="429">
        <v>0</v>
      </c>
      <c r="BY35" s="429">
        <v>0</v>
      </c>
      <c r="BZ35" s="430">
        <f t="shared" si="30"/>
        <v>0</v>
      </c>
      <c r="CA35" s="431">
        <v>0</v>
      </c>
      <c r="CB35" s="431">
        <v>0</v>
      </c>
      <c r="CC35" s="431">
        <v>0</v>
      </c>
      <c r="CD35" s="432">
        <f t="shared" si="31"/>
        <v>0</v>
      </c>
      <c r="CE35" s="91">
        <f t="shared" si="32"/>
        <v>0</v>
      </c>
      <c r="CF35" s="433">
        <f t="shared" si="33"/>
        <v>0</v>
      </c>
      <c r="CG35" s="456" t="str">
        <f t="shared" si="34"/>
        <v/>
      </c>
      <c r="CH35" s="382"/>
      <c r="CI35" s="58"/>
      <c r="CJ35" s="58"/>
      <c r="CK35" s="58"/>
      <c r="CL35" s="58"/>
      <c r="CM35" s="60">
        <f t="shared" si="0"/>
        <v>0</v>
      </c>
      <c r="CN35" s="298">
        <f t="shared" si="35"/>
        <v>0</v>
      </c>
      <c r="CO35" s="322" t="str">
        <f t="shared" si="62"/>
        <v/>
      </c>
      <c r="CP35" s="357"/>
      <c r="CQ35" s="82"/>
      <c r="CR35" s="82"/>
      <c r="CS35" s="82"/>
      <c r="CT35" s="82"/>
      <c r="CU35" s="91">
        <f t="shared" si="1"/>
        <v>0</v>
      </c>
      <c r="CV35" s="53">
        <f t="shared" si="36"/>
        <v>0</v>
      </c>
      <c r="CW35" s="358" t="str">
        <f t="shared" si="63"/>
        <v/>
      </c>
      <c r="CX35" s="346"/>
      <c r="CY35" s="57"/>
      <c r="CZ35" s="57"/>
      <c r="DA35" s="57"/>
      <c r="DB35" s="57"/>
      <c r="DC35" s="94">
        <f t="shared" si="2"/>
        <v>0</v>
      </c>
      <c r="DD35" s="52">
        <f t="shared" si="37"/>
        <v>0</v>
      </c>
      <c r="DE35" s="347" t="str">
        <f t="shared" si="64"/>
        <v/>
      </c>
      <c r="DF35" s="335"/>
      <c r="DG35" s="58"/>
      <c r="DH35" s="58"/>
      <c r="DI35" s="58"/>
      <c r="DJ35" s="58"/>
      <c r="DK35" s="60">
        <f t="shared" si="3"/>
        <v>0</v>
      </c>
      <c r="DL35" s="298" t="str">
        <f t="shared" si="38"/>
        <v/>
      </c>
      <c r="DM35" s="336" t="str">
        <f t="shared" si="39"/>
        <v/>
      </c>
      <c r="DN35" s="326"/>
      <c r="DO35" s="9"/>
      <c r="DP35" s="327" t="str">
        <f t="shared" si="40"/>
        <v/>
      </c>
      <c r="DQ35" s="309">
        <f t="shared" si="41"/>
        <v>900</v>
      </c>
      <c r="DR35" s="50">
        <f t="shared" si="42"/>
        <v>0</v>
      </c>
      <c r="DS35" s="297">
        <f t="shared" si="43"/>
        <v>0</v>
      </c>
      <c r="DT35" s="54" t="str">
        <f t="shared" si="44"/>
        <v/>
      </c>
      <c r="DU35" s="51" t="str">
        <f t="shared" si="45"/>
        <v/>
      </c>
      <c r="DV35" s="51" t="str">
        <f t="shared" si="46"/>
        <v/>
      </c>
      <c r="DW35" s="318" t="str">
        <f t="shared" si="47"/>
        <v/>
      </c>
      <c r="DX35" s="56">
        <f t="shared" si="48"/>
        <v>0</v>
      </c>
      <c r="DY35" s="689"/>
      <c r="DZ35" s="690"/>
      <c r="EB35" s="300">
        <f t="shared" si="49"/>
        <v>0</v>
      </c>
      <c r="EC35" s="300" t="s">
        <v>128</v>
      </c>
      <c r="ED35" s="300">
        <f t="shared" si="50"/>
        <v>100</v>
      </c>
      <c r="EE35" s="300" t="str">
        <f t="shared" si="51"/>
        <v>0/100</v>
      </c>
      <c r="EF35" s="300">
        <f t="shared" si="52"/>
        <v>0</v>
      </c>
      <c r="EG35" s="300" t="s">
        <v>128</v>
      </c>
      <c r="EH35" s="300">
        <f t="shared" si="53"/>
        <v>100</v>
      </c>
      <c r="EI35" s="300" t="str">
        <f t="shared" si="54"/>
        <v>0/100</v>
      </c>
      <c r="EJ35" s="300">
        <f t="shared" si="55"/>
        <v>0</v>
      </c>
      <c r="EK35" s="300" t="s">
        <v>128</v>
      </c>
      <c r="EL35" s="300">
        <f t="shared" si="56"/>
        <v>100</v>
      </c>
      <c r="EM35" s="300" t="str">
        <f t="shared" si="57"/>
        <v>0/100</v>
      </c>
      <c r="EN35" s="300">
        <f t="shared" si="58"/>
        <v>0</v>
      </c>
      <c r="EO35" s="300" t="s">
        <v>128</v>
      </c>
      <c r="EP35" s="300">
        <f t="shared" si="59"/>
        <v>0</v>
      </c>
      <c r="EQ35" s="300" t="str">
        <f t="shared" si="60"/>
        <v>0/0</v>
      </c>
    </row>
    <row r="36" spans="1:147" ht="15.75">
      <c r="A36" s="6">
        <f t="shared" si="4"/>
        <v>0</v>
      </c>
      <c r="B36" s="308">
        <v>28</v>
      </c>
      <c r="C36" s="51">
        <f t="shared" si="5"/>
        <v>0</v>
      </c>
      <c r="D36" s="8"/>
      <c r="E36" s="65"/>
      <c r="F36" s="7"/>
      <c r="G36" s="8"/>
      <c r="H36" s="8"/>
      <c r="I36" s="8"/>
      <c r="J36" s="533"/>
      <c r="K36" s="480">
        <v>0</v>
      </c>
      <c r="L36" s="412">
        <v>0</v>
      </c>
      <c r="M36" s="412"/>
      <c r="N36" s="413">
        <f t="shared" si="6"/>
        <v>0</v>
      </c>
      <c r="O36" s="414">
        <v>0</v>
      </c>
      <c r="P36" s="414">
        <v>0</v>
      </c>
      <c r="Q36" s="414">
        <v>0</v>
      </c>
      <c r="R36" s="415">
        <f t="shared" si="65"/>
        <v>0</v>
      </c>
      <c r="S36" s="416">
        <v>0</v>
      </c>
      <c r="T36" s="416">
        <v>0</v>
      </c>
      <c r="U36" s="416">
        <v>0</v>
      </c>
      <c r="V36" s="417">
        <f t="shared" si="66"/>
        <v>0</v>
      </c>
      <c r="W36" s="418">
        <f t="shared" si="67"/>
        <v>0</v>
      </c>
      <c r="X36" s="419">
        <f t="shared" si="10"/>
        <v>0</v>
      </c>
      <c r="Y36" s="481" t="str">
        <f t="shared" si="11"/>
        <v/>
      </c>
      <c r="Z36" s="466">
        <v>0</v>
      </c>
      <c r="AA36" s="420">
        <v>0</v>
      </c>
      <c r="AB36" s="420"/>
      <c r="AC36" s="421">
        <f t="shared" si="12"/>
        <v>0</v>
      </c>
      <c r="AD36" s="422">
        <v>0</v>
      </c>
      <c r="AE36" s="422">
        <v>0</v>
      </c>
      <c r="AF36" s="422">
        <v>0</v>
      </c>
      <c r="AG36" s="423">
        <f t="shared" si="13"/>
        <v>0</v>
      </c>
      <c r="AH36" s="424">
        <v>0</v>
      </c>
      <c r="AI36" s="424">
        <v>0</v>
      </c>
      <c r="AJ36" s="424">
        <v>0</v>
      </c>
      <c r="AK36" s="425">
        <f t="shared" si="14"/>
        <v>0</v>
      </c>
      <c r="AL36" s="426">
        <f t="shared" si="61"/>
        <v>0</v>
      </c>
      <c r="AM36" s="427">
        <f t="shared" si="15"/>
        <v>0</v>
      </c>
      <c r="AN36" s="467" t="str">
        <f t="shared" si="16"/>
        <v/>
      </c>
      <c r="AO36" s="326">
        <v>0</v>
      </c>
      <c r="AP36" s="9">
        <v>0</v>
      </c>
      <c r="AQ36" s="9"/>
      <c r="AR36" s="428">
        <f t="shared" si="17"/>
        <v>0</v>
      </c>
      <c r="AS36" s="429">
        <v>0</v>
      </c>
      <c r="AT36" s="429">
        <v>0</v>
      </c>
      <c r="AU36" s="429">
        <v>0</v>
      </c>
      <c r="AV36" s="430">
        <f t="shared" si="18"/>
        <v>0</v>
      </c>
      <c r="AW36" s="431">
        <v>0</v>
      </c>
      <c r="AX36" s="431">
        <v>0</v>
      </c>
      <c r="AY36" s="431">
        <v>0</v>
      </c>
      <c r="AZ36" s="432">
        <f t="shared" si="19"/>
        <v>0</v>
      </c>
      <c r="BA36" s="91">
        <f t="shared" si="20"/>
        <v>0</v>
      </c>
      <c r="BB36" s="433">
        <f t="shared" si="21"/>
        <v>0</v>
      </c>
      <c r="BC36" s="456" t="str">
        <f t="shared" si="22"/>
        <v/>
      </c>
      <c r="BD36" s="445">
        <v>0</v>
      </c>
      <c r="BE36" s="434">
        <v>0</v>
      </c>
      <c r="BF36" s="434"/>
      <c r="BG36" s="435">
        <f t="shared" si="23"/>
        <v>0</v>
      </c>
      <c r="BH36" s="436">
        <v>0</v>
      </c>
      <c r="BI36" s="436">
        <v>0</v>
      </c>
      <c r="BJ36" s="436">
        <v>0</v>
      </c>
      <c r="BK36" s="437">
        <f t="shared" si="24"/>
        <v>0</v>
      </c>
      <c r="BL36" s="438">
        <v>0</v>
      </c>
      <c r="BM36" s="438">
        <v>0</v>
      </c>
      <c r="BN36" s="438">
        <v>0</v>
      </c>
      <c r="BO36" s="439">
        <f t="shared" si="25"/>
        <v>0</v>
      </c>
      <c r="BP36" s="440">
        <f t="shared" si="26"/>
        <v>0</v>
      </c>
      <c r="BQ36" s="441">
        <f t="shared" si="27"/>
        <v>0</v>
      </c>
      <c r="BR36" s="446" t="str">
        <f t="shared" si="28"/>
        <v/>
      </c>
      <c r="BS36" s="326">
        <v>0</v>
      </c>
      <c r="BT36" s="9">
        <v>0</v>
      </c>
      <c r="BU36" s="9"/>
      <c r="BV36" s="428">
        <f t="shared" si="29"/>
        <v>0</v>
      </c>
      <c r="BW36" s="429">
        <v>0</v>
      </c>
      <c r="BX36" s="429">
        <v>0</v>
      </c>
      <c r="BY36" s="429">
        <v>0</v>
      </c>
      <c r="BZ36" s="430">
        <f t="shared" si="30"/>
        <v>0</v>
      </c>
      <c r="CA36" s="431">
        <v>0</v>
      </c>
      <c r="CB36" s="431">
        <v>0</v>
      </c>
      <c r="CC36" s="431">
        <v>0</v>
      </c>
      <c r="CD36" s="432">
        <f t="shared" si="31"/>
        <v>0</v>
      </c>
      <c r="CE36" s="91">
        <f t="shared" si="32"/>
        <v>0</v>
      </c>
      <c r="CF36" s="433">
        <f t="shared" si="33"/>
        <v>0</v>
      </c>
      <c r="CG36" s="456" t="str">
        <f t="shared" si="34"/>
        <v/>
      </c>
      <c r="CH36" s="382"/>
      <c r="CI36" s="58"/>
      <c r="CJ36" s="58"/>
      <c r="CK36" s="58"/>
      <c r="CL36" s="58"/>
      <c r="CM36" s="60">
        <f t="shared" si="0"/>
        <v>0</v>
      </c>
      <c r="CN36" s="298">
        <f t="shared" si="35"/>
        <v>0</v>
      </c>
      <c r="CO36" s="322" t="str">
        <f t="shared" si="62"/>
        <v/>
      </c>
      <c r="CP36" s="357"/>
      <c r="CQ36" s="82"/>
      <c r="CR36" s="82"/>
      <c r="CS36" s="82"/>
      <c r="CT36" s="82"/>
      <c r="CU36" s="91">
        <f t="shared" si="1"/>
        <v>0</v>
      </c>
      <c r="CV36" s="53">
        <f t="shared" si="36"/>
        <v>0</v>
      </c>
      <c r="CW36" s="358" t="str">
        <f t="shared" si="63"/>
        <v/>
      </c>
      <c r="CX36" s="346"/>
      <c r="CY36" s="57"/>
      <c r="CZ36" s="57"/>
      <c r="DA36" s="57"/>
      <c r="DB36" s="57"/>
      <c r="DC36" s="94">
        <f t="shared" si="2"/>
        <v>0</v>
      </c>
      <c r="DD36" s="52">
        <f t="shared" si="37"/>
        <v>0</v>
      </c>
      <c r="DE36" s="347" t="str">
        <f t="shared" si="64"/>
        <v/>
      </c>
      <c r="DF36" s="335"/>
      <c r="DG36" s="58"/>
      <c r="DH36" s="58"/>
      <c r="DI36" s="58"/>
      <c r="DJ36" s="58"/>
      <c r="DK36" s="60">
        <f t="shared" si="3"/>
        <v>0</v>
      </c>
      <c r="DL36" s="298" t="str">
        <f t="shared" si="38"/>
        <v/>
      </c>
      <c r="DM36" s="336" t="str">
        <f t="shared" si="39"/>
        <v/>
      </c>
      <c r="DN36" s="326"/>
      <c r="DO36" s="9"/>
      <c r="DP36" s="327" t="str">
        <f t="shared" si="40"/>
        <v/>
      </c>
      <c r="DQ36" s="309">
        <f t="shared" si="41"/>
        <v>900</v>
      </c>
      <c r="DR36" s="50">
        <f t="shared" si="42"/>
        <v>0</v>
      </c>
      <c r="DS36" s="297">
        <f t="shared" si="43"/>
        <v>0</v>
      </c>
      <c r="DT36" s="54" t="str">
        <f t="shared" si="44"/>
        <v/>
      </c>
      <c r="DU36" s="51" t="str">
        <f t="shared" si="45"/>
        <v/>
      </c>
      <c r="DV36" s="51" t="str">
        <f t="shared" si="46"/>
        <v/>
      </c>
      <c r="DW36" s="318" t="str">
        <f t="shared" si="47"/>
        <v/>
      </c>
      <c r="DX36" s="56">
        <f t="shared" si="48"/>
        <v>0</v>
      </c>
      <c r="DY36" s="689"/>
      <c r="DZ36" s="690"/>
      <c r="EB36" s="300">
        <f t="shared" si="49"/>
        <v>0</v>
      </c>
      <c r="EC36" s="300" t="s">
        <v>128</v>
      </c>
      <c r="ED36" s="300">
        <f t="shared" si="50"/>
        <v>100</v>
      </c>
      <c r="EE36" s="300" t="str">
        <f t="shared" si="51"/>
        <v>0/100</v>
      </c>
      <c r="EF36" s="300">
        <f t="shared" si="52"/>
        <v>0</v>
      </c>
      <c r="EG36" s="300" t="s">
        <v>128</v>
      </c>
      <c r="EH36" s="300">
        <f t="shared" si="53"/>
        <v>100</v>
      </c>
      <c r="EI36" s="300" t="str">
        <f t="shared" si="54"/>
        <v>0/100</v>
      </c>
      <c r="EJ36" s="300">
        <f t="shared" si="55"/>
        <v>0</v>
      </c>
      <c r="EK36" s="300" t="s">
        <v>128</v>
      </c>
      <c r="EL36" s="300">
        <f t="shared" si="56"/>
        <v>100</v>
      </c>
      <c r="EM36" s="300" t="str">
        <f t="shared" si="57"/>
        <v>0/100</v>
      </c>
      <c r="EN36" s="300">
        <f t="shared" si="58"/>
        <v>0</v>
      </c>
      <c r="EO36" s="300" t="s">
        <v>128</v>
      </c>
      <c r="EP36" s="300">
        <f t="shared" si="59"/>
        <v>0</v>
      </c>
      <c r="EQ36" s="300" t="str">
        <f t="shared" si="60"/>
        <v>0/0</v>
      </c>
    </row>
    <row r="37" spans="1:147" ht="15.75">
      <c r="A37" s="6">
        <f t="shared" si="4"/>
        <v>0</v>
      </c>
      <c r="B37" s="309">
        <v>29</v>
      </c>
      <c r="C37" s="51">
        <f t="shared" si="5"/>
        <v>0</v>
      </c>
      <c r="D37" s="8"/>
      <c r="E37" s="65"/>
      <c r="F37" s="7"/>
      <c r="G37" s="8"/>
      <c r="H37" s="8"/>
      <c r="I37" s="8"/>
      <c r="J37" s="533"/>
      <c r="K37" s="480">
        <v>0</v>
      </c>
      <c r="L37" s="412">
        <v>0</v>
      </c>
      <c r="M37" s="412"/>
      <c r="N37" s="413">
        <f t="shared" si="6"/>
        <v>0</v>
      </c>
      <c r="O37" s="414">
        <v>0</v>
      </c>
      <c r="P37" s="414">
        <v>0</v>
      </c>
      <c r="Q37" s="414">
        <v>0</v>
      </c>
      <c r="R37" s="415">
        <f t="shared" si="65"/>
        <v>0</v>
      </c>
      <c r="S37" s="416">
        <v>0</v>
      </c>
      <c r="T37" s="416">
        <v>0</v>
      </c>
      <c r="U37" s="416">
        <v>0</v>
      </c>
      <c r="V37" s="417">
        <f t="shared" si="66"/>
        <v>0</v>
      </c>
      <c r="W37" s="418">
        <f t="shared" si="67"/>
        <v>0</v>
      </c>
      <c r="X37" s="419">
        <f t="shared" si="10"/>
        <v>0</v>
      </c>
      <c r="Y37" s="481" t="str">
        <f t="shared" si="11"/>
        <v/>
      </c>
      <c r="Z37" s="466">
        <v>0</v>
      </c>
      <c r="AA37" s="420">
        <v>0</v>
      </c>
      <c r="AB37" s="420"/>
      <c r="AC37" s="421">
        <f t="shared" si="12"/>
        <v>0</v>
      </c>
      <c r="AD37" s="422">
        <v>0</v>
      </c>
      <c r="AE37" s="422">
        <v>0</v>
      </c>
      <c r="AF37" s="422">
        <v>0</v>
      </c>
      <c r="AG37" s="423">
        <f t="shared" si="13"/>
        <v>0</v>
      </c>
      <c r="AH37" s="424">
        <v>0</v>
      </c>
      <c r="AI37" s="424">
        <v>0</v>
      </c>
      <c r="AJ37" s="424">
        <v>0</v>
      </c>
      <c r="AK37" s="425">
        <f t="shared" si="14"/>
        <v>0</v>
      </c>
      <c r="AL37" s="426">
        <f t="shared" si="61"/>
        <v>0</v>
      </c>
      <c r="AM37" s="427">
        <f t="shared" si="15"/>
        <v>0</v>
      </c>
      <c r="AN37" s="467" t="str">
        <f t="shared" si="16"/>
        <v/>
      </c>
      <c r="AO37" s="326">
        <v>0</v>
      </c>
      <c r="AP37" s="9">
        <v>0</v>
      </c>
      <c r="AQ37" s="9"/>
      <c r="AR37" s="428">
        <f t="shared" si="17"/>
        <v>0</v>
      </c>
      <c r="AS37" s="429">
        <v>0</v>
      </c>
      <c r="AT37" s="429">
        <v>0</v>
      </c>
      <c r="AU37" s="429">
        <v>0</v>
      </c>
      <c r="AV37" s="430">
        <f t="shared" si="18"/>
        <v>0</v>
      </c>
      <c r="AW37" s="431">
        <v>0</v>
      </c>
      <c r="AX37" s="431">
        <v>0</v>
      </c>
      <c r="AY37" s="431">
        <v>0</v>
      </c>
      <c r="AZ37" s="432">
        <f t="shared" si="19"/>
        <v>0</v>
      </c>
      <c r="BA37" s="91">
        <f t="shared" si="20"/>
        <v>0</v>
      </c>
      <c r="BB37" s="433">
        <f t="shared" si="21"/>
        <v>0</v>
      </c>
      <c r="BC37" s="456" t="str">
        <f t="shared" si="22"/>
        <v/>
      </c>
      <c r="BD37" s="445">
        <v>0</v>
      </c>
      <c r="BE37" s="434">
        <v>0</v>
      </c>
      <c r="BF37" s="434"/>
      <c r="BG37" s="435">
        <f t="shared" si="23"/>
        <v>0</v>
      </c>
      <c r="BH37" s="436">
        <v>0</v>
      </c>
      <c r="BI37" s="436">
        <v>0</v>
      </c>
      <c r="BJ37" s="436">
        <v>0</v>
      </c>
      <c r="BK37" s="437">
        <f t="shared" si="24"/>
        <v>0</v>
      </c>
      <c r="BL37" s="438">
        <v>0</v>
      </c>
      <c r="BM37" s="438">
        <v>0</v>
      </c>
      <c r="BN37" s="438">
        <v>0</v>
      </c>
      <c r="BO37" s="439">
        <f t="shared" si="25"/>
        <v>0</v>
      </c>
      <c r="BP37" s="440">
        <f t="shared" si="26"/>
        <v>0</v>
      </c>
      <c r="BQ37" s="441">
        <f t="shared" si="27"/>
        <v>0</v>
      </c>
      <c r="BR37" s="446" t="str">
        <f t="shared" si="28"/>
        <v/>
      </c>
      <c r="BS37" s="326">
        <v>0</v>
      </c>
      <c r="BT37" s="9">
        <v>0</v>
      </c>
      <c r="BU37" s="9"/>
      <c r="BV37" s="428">
        <f t="shared" si="29"/>
        <v>0</v>
      </c>
      <c r="BW37" s="429">
        <v>0</v>
      </c>
      <c r="BX37" s="429">
        <v>0</v>
      </c>
      <c r="BY37" s="429">
        <v>0</v>
      </c>
      <c r="BZ37" s="430">
        <f t="shared" si="30"/>
        <v>0</v>
      </c>
      <c r="CA37" s="431">
        <v>0</v>
      </c>
      <c r="CB37" s="431">
        <v>0</v>
      </c>
      <c r="CC37" s="431">
        <v>0</v>
      </c>
      <c r="CD37" s="432">
        <f t="shared" si="31"/>
        <v>0</v>
      </c>
      <c r="CE37" s="91">
        <f t="shared" si="32"/>
        <v>0</v>
      </c>
      <c r="CF37" s="433">
        <f t="shared" si="33"/>
        <v>0</v>
      </c>
      <c r="CG37" s="456" t="str">
        <f t="shared" si="34"/>
        <v/>
      </c>
      <c r="CH37" s="382"/>
      <c r="CI37" s="58"/>
      <c r="CJ37" s="58"/>
      <c r="CK37" s="58"/>
      <c r="CL37" s="58"/>
      <c r="CM37" s="60">
        <f t="shared" si="0"/>
        <v>0</v>
      </c>
      <c r="CN37" s="298">
        <f t="shared" si="35"/>
        <v>0</v>
      </c>
      <c r="CO37" s="322" t="str">
        <f t="shared" si="62"/>
        <v/>
      </c>
      <c r="CP37" s="357"/>
      <c r="CQ37" s="82"/>
      <c r="CR37" s="82"/>
      <c r="CS37" s="82"/>
      <c r="CT37" s="82"/>
      <c r="CU37" s="91">
        <f t="shared" si="1"/>
        <v>0</v>
      </c>
      <c r="CV37" s="53">
        <f t="shared" si="36"/>
        <v>0</v>
      </c>
      <c r="CW37" s="358" t="str">
        <f t="shared" si="63"/>
        <v/>
      </c>
      <c r="CX37" s="346"/>
      <c r="CY37" s="57"/>
      <c r="CZ37" s="57"/>
      <c r="DA37" s="57"/>
      <c r="DB37" s="57"/>
      <c r="DC37" s="94">
        <f t="shared" si="2"/>
        <v>0</v>
      </c>
      <c r="DD37" s="52">
        <f t="shared" si="37"/>
        <v>0</v>
      </c>
      <c r="DE37" s="347" t="str">
        <f t="shared" si="64"/>
        <v/>
      </c>
      <c r="DF37" s="335"/>
      <c r="DG37" s="58"/>
      <c r="DH37" s="58"/>
      <c r="DI37" s="58"/>
      <c r="DJ37" s="58"/>
      <c r="DK37" s="60">
        <f t="shared" si="3"/>
        <v>0</v>
      </c>
      <c r="DL37" s="298" t="str">
        <f t="shared" si="38"/>
        <v/>
      </c>
      <c r="DM37" s="336" t="str">
        <f t="shared" si="39"/>
        <v/>
      </c>
      <c r="DN37" s="326"/>
      <c r="DO37" s="9"/>
      <c r="DP37" s="327" t="str">
        <f t="shared" si="40"/>
        <v/>
      </c>
      <c r="DQ37" s="309">
        <f t="shared" si="41"/>
        <v>900</v>
      </c>
      <c r="DR37" s="50">
        <f t="shared" si="42"/>
        <v>0</v>
      </c>
      <c r="DS37" s="297">
        <f t="shared" si="43"/>
        <v>0</v>
      </c>
      <c r="DT37" s="54" t="str">
        <f t="shared" si="44"/>
        <v/>
      </c>
      <c r="DU37" s="51" t="str">
        <f t="shared" si="45"/>
        <v/>
      </c>
      <c r="DV37" s="51" t="str">
        <f t="shared" si="46"/>
        <v/>
      </c>
      <c r="DW37" s="318" t="str">
        <f t="shared" si="47"/>
        <v/>
      </c>
      <c r="DX37" s="56">
        <f t="shared" si="48"/>
        <v>0</v>
      </c>
      <c r="DY37" s="689"/>
      <c r="DZ37" s="690"/>
      <c r="EB37" s="300">
        <f t="shared" si="49"/>
        <v>0</v>
      </c>
      <c r="EC37" s="300" t="s">
        <v>128</v>
      </c>
      <c r="ED37" s="300">
        <f t="shared" si="50"/>
        <v>100</v>
      </c>
      <c r="EE37" s="300" t="str">
        <f t="shared" si="51"/>
        <v>0/100</v>
      </c>
      <c r="EF37" s="300">
        <f t="shared" si="52"/>
        <v>0</v>
      </c>
      <c r="EG37" s="300" t="s">
        <v>128</v>
      </c>
      <c r="EH37" s="300">
        <f t="shared" si="53"/>
        <v>100</v>
      </c>
      <c r="EI37" s="300" t="str">
        <f t="shared" si="54"/>
        <v>0/100</v>
      </c>
      <c r="EJ37" s="300">
        <f t="shared" si="55"/>
        <v>0</v>
      </c>
      <c r="EK37" s="300" t="s">
        <v>128</v>
      </c>
      <c r="EL37" s="300">
        <f t="shared" si="56"/>
        <v>100</v>
      </c>
      <c r="EM37" s="300" t="str">
        <f t="shared" si="57"/>
        <v>0/100</v>
      </c>
      <c r="EN37" s="300">
        <f t="shared" si="58"/>
        <v>0</v>
      </c>
      <c r="EO37" s="300" t="s">
        <v>128</v>
      </c>
      <c r="EP37" s="300">
        <f t="shared" si="59"/>
        <v>0</v>
      </c>
      <c r="EQ37" s="300" t="str">
        <f t="shared" si="60"/>
        <v>0/0</v>
      </c>
    </row>
    <row r="38" spans="1:147" ht="15.75">
      <c r="A38" s="6">
        <f t="shared" si="4"/>
        <v>0</v>
      </c>
      <c r="B38" s="308">
        <v>30</v>
      </c>
      <c r="C38" s="51">
        <f t="shared" si="5"/>
        <v>0</v>
      </c>
      <c r="D38" s="8"/>
      <c r="E38" s="65"/>
      <c r="F38" s="7"/>
      <c r="G38" s="8"/>
      <c r="H38" s="8"/>
      <c r="I38" s="8"/>
      <c r="J38" s="533"/>
      <c r="K38" s="480">
        <v>0</v>
      </c>
      <c r="L38" s="412">
        <v>0</v>
      </c>
      <c r="M38" s="412"/>
      <c r="N38" s="413">
        <f t="shared" si="6"/>
        <v>0</v>
      </c>
      <c r="O38" s="414">
        <v>0</v>
      </c>
      <c r="P38" s="414">
        <v>0</v>
      </c>
      <c r="Q38" s="414">
        <v>0</v>
      </c>
      <c r="R38" s="415">
        <f t="shared" si="65"/>
        <v>0</v>
      </c>
      <c r="S38" s="416">
        <v>0</v>
      </c>
      <c r="T38" s="416">
        <v>0</v>
      </c>
      <c r="U38" s="416">
        <v>0</v>
      </c>
      <c r="V38" s="417">
        <f t="shared" si="66"/>
        <v>0</v>
      </c>
      <c r="W38" s="418">
        <f t="shared" si="67"/>
        <v>0</v>
      </c>
      <c r="X38" s="419">
        <f t="shared" si="10"/>
        <v>0</v>
      </c>
      <c r="Y38" s="481" t="str">
        <f t="shared" si="11"/>
        <v/>
      </c>
      <c r="Z38" s="466">
        <v>0</v>
      </c>
      <c r="AA38" s="420">
        <v>0</v>
      </c>
      <c r="AB38" s="420"/>
      <c r="AC38" s="421">
        <f t="shared" si="12"/>
        <v>0</v>
      </c>
      <c r="AD38" s="422">
        <v>0</v>
      </c>
      <c r="AE38" s="422">
        <v>0</v>
      </c>
      <c r="AF38" s="422">
        <v>0</v>
      </c>
      <c r="AG38" s="423">
        <f t="shared" si="13"/>
        <v>0</v>
      </c>
      <c r="AH38" s="424">
        <v>0</v>
      </c>
      <c r="AI38" s="424">
        <v>0</v>
      </c>
      <c r="AJ38" s="424">
        <v>0</v>
      </c>
      <c r="AK38" s="425">
        <f t="shared" si="14"/>
        <v>0</v>
      </c>
      <c r="AL38" s="426">
        <f t="shared" si="61"/>
        <v>0</v>
      </c>
      <c r="AM38" s="427">
        <f t="shared" si="15"/>
        <v>0</v>
      </c>
      <c r="AN38" s="467" t="str">
        <f t="shared" si="16"/>
        <v/>
      </c>
      <c r="AO38" s="326">
        <v>0</v>
      </c>
      <c r="AP38" s="9">
        <v>0</v>
      </c>
      <c r="AQ38" s="9"/>
      <c r="AR38" s="428">
        <f t="shared" si="17"/>
        <v>0</v>
      </c>
      <c r="AS38" s="429">
        <v>0</v>
      </c>
      <c r="AT38" s="429">
        <v>0</v>
      </c>
      <c r="AU38" s="429">
        <v>0</v>
      </c>
      <c r="AV38" s="430">
        <f t="shared" si="18"/>
        <v>0</v>
      </c>
      <c r="AW38" s="431">
        <v>0</v>
      </c>
      <c r="AX38" s="431">
        <v>0</v>
      </c>
      <c r="AY38" s="431">
        <v>0</v>
      </c>
      <c r="AZ38" s="432">
        <f t="shared" si="19"/>
        <v>0</v>
      </c>
      <c r="BA38" s="91">
        <f t="shared" si="20"/>
        <v>0</v>
      </c>
      <c r="BB38" s="433">
        <f t="shared" si="21"/>
        <v>0</v>
      </c>
      <c r="BC38" s="456" t="str">
        <f t="shared" si="22"/>
        <v/>
      </c>
      <c r="BD38" s="445">
        <v>0</v>
      </c>
      <c r="BE38" s="434">
        <v>0</v>
      </c>
      <c r="BF38" s="434"/>
      <c r="BG38" s="435">
        <f t="shared" si="23"/>
        <v>0</v>
      </c>
      <c r="BH38" s="436">
        <v>0</v>
      </c>
      <c r="BI38" s="436">
        <v>0</v>
      </c>
      <c r="BJ38" s="436">
        <v>0</v>
      </c>
      <c r="BK38" s="437">
        <f t="shared" si="24"/>
        <v>0</v>
      </c>
      <c r="BL38" s="438">
        <v>0</v>
      </c>
      <c r="BM38" s="438">
        <v>0</v>
      </c>
      <c r="BN38" s="438">
        <v>0</v>
      </c>
      <c r="BO38" s="439">
        <f t="shared" si="25"/>
        <v>0</v>
      </c>
      <c r="BP38" s="440">
        <f t="shared" si="26"/>
        <v>0</v>
      </c>
      <c r="BQ38" s="441">
        <f t="shared" si="27"/>
        <v>0</v>
      </c>
      <c r="BR38" s="446" t="str">
        <f t="shared" si="28"/>
        <v/>
      </c>
      <c r="BS38" s="326">
        <v>0</v>
      </c>
      <c r="BT38" s="9">
        <v>0</v>
      </c>
      <c r="BU38" s="9"/>
      <c r="BV38" s="428">
        <f t="shared" si="29"/>
        <v>0</v>
      </c>
      <c r="BW38" s="429">
        <v>0</v>
      </c>
      <c r="BX38" s="429">
        <v>0</v>
      </c>
      <c r="BY38" s="429">
        <v>0</v>
      </c>
      <c r="BZ38" s="430">
        <f t="shared" si="30"/>
        <v>0</v>
      </c>
      <c r="CA38" s="431">
        <v>0</v>
      </c>
      <c r="CB38" s="431">
        <v>0</v>
      </c>
      <c r="CC38" s="431">
        <v>0</v>
      </c>
      <c r="CD38" s="432">
        <f t="shared" si="31"/>
        <v>0</v>
      </c>
      <c r="CE38" s="91">
        <f t="shared" si="32"/>
        <v>0</v>
      </c>
      <c r="CF38" s="433">
        <f t="shared" si="33"/>
        <v>0</v>
      </c>
      <c r="CG38" s="456" t="str">
        <f t="shared" si="34"/>
        <v/>
      </c>
      <c r="CH38" s="382"/>
      <c r="CI38" s="58"/>
      <c r="CJ38" s="58"/>
      <c r="CK38" s="58"/>
      <c r="CL38" s="58"/>
      <c r="CM38" s="60">
        <f t="shared" si="0"/>
        <v>0</v>
      </c>
      <c r="CN38" s="298">
        <f t="shared" si="35"/>
        <v>0</v>
      </c>
      <c r="CO38" s="322" t="str">
        <f t="shared" si="62"/>
        <v/>
      </c>
      <c r="CP38" s="357"/>
      <c r="CQ38" s="82"/>
      <c r="CR38" s="82"/>
      <c r="CS38" s="82"/>
      <c r="CT38" s="82"/>
      <c r="CU38" s="91">
        <f t="shared" si="1"/>
        <v>0</v>
      </c>
      <c r="CV38" s="53">
        <f t="shared" si="36"/>
        <v>0</v>
      </c>
      <c r="CW38" s="358" t="str">
        <f t="shared" si="63"/>
        <v/>
      </c>
      <c r="CX38" s="346"/>
      <c r="CY38" s="57"/>
      <c r="CZ38" s="57"/>
      <c r="DA38" s="57"/>
      <c r="DB38" s="57"/>
      <c r="DC38" s="94">
        <f t="shared" si="2"/>
        <v>0</v>
      </c>
      <c r="DD38" s="52">
        <f t="shared" si="37"/>
        <v>0</v>
      </c>
      <c r="DE38" s="347" t="str">
        <f t="shared" si="64"/>
        <v/>
      </c>
      <c r="DF38" s="335"/>
      <c r="DG38" s="58"/>
      <c r="DH38" s="58"/>
      <c r="DI38" s="58"/>
      <c r="DJ38" s="58"/>
      <c r="DK38" s="60">
        <f t="shared" si="3"/>
        <v>0</v>
      </c>
      <c r="DL38" s="298" t="str">
        <f t="shared" si="38"/>
        <v/>
      </c>
      <c r="DM38" s="336" t="str">
        <f t="shared" si="39"/>
        <v/>
      </c>
      <c r="DN38" s="326"/>
      <c r="DO38" s="9"/>
      <c r="DP38" s="327" t="str">
        <f t="shared" si="40"/>
        <v/>
      </c>
      <c r="DQ38" s="309">
        <f t="shared" si="41"/>
        <v>900</v>
      </c>
      <c r="DR38" s="50">
        <f t="shared" si="42"/>
        <v>0</v>
      </c>
      <c r="DS38" s="297">
        <f t="shared" si="43"/>
        <v>0</v>
      </c>
      <c r="DT38" s="54" t="str">
        <f t="shared" si="44"/>
        <v/>
      </c>
      <c r="DU38" s="51" t="str">
        <f t="shared" si="45"/>
        <v/>
      </c>
      <c r="DV38" s="51" t="str">
        <f t="shared" si="46"/>
        <v/>
      </c>
      <c r="DW38" s="318" t="str">
        <f t="shared" si="47"/>
        <v/>
      </c>
      <c r="DX38" s="56">
        <f t="shared" si="48"/>
        <v>0</v>
      </c>
      <c r="DY38" s="689"/>
      <c r="DZ38" s="690"/>
      <c r="EB38" s="300">
        <f t="shared" si="49"/>
        <v>0</v>
      </c>
      <c r="EC38" s="300" t="s">
        <v>128</v>
      </c>
      <c r="ED38" s="300">
        <f t="shared" si="50"/>
        <v>100</v>
      </c>
      <c r="EE38" s="300" t="str">
        <f t="shared" si="51"/>
        <v>0/100</v>
      </c>
      <c r="EF38" s="300">
        <f t="shared" si="52"/>
        <v>0</v>
      </c>
      <c r="EG38" s="300" t="s">
        <v>128</v>
      </c>
      <c r="EH38" s="300">
        <f t="shared" si="53"/>
        <v>100</v>
      </c>
      <c r="EI38" s="300" t="str">
        <f t="shared" si="54"/>
        <v>0/100</v>
      </c>
      <c r="EJ38" s="300">
        <f t="shared" si="55"/>
        <v>0</v>
      </c>
      <c r="EK38" s="300" t="s">
        <v>128</v>
      </c>
      <c r="EL38" s="300">
        <f t="shared" si="56"/>
        <v>100</v>
      </c>
      <c r="EM38" s="300" t="str">
        <f t="shared" si="57"/>
        <v>0/100</v>
      </c>
      <c r="EN38" s="300">
        <f t="shared" si="58"/>
        <v>0</v>
      </c>
      <c r="EO38" s="300" t="s">
        <v>128</v>
      </c>
      <c r="EP38" s="300">
        <f t="shared" si="59"/>
        <v>0</v>
      </c>
      <c r="EQ38" s="300" t="str">
        <f t="shared" si="60"/>
        <v>0/0</v>
      </c>
    </row>
    <row r="39" spans="1:147" ht="15.75">
      <c r="A39" s="6">
        <f t="shared" si="4"/>
        <v>0</v>
      </c>
      <c r="B39" s="309">
        <v>31</v>
      </c>
      <c r="C39" s="51">
        <f t="shared" si="5"/>
        <v>0</v>
      </c>
      <c r="D39" s="8"/>
      <c r="E39" s="65"/>
      <c r="F39" s="7"/>
      <c r="G39" s="8"/>
      <c r="H39" s="8"/>
      <c r="I39" s="8"/>
      <c r="J39" s="533"/>
      <c r="K39" s="480">
        <v>0</v>
      </c>
      <c r="L39" s="412">
        <v>0</v>
      </c>
      <c r="M39" s="412"/>
      <c r="N39" s="413">
        <f t="shared" si="6"/>
        <v>0</v>
      </c>
      <c r="O39" s="414">
        <v>0</v>
      </c>
      <c r="P39" s="414">
        <v>0</v>
      </c>
      <c r="Q39" s="414">
        <v>0</v>
      </c>
      <c r="R39" s="415">
        <f t="shared" si="65"/>
        <v>0</v>
      </c>
      <c r="S39" s="416">
        <v>0</v>
      </c>
      <c r="T39" s="416">
        <v>0</v>
      </c>
      <c r="U39" s="416">
        <v>0</v>
      </c>
      <c r="V39" s="417">
        <f t="shared" si="66"/>
        <v>0</v>
      </c>
      <c r="W39" s="418">
        <f t="shared" si="67"/>
        <v>0</v>
      </c>
      <c r="X39" s="419">
        <f t="shared" si="10"/>
        <v>0</v>
      </c>
      <c r="Y39" s="481" t="str">
        <f t="shared" si="11"/>
        <v/>
      </c>
      <c r="Z39" s="466">
        <v>0</v>
      </c>
      <c r="AA39" s="420">
        <v>0</v>
      </c>
      <c r="AB39" s="420"/>
      <c r="AC39" s="421">
        <f t="shared" si="12"/>
        <v>0</v>
      </c>
      <c r="AD39" s="422">
        <v>0</v>
      </c>
      <c r="AE39" s="422">
        <v>0</v>
      </c>
      <c r="AF39" s="422">
        <v>0</v>
      </c>
      <c r="AG39" s="423">
        <f t="shared" si="13"/>
        <v>0</v>
      </c>
      <c r="AH39" s="424">
        <v>0</v>
      </c>
      <c r="AI39" s="424">
        <v>0</v>
      </c>
      <c r="AJ39" s="424">
        <v>0</v>
      </c>
      <c r="AK39" s="425">
        <f t="shared" si="14"/>
        <v>0</v>
      </c>
      <c r="AL39" s="426">
        <f t="shared" si="61"/>
        <v>0</v>
      </c>
      <c r="AM39" s="427">
        <f t="shared" si="15"/>
        <v>0</v>
      </c>
      <c r="AN39" s="467" t="str">
        <f t="shared" si="16"/>
        <v/>
      </c>
      <c r="AO39" s="326">
        <v>0</v>
      </c>
      <c r="AP39" s="9">
        <v>0</v>
      </c>
      <c r="AQ39" s="9"/>
      <c r="AR39" s="428">
        <f t="shared" si="17"/>
        <v>0</v>
      </c>
      <c r="AS39" s="429">
        <v>0</v>
      </c>
      <c r="AT39" s="429">
        <v>0</v>
      </c>
      <c r="AU39" s="429">
        <v>0</v>
      </c>
      <c r="AV39" s="430">
        <f t="shared" si="18"/>
        <v>0</v>
      </c>
      <c r="AW39" s="431">
        <v>0</v>
      </c>
      <c r="AX39" s="431">
        <v>0</v>
      </c>
      <c r="AY39" s="431">
        <v>0</v>
      </c>
      <c r="AZ39" s="432">
        <f t="shared" si="19"/>
        <v>0</v>
      </c>
      <c r="BA39" s="91">
        <f t="shared" si="20"/>
        <v>0</v>
      </c>
      <c r="BB39" s="433">
        <f t="shared" si="21"/>
        <v>0</v>
      </c>
      <c r="BC39" s="456" t="str">
        <f t="shared" si="22"/>
        <v/>
      </c>
      <c r="BD39" s="445">
        <v>0</v>
      </c>
      <c r="BE39" s="434">
        <v>0</v>
      </c>
      <c r="BF39" s="434"/>
      <c r="BG39" s="435">
        <f t="shared" si="23"/>
        <v>0</v>
      </c>
      <c r="BH39" s="436">
        <v>0</v>
      </c>
      <c r="BI39" s="436">
        <v>0</v>
      </c>
      <c r="BJ39" s="436">
        <v>0</v>
      </c>
      <c r="BK39" s="437">
        <f t="shared" si="24"/>
        <v>0</v>
      </c>
      <c r="BL39" s="438">
        <v>0</v>
      </c>
      <c r="BM39" s="438">
        <v>0</v>
      </c>
      <c r="BN39" s="438">
        <v>0</v>
      </c>
      <c r="BO39" s="439">
        <f t="shared" si="25"/>
        <v>0</v>
      </c>
      <c r="BP39" s="440">
        <f t="shared" si="26"/>
        <v>0</v>
      </c>
      <c r="BQ39" s="441">
        <f t="shared" si="27"/>
        <v>0</v>
      </c>
      <c r="BR39" s="446" t="str">
        <f t="shared" si="28"/>
        <v/>
      </c>
      <c r="BS39" s="326">
        <v>0</v>
      </c>
      <c r="BT39" s="9">
        <v>0</v>
      </c>
      <c r="BU39" s="9"/>
      <c r="BV39" s="428">
        <f t="shared" si="29"/>
        <v>0</v>
      </c>
      <c r="BW39" s="429">
        <v>0</v>
      </c>
      <c r="BX39" s="429">
        <v>0</v>
      </c>
      <c r="BY39" s="429">
        <v>0</v>
      </c>
      <c r="BZ39" s="430">
        <f t="shared" si="30"/>
        <v>0</v>
      </c>
      <c r="CA39" s="431">
        <v>0</v>
      </c>
      <c r="CB39" s="431">
        <v>0</v>
      </c>
      <c r="CC39" s="431">
        <v>0</v>
      </c>
      <c r="CD39" s="432">
        <f t="shared" si="31"/>
        <v>0</v>
      </c>
      <c r="CE39" s="91">
        <f t="shared" si="32"/>
        <v>0</v>
      </c>
      <c r="CF39" s="433">
        <f t="shared" si="33"/>
        <v>0</v>
      </c>
      <c r="CG39" s="456" t="str">
        <f t="shared" si="34"/>
        <v/>
      </c>
      <c r="CH39" s="382"/>
      <c r="CI39" s="58"/>
      <c r="CJ39" s="58"/>
      <c r="CK39" s="58"/>
      <c r="CL39" s="58"/>
      <c r="CM39" s="60">
        <f t="shared" si="0"/>
        <v>0</v>
      </c>
      <c r="CN39" s="298">
        <f t="shared" si="35"/>
        <v>0</v>
      </c>
      <c r="CO39" s="322" t="str">
        <f t="shared" si="62"/>
        <v/>
      </c>
      <c r="CP39" s="357"/>
      <c r="CQ39" s="82"/>
      <c r="CR39" s="82"/>
      <c r="CS39" s="82"/>
      <c r="CT39" s="82"/>
      <c r="CU39" s="91">
        <f t="shared" si="1"/>
        <v>0</v>
      </c>
      <c r="CV39" s="53">
        <f t="shared" si="36"/>
        <v>0</v>
      </c>
      <c r="CW39" s="358" t="str">
        <f t="shared" si="63"/>
        <v/>
      </c>
      <c r="CX39" s="346"/>
      <c r="CY39" s="57"/>
      <c r="CZ39" s="57"/>
      <c r="DA39" s="57"/>
      <c r="DB39" s="57"/>
      <c r="DC39" s="94">
        <f t="shared" si="2"/>
        <v>0</v>
      </c>
      <c r="DD39" s="52">
        <f t="shared" si="37"/>
        <v>0</v>
      </c>
      <c r="DE39" s="347" t="str">
        <f t="shared" si="64"/>
        <v/>
      </c>
      <c r="DF39" s="335"/>
      <c r="DG39" s="58"/>
      <c r="DH39" s="58"/>
      <c r="DI39" s="58"/>
      <c r="DJ39" s="58"/>
      <c r="DK39" s="60">
        <f t="shared" si="3"/>
        <v>0</v>
      </c>
      <c r="DL39" s="298" t="str">
        <f t="shared" si="38"/>
        <v/>
      </c>
      <c r="DM39" s="336" t="str">
        <f t="shared" si="39"/>
        <v/>
      </c>
      <c r="DN39" s="326"/>
      <c r="DO39" s="9"/>
      <c r="DP39" s="327" t="str">
        <f t="shared" si="40"/>
        <v/>
      </c>
      <c r="DQ39" s="309">
        <f t="shared" si="41"/>
        <v>900</v>
      </c>
      <c r="DR39" s="50">
        <f t="shared" si="42"/>
        <v>0</v>
      </c>
      <c r="DS39" s="297">
        <f t="shared" si="43"/>
        <v>0</v>
      </c>
      <c r="DT39" s="54" t="str">
        <f t="shared" si="44"/>
        <v/>
      </c>
      <c r="DU39" s="51" t="str">
        <f t="shared" si="45"/>
        <v/>
      </c>
      <c r="DV39" s="51" t="str">
        <f t="shared" si="46"/>
        <v/>
      </c>
      <c r="DW39" s="318" t="str">
        <f t="shared" si="47"/>
        <v/>
      </c>
      <c r="DX39" s="56">
        <f t="shared" si="48"/>
        <v>0</v>
      </c>
      <c r="DY39" s="689"/>
      <c r="DZ39" s="690"/>
      <c r="EB39" s="300">
        <f t="shared" si="49"/>
        <v>0</v>
      </c>
      <c r="EC39" s="300" t="s">
        <v>128</v>
      </c>
      <c r="ED39" s="300">
        <f t="shared" si="50"/>
        <v>100</v>
      </c>
      <c r="EE39" s="300" t="str">
        <f t="shared" si="51"/>
        <v>0/100</v>
      </c>
      <c r="EF39" s="300">
        <f t="shared" si="52"/>
        <v>0</v>
      </c>
      <c r="EG39" s="300" t="s">
        <v>128</v>
      </c>
      <c r="EH39" s="300">
        <f t="shared" si="53"/>
        <v>100</v>
      </c>
      <c r="EI39" s="300" t="str">
        <f t="shared" si="54"/>
        <v>0/100</v>
      </c>
      <c r="EJ39" s="300">
        <f t="shared" si="55"/>
        <v>0</v>
      </c>
      <c r="EK39" s="300" t="s">
        <v>128</v>
      </c>
      <c r="EL39" s="300">
        <f t="shared" si="56"/>
        <v>100</v>
      </c>
      <c r="EM39" s="300" t="str">
        <f t="shared" si="57"/>
        <v>0/100</v>
      </c>
      <c r="EN39" s="300">
        <f t="shared" si="58"/>
        <v>0</v>
      </c>
      <c r="EO39" s="300" t="s">
        <v>128</v>
      </c>
      <c r="EP39" s="300">
        <f t="shared" si="59"/>
        <v>0</v>
      </c>
      <c r="EQ39" s="300" t="str">
        <f t="shared" si="60"/>
        <v>0/0</v>
      </c>
    </row>
    <row r="40" spans="1:147" ht="15.75">
      <c r="A40" s="6">
        <f t="shared" si="4"/>
        <v>0</v>
      </c>
      <c r="B40" s="308">
        <v>32</v>
      </c>
      <c r="C40" s="51">
        <f t="shared" si="5"/>
        <v>0</v>
      </c>
      <c r="D40" s="8"/>
      <c r="E40" s="65"/>
      <c r="F40" s="7"/>
      <c r="G40" s="8"/>
      <c r="H40" s="8"/>
      <c r="I40" s="8"/>
      <c r="J40" s="533"/>
      <c r="K40" s="480">
        <v>0</v>
      </c>
      <c r="L40" s="412">
        <v>0</v>
      </c>
      <c r="M40" s="412"/>
      <c r="N40" s="413">
        <f t="shared" si="6"/>
        <v>0</v>
      </c>
      <c r="O40" s="414">
        <v>0</v>
      </c>
      <c r="P40" s="414">
        <v>0</v>
      </c>
      <c r="Q40" s="414">
        <v>0</v>
      </c>
      <c r="R40" s="415">
        <f t="shared" si="65"/>
        <v>0</v>
      </c>
      <c r="S40" s="416">
        <v>0</v>
      </c>
      <c r="T40" s="416">
        <v>0</v>
      </c>
      <c r="U40" s="416">
        <v>0</v>
      </c>
      <c r="V40" s="417">
        <f t="shared" si="66"/>
        <v>0</v>
      </c>
      <c r="W40" s="418">
        <f t="shared" si="67"/>
        <v>0</v>
      </c>
      <c r="X40" s="419">
        <f t="shared" si="10"/>
        <v>0</v>
      </c>
      <c r="Y40" s="481" t="str">
        <f t="shared" si="11"/>
        <v/>
      </c>
      <c r="Z40" s="466">
        <v>0</v>
      </c>
      <c r="AA40" s="420">
        <v>0</v>
      </c>
      <c r="AB40" s="420"/>
      <c r="AC40" s="421">
        <f t="shared" si="12"/>
        <v>0</v>
      </c>
      <c r="AD40" s="422">
        <v>0</v>
      </c>
      <c r="AE40" s="422">
        <v>0</v>
      </c>
      <c r="AF40" s="422">
        <v>0</v>
      </c>
      <c r="AG40" s="423">
        <f t="shared" si="13"/>
        <v>0</v>
      </c>
      <c r="AH40" s="424">
        <v>0</v>
      </c>
      <c r="AI40" s="424">
        <v>0</v>
      </c>
      <c r="AJ40" s="424">
        <v>0</v>
      </c>
      <c r="AK40" s="425">
        <f t="shared" si="14"/>
        <v>0</v>
      </c>
      <c r="AL40" s="426">
        <f t="shared" si="61"/>
        <v>0</v>
      </c>
      <c r="AM40" s="427">
        <f t="shared" si="15"/>
        <v>0</v>
      </c>
      <c r="AN40" s="467" t="str">
        <f t="shared" si="16"/>
        <v/>
      </c>
      <c r="AO40" s="326">
        <v>0</v>
      </c>
      <c r="AP40" s="9">
        <v>0</v>
      </c>
      <c r="AQ40" s="9"/>
      <c r="AR40" s="428">
        <f t="shared" si="17"/>
        <v>0</v>
      </c>
      <c r="AS40" s="429">
        <v>0</v>
      </c>
      <c r="AT40" s="429">
        <v>0</v>
      </c>
      <c r="AU40" s="429">
        <v>0</v>
      </c>
      <c r="AV40" s="430">
        <f t="shared" si="18"/>
        <v>0</v>
      </c>
      <c r="AW40" s="431">
        <v>0</v>
      </c>
      <c r="AX40" s="431">
        <v>0</v>
      </c>
      <c r="AY40" s="431">
        <v>0</v>
      </c>
      <c r="AZ40" s="432">
        <f t="shared" si="19"/>
        <v>0</v>
      </c>
      <c r="BA40" s="91">
        <f t="shared" si="20"/>
        <v>0</v>
      </c>
      <c r="BB40" s="433">
        <f t="shared" si="21"/>
        <v>0</v>
      </c>
      <c r="BC40" s="456" t="str">
        <f t="shared" si="22"/>
        <v/>
      </c>
      <c r="BD40" s="445">
        <v>0</v>
      </c>
      <c r="BE40" s="434">
        <v>0</v>
      </c>
      <c r="BF40" s="434"/>
      <c r="BG40" s="435">
        <f t="shared" si="23"/>
        <v>0</v>
      </c>
      <c r="BH40" s="436">
        <v>0</v>
      </c>
      <c r="BI40" s="436">
        <v>0</v>
      </c>
      <c r="BJ40" s="436">
        <v>0</v>
      </c>
      <c r="BK40" s="437">
        <f t="shared" si="24"/>
        <v>0</v>
      </c>
      <c r="BL40" s="438">
        <v>0</v>
      </c>
      <c r="BM40" s="438">
        <v>0</v>
      </c>
      <c r="BN40" s="438">
        <v>0</v>
      </c>
      <c r="BO40" s="439">
        <f t="shared" si="25"/>
        <v>0</v>
      </c>
      <c r="BP40" s="440">
        <f t="shared" si="26"/>
        <v>0</v>
      </c>
      <c r="BQ40" s="441">
        <f t="shared" si="27"/>
        <v>0</v>
      </c>
      <c r="BR40" s="446" t="str">
        <f t="shared" si="28"/>
        <v/>
      </c>
      <c r="BS40" s="326">
        <v>0</v>
      </c>
      <c r="BT40" s="9">
        <v>0</v>
      </c>
      <c r="BU40" s="9"/>
      <c r="BV40" s="428">
        <f t="shared" si="29"/>
        <v>0</v>
      </c>
      <c r="BW40" s="429">
        <v>0</v>
      </c>
      <c r="BX40" s="429">
        <v>0</v>
      </c>
      <c r="BY40" s="429">
        <v>0</v>
      </c>
      <c r="BZ40" s="430">
        <f t="shared" si="30"/>
        <v>0</v>
      </c>
      <c r="CA40" s="431">
        <v>0</v>
      </c>
      <c r="CB40" s="431">
        <v>0</v>
      </c>
      <c r="CC40" s="431">
        <v>0</v>
      </c>
      <c r="CD40" s="432">
        <f t="shared" si="31"/>
        <v>0</v>
      </c>
      <c r="CE40" s="91">
        <f t="shared" si="32"/>
        <v>0</v>
      </c>
      <c r="CF40" s="433">
        <f t="shared" si="33"/>
        <v>0</v>
      </c>
      <c r="CG40" s="456" t="str">
        <f t="shared" si="34"/>
        <v/>
      </c>
      <c r="CH40" s="382"/>
      <c r="CI40" s="58"/>
      <c r="CJ40" s="58"/>
      <c r="CK40" s="58"/>
      <c r="CL40" s="58"/>
      <c r="CM40" s="60">
        <f t="shared" si="0"/>
        <v>0</v>
      </c>
      <c r="CN40" s="298">
        <f t="shared" si="35"/>
        <v>0</v>
      </c>
      <c r="CO40" s="322" t="str">
        <f t="shared" si="62"/>
        <v/>
      </c>
      <c r="CP40" s="357"/>
      <c r="CQ40" s="82"/>
      <c r="CR40" s="82"/>
      <c r="CS40" s="82"/>
      <c r="CT40" s="82"/>
      <c r="CU40" s="91">
        <f t="shared" si="1"/>
        <v>0</v>
      </c>
      <c r="CV40" s="53">
        <f t="shared" si="36"/>
        <v>0</v>
      </c>
      <c r="CW40" s="358" t="str">
        <f t="shared" si="63"/>
        <v/>
      </c>
      <c r="CX40" s="346"/>
      <c r="CY40" s="57"/>
      <c r="CZ40" s="57"/>
      <c r="DA40" s="57"/>
      <c r="DB40" s="57"/>
      <c r="DC40" s="94">
        <f t="shared" si="2"/>
        <v>0</v>
      </c>
      <c r="DD40" s="52">
        <f t="shared" si="37"/>
        <v>0</v>
      </c>
      <c r="DE40" s="347" t="str">
        <f t="shared" si="64"/>
        <v/>
      </c>
      <c r="DF40" s="335"/>
      <c r="DG40" s="58"/>
      <c r="DH40" s="58"/>
      <c r="DI40" s="58"/>
      <c r="DJ40" s="58"/>
      <c r="DK40" s="60">
        <f t="shared" si="3"/>
        <v>0</v>
      </c>
      <c r="DL40" s="298" t="str">
        <f t="shared" si="38"/>
        <v/>
      </c>
      <c r="DM40" s="336" t="str">
        <f t="shared" si="39"/>
        <v/>
      </c>
      <c r="DN40" s="326"/>
      <c r="DO40" s="9"/>
      <c r="DP40" s="327" t="str">
        <f t="shared" si="40"/>
        <v/>
      </c>
      <c r="DQ40" s="309">
        <f t="shared" si="41"/>
        <v>900</v>
      </c>
      <c r="DR40" s="50">
        <f t="shared" si="42"/>
        <v>0</v>
      </c>
      <c r="DS40" s="297">
        <f t="shared" si="43"/>
        <v>0</v>
      </c>
      <c r="DT40" s="54" t="str">
        <f t="shared" si="44"/>
        <v/>
      </c>
      <c r="DU40" s="51" t="str">
        <f t="shared" si="45"/>
        <v/>
      </c>
      <c r="DV40" s="51" t="str">
        <f t="shared" si="46"/>
        <v/>
      </c>
      <c r="DW40" s="318" t="str">
        <f t="shared" si="47"/>
        <v/>
      </c>
      <c r="DX40" s="56">
        <f t="shared" si="48"/>
        <v>0</v>
      </c>
      <c r="DY40" s="689"/>
      <c r="DZ40" s="690"/>
      <c r="EB40" s="300">
        <f t="shared" si="49"/>
        <v>0</v>
      </c>
      <c r="EC40" s="300" t="s">
        <v>128</v>
      </c>
      <c r="ED40" s="300">
        <f t="shared" si="50"/>
        <v>100</v>
      </c>
      <c r="EE40" s="300" t="str">
        <f t="shared" si="51"/>
        <v>0/100</v>
      </c>
      <c r="EF40" s="300">
        <f t="shared" si="52"/>
        <v>0</v>
      </c>
      <c r="EG40" s="300" t="s">
        <v>128</v>
      </c>
      <c r="EH40" s="300">
        <f t="shared" si="53"/>
        <v>100</v>
      </c>
      <c r="EI40" s="300" t="str">
        <f t="shared" si="54"/>
        <v>0/100</v>
      </c>
      <c r="EJ40" s="300">
        <f t="shared" si="55"/>
        <v>0</v>
      </c>
      <c r="EK40" s="300" t="s">
        <v>128</v>
      </c>
      <c r="EL40" s="300">
        <f t="shared" si="56"/>
        <v>100</v>
      </c>
      <c r="EM40" s="300" t="str">
        <f t="shared" si="57"/>
        <v>0/100</v>
      </c>
      <c r="EN40" s="300">
        <f t="shared" si="58"/>
        <v>0</v>
      </c>
      <c r="EO40" s="300" t="s">
        <v>128</v>
      </c>
      <c r="EP40" s="300">
        <f t="shared" si="59"/>
        <v>0</v>
      </c>
      <c r="EQ40" s="300" t="str">
        <f t="shared" si="60"/>
        <v>0/0</v>
      </c>
    </row>
    <row r="41" spans="1:147" ht="15.75">
      <c r="A41" s="6">
        <f t="shared" si="4"/>
        <v>0</v>
      </c>
      <c r="B41" s="309">
        <v>33</v>
      </c>
      <c r="C41" s="51">
        <f t="shared" si="5"/>
        <v>0</v>
      </c>
      <c r="D41" s="8"/>
      <c r="E41" s="65"/>
      <c r="F41" s="7"/>
      <c r="G41" s="8"/>
      <c r="H41" s="8"/>
      <c r="I41" s="8"/>
      <c r="J41" s="533"/>
      <c r="K41" s="480">
        <v>0</v>
      </c>
      <c r="L41" s="412">
        <v>0</v>
      </c>
      <c r="M41" s="412"/>
      <c r="N41" s="413">
        <f t="shared" si="6"/>
        <v>0</v>
      </c>
      <c r="O41" s="414">
        <v>0</v>
      </c>
      <c r="P41" s="414">
        <v>0</v>
      </c>
      <c r="Q41" s="414">
        <v>0</v>
      </c>
      <c r="R41" s="415">
        <f t="shared" si="65"/>
        <v>0</v>
      </c>
      <c r="S41" s="416">
        <v>0</v>
      </c>
      <c r="T41" s="416">
        <v>0</v>
      </c>
      <c r="U41" s="416">
        <v>0</v>
      </c>
      <c r="V41" s="417">
        <f t="shared" si="66"/>
        <v>0</v>
      </c>
      <c r="W41" s="418">
        <f t="shared" si="67"/>
        <v>0</v>
      </c>
      <c r="X41" s="419">
        <f t="shared" si="10"/>
        <v>0</v>
      </c>
      <c r="Y41" s="481" t="str">
        <f t="shared" si="11"/>
        <v/>
      </c>
      <c r="Z41" s="466">
        <v>0</v>
      </c>
      <c r="AA41" s="420">
        <v>0</v>
      </c>
      <c r="AB41" s="420"/>
      <c r="AC41" s="421">
        <f t="shared" si="12"/>
        <v>0</v>
      </c>
      <c r="AD41" s="422">
        <v>0</v>
      </c>
      <c r="AE41" s="422">
        <v>0</v>
      </c>
      <c r="AF41" s="422">
        <v>0</v>
      </c>
      <c r="AG41" s="423">
        <f t="shared" si="13"/>
        <v>0</v>
      </c>
      <c r="AH41" s="424">
        <v>0</v>
      </c>
      <c r="AI41" s="424">
        <v>0</v>
      </c>
      <c r="AJ41" s="424">
        <v>0</v>
      </c>
      <c r="AK41" s="425">
        <f t="shared" si="14"/>
        <v>0</v>
      </c>
      <c r="AL41" s="426">
        <f t="shared" si="61"/>
        <v>0</v>
      </c>
      <c r="AM41" s="427">
        <f t="shared" si="15"/>
        <v>0</v>
      </c>
      <c r="AN41" s="467" t="str">
        <f t="shared" si="16"/>
        <v/>
      </c>
      <c r="AO41" s="326">
        <v>0</v>
      </c>
      <c r="AP41" s="9">
        <v>0</v>
      </c>
      <c r="AQ41" s="9"/>
      <c r="AR41" s="428">
        <f t="shared" si="17"/>
        <v>0</v>
      </c>
      <c r="AS41" s="429">
        <v>0</v>
      </c>
      <c r="AT41" s="429">
        <v>0</v>
      </c>
      <c r="AU41" s="429">
        <v>0</v>
      </c>
      <c r="AV41" s="430">
        <f t="shared" si="18"/>
        <v>0</v>
      </c>
      <c r="AW41" s="431">
        <v>0</v>
      </c>
      <c r="AX41" s="431">
        <v>0</v>
      </c>
      <c r="AY41" s="431">
        <v>0</v>
      </c>
      <c r="AZ41" s="432">
        <f t="shared" si="19"/>
        <v>0</v>
      </c>
      <c r="BA41" s="91">
        <f t="shared" si="20"/>
        <v>0</v>
      </c>
      <c r="BB41" s="433">
        <f t="shared" si="21"/>
        <v>0</v>
      </c>
      <c r="BC41" s="456" t="str">
        <f t="shared" si="22"/>
        <v/>
      </c>
      <c r="BD41" s="445">
        <v>0</v>
      </c>
      <c r="BE41" s="434">
        <v>0</v>
      </c>
      <c r="BF41" s="434"/>
      <c r="BG41" s="435">
        <f t="shared" si="23"/>
        <v>0</v>
      </c>
      <c r="BH41" s="436">
        <v>0</v>
      </c>
      <c r="BI41" s="436">
        <v>0</v>
      </c>
      <c r="BJ41" s="436">
        <v>0</v>
      </c>
      <c r="BK41" s="437">
        <f t="shared" si="24"/>
        <v>0</v>
      </c>
      <c r="BL41" s="438">
        <v>0</v>
      </c>
      <c r="BM41" s="438">
        <v>0</v>
      </c>
      <c r="BN41" s="438">
        <v>0</v>
      </c>
      <c r="BO41" s="439">
        <f t="shared" si="25"/>
        <v>0</v>
      </c>
      <c r="BP41" s="440">
        <f t="shared" si="26"/>
        <v>0</v>
      </c>
      <c r="BQ41" s="441">
        <f t="shared" si="27"/>
        <v>0</v>
      </c>
      <c r="BR41" s="446" t="str">
        <f t="shared" si="28"/>
        <v/>
      </c>
      <c r="BS41" s="326">
        <v>0</v>
      </c>
      <c r="BT41" s="9">
        <v>0</v>
      </c>
      <c r="BU41" s="9"/>
      <c r="BV41" s="428">
        <f t="shared" si="29"/>
        <v>0</v>
      </c>
      <c r="BW41" s="429">
        <v>0</v>
      </c>
      <c r="BX41" s="429">
        <v>0</v>
      </c>
      <c r="BY41" s="429">
        <v>0</v>
      </c>
      <c r="BZ41" s="430">
        <f t="shared" si="30"/>
        <v>0</v>
      </c>
      <c r="CA41" s="431">
        <v>0</v>
      </c>
      <c r="CB41" s="431">
        <v>0</v>
      </c>
      <c r="CC41" s="431">
        <v>0</v>
      </c>
      <c r="CD41" s="432">
        <f t="shared" si="31"/>
        <v>0</v>
      </c>
      <c r="CE41" s="91">
        <f t="shared" si="32"/>
        <v>0</v>
      </c>
      <c r="CF41" s="433">
        <f t="shared" si="33"/>
        <v>0</v>
      </c>
      <c r="CG41" s="456" t="str">
        <f t="shared" si="34"/>
        <v/>
      </c>
      <c r="CH41" s="382"/>
      <c r="CI41" s="58"/>
      <c r="CJ41" s="58"/>
      <c r="CK41" s="58"/>
      <c r="CL41" s="58"/>
      <c r="CM41" s="60">
        <f t="shared" ref="CM41:CM72" si="68">SUM(CH41:CL41)</f>
        <v>0</v>
      </c>
      <c r="CN41" s="298">
        <f t="shared" si="35"/>
        <v>0</v>
      </c>
      <c r="CO41" s="322" t="str">
        <f t="shared" si="62"/>
        <v/>
      </c>
      <c r="CP41" s="357"/>
      <c r="CQ41" s="82"/>
      <c r="CR41" s="82"/>
      <c r="CS41" s="82"/>
      <c r="CT41" s="82"/>
      <c r="CU41" s="91">
        <f t="shared" ref="CU41:CU72" si="69">SUM(CP41:CT41)</f>
        <v>0</v>
      </c>
      <c r="CV41" s="53">
        <f t="shared" si="36"/>
        <v>0</v>
      </c>
      <c r="CW41" s="358" t="str">
        <f t="shared" si="63"/>
        <v/>
      </c>
      <c r="CX41" s="346"/>
      <c r="CY41" s="57"/>
      <c r="CZ41" s="57"/>
      <c r="DA41" s="57"/>
      <c r="DB41" s="57"/>
      <c r="DC41" s="94">
        <f t="shared" ref="DC41:DC72" si="70">SUM(CX41:DB41)</f>
        <v>0</v>
      </c>
      <c r="DD41" s="52">
        <f t="shared" si="37"/>
        <v>0</v>
      </c>
      <c r="DE41" s="347" t="str">
        <f t="shared" si="64"/>
        <v/>
      </c>
      <c r="DF41" s="335"/>
      <c r="DG41" s="58"/>
      <c r="DH41" s="58"/>
      <c r="DI41" s="58"/>
      <c r="DJ41" s="58"/>
      <c r="DK41" s="60">
        <f t="shared" ref="DK41:DK72" si="71">SUM(DF41:DJ41)</f>
        <v>0</v>
      </c>
      <c r="DL41" s="298" t="str">
        <f t="shared" si="38"/>
        <v/>
      </c>
      <c r="DM41" s="336" t="str">
        <f t="shared" si="39"/>
        <v/>
      </c>
      <c r="DN41" s="326"/>
      <c r="DO41" s="9"/>
      <c r="DP41" s="327" t="str">
        <f t="shared" si="40"/>
        <v/>
      </c>
      <c r="DQ41" s="309">
        <f t="shared" si="41"/>
        <v>900</v>
      </c>
      <c r="DR41" s="50">
        <f t="shared" si="42"/>
        <v>0</v>
      </c>
      <c r="DS41" s="297">
        <f t="shared" si="43"/>
        <v>0</v>
      </c>
      <c r="DT41" s="54" t="str">
        <f t="shared" si="44"/>
        <v/>
      </c>
      <c r="DU41" s="51" t="str">
        <f t="shared" si="45"/>
        <v/>
      </c>
      <c r="DV41" s="51" t="str">
        <f t="shared" si="46"/>
        <v/>
      </c>
      <c r="DW41" s="318" t="str">
        <f t="shared" si="47"/>
        <v/>
      </c>
      <c r="DX41" s="56">
        <f t="shared" si="48"/>
        <v>0</v>
      </c>
      <c r="DY41" s="689"/>
      <c r="DZ41" s="690"/>
      <c r="EB41" s="300">
        <f t="shared" si="49"/>
        <v>0</v>
      </c>
      <c r="EC41" s="300" t="s">
        <v>128</v>
      </c>
      <c r="ED41" s="300">
        <f t="shared" si="50"/>
        <v>100</v>
      </c>
      <c r="EE41" s="300" t="str">
        <f t="shared" si="51"/>
        <v>0/100</v>
      </c>
      <c r="EF41" s="300">
        <f t="shared" si="52"/>
        <v>0</v>
      </c>
      <c r="EG41" s="300" t="s">
        <v>128</v>
      </c>
      <c r="EH41" s="300">
        <f t="shared" si="53"/>
        <v>100</v>
      </c>
      <c r="EI41" s="300" t="str">
        <f t="shared" si="54"/>
        <v>0/100</v>
      </c>
      <c r="EJ41" s="300">
        <f t="shared" si="55"/>
        <v>0</v>
      </c>
      <c r="EK41" s="300" t="s">
        <v>128</v>
      </c>
      <c r="EL41" s="300">
        <f t="shared" si="56"/>
        <v>100</v>
      </c>
      <c r="EM41" s="300" t="str">
        <f t="shared" si="57"/>
        <v>0/100</v>
      </c>
      <c r="EN41" s="300">
        <f t="shared" si="58"/>
        <v>0</v>
      </c>
      <c r="EO41" s="300" t="s">
        <v>128</v>
      </c>
      <c r="EP41" s="300">
        <f t="shared" si="59"/>
        <v>0</v>
      </c>
      <c r="EQ41" s="300" t="str">
        <f t="shared" si="60"/>
        <v>0/0</v>
      </c>
    </row>
    <row r="42" spans="1:147" ht="15.75">
      <c r="A42" s="6">
        <f t="shared" si="4"/>
        <v>0</v>
      </c>
      <c r="B42" s="308">
        <v>34</v>
      </c>
      <c r="C42" s="51">
        <f t="shared" si="5"/>
        <v>0</v>
      </c>
      <c r="D42" s="8"/>
      <c r="E42" s="65"/>
      <c r="F42" s="7"/>
      <c r="G42" s="8"/>
      <c r="H42" s="8"/>
      <c r="I42" s="8"/>
      <c r="J42" s="533"/>
      <c r="K42" s="480">
        <v>0</v>
      </c>
      <c r="L42" s="412">
        <v>0</v>
      </c>
      <c r="M42" s="412"/>
      <c r="N42" s="413">
        <f t="shared" si="6"/>
        <v>0</v>
      </c>
      <c r="O42" s="414">
        <v>0</v>
      </c>
      <c r="P42" s="414">
        <v>0</v>
      </c>
      <c r="Q42" s="414">
        <v>0</v>
      </c>
      <c r="R42" s="415">
        <f t="shared" si="65"/>
        <v>0</v>
      </c>
      <c r="S42" s="416">
        <v>0</v>
      </c>
      <c r="T42" s="416">
        <v>0</v>
      </c>
      <c r="U42" s="416">
        <v>0</v>
      </c>
      <c r="V42" s="417">
        <f t="shared" si="66"/>
        <v>0</v>
      </c>
      <c r="W42" s="418">
        <f t="shared" si="67"/>
        <v>0</v>
      </c>
      <c r="X42" s="419">
        <f t="shared" si="10"/>
        <v>0</v>
      </c>
      <c r="Y42" s="481" t="str">
        <f t="shared" si="11"/>
        <v/>
      </c>
      <c r="Z42" s="466">
        <v>0</v>
      </c>
      <c r="AA42" s="420">
        <v>0</v>
      </c>
      <c r="AB42" s="420"/>
      <c r="AC42" s="421">
        <f t="shared" si="12"/>
        <v>0</v>
      </c>
      <c r="AD42" s="422">
        <v>0</v>
      </c>
      <c r="AE42" s="422">
        <v>0</v>
      </c>
      <c r="AF42" s="422">
        <v>0</v>
      </c>
      <c r="AG42" s="423">
        <f t="shared" si="13"/>
        <v>0</v>
      </c>
      <c r="AH42" s="424">
        <v>0</v>
      </c>
      <c r="AI42" s="424">
        <v>0</v>
      </c>
      <c r="AJ42" s="424">
        <v>0</v>
      </c>
      <c r="AK42" s="425">
        <f t="shared" si="14"/>
        <v>0</v>
      </c>
      <c r="AL42" s="426">
        <f t="shared" si="61"/>
        <v>0</v>
      </c>
      <c r="AM42" s="427">
        <f t="shared" si="15"/>
        <v>0</v>
      </c>
      <c r="AN42" s="467" t="str">
        <f t="shared" si="16"/>
        <v/>
      </c>
      <c r="AO42" s="326">
        <v>0</v>
      </c>
      <c r="AP42" s="9">
        <v>0</v>
      </c>
      <c r="AQ42" s="9"/>
      <c r="AR42" s="428">
        <f t="shared" si="17"/>
        <v>0</v>
      </c>
      <c r="AS42" s="429">
        <v>0</v>
      </c>
      <c r="AT42" s="429">
        <v>0</v>
      </c>
      <c r="AU42" s="429">
        <v>0</v>
      </c>
      <c r="AV42" s="430">
        <f t="shared" si="18"/>
        <v>0</v>
      </c>
      <c r="AW42" s="431">
        <v>0</v>
      </c>
      <c r="AX42" s="431">
        <v>0</v>
      </c>
      <c r="AY42" s="431">
        <v>0</v>
      </c>
      <c r="AZ42" s="432">
        <f t="shared" si="19"/>
        <v>0</v>
      </c>
      <c r="BA42" s="91">
        <f t="shared" si="20"/>
        <v>0</v>
      </c>
      <c r="BB42" s="433">
        <f t="shared" si="21"/>
        <v>0</v>
      </c>
      <c r="BC42" s="456" t="str">
        <f t="shared" si="22"/>
        <v/>
      </c>
      <c r="BD42" s="445">
        <v>0</v>
      </c>
      <c r="BE42" s="434">
        <v>0</v>
      </c>
      <c r="BF42" s="434"/>
      <c r="BG42" s="435">
        <f t="shared" si="23"/>
        <v>0</v>
      </c>
      <c r="BH42" s="436">
        <v>0</v>
      </c>
      <c r="BI42" s="436">
        <v>0</v>
      </c>
      <c r="BJ42" s="436">
        <v>0</v>
      </c>
      <c r="BK42" s="437">
        <f t="shared" si="24"/>
        <v>0</v>
      </c>
      <c r="BL42" s="438">
        <v>0</v>
      </c>
      <c r="BM42" s="438">
        <v>0</v>
      </c>
      <c r="BN42" s="438">
        <v>0</v>
      </c>
      <c r="BO42" s="439">
        <f t="shared" si="25"/>
        <v>0</v>
      </c>
      <c r="BP42" s="440">
        <f t="shared" si="26"/>
        <v>0</v>
      </c>
      <c r="BQ42" s="441">
        <f t="shared" si="27"/>
        <v>0</v>
      </c>
      <c r="BR42" s="446" t="str">
        <f t="shared" si="28"/>
        <v/>
      </c>
      <c r="BS42" s="326">
        <v>0</v>
      </c>
      <c r="BT42" s="9">
        <v>0</v>
      </c>
      <c r="BU42" s="9"/>
      <c r="BV42" s="428">
        <f t="shared" si="29"/>
        <v>0</v>
      </c>
      <c r="BW42" s="429">
        <v>0</v>
      </c>
      <c r="BX42" s="429">
        <v>0</v>
      </c>
      <c r="BY42" s="429">
        <v>0</v>
      </c>
      <c r="BZ42" s="430">
        <f t="shared" si="30"/>
        <v>0</v>
      </c>
      <c r="CA42" s="431">
        <v>0</v>
      </c>
      <c r="CB42" s="431">
        <v>0</v>
      </c>
      <c r="CC42" s="431">
        <v>0</v>
      </c>
      <c r="CD42" s="432">
        <f t="shared" si="31"/>
        <v>0</v>
      </c>
      <c r="CE42" s="91">
        <f t="shared" si="32"/>
        <v>0</v>
      </c>
      <c r="CF42" s="433">
        <f t="shared" si="33"/>
        <v>0</v>
      </c>
      <c r="CG42" s="456" t="str">
        <f t="shared" si="34"/>
        <v/>
      </c>
      <c r="CH42" s="382"/>
      <c r="CI42" s="58"/>
      <c r="CJ42" s="58"/>
      <c r="CK42" s="58"/>
      <c r="CL42" s="58"/>
      <c r="CM42" s="60">
        <f t="shared" si="68"/>
        <v>0</v>
      </c>
      <c r="CN42" s="298">
        <f t="shared" si="35"/>
        <v>0</v>
      </c>
      <c r="CO42" s="322" t="str">
        <f t="shared" si="62"/>
        <v/>
      </c>
      <c r="CP42" s="357"/>
      <c r="CQ42" s="82"/>
      <c r="CR42" s="82"/>
      <c r="CS42" s="82"/>
      <c r="CT42" s="82"/>
      <c r="CU42" s="91">
        <f t="shared" si="69"/>
        <v>0</v>
      </c>
      <c r="CV42" s="53">
        <f t="shared" si="36"/>
        <v>0</v>
      </c>
      <c r="CW42" s="358" t="str">
        <f t="shared" si="63"/>
        <v/>
      </c>
      <c r="CX42" s="346"/>
      <c r="CY42" s="57"/>
      <c r="CZ42" s="57"/>
      <c r="DA42" s="57"/>
      <c r="DB42" s="57"/>
      <c r="DC42" s="94">
        <f t="shared" si="70"/>
        <v>0</v>
      </c>
      <c r="DD42" s="52">
        <f t="shared" si="37"/>
        <v>0</v>
      </c>
      <c r="DE42" s="347" t="str">
        <f t="shared" si="64"/>
        <v/>
      </c>
      <c r="DF42" s="335"/>
      <c r="DG42" s="58"/>
      <c r="DH42" s="58"/>
      <c r="DI42" s="58"/>
      <c r="DJ42" s="58"/>
      <c r="DK42" s="60">
        <f t="shared" si="71"/>
        <v>0</v>
      </c>
      <c r="DL42" s="298" t="str">
        <f t="shared" si="38"/>
        <v/>
      </c>
      <c r="DM42" s="336" t="str">
        <f t="shared" si="39"/>
        <v/>
      </c>
      <c r="DN42" s="326"/>
      <c r="DO42" s="9"/>
      <c r="DP42" s="327" t="str">
        <f t="shared" si="40"/>
        <v/>
      </c>
      <c r="DQ42" s="309">
        <f t="shared" si="41"/>
        <v>900</v>
      </c>
      <c r="DR42" s="50">
        <f t="shared" si="42"/>
        <v>0</v>
      </c>
      <c r="DS42" s="297">
        <f t="shared" si="43"/>
        <v>0</v>
      </c>
      <c r="DT42" s="54" t="str">
        <f t="shared" si="44"/>
        <v/>
      </c>
      <c r="DU42" s="51" t="str">
        <f t="shared" si="45"/>
        <v/>
      </c>
      <c r="DV42" s="51" t="str">
        <f t="shared" si="46"/>
        <v/>
      </c>
      <c r="DW42" s="318" t="str">
        <f t="shared" si="47"/>
        <v/>
      </c>
      <c r="DX42" s="56">
        <f t="shared" si="48"/>
        <v>0</v>
      </c>
      <c r="DY42" s="689"/>
      <c r="DZ42" s="690"/>
      <c r="EB42" s="300">
        <f t="shared" si="49"/>
        <v>0</v>
      </c>
      <c r="EC42" s="300" t="s">
        <v>128</v>
      </c>
      <c r="ED42" s="300">
        <f t="shared" si="50"/>
        <v>100</v>
      </c>
      <c r="EE42" s="300" t="str">
        <f t="shared" si="51"/>
        <v>0/100</v>
      </c>
      <c r="EF42" s="300">
        <f t="shared" si="52"/>
        <v>0</v>
      </c>
      <c r="EG42" s="300" t="s">
        <v>128</v>
      </c>
      <c r="EH42" s="300">
        <f t="shared" si="53"/>
        <v>100</v>
      </c>
      <c r="EI42" s="300" t="str">
        <f t="shared" si="54"/>
        <v>0/100</v>
      </c>
      <c r="EJ42" s="300">
        <f t="shared" si="55"/>
        <v>0</v>
      </c>
      <c r="EK42" s="300" t="s">
        <v>128</v>
      </c>
      <c r="EL42" s="300">
        <f t="shared" si="56"/>
        <v>100</v>
      </c>
      <c r="EM42" s="300" t="str">
        <f t="shared" si="57"/>
        <v>0/100</v>
      </c>
      <c r="EN42" s="300">
        <f t="shared" si="58"/>
        <v>0</v>
      </c>
      <c r="EO42" s="300" t="s">
        <v>128</v>
      </c>
      <c r="EP42" s="300">
        <f t="shared" si="59"/>
        <v>0</v>
      </c>
      <c r="EQ42" s="300" t="str">
        <f t="shared" si="60"/>
        <v>0/0</v>
      </c>
    </row>
    <row r="43" spans="1:147" ht="15.75">
      <c r="A43" s="6">
        <f t="shared" si="4"/>
        <v>0</v>
      </c>
      <c r="B43" s="309">
        <v>35</v>
      </c>
      <c r="C43" s="51">
        <f t="shared" si="5"/>
        <v>0</v>
      </c>
      <c r="D43" s="8"/>
      <c r="E43" s="65"/>
      <c r="F43" s="7"/>
      <c r="G43" s="8"/>
      <c r="H43" s="8"/>
      <c r="I43" s="8"/>
      <c r="J43" s="533"/>
      <c r="K43" s="480">
        <v>0</v>
      </c>
      <c r="L43" s="412">
        <v>0</v>
      </c>
      <c r="M43" s="412"/>
      <c r="N43" s="413">
        <f t="shared" si="6"/>
        <v>0</v>
      </c>
      <c r="O43" s="414">
        <v>0</v>
      </c>
      <c r="P43" s="414">
        <v>0</v>
      </c>
      <c r="Q43" s="414">
        <v>0</v>
      </c>
      <c r="R43" s="415">
        <f t="shared" si="65"/>
        <v>0</v>
      </c>
      <c r="S43" s="416">
        <v>0</v>
      </c>
      <c r="T43" s="416">
        <v>0</v>
      </c>
      <c r="U43" s="416">
        <v>0</v>
      </c>
      <c r="V43" s="417">
        <f t="shared" si="66"/>
        <v>0</v>
      </c>
      <c r="W43" s="418">
        <f t="shared" si="67"/>
        <v>0</v>
      </c>
      <c r="X43" s="419">
        <f t="shared" si="10"/>
        <v>0</v>
      </c>
      <c r="Y43" s="481" t="str">
        <f t="shared" si="11"/>
        <v/>
      </c>
      <c r="Z43" s="466">
        <v>0</v>
      </c>
      <c r="AA43" s="420">
        <v>0</v>
      </c>
      <c r="AB43" s="420"/>
      <c r="AC43" s="421">
        <f t="shared" si="12"/>
        <v>0</v>
      </c>
      <c r="AD43" s="422">
        <v>0</v>
      </c>
      <c r="AE43" s="422">
        <v>0</v>
      </c>
      <c r="AF43" s="422">
        <v>0</v>
      </c>
      <c r="AG43" s="423">
        <f t="shared" si="13"/>
        <v>0</v>
      </c>
      <c r="AH43" s="424">
        <v>0</v>
      </c>
      <c r="AI43" s="424">
        <v>0</v>
      </c>
      <c r="AJ43" s="424">
        <v>0</v>
      </c>
      <c r="AK43" s="425">
        <f t="shared" si="14"/>
        <v>0</v>
      </c>
      <c r="AL43" s="426">
        <f t="shared" si="61"/>
        <v>0</v>
      </c>
      <c r="AM43" s="427">
        <f t="shared" si="15"/>
        <v>0</v>
      </c>
      <c r="AN43" s="467" t="str">
        <f t="shared" si="16"/>
        <v/>
      </c>
      <c r="AO43" s="326">
        <v>0</v>
      </c>
      <c r="AP43" s="9">
        <v>0</v>
      </c>
      <c r="AQ43" s="9"/>
      <c r="AR43" s="428">
        <f t="shared" si="17"/>
        <v>0</v>
      </c>
      <c r="AS43" s="429">
        <v>0</v>
      </c>
      <c r="AT43" s="429">
        <v>0</v>
      </c>
      <c r="AU43" s="429">
        <v>0</v>
      </c>
      <c r="AV43" s="430">
        <f t="shared" si="18"/>
        <v>0</v>
      </c>
      <c r="AW43" s="431">
        <v>0</v>
      </c>
      <c r="AX43" s="431">
        <v>0</v>
      </c>
      <c r="AY43" s="431">
        <v>0</v>
      </c>
      <c r="AZ43" s="432">
        <f t="shared" si="19"/>
        <v>0</v>
      </c>
      <c r="BA43" s="91">
        <f t="shared" si="20"/>
        <v>0</v>
      </c>
      <c r="BB43" s="433">
        <f t="shared" si="21"/>
        <v>0</v>
      </c>
      <c r="BC43" s="456" t="str">
        <f t="shared" si="22"/>
        <v/>
      </c>
      <c r="BD43" s="445">
        <v>0</v>
      </c>
      <c r="BE43" s="434">
        <v>0</v>
      </c>
      <c r="BF43" s="434"/>
      <c r="BG43" s="435">
        <f t="shared" si="23"/>
        <v>0</v>
      </c>
      <c r="BH43" s="436">
        <v>0</v>
      </c>
      <c r="BI43" s="436">
        <v>0</v>
      </c>
      <c r="BJ43" s="436">
        <v>0</v>
      </c>
      <c r="BK43" s="437">
        <f t="shared" si="24"/>
        <v>0</v>
      </c>
      <c r="BL43" s="438">
        <v>0</v>
      </c>
      <c r="BM43" s="438">
        <v>0</v>
      </c>
      <c r="BN43" s="438">
        <v>0</v>
      </c>
      <c r="BO43" s="439">
        <f t="shared" si="25"/>
        <v>0</v>
      </c>
      <c r="BP43" s="440">
        <f t="shared" si="26"/>
        <v>0</v>
      </c>
      <c r="BQ43" s="441">
        <f t="shared" si="27"/>
        <v>0</v>
      </c>
      <c r="BR43" s="446" t="str">
        <f t="shared" si="28"/>
        <v/>
      </c>
      <c r="BS43" s="326">
        <v>0</v>
      </c>
      <c r="BT43" s="9">
        <v>0</v>
      </c>
      <c r="BU43" s="9"/>
      <c r="BV43" s="428">
        <f t="shared" si="29"/>
        <v>0</v>
      </c>
      <c r="BW43" s="429">
        <v>0</v>
      </c>
      <c r="BX43" s="429">
        <v>0</v>
      </c>
      <c r="BY43" s="429">
        <v>0</v>
      </c>
      <c r="BZ43" s="430">
        <f t="shared" si="30"/>
        <v>0</v>
      </c>
      <c r="CA43" s="431">
        <v>0</v>
      </c>
      <c r="CB43" s="431">
        <v>0</v>
      </c>
      <c r="CC43" s="431">
        <v>0</v>
      </c>
      <c r="CD43" s="432">
        <f t="shared" si="31"/>
        <v>0</v>
      </c>
      <c r="CE43" s="91">
        <f t="shared" si="32"/>
        <v>0</v>
      </c>
      <c r="CF43" s="433">
        <f t="shared" si="33"/>
        <v>0</v>
      </c>
      <c r="CG43" s="456" t="str">
        <f t="shared" si="34"/>
        <v/>
      </c>
      <c r="CH43" s="382"/>
      <c r="CI43" s="58"/>
      <c r="CJ43" s="58"/>
      <c r="CK43" s="58"/>
      <c r="CL43" s="58"/>
      <c r="CM43" s="60">
        <f t="shared" si="68"/>
        <v>0</v>
      </c>
      <c r="CN43" s="298">
        <f t="shared" si="35"/>
        <v>0</v>
      </c>
      <c r="CO43" s="322" t="str">
        <f t="shared" si="62"/>
        <v/>
      </c>
      <c r="CP43" s="357"/>
      <c r="CQ43" s="82"/>
      <c r="CR43" s="82"/>
      <c r="CS43" s="82"/>
      <c r="CT43" s="82"/>
      <c r="CU43" s="91">
        <f t="shared" si="69"/>
        <v>0</v>
      </c>
      <c r="CV43" s="53">
        <f t="shared" si="36"/>
        <v>0</v>
      </c>
      <c r="CW43" s="358" t="str">
        <f t="shared" si="63"/>
        <v/>
      </c>
      <c r="CX43" s="346"/>
      <c r="CY43" s="57"/>
      <c r="CZ43" s="57"/>
      <c r="DA43" s="57"/>
      <c r="DB43" s="57"/>
      <c r="DC43" s="94">
        <f t="shared" si="70"/>
        <v>0</v>
      </c>
      <c r="DD43" s="52">
        <f t="shared" si="37"/>
        <v>0</v>
      </c>
      <c r="DE43" s="347" t="str">
        <f t="shared" si="64"/>
        <v/>
      </c>
      <c r="DF43" s="335"/>
      <c r="DG43" s="58"/>
      <c r="DH43" s="58"/>
      <c r="DI43" s="58"/>
      <c r="DJ43" s="58"/>
      <c r="DK43" s="60">
        <f t="shared" si="71"/>
        <v>0</v>
      </c>
      <c r="DL43" s="298" t="str">
        <f t="shared" si="38"/>
        <v/>
      </c>
      <c r="DM43" s="336" t="str">
        <f t="shared" si="39"/>
        <v/>
      </c>
      <c r="DN43" s="326"/>
      <c r="DO43" s="9"/>
      <c r="DP43" s="327" t="str">
        <f t="shared" si="40"/>
        <v/>
      </c>
      <c r="DQ43" s="309">
        <f t="shared" si="41"/>
        <v>900</v>
      </c>
      <c r="DR43" s="50">
        <f t="shared" si="42"/>
        <v>0</v>
      </c>
      <c r="DS43" s="297">
        <f t="shared" si="43"/>
        <v>0</v>
      </c>
      <c r="DT43" s="54" t="str">
        <f t="shared" si="44"/>
        <v/>
      </c>
      <c r="DU43" s="51" t="str">
        <f t="shared" si="45"/>
        <v/>
      </c>
      <c r="DV43" s="51" t="str">
        <f t="shared" si="46"/>
        <v/>
      </c>
      <c r="DW43" s="318" t="str">
        <f t="shared" si="47"/>
        <v/>
      </c>
      <c r="DX43" s="56">
        <f t="shared" si="48"/>
        <v>0</v>
      </c>
      <c r="DY43" s="689"/>
      <c r="DZ43" s="690"/>
      <c r="EB43" s="300">
        <f t="shared" si="49"/>
        <v>0</v>
      </c>
      <c r="EC43" s="300" t="s">
        <v>128</v>
      </c>
      <c r="ED43" s="300">
        <f t="shared" si="50"/>
        <v>100</v>
      </c>
      <c r="EE43" s="300" t="str">
        <f t="shared" si="51"/>
        <v>0/100</v>
      </c>
      <c r="EF43" s="300">
        <f t="shared" si="52"/>
        <v>0</v>
      </c>
      <c r="EG43" s="300" t="s">
        <v>128</v>
      </c>
      <c r="EH43" s="300">
        <f t="shared" si="53"/>
        <v>100</v>
      </c>
      <c r="EI43" s="300" t="str">
        <f t="shared" si="54"/>
        <v>0/100</v>
      </c>
      <c r="EJ43" s="300">
        <f t="shared" si="55"/>
        <v>0</v>
      </c>
      <c r="EK43" s="300" t="s">
        <v>128</v>
      </c>
      <c r="EL43" s="300">
        <f t="shared" si="56"/>
        <v>100</v>
      </c>
      <c r="EM43" s="300" t="str">
        <f t="shared" si="57"/>
        <v>0/100</v>
      </c>
      <c r="EN43" s="300">
        <f t="shared" si="58"/>
        <v>0</v>
      </c>
      <c r="EO43" s="300" t="s">
        <v>128</v>
      </c>
      <c r="EP43" s="300">
        <f t="shared" si="59"/>
        <v>0</v>
      </c>
      <c r="EQ43" s="300" t="str">
        <f t="shared" si="60"/>
        <v>0/0</v>
      </c>
    </row>
    <row r="44" spans="1:147" ht="15.75">
      <c r="A44" s="6">
        <f t="shared" si="4"/>
        <v>0</v>
      </c>
      <c r="B44" s="308">
        <v>36</v>
      </c>
      <c r="C44" s="51">
        <f t="shared" si="5"/>
        <v>0</v>
      </c>
      <c r="D44" s="8"/>
      <c r="E44" s="65"/>
      <c r="F44" s="7"/>
      <c r="G44" s="8"/>
      <c r="H44" s="8"/>
      <c r="I44" s="8"/>
      <c r="J44" s="533"/>
      <c r="K44" s="480">
        <v>0</v>
      </c>
      <c r="L44" s="412">
        <v>0</v>
      </c>
      <c r="M44" s="412"/>
      <c r="N44" s="413">
        <f t="shared" si="6"/>
        <v>0</v>
      </c>
      <c r="O44" s="414">
        <v>0</v>
      </c>
      <c r="P44" s="414">
        <v>0</v>
      </c>
      <c r="Q44" s="414">
        <v>0</v>
      </c>
      <c r="R44" s="415">
        <f t="shared" si="65"/>
        <v>0</v>
      </c>
      <c r="S44" s="416">
        <v>0</v>
      </c>
      <c r="T44" s="416">
        <v>0</v>
      </c>
      <c r="U44" s="416">
        <v>0</v>
      </c>
      <c r="V44" s="417">
        <f t="shared" si="66"/>
        <v>0</v>
      </c>
      <c r="W44" s="418">
        <f t="shared" si="67"/>
        <v>0</v>
      </c>
      <c r="X44" s="419">
        <f t="shared" si="10"/>
        <v>0</v>
      </c>
      <c r="Y44" s="481" t="str">
        <f t="shared" si="11"/>
        <v/>
      </c>
      <c r="Z44" s="466">
        <v>0</v>
      </c>
      <c r="AA44" s="420">
        <v>0</v>
      </c>
      <c r="AB44" s="420"/>
      <c r="AC44" s="421">
        <f t="shared" si="12"/>
        <v>0</v>
      </c>
      <c r="AD44" s="422">
        <v>0</v>
      </c>
      <c r="AE44" s="422">
        <v>0</v>
      </c>
      <c r="AF44" s="422">
        <v>0</v>
      </c>
      <c r="AG44" s="423">
        <f t="shared" si="13"/>
        <v>0</v>
      </c>
      <c r="AH44" s="424">
        <v>0</v>
      </c>
      <c r="AI44" s="424">
        <v>0</v>
      </c>
      <c r="AJ44" s="424">
        <v>0</v>
      </c>
      <c r="AK44" s="425">
        <f t="shared" si="14"/>
        <v>0</v>
      </c>
      <c r="AL44" s="426">
        <f t="shared" si="61"/>
        <v>0</v>
      </c>
      <c r="AM44" s="427">
        <f t="shared" si="15"/>
        <v>0</v>
      </c>
      <c r="AN44" s="467" t="str">
        <f t="shared" si="16"/>
        <v/>
      </c>
      <c r="AO44" s="326">
        <v>0</v>
      </c>
      <c r="AP44" s="9">
        <v>0</v>
      </c>
      <c r="AQ44" s="9"/>
      <c r="AR44" s="428">
        <f t="shared" si="17"/>
        <v>0</v>
      </c>
      <c r="AS44" s="429">
        <v>0</v>
      </c>
      <c r="AT44" s="429">
        <v>0</v>
      </c>
      <c r="AU44" s="429">
        <v>0</v>
      </c>
      <c r="AV44" s="430">
        <f t="shared" si="18"/>
        <v>0</v>
      </c>
      <c r="AW44" s="431">
        <v>0</v>
      </c>
      <c r="AX44" s="431">
        <v>0</v>
      </c>
      <c r="AY44" s="431">
        <v>0</v>
      </c>
      <c r="AZ44" s="432">
        <f t="shared" si="19"/>
        <v>0</v>
      </c>
      <c r="BA44" s="91">
        <f t="shared" si="20"/>
        <v>0</v>
      </c>
      <c r="BB44" s="433">
        <f t="shared" si="21"/>
        <v>0</v>
      </c>
      <c r="BC44" s="456" t="str">
        <f t="shared" si="22"/>
        <v/>
      </c>
      <c r="BD44" s="445">
        <v>0</v>
      </c>
      <c r="BE44" s="434">
        <v>0</v>
      </c>
      <c r="BF44" s="434"/>
      <c r="BG44" s="435">
        <f t="shared" si="23"/>
        <v>0</v>
      </c>
      <c r="BH44" s="436">
        <v>0</v>
      </c>
      <c r="BI44" s="436">
        <v>0</v>
      </c>
      <c r="BJ44" s="436">
        <v>0</v>
      </c>
      <c r="BK44" s="437">
        <f t="shared" si="24"/>
        <v>0</v>
      </c>
      <c r="BL44" s="438">
        <v>0</v>
      </c>
      <c r="BM44" s="438">
        <v>0</v>
      </c>
      <c r="BN44" s="438">
        <v>0</v>
      </c>
      <c r="BO44" s="439">
        <f t="shared" si="25"/>
        <v>0</v>
      </c>
      <c r="BP44" s="440">
        <f t="shared" si="26"/>
        <v>0</v>
      </c>
      <c r="BQ44" s="441">
        <f t="shared" si="27"/>
        <v>0</v>
      </c>
      <c r="BR44" s="446" t="str">
        <f t="shared" si="28"/>
        <v/>
      </c>
      <c r="BS44" s="326">
        <v>0</v>
      </c>
      <c r="BT44" s="9">
        <v>0</v>
      </c>
      <c r="BU44" s="9"/>
      <c r="BV44" s="428">
        <f t="shared" si="29"/>
        <v>0</v>
      </c>
      <c r="BW44" s="429">
        <v>0</v>
      </c>
      <c r="BX44" s="429">
        <v>0</v>
      </c>
      <c r="BY44" s="429">
        <v>0</v>
      </c>
      <c r="BZ44" s="430">
        <f t="shared" si="30"/>
        <v>0</v>
      </c>
      <c r="CA44" s="431">
        <v>0</v>
      </c>
      <c r="CB44" s="431">
        <v>0</v>
      </c>
      <c r="CC44" s="431">
        <v>0</v>
      </c>
      <c r="CD44" s="432">
        <f t="shared" si="31"/>
        <v>0</v>
      </c>
      <c r="CE44" s="91">
        <f t="shared" si="32"/>
        <v>0</v>
      </c>
      <c r="CF44" s="433">
        <f t="shared" si="33"/>
        <v>0</v>
      </c>
      <c r="CG44" s="456" t="str">
        <f t="shared" si="34"/>
        <v/>
      </c>
      <c r="CH44" s="382"/>
      <c r="CI44" s="58"/>
      <c r="CJ44" s="58"/>
      <c r="CK44" s="58"/>
      <c r="CL44" s="58"/>
      <c r="CM44" s="60">
        <f t="shared" si="68"/>
        <v>0</v>
      </c>
      <c r="CN44" s="298">
        <f t="shared" si="35"/>
        <v>0</v>
      </c>
      <c r="CO44" s="322" t="str">
        <f t="shared" si="62"/>
        <v/>
      </c>
      <c r="CP44" s="357"/>
      <c r="CQ44" s="82"/>
      <c r="CR44" s="82"/>
      <c r="CS44" s="82"/>
      <c r="CT44" s="82"/>
      <c r="CU44" s="91">
        <f t="shared" si="69"/>
        <v>0</v>
      </c>
      <c r="CV44" s="53">
        <f t="shared" si="36"/>
        <v>0</v>
      </c>
      <c r="CW44" s="358" t="str">
        <f t="shared" si="63"/>
        <v/>
      </c>
      <c r="CX44" s="346"/>
      <c r="CY44" s="57"/>
      <c r="CZ44" s="57"/>
      <c r="DA44" s="57"/>
      <c r="DB44" s="57"/>
      <c r="DC44" s="94">
        <f t="shared" si="70"/>
        <v>0</v>
      </c>
      <c r="DD44" s="52">
        <f t="shared" si="37"/>
        <v>0</v>
      </c>
      <c r="DE44" s="347" t="str">
        <f t="shared" si="64"/>
        <v/>
      </c>
      <c r="DF44" s="335"/>
      <c r="DG44" s="58"/>
      <c r="DH44" s="58"/>
      <c r="DI44" s="58"/>
      <c r="DJ44" s="58"/>
      <c r="DK44" s="60">
        <f t="shared" si="71"/>
        <v>0</v>
      </c>
      <c r="DL44" s="298" t="str">
        <f t="shared" si="38"/>
        <v/>
      </c>
      <c r="DM44" s="336" t="str">
        <f t="shared" si="39"/>
        <v/>
      </c>
      <c r="DN44" s="326"/>
      <c r="DO44" s="9"/>
      <c r="DP44" s="327" t="str">
        <f t="shared" si="40"/>
        <v/>
      </c>
      <c r="DQ44" s="309">
        <f t="shared" si="41"/>
        <v>900</v>
      </c>
      <c r="DR44" s="50">
        <f t="shared" si="42"/>
        <v>0</v>
      </c>
      <c r="DS44" s="297">
        <f t="shared" si="43"/>
        <v>0</v>
      </c>
      <c r="DT44" s="54" t="str">
        <f t="shared" si="44"/>
        <v/>
      </c>
      <c r="DU44" s="51" t="str">
        <f t="shared" si="45"/>
        <v/>
      </c>
      <c r="DV44" s="51" t="str">
        <f t="shared" si="46"/>
        <v/>
      </c>
      <c r="DW44" s="318" t="str">
        <f t="shared" si="47"/>
        <v/>
      </c>
      <c r="DX44" s="56">
        <f t="shared" si="48"/>
        <v>0</v>
      </c>
      <c r="DY44" s="689"/>
      <c r="DZ44" s="690"/>
      <c r="EB44" s="300">
        <f t="shared" si="49"/>
        <v>0</v>
      </c>
      <c r="EC44" s="300" t="s">
        <v>128</v>
      </c>
      <c r="ED44" s="300">
        <f t="shared" si="50"/>
        <v>100</v>
      </c>
      <c r="EE44" s="300" t="str">
        <f t="shared" si="51"/>
        <v>0/100</v>
      </c>
      <c r="EF44" s="300">
        <f t="shared" si="52"/>
        <v>0</v>
      </c>
      <c r="EG44" s="300" t="s">
        <v>128</v>
      </c>
      <c r="EH44" s="300">
        <f t="shared" si="53"/>
        <v>100</v>
      </c>
      <c r="EI44" s="300" t="str">
        <f t="shared" si="54"/>
        <v>0/100</v>
      </c>
      <c r="EJ44" s="300">
        <f t="shared" si="55"/>
        <v>0</v>
      </c>
      <c r="EK44" s="300" t="s">
        <v>128</v>
      </c>
      <c r="EL44" s="300">
        <f t="shared" si="56"/>
        <v>100</v>
      </c>
      <c r="EM44" s="300" t="str">
        <f t="shared" si="57"/>
        <v>0/100</v>
      </c>
      <c r="EN44" s="300">
        <f t="shared" si="58"/>
        <v>0</v>
      </c>
      <c r="EO44" s="300" t="s">
        <v>128</v>
      </c>
      <c r="EP44" s="300">
        <f t="shared" si="59"/>
        <v>0</v>
      </c>
      <c r="EQ44" s="300" t="str">
        <f t="shared" si="60"/>
        <v>0/0</v>
      </c>
    </row>
    <row r="45" spans="1:147" ht="15.75">
      <c r="A45" s="6">
        <f t="shared" si="4"/>
        <v>0</v>
      </c>
      <c r="B45" s="309">
        <v>37</v>
      </c>
      <c r="C45" s="51">
        <f t="shared" si="5"/>
        <v>0</v>
      </c>
      <c r="D45" s="8"/>
      <c r="E45" s="65"/>
      <c r="F45" s="7"/>
      <c r="G45" s="8"/>
      <c r="H45" s="8"/>
      <c r="I45" s="8"/>
      <c r="J45" s="533"/>
      <c r="K45" s="480">
        <v>0</v>
      </c>
      <c r="L45" s="412">
        <v>0</v>
      </c>
      <c r="M45" s="412"/>
      <c r="N45" s="413">
        <f t="shared" si="6"/>
        <v>0</v>
      </c>
      <c r="O45" s="414">
        <v>0</v>
      </c>
      <c r="P45" s="414">
        <v>0</v>
      </c>
      <c r="Q45" s="414">
        <v>0</v>
      </c>
      <c r="R45" s="415">
        <f t="shared" si="65"/>
        <v>0</v>
      </c>
      <c r="S45" s="416">
        <v>0</v>
      </c>
      <c r="T45" s="416">
        <v>0</v>
      </c>
      <c r="U45" s="416">
        <v>0</v>
      </c>
      <c r="V45" s="417">
        <f t="shared" si="66"/>
        <v>0</v>
      </c>
      <c r="W45" s="418">
        <f t="shared" si="67"/>
        <v>0</v>
      </c>
      <c r="X45" s="419">
        <f t="shared" si="10"/>
        <v>0</v>
      </c>
      <c r="Y45" s="481" t="str">
        <f t="shared" si="11"/>
        <v/>
      </c>
      <c r="Z45" s="466">
        <v>0</v>
      </c>
      <c r="AA45" s="420">
        <v>0</v>
      </c>
      <c r="AB45" s="420"/>
      <c r="AC45" s="421">
        <f t="shared" si="12"/>
        <v>0</v>
      </c>
      <c r="AD45" s="422">
        <v>0</v>
      </c>
      <c r="AE45" s="422">
        <v>0</v>
      </c>
      <c r="AF45" s="422">
        <v>0</v>
      </c>
      <c r="AG45" s="423">
        <f t="shared" si="13"/>
        <v>0</v>
      </c>
      <c r="AH45" s="424">
        <v>0</v>
      </c>
      <c r="AI45" s="424">
        <v>0</v>
      </c>
      <c r="AJ45" s="424">
        <v>0</v>
      </c>
      <c r="AK45" s="425">
        <f t="shared" si="14"/>
        <v>0</v>
      </c>
      <c r="AL45" s="426">
        <f t="shared" si="61"/>
        <v>0</v>
      </c>
      <c r="AM45" s="427">
        <f t="shared" si="15"/>
        <v>0</v>
      </c>
      <c r="AN45" s="467" t="str">
        <f t="shared" si="16"/>
        <v/>
      </c>
      <c r="AO45" s="326">
        <v>0</v>
      </c>
      <c r="AP45" s="9">
        <v>0</v>
      </c>
      <c r="AQ45" s="9"/>
      <c r="AR45" s="428">
        <f t="shared" si="17"/>
        <v>0</v>
      </c>
      <c r="AS45" s="429">
        <v>0</v>
      </c>
      <c r="AT45" s="429">
        <v>0</v>
      </c>
      <c r="AU45" s="429">
        <v>0</v>
      </c>
      <c r="AV45" s="430">
        <f t="shared" si="18"/>
        <v>0</v>
      </c>
      <c r="AW45" s="431">
        <v>0</v>
      </c>
      <c r="AX45" s="431">
        <v>0</v>
      </c>
      <c r="AY45" s="431">
        <v>0</v>
      </c>
      <c r="AZ45" s="432">
        <f t="shared" si="19"/>
        <v>0</v>
      </c>
      <c r="BA45" s="91">
        <f t="shared" si="20"/>
        <v>0</v>
      </c>
      <c r="BB45" s="433">
        <f t="shared" si="21"/>
        <v>0</v>
      </c>
      <c r="BC45" s="456" t="str">
        <f t="shared" si="22"/>
        <v/>
      </c>
      <c r="BD45" s="445">
        <v>0</v>
      </c>
      <c r="BE45" s="434">
        <v>0</v>
      </c>
      <c r="BF45" s="434"/>
      <c r="BG45" s="435">
        <f t="shared" si="23"/>
        <v>0</v>
      </c>
      <c r="BH45" s="436">
        <v>0</v>
      </c>
      <c r="BI45" s="436">
        <v>0</v>
      </c>
      <c r="BJ45" s="436">
        <v>0</v>
      </c>
      <c r="BK45" s="437">
        <f t="shared" si="24"/>
        <v>0</v>
      </c>
      <c r="BL45" s="438">
        <v>0</v>
      </c>
      <c r="BM45" s="438">
        <v>0</v>
      </c>
      <c r="BN45" s="438">
        <v>0</v>
      </c>
      <c r="BO45" s="439">
        <f t="shared" si="25"/>
        <v>0</v>
      </c>
      <c r="BP45" s="440">
        <f t="shared" si="26"/>
        <v>0</v>
      </c>
      <c r="BQ45" s="441">
        <f t="shared" si="27"/>
        <v>0</v>
      </c>
      <c r="BR45" s="446" t="str">
        <f t="shared" si="28"/>
        <v/>
      </c>
      <c r="BS45" s="326">
        <v>0</v>
      </c>
      <c r="BT45" s="9">
        <v>0</v>
      </c>
      <c r="BU45" s="9"/>
      <c r="BV45" s="428">
        <f t="shared" si="29"/>
        <v>0</v>
      </c>
      <c r="BW45" s="429">
        <v>0</v>
      </c>
      <c r="BX45" s="429">
        <v>0</v>
      </c>
      <c r="BY45" s="429">
        <v>0</v>
      </c>
      <c r="BZ45" s="430">
        <f t="shared" si="30"/>
        <v>0</v>
      </c>
      <c r="CA45" s="431">
        <v>0</v>
      </c>
      <c r="CB45" s="431">
        <v>0</v>
      </c>
      <c r="CC45" s="431">
        <v>0</v>
      </c>
      <c r="CD45" s="432">
        <f t="shared" si="31"/>
        <v>0</v>
      </c>
      <c r="CE45" s="91">
        <f t="shared" si="32"/>
        <v>0</v>
      </c>
      <c r="CF45" s="433">
        <f t="shared" si="33"/>
        <v>0</v>
      </c>
      <c r="CG45" s="456" t="str">
        <f t="shared" si="34"/>
        <v/>
      </c>
      <c r="CH45" s="382"/>
      <c r="CI45" s="58"/>
      <c r="CJ45" s="58"/>
      <c r="CK45" s="58"/>
      <c r="CL45" s="58"/>
      <c r="CM45" s="60">
        <f t="shared" si="68"/>
        <v>0</v>
      </c>
      <c r="CN45" s="298">
        <f t="shared" si="35"/>
        <v>0</v>
      </c>
      <c r="CO45" s="322" t="str">
        <f t="shared" si="62"/>
        <v/>
      </c>
      <c r="CP45" s="357"/>
      <c r="CQ45" s="82"/>
      <c r="CR45" s="82"/>
      <c r="CS45" s="82"/>
      <c r="CT45" s="82"/>
      <c r="CU45" s="91">
        <f t="shared" si="69"/>
        <v>0</v>
      </c>
      <c r="CV45" s="53">
        <f t="shared" si="36"/>
        <v>0</v>
      </c>
      <c r="CW45" s="358" t="str">
        <f t="shared" si="63"/>
        <v/>
      </c>
      <c r="CX45" s="346"/>
      <c r="CY45" s="57"/>
      <c r="CZ45" s="57"/>
      <c r="DA45" s="57"/>
      <c r="DB45" s="57"/>
      <c r="DC45" s="94">
        <f t="shared" si="70"/>
        <v>0</v>
      </c>
      <c r="DD45" s="52">
        <f t="shared" si="37"/>
        <v>0</v>
      </c>
      <c r="DE45" s="347" t="str">
        <f t="shared" si="64"/>
        <v/>
      </c>
      <c r="DF45" s="335"/>
      <c r="DG45" s="58"/>
      <c r="DH45" s="58"/>
      <c r="DI45" s="58"/>
      <c r="DJ45" s="58"/>
      <c r="DK45" s="60">
        <f t="shared" si="71"/>
        <v>0</v>
      </c>
      <c r="DL45" s="298" t="str">
        <f t="shared" si="38"/>
        <v/>
      </c>
      <c r="DM45" s="336" t="str">
        <f t="shared" si="39"/>
        <v/>
      </c>
      <c r="DN45" s="326"/>
      <c r="DO45" s="9"/>
      <c r="DP45" s="327" t="str">
        <f t="shared" si="40"/>
        <v/>
      </c>
      <c r="DQ45" s="309">
        <f t="shared" si="41"/>
        <v>900</v>
      </c>
      <c r="DR45" s="50">
        <f t="shared" si="42"/>
        <v>0</v>
      </c>
      <c r="DS45" s="297">
        <f t="shared" si="43"/>
        <v>0</v>
      </c>
      <c r="DT45" s="54" t="str">
        <f t="shared" si="44"/>
        <v/>
      </c>
      <c r="DU45" s="51" t="str">
        <f t="shared" si="45"/>
        <v/>
      </c>
      <c r="DV45" s="51" t="str">
        <f t="shared" si="46"/>
        <v/>
      </c>
      <c r="DW45" s="318" t="str">
        <f t="shared" si="47"/>
        <v/>
      </c>
      <c r="DX45" s="56">
        <f t="shared" si="48"/>
        <v>0</v>
      </c>
      <c r="DY45" s="689"/>
      <c r="DZ45" s="690"/>
      <c r="EB45" s="300">
        <f t="shared" si="49"/>
        <v>0</v>
      </c>
      <c r="EC45" s="300" t="s">
        <v>128</v>
      </c>
      <c r="ED45" s="300">
        <f t="shared" si="50"/>
        <v>100</v>
      </c>
      <c r="EE45" s="300" t="str">
        <f t="shared" si="51"/>
        <v>0/100</v>
      </c>
      <c r="EF45" s="300">
        <f t="shared" si="52"/>
        <v>0</v>
      </c>
      <c r="EG45" s="300" t="s">
        <v>128</v>
      </c>
      <c r="EH45" s="300">
        <f t="shared" si="53"/>
        <v>100</v>
      </c>
      <c r="EI45" s="300" t="str">
        <f t="shared" si="54"/>
        <v>0/100</v>
      </c>
      <c r="EJ45" s="300">
        <f t="shared" si="55"/>
        <v>0</v>
      </c>
      <c r="EK45" s="300" t="s">
        <v>128</v>
      </c>
      <c r="EL45" s="300">
        <f t="shared" si="56"/>
        <v>100</v>
      </c>
      <c r="EM45" s="300" t="str">
        <f t="shared" si="57"/>
        <v>0/100</v>
      </c>
      <c r="EN45" s="300">
        <f t="shared" si="58"/>
        <v>0</v>
      </c>
      <c r="EO45" s="300" t="s">
        <v>128</v>
      </c>
      <c r="EP45" s="300">
        <f t="shared" si="59"/>
        <v>0</v>
      </c>
      <c r="EQ45" s="300" t="str">
        <f t="shared" si="60"/>
        <v>0/0</v>
      </c>
    </row>
    <row r="46" spans="1:147" ht="15.75">
      <c r="A46" s="6">
        <f t="shared" si="4"/>
        <v>0</v>
      </c>
      <c r="B46" s="308">
        <v>38</v>
      </c>
      <c r="C46" s="51">
        <f t="shared" si="5"/>
        <v>0</v>
      </c>
      <c r="D46" s="8"/>
      <c r="E46" s="65"/>
      <c r="F46" s="7"/>
      <c r="G46" s="8"/>
      <c r="H46" s="8"/>
      <c r="I46" s="8"/>
      <c r="J46" s="533"/>
      <c r="K46" s="480">
        <v>0</v>
      </c>
      <c r="L46" s="412">
        <v>0</v>
      </c>
      <c r="M46" s="412"/>
      <c r="N46" s="413">
        <f t="shared" si="6"/>
        <v>0</v>
      </c>
      <c r="O46" s="414">
        <v>0</v>
      </c>
      <c r="P46" s="414">
        <v>0</v>
      </c>
      <c r="Q46" s="414">
        <v>0</v>
      </c>
      <c r="R46" s="415">
        <f t="shared" si="65"/>
        <v>0</v>
      </c>
      <c r="S46" s="416">
        <v>0</v>
      </c>
      <c r="T46" s="416">
        <v>0</v>
      </c>
      <c r="U46" s="416">
        <v>0</v>
      </c>
      <c r="V46" s="417">
        <f t="shared" si="66"/>
        <v>0</v>
      </c>
      <c r="W46" s="418">
        <f t="shared" si="67"/>
        <v>0</v>
      </c>
      <c r="X46" s="419">
        <f t="shared" si="10"/>
        <v>0</v>
      </c>
      <c r="Y46" s="481" t="str">
        <f t="shared" si="11"/>
        <v/>
      </c>
      <c r="Z46" s="466">
        <v>0</v>
      </c>
      <c r="AA46" s="420">
        <v>0</v>
      </c>
      <c r="AB46" s="420"/>
      <c r="AC46" s="421">
        <f t="shared" si="12"/>
        <v>0</v>
      </c>
      <c r="AD46" s="422">
        <v>0</v>
      </c>
      <c r="AE46" s="422">
        <v>0</v>
      </c>
      <c r="AF46" s="422">
        <v>0</v>
      </c>
      <c r="AG46" s="423">
        <f t="shared" si="13"/>
        <v>0</v>
      </c>
      <c r="AH46" s="424">
        <v>0</v>
      </c>
      <c r="AI46" s="424">
        <v>0</v>
      </c>
      <c r="AJ46" s="424">
        <v>0</v>
      </c>
      <c r="AK46" s="425">
        <f t="shared" si="14"/>
        <v>0</v>
      </c>
      <c r="AL46" s="426">
        <f t="shared" si="61"/>
        <v>0</v>
      </c>
      <c r="AM46" s="427">
        <f t="shared" si="15"/>
        <v>0</v>
      </c>
      <c r="AN46" s="467" t="str">
        <f t="shared" si="16"/>
        <v/>
      </c>
      <c r="AO46" s="326">
        <v>0</v>
      </c>
      <c r="AP46" s="9">
        <v>0</v>
      </c>
      <c r="AQ46" s="9"/>
      <c r="AR46" s="428">
        <f t="shared" si="17"/>
        <v>0</v>
      </c>
      <c r="AS46" s="429">
        <v>0</v>
      </c>
      <c r="AT46" s="429">
        <v>0</v>
      </c>
      <c r="AU46" s="429">
        <v>0</v>
      </c>
      <c r="AV46" s="430">
        <f t="shared" si="18"/>
        <v>0</v>
      </c>
      <c r="AW46" s="431">
        <v>0</v>
      </c>
      <c r="AX46" s="431">
        <v>0</v>
      </c>
      <c r="AY46" s="431">
        <v>0</v>
      </c>
      <c r="AZ46" s="432">
        <f t="shared" si="19"/>
        <v>0</v>
      </c>
      <c r="BA46" s="91">
        <f t="shared" si="20"/>
        <v>0</v>
      </c>
      <c r="BB46" s="433">
        <f t="shared" si="21"/>
        <v>0</v>
      </c>
      <c r="BC46" s="456" t="str">
        <f t="shared" si="22"/>
        <v/>
      </c>
      <c r="BD46" s="445">
        <v>0</v>
      </c>
      <c r="BE46" s="434">
        <v>0</v>
      </c>
      <c r="BF46" s="434"/>
      <c r="BG46" s="435">
        <f t="shared" si="23"/>
        <v>0</v>
      </c>
      <c r="BH46" s="436">
        <v>0</v>
      </c>
      <c r="BI46" s="436">
        <v>0</v>
      </c>
      <c r="BJ46" s="436">
        <v>0</v>
      </c>
      <c r="BK46" s="437">
        <f t="shared" si="24"/>
        <v>0</v>
      </c>
      <c r="BL46" s="438">
        <v>0</v>
      </c>
      <c r="BM46" s="438">
        <v>0</v>
      </c>
      <c r="BN46" s="438">
        <v>0</v>
      </c>
      <c r="BO46" s="439">
        <f t="shared" si="25"/>
        <v>0</v>
      </c>
      <c r="BP46" s="440">
        <f t="shared" si="26"/>
        <v>0</v>
      </c>
      <c r="BQ46" s="441">
        <f t="shared" si="27"/>
        <v>0</v>
      </c>
      <c r="BR46" s="446" t="str">
        <f t="shared" si="28"/>
        <v/>
      </c>
      <c r="BS46" s="326">
        <v>0</v>
      </c>
      <c r="BT46" s="9">
        <v>0</v>
      </c>
      <c r="BU46" s="9"/>
      <c r="BV46" s="428">
        <f t="shared" si="29"/>
        <v>0</v>
      </c>
      <c r="BW46" s="429">
        <v>0</v>
      </c>
      <c r="BX46" s="429">
        <v>0</v>
      </c>
      <c r="BY46" s="429">
        <v>0</v>
      </c>
      <c r="BZ46" s="430">
        <f t="shared" si="30"/>
        <v>0</v>
      </c>
      <c r="CA46" s="431">
        <v>0</v>
      </c>
      <c r="CB46" s="431">
        <v>0</v>
      </c>
      <c r="CC46" s="431">
        <v>0</v>
      </c>
      <c r="CD46" s="432">
        <f t="shared" si="31"/>
        <v>0</v>
      </c>
      <c r="CE46" s="91">
        <f t="shared" si="32"/>
        <v>0</v>
      </c>
      <c r="CF46" s="433">
        <f t="shared" si="33"/>
        <v>0</v>
      </c>
      <c r="CG46" s="456" t="str">
        <f t="shared" si="34"/>
        <v/>
      </c>
      <c r="CH46" s="382"/>
      <c r="CI46" s="58"/>
      <c r="CJ46" s="58"/>
      <c r="CK46" s="58"/>
      <c r="CL46" s="58"/>
      <c r="CM46" s="60">
        <f t="shared" si="68"/>
        <v>0</v>
      </c>
      <c r="CN46" s="298">
        <f t="shared" si="35"/>
        <v>0</v>
      </c>
      <c r="CO46" s="322" t="str">
        <f t="shared" si="62"/>
        <v/>
      </c>
      <c r="CP46" s="357"/>
      <c r="CQ46" s="82"/>
      <c r="CR46" s="82"/>
      <c r="CS46" s="82"/>
      <c r="CT46" s="82"/>
      <c r="CU46" s="91">
        <f t="shared" si="69"/>
        <v>0</v>
      </c>
      <c r="CV46" s="53">
        <f t="shared" si="36"/>
        <v>0</v>
      </c>
      <c r="CW46" s="358" t="str">
        <f t="shared" si="63"/>
        <v/>
      </c>
      <c r="CX46" s="346"/>
      <c r="CY46" s="57"/>
      <c r="CZ46" s="57"/>
      <c r="DA46" s="57"/>
      <c r="DB46" s="57"/>
      <c r="DC46" s="94">
        <f t="shared" si="70"/>
        <v>0</v>
      </c>
      <c r="DD46" s="52">
        <f t="shared" si="37"/>
        <v>0</v>
      </c>
      <c r="DE46" s="347" t="str">
        <f t="shared" si="64"/>
        <v/>
      </c>
      <c r="DF46" s="335"/>
      <c r="DG46" s="58"/>
      <c r="DH46" s="58"/>
      <c r="DI46" s="58"/>
      <c r="DJ46" s="58"/>
      <c r="DK46" s="60">
        <f t="shared" si="71"/>
        <v>0</v>
      </c>
      <c r="DL46" s="298" t="str">
        <f t="shared" si="38"/>
        <v/>
      </c>
      <c r="DM46" s="336" t="str">
        <f t="shared" si="39"/>
        <v/>
      </c>
      <c r="DN46" s="326"/>
      <c r="DO46" s="9"/>
      <c r="DP46" s="327" t="str">
        <f t="shared" si="40"/>
        <v/>
      </c>
      <c r="DQ46" s="309">
        <f t="shared" si="41"/>
        <v>900</v>
      </c>
      <c r="DR46" s="50">
        <f t="shared" si="42"/>
        <v>0</v>
      </c>
      <c r="DS46" s="297">
        <f t="shared" si="43"/>
        <v>0</v>
      </c>
      <c r="DT46" s="54" t="str">
        <f t="shared" si="44"/>
        <v/>
      </c>
      <c r="DU46" s="51" t="str">
        <f t="shared" si="45"/>
        <v/>
      </c>
      <c r="DV46" s="51" t="str">
        <f t="shared" si="46"/>
        <v/>
      </c>
      <c r="DW46" s="318" t="str">
        <f t="shared" si="47"/>
        <v/>
      </c>
      <c r="DX46" s="56">
        <f t="shared" si="48"/>
        <v>0</v>
      </c>
      <c r="DY46" s="689"/>
      <c r="DZ46" s="690"/>
      <c r="EB46" s="300">
        <f t="shared" si="49"/>
        <v>0</v>
      </c>
      <c r="EC46" s="300" t="s">
        <v>128</v>
      </c>
      <c r="ED46" s="300">
        <f t="shared" si="50"/>
        <v>100</v>
      </c>
      <c r="EE46" s="300" t="str">
        <f t="shared" si="51"/>
        <v>0/100</v>
      </c>
      <c r="EF46" s="300">
        <f t="shared" si="52"/>
        <v>0</v>
      </c>
      <c r="EG46" s="300" t="s">
        <v>128</v>
      </c>
      <c r="EH46" s="300">
        <f t="shared" si="53"/>
        <v>100</v>
      </c>
      <c r="EI46" s="300" t="str">
        <f t="shared" si="54"/>
        <v>0/100</v>
      </c>
      <c r="EJ46" s="300">
        <f t="shared" si="55"/>
        <v>0</v>
      </c>
      <c r="EK46" s="300" t="s">
        <v>128</v>
      </c>
      <c r="EL46" s="300">
        <f t="shared" si="56"/>
        <v>100</v>
      </c>
      <c r="EM46" s="300" t="str">
        <f t="shared" si="57"/>
        <v>0/100</v>
      </c>
      <c r="EN46" s="300">
        <f t="shared" si="58"/>
        <v>0</v>
      </c>
      <c r="EO46" s="300" t="s">
        <v>128</v>
      </c>
      <c r="EP46" s="300">
        <f t="shared" si="59"/>
        <v>0</v>
      </c>
      <c r="EQ46" s="300" t="str">
        <f t="shared" si="60"/>
        <v>0/0</v>
      </c>
    </row>
    <row r="47" spans="1:147" ht="15.75">
      <c r="A47" s="6">
        <f t="shared" si="4"/>
        <v>0</v>
      </c>
      <c r="B47" s="309">
        <v>39</v>
      </c>
      <c r="C47" s="51">
        <f t="shared" si="5"/>
        <v>0</v>
      </c>
      <c r="D47" s="8"/>
      <c r="E47" s="65"/>
      <c r="F47" s="7"/>
      <c r="G47" s="8"/>
      <c r="H47" s="8"/>
      <c r="I47" s="8"/>
      <c r="J47" s="533"/>
      <c r="K47" s="480">
        <v>0</v>
      </c>
      <c r="L47" s="412">
        <v>0</v>
      </c>
      <c r="M47" s="412"/>
      <c r="N47" s="413">
        <f t="shared" si="6"/>
        <v>0</v>
      </c>
      <c r="O47" s="414">
        <v>0</v>
      </c>
      <c r="P47" s="414">
        <v>0</v>
      </c>
      <c r="Q47" s="414">
        <v>0</v>
      </c>
      <c r="R47" s="415">
        <f t="shared" si="65"/>
        <v>0</v>
      </c>
      <c r="S47" s="416">
        <v>0</v>
      </c>
      <c r="T47" s="416">
        <v>0</v>
      </c>
      <c r="U47" s="416">
        <v>0</v>
      </c>
      <c r="V47" s="417">
        <f t="shared" si="66"/>
        <v>0</v>
      </c>
      <c r="W47" s="418">
        <f t="shared" si="67"/>
        <v>0</v>
      </c>
      <c r="X47" s="419">
        <f t="shared" si="10"/>
        <v>0</v>
      </c>
      <c r="Y47" s="481" t="str">
        <f t="shared" si="11"/>
        <v/>
      </c>
      <c r="Z47" s="466">
        <v>0</v>
      </c>
      <c r="AA47" s="420">
        <v>0</v>
      </c>
      <c r="AB47" s="420"/>
      <c r="AC47" s="421">
        <f t="shared" si="12"/>
        <v>0</v>
      </c>
      <c r="AD47" s="422">
        <v>0</v>
      </c>
      <c r="AE47" s="422">
        <v>0</v>
      </c>
      <c r="AF47" s="422">
        <v>0</v>
      </c>
      <c r="AG47" s="423">
        <f t="shared" si="13"/>
        <v>0</v>
      </c>
      <c r="AH47" s="424">
        <v>0</v>
      </c>
      <c r="AI47" s="424">
        <v>0</v>
      </c>
      <c r="AJ47" s="424">
        <v>0</v>
      </c>
      <c r="AK47" s="425">
        <f t="shared" si="14"/>
        <v>0</v>
      </c>
      <c r="AL47" s="426">
        <f t="shared" si="61"/>
        <v>0</v>
      </c>
      <c r="AM47" s="427">
        <f t="shared" si="15"/>
        <v>0</v>
      </c>
      <c r="AN47" s="467" t="str">
        <f t="shared" si="16"/>
        <v/>
      </c>
      <c r="AO47" s="326">
        <v>0</v>
      </c>
      <c r="AP47" s="9">
        <v>0</v>
      </c>
      <c r="AQ47" s="9"/>
      <c r="AR47" s="428">
        <f t="shared" si="17"/>
        <v>0</v>
      </c>
      <c r="AS47" s="429">
        <v>0</v>
      </c>
      <c r="AT47" s="429">
        <v>0</v>
      </c>
      <c r="AU47" s="429">
        <v>0</v>
      </c>
      <c r="AV47" s="430">
        <f t="shared" si="18"/>
        <v>0</v>
      </c>
      <c r="AW47" s="431">
        <v>0</v>
      </c>
      <c r="AX47" s="431">
        <v>0</v>
      </c>
      <c r="AY47" s="431">
        <v>0</v>
      </c>
      <c r="AZ47" s="432">
        <f t="shared" si="19"/>
        <v>0</v>
      </c>
      <c r="BA47" s="91">
        <f t="shared" si="20"/>
        <v>0</v>
      </c>
      <c r="BB47" s="433">
        <f t="shared" si="21"/>
        <v>0</v>
      </c>
      <c r="BC47" s="456" t="str">
        <f t="shared" si="22"/>
        <v/>
      </c>
      <c r="BD47" s="445">
        <v>0</v>
      </c>
      <c r="BE47" s="434">
        <v>0</v>
      </c>
      <c r="BF47" s="434"/>
      <c r="BG47" s="435">
        <f t="shared" si="23"/>
        <v>0</v>
      </c>
      <c r="BH47" s="436">
        <v>0</v>
      </c>
      <c r="BI47" s="436">
        <v>0</v>
      </c>
      <c r="BJ47" s="436">
        <v>0</v>
      </c>
      <c r="BK47" s="437">
        <f t="shared" si="24"/>
        <v>0</v>
      </c>
      <c r="BL47" s="438">
        <v>0</v>
      </c>
      <c r="BM47" s="438">
        <v>0</v>
      </c>
      <c r="BN47" s="438">
        <v>0</v>
      </c>
      <c r="BO47" s="439">
        <f t="shared" si="25"/>
        <v>0</v>
      </c>
      <c r="BP47" s="440">
        <f t="shared" si="26"/>
        <v>0</v>
      </c>
      <c r="BQ47" s="441">
        <f t="shared" si="27"/>
        <v>0</v>
      </c>
      <c r="BR47" s="446" t="str">
        <f t="shared" si="28"/>
        <v/>
      </c>
      <c r="BS47" s="326">
        <v>0</v>
      </c>
      <c r="BT47" s="9">
        <v>0</v>
      </c>
      <c r="BU47" s="9"/>
      <c r="BV47" s="428">
        <f t="shared" si="29"/>
        <v>0</v>
      </c>
      <c r="BW47" s="429">
        <v>0</v>
      </c>
      <c r="BX47" s="429">
        <v>0</v>
      </c>
      <c r="BY47" s="429">
        <v>0</v>
      </c>
      <c r="BZ47" s="430">
        <f t="shared" si="30"/>
        <v>0</v>
      </c>
      <c r="CA47" s="431">
        <v>0</v>
      </c>
      <c r="CB47" s="431">
        <v>0</v>
      </c>
      <c r="CC47" s="431">
        <v>0</v>
      </c>
      <c r="CD47" s="432">
        <f t="shared" si="31"/>
        <v>0</v>
      </c>
      <c r="CE47" s="91">
        <f t="shared" si="32"/>
        <v>0</v>
      </c>
      <c r="CF47" s="433">
        <f t="shared" si="33"/>
        <v>0</v>
      </c>
      <c r="CG47" s="456" t="str">
        <f t="shared" si="34"/>
        <v/>
      </c>
      <c r="CH47" s="382"/>
      <c r="CI47" s="58"/>
      <c r="CJ47" s="58"/>
      <c r="CK47" s="58"/>
      <c r="CL47" s="58"/>
      <c r="CM47" s="60">
        <f t="shared" si="68"/>
        <v>0</v>
      </c>
      <c r="CN47" s="298">
        <f t="shared" si="35"/>
        <v>0</v>
      </c>
      <c r="CO47" s="322" t="str">
        <f t="shared" si="62"/>
        <v/>
      </c>
      <c r="CP47" s="357"/>
      <c r="CQ47" s="82"/>
      <c r="CR47" s="82"/>
      <c r="CS47" s="82"/>
      <c r="CT47" s="82"/>
      <c r="CU47" s="91">
        <f t="shared" si="69"/>
        <v>0</v>
      </c>
      <c r="CV47" s="53">
        <f t="shared" si="36"/>
        <v>0</v>
      </c>
      <c r="CW47" s="358" t="str">
        <f t="shared" si="63"/>
        <v/>
      </c>
      <c r="CX47" s="346"/>
      <c r="CY47" s="57"/>
      <c r="CZ47" s="57"/>
      <c r="DA47" s="57"/>
      <c r="DB47" s="57"/>
      <c r="DC47" s="94">
        <f t="shared" si="70"/>
        <v>0</v>
      </c>
      <c r="DD47" s="52">
        <f t="shared" si="37"/>
        <v>0</v>
      </c>
      <c r="DE47" s="347" t="str">
        <f t="shared" si="64"/>
        <v/>
      </c>
      <c r="DF47" s="335"/>
      <c r="DG47" s="58"/>
      <c r="DH47" s="58"/>
      <c r="DI47" s="58"/>
      <c r="DJ47" s="58"/>
      <c r="DK47" s="60">
        <f t="shared" si="71"/>
        <v>0</v>
      </c>
      <c r="DL47" s="298" t="str">
        <f t="shared" si="38"/>
        <v/>
      </c>
      <c r="DM47" s="336" t="str">
        <f t="shared" si="39"/>
        <v/>
      </c>
      <c r="DN47" s="326"/>
      <c r="DO47" s="9"/>
      <c r="DP47" s="327" t="str">
        <f t="shared" si="40"/>
        <v/>
      </c>
      <c r="DQ47" s="309">
        <f t="shared" si="41"/>
        <v>900</v>
      </c>
      <c r="DR47" s="50">
        <f t="shared" si="42"/>
        <v>0</v>
      </c>
      <c r="DS47" s="297">
        <f t="shared" si="43"/>
        <v>0</v>
      </c>
      <c r="DT47" s="54" t="str">
        <f t="shared" si="44"/>
        <v/>
      </c>
      <c r="DU47" s="51" t="str">
        <f t="shared" si="45"/>
        <v/>
      </c>
      <c r="DV47" s="51" t="str">
        <f t="shared" si="46"/>
        <v/>
      </c>
      <c r="DW47" s="318" t="str">
        <f t="shared" si="47"/>
        <v/>
      </c>
      <c r="DX47" s="56">
        <f t="shared" si="48"/>
        <v>0</v>
      </c>
      <c r="DY47" s="689"/>
      <c r="DZ47" s="690"/>
      <c r="EB47" s="300">
        <f t="shared" si="49"/>
        <v>0</v>
      </c>
      <c r="EC47" s="300" t="s">
        <v>128</v>
      </c>
      <c r="ED47" s="300">
        <f t="shared" si="50"/>
        <v>100</v>
      </c>
      <c r="EE47" s="300" t="str">
        <f t="shared" si="51"/>
        <v>0/100</v>
      </c>
      <c r="EF47" s="300">
        <f t="shared" si="52"/>
        <v>0</v>
      </c>
      <c r="EG47" s="300" t="s">
        <v>128</v>
      </c>
      <c r="EH47" s="300">
        <f t="shared" si="53"/>
        <v>100</v>
      </c>
      <c r="EI47" s="300" t="str">
        <f t="shared" si="54"/>
        <v>0/100</v>
      </c>
      <c r="EJ47" s="300">
        <f t="shared" si="55"/>
        <v>0</v>
      </c>
      <c r="EK47" s="300" t="s">
        <v>128</v>
      </c>
      <c r="EL47" s="300">
        <f t="shared" si="56"/>
        <v>100</v>
      </c>
      <c r="EM47" s="300" t="str">
        <f t="shared" si="57"/>
        <v>0/100</v>
      </c>
      <c r="EN47" s="300">
        <f t="shared" si="58"/>
        <v>0</v>
      </c>
      <c r="EO47" s="300" t="s">
        <v>128</v>
      </c>
      <c r="EP47" s="300">
        <f t="shared" si="59"/>
        <v>0</v>
      </c>
      <c r="EQ47" s="300" t="str">
        <f t="shared" si="60"/>
        <v>0/0</v>
      </c>
    </row>
    <row r="48" spans="1:147" ht="15.75">
      <c r="A48" s="6">
        <f t="shared" si="4"/>
        <v>0</v>
      </c>
      <c r="B48" s="308">
        <v>40</v>
      </c>
      <c r="C48" s="51">
        <f t="shared" si="5"/>
        <v>0</v>
      </c>
      <c r="D48" s="8"/>
      <c r="E48" s="65"/>
      <c r="F48" s="7"/>
      <c r="G48" s="8"/>
      <c r="H48" s="8"/>
      <c r="I48" s="8"/>
      <c r="J48" s="533"/>
      <c r="K48" s="480">
        <v>0</v>
      </c>
      <c r="L48" s="412">
        <v>0</v>
      </c>
      <c r="M48" s="412"/>
      <c r="N48" s="413">
        <f t="shared" si="6"/>
        <v>0</v>
      </c>
      <c r="O48" s="414">
        <v>0</v>
      </c>
      <c r="P48" s="414">
        <v>0</v>
      </c>
      <c r="Q48" s="414">
        <v>0</v>
      </c>
      <c r="R48" s="415">
        <f t="shared" si="65"/>
        <v>0</v>
      </c>
      <c r="S48" s="416">
        <v>0</v>
      </c>
      <c r="T48" s="416">
        <v>0</v>
      </c>
      <c r="U48" s="416">
        <v>0</v>
      </c>
      <c r="V48" s="417">
        <f t="shared" si="66"/>
        <v>0</v>
      </c>
      <c r="W48" s="418">
        <f t="shared" si="67"/>
        <v>0</v>
      </c>
      <c r="X48" s="419">
        <f t="shared" si="10"/>
        <v>0</v>
      </c>
      <c r="Y48" s="481" t="str">
        <f t="shared" si="11"/>
        <v/>
      </c>
      <c r="Z48" s="466">
        <v>0</v>
      </c>
      <c r="AA48" s="420">
        <v>0</v>
      </c>
      <c r="AB48" s="420"/>
      <c r="AC48" s="421">
        <f t="shared" si="12"/>
        <v>0</v>
      </c>
      <c r="AD48" s="422">
        <v>0</v>
      </c>
      <c r="AE48" s="422">
        <v>0</v>
      </c>
      <c r="AF48" s="422">
        <v>0</v>
      </c>
      <c r="AG48" s="423">
        <f t="shared" si="13"/>
        <v>0</v>
      </c>
      <c r="AH48" s="424">
        <v>0</v>
      </c>
      <c r="AI48" s="424">
        <v>0</v>
      </c>
      <c r="AJ48" s="424">
        <v>0</v>
      </c>
      <c r="AK48" s="425">
        <f t="shared" si="14"/>
        <v>0</v>
      </c>
      <c r="AL48" s="426">
        <f t="shared" si="61"/>
        <v>0</v>
      </c>
      <c r="AM48" s="427">
        <f t="shared" si="15"/>
        <v>0</v>
      </c>
      <c r="AN48" s="467" t="str">
        <f t="shared" si="16"/>
        <v/>
      </c>
      <c r="AO48" s="326">
        <v>0</v>
      </c>
      <c r="AP48" s="9">
        <v>0</v>
      </c>
      <c r="AQ48" s="9"/>
      <c r="AR48" s="428">
        <f t="shared" si="17"/>
        <v>0</v>
      </c>
      <c r="AS48" s="429">
        <v>0</v>
      </c>
      <c r="AT48" s="429">
        <v>0</v>
      </c>
      <c r="AU48" s="429">
        <v>0</v>
      </c>
      <c r="AV48" s="430">
        <f t="shared" si="18"/>
        <v>0</v>
      </c>
      <c r="AW48" s="431">
        <v>0</v>
      </c>
      <c r="AX48" s="431">
        <v>0</v>
      </c>
      <c r="AY48" s="431">
        <v>0</v>
      </c>
      <c r="AZ48" s="432">
        <f t="shared" si="19"/>
        <v>0</v>
      </c>
      <c r="BA48" s="91">
        <f t="shared" si="20"/>
        <v>0</v>
      </c>
      <c r="BB48" s="433">
        <f t="shared" si="21"/>
        <v>0</v>
      </c>
      <c r="BC48" s="456" t="str">
        <f t="shared" si="22"/>
        <v/>
      </c>
      <c r="BD48" s="445">
        <v>0</v>
      </c>
      <c r="BE48" s="434">
        <v>0</v>
      </c>
      <c r="BF48" s="434"/>
      <c r="BG48" s="435">
        <f t="shared" si="23"/>
        <v>0</v>
      </c>
      <c r="BH48" s="436">
        <v>0</v>
      </c>
      <c r="BI48" s="436">
        <v>0</v>
      </c>
      <c r="BJ48" s="436">
        <v>0</v>
      </c>
      <c r="BK48" s="437">
        <f t="shared" si="24"/>
        <v>0</v>
      </c>
      <c r="BL48" s="438">
        <v>0</v>
      </c>
      <c r="BM48" s="438">
        <v>0</v>
      </c>
      <c r="BN48" s="438">
        <v>0</v>
      </c>
      <c r="BO48" s="439">
        <f t="shared" si="25"/>
        <v>0</v>
      </c>
      <c r="BP48" s="440">
        <f t="shared" si="26"/>
        <v>0</v>
      </c>
      <c r="BQ48" s="441">
        <f t="shared" si="27"/>
        <v>0</v>
      </c>
      <c r="BR48" s="446" t="str">
        <f t="shared" si="28"/>
        <v/>
      </c>
      <c r="BS48" s="326">
        <v>0</v>
      </c>
      <c r="BT48" s="9">
        <v>0</v>
      </c>
      <c r="BU48" s="9"/>
      <c r="BV48" s="428">
        <f t="shared" si="29"/>
        <v>0</v>
      </c>
      <c r="BW48" s="429">
        <v>0</v>
      </c>
      <c r="BX48" s="429">
        <v>0</v>
      </c>
      <c r="BY48" s="429">
        <v>0</v>
      </c>
      <c r="BZ48" s="430">
        <f t="shared" si="30"/>
        <v>0</v>
      </c>
      <c r="CA48" s="431">
        <v>0</v>
      </c>
      <c r="CB48" s="431">
        <v>0</v>
      </c>
      <c r="CC48" s="431">
        <v>0</v>
      </c>
      <c r="CD48" s="432">
        <f t="shared" si="31"/>
        <v>0</v>
      </c>
      <c r="CE48" s="91">
        <f t="shared" si="32"/>
        <v>0</v>
      </c>
      <c r="CF48" s="433">
        <f t="shared" si="33"/>
        <v>0</v>
      </c>
      <c r="CG48" s="456" t="str">
        <f t="shared" si="34"/>
        <v/>
      </c>
      <c r="CH48" s="382"/>
      <c r="CI48" s="58"/>
      <c r="CJ48" s="58"/>
      <c r="CK48" s="58"/>
      <c r="CL48" s="58"/>
      <c r="CM48" s="60">
        <f t="shared" si="68"/>
        <v>0</v>
      </c>
      <c r="CN48" s="298">
        <f t="shared" si="35"/>
        <v>0</v>
      </c>
      <c r="CO48" s="322" t="str">
        <f t="shared" si="62"/>
        <v/>
      </c>
      <c r="CP48" s="357"/>
      <c r="CQ48" s="82"/>
      <c r="CR48" s="82"/>
      <c r="CS48" s="82"/>
      <c r="CT48" s="82"/>
      <c r="CU48" s="91">
        <f t="shared" si="69"/>
        <v>0</v>
      </c>
      <c r="CV48" s="53">
        <f t="shared" si="36"/>
        <v>0</v>
      </c>
      <c r="CW48" s="358" t="str">
        <f t="shared" si="63"/>
        <v/>
      </c>
      <c r="CX48" s="346"/>
      <c r="CY48" s="57"/>
      <c r="CZ48" s="57"/>
      <c r="DA48" s="57"/>
      <c r="DB48" s="57"/>
      <c r="DC48" s="94">
        <f t="shared" si="70"/>
        <v>0</v>
      </c>
      <c r="DD48" s="52">
        <f t="shared" si="37"/>
        <v>0</v>
      </c>
      <c r="DE48" s="347" t="str">
        <f t="shared" si="64"/>
        <v/>
      </c>
      <c r="DF48" s="335"/>
      <c r="DG48" s="58"/>
      <c r="DH48" s="58"/>
      <c r="DI48" s="58"/>
      <c r="DJ48" s="58"/>
      <c r="DK48" s="60">
        <f t="shared" si="71"/>
        <v>0</v>
      </c>
      <c r="DL48" s="298" t="str">
        <f t="shared" si="38"/>
        <v/>
      </c>
      <c r="DM48" s="336" t="str">
        <f t="shared" si="39"/>
        <v/>
      </c>
      <c r="DN48" s="326"/>
      <c r="DO48" s="9"/>
      <c r="DP48" s="327" t="str">
        <f t="shared" si="40"/>
        <v/>
      </c>
      <c r="DQ48" s="309">
        <f t="shared" si="41"/>
        <v>900</v>
      </c>
      <c r="DR48" s="50">
        <f t="shared" si="42"/>
        <v>0</v>
      </c>
      <c r="DS48" s="297">
        <f t="shared" si="43"/>
        <v>0</v>
      </c>
      <c r="DT48" s="54" t="str">
        <f t="shared" si="44"/>
        <v/>
      </c>
      <c r="DU48" s="51" t="str">
        <f t="shared" si="45"/>
        <v/>
      </c>
      <c r="DV48" s="51" t="str">
        <f t="shared" si="46"/>
        <v/>
      </c>
      <c r="DW48" s="318" t="str">
        <f t="shared" si="47"/>
        <v/>
      </c>
      <c r="DX48" s="56">
        <f t="shared" si="48"/>
        <v>0</v>
      </c>
      <c r="DY48" s="689"/>
      <c r="DZ48" s="690"/>
      <c r="EB48" s="300">
        <f t="shared" si="49"/>
        <v>0</v>
      </c>
      <c r="EC48" s="300" t="s">
        <v>128</v>
      </c>
      <c r="ED48" s="300">
        <f t="shared" si="50"/>
        <v>100</v>
      </c>
      <c r="EE48" s="300" t="str">
        <f t="shared" si="51"/>
        <v>0/100</v>
      </c>
      <c r="EF48" s="300">
        <f t="shared" si="52"/>
        <v>0</v>
      </c>
      <c r="EG48" s="300" t="s">
        <v>128</v>
      </c>
      <c r="EH48" s="300">
        <f t="shared" si="53"/>
        <v>100</v>
      </c>
      <c r="EI48" s="300" t="str">
        <f t="shared" si="54"/>
        <v>0/100</v>
      </c>
      <c r="EJ48" s="300">
        <f t="shared" si="55"/>
        <v>0</v>
      </c>
      <c r="EK48" s="300" t="s">
        <v>128</v>
      </c>
      <c r="EL48" s="300">
        <f t="shared" si="56"/>
        <v>100</v>
      </c>
      <c r="EM48" s="300" t="str">
        <f t="shared" si="57"/>
        <v>0/100</v>
      </c>
      <c r="EN48" s="300">
        <f t="shared" si="58"/>
        <v>0</v>
      </c>
      <c r="EO48" s="300" t="s">
        <v>128</v>
      </c>
      <c r="EP48" s="300">
        <f t="shared" si="59"/>
        <v>0</v>
      </c>
      <c r="EQ48" s="300" t="str">
        <f t="shared" si="60"/>
        <v>0/0</v>
      </c>
    </row>
    <row r="49" spans="1:147" ht="15.75">
      <c r="A49" s="6">
        <f t="shared" si="4"/>
        <v>0</v>
      </c>
      <c r="B49" s="309">
        <v>41</v>
      </c>
      <c r="C49" s="51">
        <f t="shared" si="5"/>
        <v>0</v>
      </c>
      <c r="D49" s="8"/>
      <c r="E49" s="65"/>
      <c r="F49" s="7"/>
      <c r="G49" s="8"/>
      <c r="H49" s="8"/>
      <c r="I49" s="8"/>
      <c r="J49" s="533"/>
      <c r="K49" s="480">
        <v>0</v>
      </c>
      <c r="L49" s="412">
        <v>0</v>
      </c>
      <c r="M49" s="412"/>
      <c r="N49" s="413">
        <f t="shared" si="6"/>
        <v>0</v>
      </c>
      <c r="O49" s="414">
        <v>0</v>
      </c>
      <c r="P49" s="414">
        <v>0</v>
      </c>
      <c r="Q49" s="414">
        <v>0</v>
      </c>
      <c r="R49" s="415">
        <f t="shared" si="65"/>
        <v>0</v>
      </c>
      <c r="S49" s="416">
        <v>0</v>
      </c>
      <c r="T49" s="416">
        <v>0</v>
      </c>
      <c r="U49" s="416">
        <v>0</v>
      </c>
      <c r="V49" s="417">
        <f t="shared" si="66"/>
        <v>0</v>
      </c>
      <c r="W49" s="418">
        <f t="shared" si="67"/>
        <v>0</v>
      </c>
      <c r="X49" s="419">
        <f t="shared" si="10"/>
        <v>0</v>
      </c>
      <c r="Y49" s="481" t="str">
        <f t="shared" si="11"/>
        <v/>
      </c>
      <c r="Z49" s="466">
        <v>0</v>
      </c>
      <c r="AA49" s="420">
        <v>0</v>
      </c>
      <c r="AB49" s="420"/>
      <c r="AC49" s="421">
        <f t="shared" si="12"/>
        <v>0</v>
      </c>
      <c r="AD49" s="422">
        <v>0</v>
      </c>
      <c r="AE49" s="422">
        <v>0</v>
      </c>
      <c r="AF49" s="422">
        <v>0</v>
      </c>
      <c r="AG49" s="423">
        <f t="shared" si="13"/>
        <v>0</v>
      </c>
      <c r="AH49" s="424">
        <v>0</v>
      </c>
      <c r="AI49" s="424">
        <v>0</v>
      </c>
      <c r="AJ49" s="424">
        <v>0</v>
      </c>
      <c r="AK49" s="425">
        <f t="shared" si="14"/>
        <v>0</v>
      </c>
      <c r="AL49" s="426">
        <f t="shared" si="61"/>
        <v>0</v>
      </c>
      <c r="AM49" s="427">
        <f t="shared" si="15"/>
        <v>0</v>
      </c>
      <c r="AN49" s="467" t="str">
        <f t="shared" si="16"/>
        <v/>
      </c>
      <c r="AO49" s="326">
        <v>0</v>
      </c>
      <c r="AP49" s="9">
        <v>0</v>
      </c>
      <c r="AQ49" s="9"/>
      <c r="AR49" s="428">
        <f t="shared" si="17"/>
        <v>0</v>
      </c>
      <c r="AS49" s="429">
        <v>0</v>
      </c>
      <c r="AT49" s="429">
        <v>0</v>
      </c>
      <c r="AU49" s="429">
        <v>0</v>
      </c>
      <c r="AV49" s="430">
        <f t="shared" si="18"/>
        <v>0</v>
      </c>
      <c r="AW49" s="431">
        <v>0</v>
      </c>
      <c r="AX49" s="431">
        <v>0</v>
      </c>
      <c r="AY49" s="431">
        <v>0</v>
      </c>
      <c r="AZ49" s="432">
        <f t="shared" si="19"/>
        <v>0</v>
      </c>
      <c r="BA49" s="91">
        <f t="shared" si="20"/>
        <v>0</v>
      </c>
      <c r="BB49" s="433">
        <f t="shared" si="21"/>
        <v>0</v>
      </c>
      <c r="BC49" s="456" t="str">
        <f t="shared" si="22"/>
        <v/>
      </c>
      <c r="BD49" s="445">
        <v>0</v>
      </c>
      <c r="BE49" s="434">
        <v>0</v>
      </c>
      <c r="BF49" s="434"/>
      <c r="BG49" s="435">
        <f t="shared" si="23"/>
        <v>0</v>
      </c>
      <c r="BH49" s="436">
        <v>0</v>
      </c>
      <c r="BI49" s="436">
        <v>0</v>
      </c>
      <c r="BJ49" s="436">
        <v>0</v>
      </c>
      <c r="BK49" s="437">
        <f t="shared" si="24"/>
        <v>0</v>
      </c>
      <c r="BL49" s="438">
        <v>0</v>
      </c>
      <c r="BM49" s="438">
        <v>0</v>
      </c>
      <c r="BN49" s="438">
        <v>0</v>
      </c>
      <c r="BO49" s="439">
        <f t="shared" si="25"/>
        <v>0</v>
      </c>
      <c r="BP49" s="440">
        <f t="shared" si="26"/>
        <v>0</v>
      </c>
      <c r="BQ49" s="441">
        <f t="shared" si="27"/>
        <v>0</v>
      </c>
      <c r="BR49" s="446" t="str">
        <f t="shared" si="28"/>
        <v/>
      </c>
      <c r="BS49" s="326">
        <v>0</v>
      </c>
      <c r="BT49" s="9">
        <v>0</v>
      </c>
      <c r="BU49" s="9"/>
      <c r="BV49" s="428">
        <f t="shared" si="29"/>
        <v>0</v>
      </c>
      <c r="BW49" s="429">
        <v>0</v>
      </c>
      <c r="BX49" s="429">
        <v>0</v>
      </c>
      <c r="BY49" s="429">
        <v>0</v>
      </c>
      <c r="BZ49" s="430">
        <f t="shared" si="30"/>
        <v>0</v>
      </c>
      <c r="CA49" s="431">
        <v>0</v>
      </c>
      <c r="CB49" s="431">
        <v>0</v>
      </c>
      <c r="CC49" s="431">
        <v>0</v>
      </c>
      <c r="CD49" s="432">
        <f t="shared" si="31"/>
        <v>0</v>
      </c>
      <c r="CE49" s="91">
        <f t="shared" si="32"/>
        <v>0</v>
      </c>
      <c r="CF49" s="433">
        <f t="shared" si="33"/>
        <v>0</v>
      </c>
      <c r="CG49" s="456" t="str">
        <f t="shared" si="34"/>
        <v/>
      </c>
      <c r="CH49" s="382"/>
      <c r="CI49" s="58"/>
      <c r="CJ49" s="58"/>
      <c r="CK49" s="58"/>
      <c r="CL49" s="58"/>
      <c r="CM49" s="60">
        <f t="shared" si="68"/>
        <v>0</v>
      </c>
      <c r="CN49" s="298">
        <f t="shared" si="35"/>
        <v>0</v>
      </c>
      <c r="CO49" s="322" t="str">
        <f t="shared" si="62"/>
        <v/>
      </c>
      <c r="CP49" s="357"/>
      <c r="CQ49" s="82"/>
      <c r="CR49" s="82"/>
      <c r="CS49" s="82"/>
      <c r="CT49" s="82"/>
      <c r="CU49" s="91">
        <f t="shared" si="69"/>
        <v>0</v>
      </c>
      <c r="CV49" s="53">
        <f t="shared" si="36"/>
        <v>0</v>
      </c>
      <c r="CW49" s="358" t="str">
        <f t="shared" si="63"/>
        <v/>
      </c>
      <c r="CX49" s="346"/>
      <c r="CY49" s="57"/>
      <c r="CZ49" s="57"/>
      <c r="DA49" s="57"/>
      <c r="DB49" s="57"/>
      <c r="DC49" s="94">
        <f t="shared" si="70"/>
        <v>0</v>
      </c>
      <c r="DD49" s="52">
        <f t="shared" si="37"/>
        <v>0</v>
      </c>
      <c r="DE49" s="347" t="str">
        <f t="shared" si="64"/>
        <v/>
      </c>
      <c r="DF49" s="335"/>
      <c r="DG49" s="58"/>
      <c r="DH49" s="58"/>
      <c r="DI49" s="58"/>
      <c r="DJ49" s="58"/>
      <c r="DK49" s="60">
        <f t="shared" si="71"/>
        <v>0</v>
      </c>
      <c r="DL49" s="298" t="str">
        <f t="shared" si="38"/>
        <v/>
      </c>
      <c r="DM49" s="336" t="str">
        <f t="shared" si="39"/>
        <v/>
      </c>
      <c r="DN49" s="326"/>
      <c r="DO49" s="9"/>
      <c r="DP49" s="327" t="str">
        <f t="shared" si="40"/>
        <v/>
      </c>
      <c r="DQ49" s="309">
        <f t="shared" si="41"/>
        <v>900</v>
      </c>
      <c r="DR49" s="50">
        <f t="shared" si="42"/>
        <v>0</v>
      </c>
      <c r="DS49" s="297">
        <f t="shared" si="43"/>
        <v>0</v>
      </c>
      <c r="DT49" s="54" t="str">
        <f t="shared" si="44"/>
        <v/>
      </c>
      <c r="DU49" s="51" t="str">
        <f t="shared" si="45"/>
        <v/>
      </c>
      <c r="DV49" s="51" t="str">
        <f t="shared" si="46"/>
        <v/>
      </c>
      <c r="DW49" s="318" t="str">
        <f t="shared" si="47"/>
        <v/>
      </c>
      <c r="DX49" s="56">
        <f t="shared" si="48"/>
        <v>0</v>
      </c>
      <c r="DY49" s="689"/>
      <c r="DZ49" s="690"/>
      <c r="EB49" s="300">
        <f t="shared" si="49"/>
        <v>0</v>
      </c>
      <c r="EC49" s="300" t="s">
        <v>128</v>
      </c>
      <c r="ED49" s="300">
        <f t="shared" si="50"/>
        <v>100</v>
      </c>
      <c r="EE49" s="300" t="str">
        <f t="shared" si="51"/>
        <v>0/100</v>
      </c>
      <c r="EF49" s="300">
        <f t="shared" si="52"/>
        <v>0</v>
      </c>
      <c r="EG49" s="300" t="s">
        <v>128</v>
      </c>
      <c r="EH49" s="300">
        <f t="shared" si="53"/>
        <v>100</v>
      </c>
      <c r="EI49" s="300" t="str">
        <f t="shared" si="54"/>
        <v>0/100</v>
      </c>
      <c r="EJ49" s="300">
        <f t="shared" si="55"/>
        <v>0</v>
      </c>
      <c r="EK49" s="300" t="s">
        <v>128</v>
      </c>
      <c r="EL49" s="300">
        <f t="shared" si="56"/>
        <v>100</v>
      </c>
      <c r="EM49" s="300" t="str">
        <f t="shared" si="57"/>
        <v>0/100</v>
      </c>
      <c r="EN49" s="300">
        <f t="shared" si="58"/>
        <v>0</v>
      </c>
      <c r="EO49" s="300" t="s">
        <v>128</v>
      </c>
      <c r="EP49" s="300">
        <f t="shared" si="59"/>
        <v>0</v>
      </c>
      <c r="EQ49" s="300" t="str">
        <f t="shared" si="60"/>
        <v>0/0</v>
      </c>
    </row>
    <row r="50" spans="1:147" ht="15.75">
      <c r="A50" s="6">
        <f t="shared" si="4"/>
        <v>0</v>
      </c>
      <c r="B50" s="308">
        <v>42</v>
      </c>
      <c r="C50" s="51">
        <f t="shared" si="5"/>
        <v>0</v>
      </c>
      <c r="D50" s="8"/>
      <c r="E50" s="65"/>
      <c r="F50" s="7"/>
      <c r="G50" s="8"/>
      <c r="H50" s="8"/>
      <c r="I50" s="8"/>
      <c r="J50" s="533"/>
      <c r="K50" s="480">
        <v>0</v>
      </c>
      <c r="L50" s="412">
        <v>0</v>
      </c>
      <c r="M50" s="412"/>
      <c r="N50" s="413">
        <f t="shared" si="6"/>
        <v>0</v>
      </c>
      <c r="O50" s="414">
        <v>0</v>
      </c>
      <c r="P50" s="414">
        <v>0</v>
      </c>
      <c r="Q50" s="414">
        <v>0</v>
      </c>
      <c r="R50" s="415">
        <f t="shared" si="65"/>
        <v>0</v>
      </c>
      <c r="S50" s="416">
        <v>0</v>
      </c>
      <c r="T50" s="416">
        <v>0</v>
      </c>
      <c r="U50" s="416">
        <v>0</v>
      </c>
      <c r="V50" s="417">
        <f t="shared" si="66"/>
        <v>0</v>
      </c>
      <c r="W50" s="418">
        <f t="shared" si="67"/>
        <v>0</v>
      </c>
      <c r="X50" s="419">
        <f t="shared" si="10"/>
        <v>0</v>
      </c>
      <c r="Y50" s="481" t="str">
        <f t="shared" si="11"/>
        <v/>
      </c>
      <c r="Z50" s="466">
        <v>0</v>
      </c>
      <c r="AA50" s="420">
        <v>0</v>
      </c>
      <c r="AB50" s="420"/>
      <c r="AC50" s="421">
        <f t="shared" si="12"/>
        <v>0</v>
      </c>
      <c r="AD50" s="422">
        <v>0</v>
      </c>
      <c r="AE50" s="422">
        <v>0</v>
      </c>
      <c r="AF50" s="422">
        <v>0</v>
      </c>
      <c r="AG50" s="423">
        <f t="shared" si="13"/>
        <v>0</v>
      </c>
      <c r="AH50" s="424">
        <v>0</v>
      </c>
      <c r="AI50" s="424">
        <v>0</v>
      </c>
      <c r="AJ50" s="424">
        <v>0</v>
      </c>
      <c r="AK50" s="425">
        <f t="shared" si="14"/>
        <v>0</v>
      </c>
      <c r="AL50" s="426">
        <f t="shared" si="61"/>
        <v>0</v>
      </c>
      <c r="AM50" s="427">
        <f t="shared" si="15"/>
        <v>0</v>
      </c>
      <c r="AN50" s="467" t="str">
        <f t="shared" si="16"/>
        <v/>
      </c>
      <c r="AO50" s="326">
        <v>0</v>
      </c>
      <c r="AP50" s="9">
        <v>0</v>
      </c>
      <c r="AQ50" s="9"/>
      <c r="AR50" s="428">
        <f t="shared" si="17"/>
        <v>0</v>
      </c>
      <c r="AS50" s="429">
        <v>0</v>
      </c>
      <c r="AT50" s="429">
        <v>0</v>
      </c>
      <c r="AU50" s="429">
        <v>0</v>
      </c>
      <c r="AV50" s="430">
        <f t="shared" si="18"/>
        <v>0</v>
      </c>
      <c r="AW50" s="431">
        <v>0</v>
      </c>
      <c r="AX50" s="431">
        <v>0</v>
      </c>
      <c r="AY50" s="431">
        <v>0</v>
      </c>
      <c r="AZ50" s="432">
        <f t="shared" si="19"/>
        <v>0</v>
      </c>
      <c r="BA50" s="91">
        <f t="shared" si="20"/>
        <v>0</v>
      </c>
      <c r="BB50" s="433">
        <f t="shared" si="21"/>
        <v>0</v>
      </c>
      <c r="BC50" s="456" t="str">
        <f t="shared" si="22"/>
        <v/>
      </c>
      <c r="BD50" s="445">
        <v>0</v>
      </c>
      <c r="BE50" s="434">
        <v>0</v>
      </c>
      <c r="BF50" s="434"/>
      <c r="BG50" s="435">
        <f t="shared" si="23"/>
        <v>0</v>
      </c>
      <c r="BH50" s="436">
        <v>0</v>
      </c>
      <c r="BI50" s="436">
        <v>0</v>
      </c>
      <c r="BJ50" s="436">
        <v>0</v>
      </c>
      <c r="BK50" s="437">
        <f t="shared" si="24"/>
        <v>0</v>
      </c>
      <c r="BL50" s="438">
        <v>0</v>
      </c>
      <c r="BM50" s="438">
        <v>0</v>
      </c>
      <c r="BN50" s="438">
        <v>0</v>
      </c>
      <c r="BO50" s="439">
        <f t="shared" si="25"/>
        <v>0</v>
      </c>
      <c r="BP50" s="440">
        <f t="shared" si="26"/>
        <v>0</v>
      </c>
      <c r="BQ50" s="441">
        <f t="shared" si="27"/>
        <v>0</v>
      </c>
      <c r="BR50" s="446" t="str">
        <f t="shared" si="28"/>
        <v/>
      </c>
      <c r="BS50" s="326">
        <v>0</v>
      </c>
      <c r="BT50" s="9">
        <v>0</v>
      </c>
      <c r="BU50" s="9"/>
      <c r="BV50" s="428">
        <f t="shared" si="29"/>
        <v>0</v>
      </c>
      <c r="BW50" s="429">
        <v>0</v>
      </c>
      <c r="BX50" s="429">
        <v>0</v>
      </c>
      <c r="BY50" s="429">
        <v>0</v>
      </c>
      <c r="BZ50" s="430">
        <f t="shared" si="30"/>
        <v>0</v>
      </c>
      <c r="CA50" s="431">
        <v>0</v>
      </c>
      <c r="CB50" s="431">
        <v>0</v>
      </c>
      <c r="CC50" s="431">
        <v>0</v>
      </c>
      <c r="CD50" s="432">
        <f t="shared" si="31"/>
        <v>0</v>
      </c>
      <c r="CE50" s="91">
        <f t="shared" si="32"/>
        <v>0</v>
      </c>
      <c r="CF50" s="433">
        <f t="shared" si="33"/>
        <v>0</v>
      </c>
      <c r="CG50" s="456" t="str">
        <f t="shared" si="34"/>
        <v/>
      </c>
      <c r="CH50" s="382"/>
      <c r="CI50" s="58"/>
      <c r="CJ50" s="58"/>
      <c r="CK50" s="58"/>
      <c r="CL50" s="58"/>
      <c r="CM50" s="60">
        <f t="shared" si="68"/>
        <v>0</v>
      </c>
      <c r="CN50" s="298">
        <f t="shared" si="35"/>
        <v>0</v>
      </c>
      <c r="CO50" s="322" t="str">
        <f t="shared" si="62"/>
        <v/>
      </c>
      <c r="CP50" s="357"/>
      <c r="CQ50" s="82"/>
      <c r="CR50" s="82"/>
      <c r="CS50" s="82"/>
      <c r="CT50" s="82"/>
      <c r="CU50" s="91">
        <f t="shared" si="69"/>
        <v>0</v>
      </c>
      <c r="CV50" s="53">
        <f t="shared" si="36"/>
        <v>0</v>
      </c>
      <c r="CW50" s="358" t="str">
        <f t="shared" si="63"/>
        <v/>
      </c>
      <c r="CX50" s="346"/>
      <c r="CY50" s="57"/>
      <c r="CZ50" s="57"/>
      <c r="DA50" s="57"/>
      <c r="DB50" s="57"/>
      <c r="DC50" s="94">
        <f t="shared" si="70"/>
        <v>0</v>
      </c>
      <c r="DD50" s="52">
        <f t="shared" si="37"/>
        <v>0</v>
      </c>
      <c r="DE50" s="347" t="str">
        <f t="shared" si="64"/>
        <v/>
      </c>
      <c r="DF50" s="335"/>
      <c r="DG50" s="58"/>
      <c r="DH50" s="58"/>
      <c r="DI50" s="58"/>
      <c r="DJ50" s="58"/>
      <c r="DK50" s="60">
        <f t="shared" si="71"/>
        <v>0</v>
      </c>
      <c r="DL50" s="298" t="str">
        <f t="shared" si="38"/>
        <v/>
      </c>
      <c r="DM50" s="336" t="str">
        <f t="shared" si="39"/>
        <v/>
      </c>
      <c r="DN50" s="326"/>
      <c r="DO50" s="9"/>
      <c r="DP50" s="327" t="str">
        <f t="shared" si="40"/>
        <v/>
      </c>
      <c r="DQ50" s="309">
        <f t="shared" si="41"/>
        <v>900</v>
      </c>
      <c r="DR50" s="50">
        <f t="shared" si="42"/>
        <v>0</v>
      </c>
      <c r="DS50" s="297">
        <f t="shared" si="43"/>
        <v>0</v>
      </c>
      <c r="DT50" s="54" t="str">
        <f t="shared" si="44"/>
        <v/>
      </c>
      <c r="DU50" s="51" t="str">
        <f t="shared" si="45"/>
        <v/>
      </c>
      <c r="DV50" s="51" t="str">
        <f t="shared" si="46"/>
        <v/>
      </c>
      <c r="DW50" s="318" t="str">
        <f t="shared" si="47"/>
        <v/>
      </c>
      <c r="DX50" s="56">
        <f t="shared" si="48"/>
        <v>0</v>
      </c>
      <c r="DY50" s="689"/>
      <c r="DZ50" s="690"/>
      <c r="EB50" s="300">
        <f t="shared" si="49"/>
        <v>0</v>
      </c>
      <c r="EC50" s="300" t="s">
        <v>128</v>
      </c>
      <c r="ED50" s="300">
        <f t="shared" si="50"/>
        <v>100</v>
      </c>
      <c r="EE50" s="300" t="str">
        <f t="shared" si="51"/>
        <v>0/100</v>
      </c>
      <c r="EF50" s="300">
        <f t="shared" si="52"/>
        <v>0</v>
      </c>
      <c r="EG50" s="300" t="s">
        <v>128</v>
      </c>
      <c r="EH50" s="300">
        <f t="shared" si="53"/>
        <v>100</v>
      </c>
      <c r="EI50" s="300" t="str">
        <f t="shared" si="54"/>
        <v>0/100</v>
      </c>
      <c r="EJ50" s="300">
        <f t="shared" si="55"/>
        <v>0</v>
      </c>
      <c r="EK50" s="300" t="s">
        <v>128</v>
      </c>
      <c r="EL50" s="300">
        <f t="shared" si="56"/>
        <v>100</v>
      </c>
      <c r="EM50" s="300" t="str">
        <f t="shared" si="57"/>
        <v>0/100</v>
      </c>
      <c r="EN50" s="300">
        <f t="shared" si="58"/>
        <v>0</v>
      </c>
      <c r="EO50" s="300" t="s">
        <v>128</v>
      </c>
      <c r="EP50" s="300">
        <f t="shared" si="59"/>
        <v>0</v>
      </c>
      <c r="EQ50" s="300" t="str">
        <f t="shared" si="60"/>
        <v>0/0</v>
      </c>
    </row>
    <row r="51" spans="1:147" ht="15.75">
      <c r="A51" s="6">
        <f t="shared" si="4"/>
        <v>0</v>
      </c>
      <c r="B51" s="309">
        <v>43</v>
      </c>
      <c r="C51" s="51">
        <f t="shared" si="5"/>
        <v>0</v>
      </c>
      <c r="D51" s="8"/>
      <c r="E51" s="65"/>
      <c r="F51" s="7"/>
      <c r="G51" s="8"/>
      <c r="H51" s="8"/>
      <c r="I51" s="8"/>
      <c r="J51" s="533"/>
      <c r="K51" s="480">
        <v>0</v>
      </c>
      <c r="L51" s="412">
        <v>0</v>
      </c>
      <c r="M51" s="412"/>
      <c r="N51" s="413">
        <f t="shared" si="6"/>
        <v>0</v>
      </c>
      <c r="O51" s="414">
        <v>0</v>
      </c>
      <c r="P51" s="414">
        <v>0</v>
      </c>
      <c r="Q51" s="414">
        <v>0</v>
      </c>
      <c r="R51" s="415">
        <f t="shared" si="65"/>
        <v>0</v>
      </c>
      <c r="S51" s="416">
        <v>0</v>
      </c>
      <c r="T51" s="416">
        <v>0</v>
      </c>
      <c r="U51" s="416">
        <v>0</v>
      </c>
      <c r="V51" s="417">
        <f t="shared" si="66"/>
        <v>0</v>
      </c>
      <c r="W51" s="418">
        <f t="shared" si="67"/>
        <v>0</v>
      </c>
      <c r="X51" s="419">
        <f t="shared" si="10"/>
        <v>0</v>
      </c>
      <c r="Y51" s="481" t="str">
        <f t="shared" si="11"/>
        <v/>
      </c>
      <c r="Z51" s="466">
        <v>0</v>
      </c>
      <c r="AA51" s="420">
        <v>0</v>
      </c>
      <c r="AB51" s="420"/>
      <c r="AC51" s="421">
        <f t="shared" si="12"/>
        <v>0</v>
      </c>
      <c r="AD51" s="422">
        <v>0</v>
      </c>
      <c r="AE51" s="422">
        <v>0</v>
      </c>
      <c r="AF51" s="422">
        <v>0</v>
      </c>
      <c r="AG51" s="423">
        <f t="shared" si="13"/>
        <v>0</v>
      </c>
      <c r="AH51" s="424">
        <v>0</v>
      </c>
      <c r="AI51" s="424">
        <v>0</v>
      </c>
      <c r="AJ51" s="424">
        <v>0</v>
      </c>
      <c r="AK51" s="425">
        <f t="shared" si="14"/>
        <v>0</v>
      </c>
      <c r="AL51" s="426">
        <f t="shared" si="61"/>
        <v>0</v>
      </c>
      <c r="AM51" s="427">
        <f t="shared" si="15"/>
        <v>0</v>
      </c>
      <c r="AN51" s="467" t="str">
        <f t="shared" si="16"/>
        <v/>
      </c>
      <c r="AO51" s="326">
        <v>0</v>
      </c>
      <c r="AP51" s="9">
        <v>0</v>
      </c>
      <c r="AQ51" s="9"/>
      <c r="AR51" s="428">
        <f t="shared" si="17"/>
        <v>0</v>
      </c>
      <c r="AS51" s="429">
        <v>0</v>
      </c>
      <c r="AT51" s="429">
        <v>0</v>
      </c>
      <c r="AU51" s="429">
        <v>0</v>
      </c>
      <c r="AV51" s="430">
        <f t="shared" si="18"/>
        <v>0</v>
      </c>
      <c r="AW51" s="431">
        <v>0</v>
      </c>
      <c r="AX51" s="431">
        <v>0</v>
      </c>
      <c r="AY51" s="431">
        <v>0</v>
      </c>
      <c r="AZ51" s="432">
        <f t="shared" si="19"/>
        <v>0</v>
      </c>
      <c r="BA51" s="91">
        <f t="shared" si="20"/>
        <v>0</v>
      </c>
      <c r="BB51" s="433">
        <f t="shared" si="21"/>
        <v>0</v>
      </c>
      <c r="BC51" s="456" t="str">
        <f t="shared" si="22"/>
        <v/>
      </c>
      <c r="BD51" s="445">
        <v>0</v>
      </c>
      <c r="BE51" s="434">
        <v>0</v>
      </c>
      <c r="BF51" s="434"/>
      <c r="BG51" s="435">
        <f t="shared" si="23"/>
        <v>0</v>
      </c>
      <c r="BH51" s="436">
        <v>0</v>
      </c>
      <c r="BI51" s="436">
        <v>0</v>
      </c>
      <c r="BJ51" s="436">
        <v>0</v>
      </c>
      <c r="BK51" s="437">
        <f t="shared" si="24"/>
        <v>0</v>
      </c>
      <c r="BL51" s="438">
        <v>0</v>
      </c>
      <c r="BM51" s="438">
        <v>0</v>
      </c>
      <c r="BN51" s="438">
        <v>0</v>
      </c>
      <c r="BO51" s="439">
        <f t="shared" si="25"/>
        <v>0</v>
      </c>
      <c r="BP51" s="440">
        <f t="shared" si="26"/>
        <v>0</v>
      </c>
      <c r="BQ51" s="441">
        <f t="shared" si="27"/>
        <v>0</v>
      </c>
      <c r="BR51" s="446" t="str">
        <f t="shared" si="28"/>
        <v/>
      </c>
      <c r="BS51" s="326">
        <v>0</v>
      </c>
      <c r="BT51" s="9">
        <v>0</v>
      </c>
      <c r="BU51" s="9"/>
      <c r="BV51" s="428">
        <f t="shared" si="29"/>
        <v>0</v>
      </c>
      <c r="BW51" s="429">
        <v>0</v>
      </c>
      <c r="BX51" s="429">
        <v>0</v>
      </c>
      <c r="BY51" s="429">
        <v>0</v>
      </c>
      <c r="BZ51" s="430">
        <f t="shared" si="30"/>
        <v>0</v>
      </c>
      <c r="CA51" s="431">
        <v>0</v>
      </c>
      <c r="CB51" s="431">
        <v>0</v>
      </c>
      <c r="CC51" s="431">
        <v>0</v>
      </c>
      <c r="CD51" s="432">
        <f t="shared" si="31"/>
        <v>0</v>
      </c>
      <c r="CE51" s="91">
        <f t="shared" si="32"/>
        <v>0</v>
      </c>
      <c r="CF51" s="433">
        <f t="shared" si="33"/>
        <v>0</v>
      </c>
      <c r="CG51" s="456" t="str">
        <f t="shared" si="34"/>
        <v/>
      </c>
      <c r="CH51" s="382"/>
      <c r="CI51" s="58"/>
      <c r="CJ51" s="58"/>
      <c r="CK51" s="58"/>
      <c r="CL51" s="58"/>
      <c r="CM51" s="60">
        <f t="shared" si="68"/>
        <v>0</v>
      </c>
      <c r="CN51" s="298">
        <f t="shared" si="35"/>
        <v>0</v>
      </c>
      <c r="CO51" s="322" t="str">
        <f t="shared" si="62"/>
        <v/>
      </c>
      <c r="CP51" s="357"/>
      <c r="CQ51" s="82"/>
      <c r="CR51" s="82"/>
      <c r="CS51" s="82"/>
      <c r="CT51" s="82"/>
      <c r="CU51" s="91">
        <f t="shared" si="69"/>
        <v>0</v>
      </c>
      <c r="CV51" s="53">
        <f t="shared" si="36"/>
        <v>0</v>
      </c>
      <c r="CW51" s="358" t="str">
        <f t="shared" si="63"/>
        <v/>
      </c>
      <c r="CX51" s="346"/>
      <c r="CY51" s="57"/>
      <c r="CZ51" s="57"/>
      <c r="DA51" s="57"/>
      <c r="DB51" s="57"/>
      <c r="DC51" s="94">
        <f t="shared" si="70"/>
        <v>0</v>
      </c>
      <c r="DD51" s="52">
        <f t="shared" si="37"/>
        <v>0</v>
      </c>
      <c r="DE51" s="347" t="str">
        <f t="shared" si="64"/>
        <v/>
      </c>
      <c r="DF51" s="335"/>
      <c r="DG51" s="58"/>
      <c r="DH51" s="58"/>
      <c r="DI51" s="58"/>
      <c r="DJ51" s="58"/>
      <c r="DK51" s="60">
        <f t="shared" si="71"/>
        <v>0</v>
      </c>
      <c r="DL51" s="298" t="str">
        <f t="shared" si="38"/>
        <v/>
      </c>
      <c r="DM51" s="336" t="str">
        <f t="shared" si="39"/>
        <v/>
      </c>
      <c r="DN51" s="326"/>
      <c r="DO51" s="9"/>
      <c r="DP51" s="327" t="str">
        <f t="shared" si="40"/>
        <v/>
      </c>
      <c r="DQ51" s="309">
        <f t="shared" si="41"/>
        <v>900</v>
      </c>
      <c r="DR51" s="50">
        <f t="shared" si="42"/>
        <v>0</v>
      </c>
      <c r="DS51" s="297">
        <f t="shared" si="43"/>
        <v>0</v>
      </c>
      <c r="DT51" s="54" t="str">
        <f t="shared" si="44"/>
        <v/>
      </c>
      <c r="DU51" s="51" t="str">
        <f t="shared" si="45"/>
        <v/>
      </c>
      <c r="DV51" s="51" t="str">
        <f t="shared" si="46"/>
        <v/>
      </c>
      <c r="DW51" s="318" t="str">
        <f t="shared" si="47"/>
        <v/>
      </c>
      <c r="DX51" s="56">
        <f t="shared" si="48"/>
        <v>0</v>
      </c>
      <c r="DY51" s="689"/>
      <c r="DZ51" s="690"/>
      <c r="EB51" s="300">
        <f t="shared" si="49"/>
        <v>0</v>
      </c>
      <c r="EC51" s="300" t="s">
        <v>128</v>
      </c>
      <c r="ED51" s="300">
        <f t="shared" si="50"/>
        <v>100</v>
      </c>
      <c r="EE51" s="300" t="str">
        <f t="shared" si="51"/>
        <v>0/100</v>
      </c>
      <c r="EF51" s="300">
        <f t="shared" si="52"/>
        <v>0</v>
      </c>
      <c r="EG51" s="300" t="s">
        <v>128</v>
      </c>
      <c r="EH51" s="300">
        <f t="shared" si="53"/>
        <v>100</v>
      </c>
      <c r="EI51" s="300" t="str">
        <f t="shared" si="54"/>
        <v>0/100</v>
      </c>
      <c r="EJ51" s="300">
        <f t="shared" si="55"/>
        <v>0</v>
      </c>
      <c r="EK51" s="300" t="s">
        <v>128</v>
      </c>
      <c r="EL51" s="300">
        <f t="shared" si="56"/>
        <v>100</v>
      </c>
      <c r="EM51" s="300" t="str">
        <f t="shared" si="57"/>
        <v>0/100</v>
      </c>
      <c r="EN51" s="300">
        <f t="shared" si="58"/>
        <v>0</v>
      </c>
      <c r="EO51" s="300" t="s">
        <v>128</v>
      </c>
      <c r="EP51" s="300">
        <f t="shared" si="59"/>
        <v>0</v>
      </c>
      <c r="EQ51" s="300" t="str">
        <f t="shared" si="60"/>
        <v>0/0</v>
      </c>
    </row>
    <row r="52" spans="1:147" ht="15.75">
      <c r="A52" s="6">
        <f t="shared" si="4"/>
        <v>0</v>
      </c>
      <c r="B52" s="308">
        <v>44</v>
      </c>
      <c r="C52" s="51">
        <f t="shared" si="5"/>
        <v>0</v>
      </c>
      <c r="D52" s="8"/>
      <c r="E52" s="65"/>
      <c r="F52" s="7"/>
      <c r="G52" s="8"/>
      <c r="H52" s="8"/>
      <c r="I52" s="8"/>
      <c r="J52" s="533"/>
      <c r="K52" s="480">
        <v>0</v>
      </c>
      <c r="L52" s="412">
        <v>0</v>
      </c>
      <c r="M52" s="412"/>
      <c r="N52" s="413">
        <f t="shared" si="6"/>
        <v>0</v>
      </c>
      <c r="O52" s="414">
        <v>0</v>
      </c>
      <c r="P52" s="414">
        <v>0</v>
      </c>
      <c r="Q52" s="414">
        <v>0</v>
      </c>
      <c r="R52" s="415">
        <f t="shared" si="65"/>
        <v>0</v>
      </c>
      <c r="S52" s="416">
        <v>0</v>
      </c>
      <c r="T52" s="416">
        <v>0</v>
      </c>
      <c r="U52" s="416">
        <v>0</v>
      </c>
      <c r="V52" s="417">
        <f t="shared" si="66"/>
        <v>0</v>
      </c>
      <c r="W52" s="418">
        <f t="shared" si="67"/>
        <v>0</v>
      </c>
      <c r="X52" s="419">
        <f t="shared" si="10"/>
        <v>0</v>
      </c>
      <c r="Y52" s="481" t="str">
        <f t="shared" si="11"/>
        <v/>
      </c>
      <c r="Z52" s="466">
        <v>0</v>
      </c>
      <c r="AA52" s="420">
        <v>0</v>
      </c>
      <c r="AB52" s="420"/>
      <c r="AC52" s="421">
        <f t="shared" si="12"/>
        <v>0</v>
      </c>
      <c r="AD52" s="422">
        <v>0</v>
      </c>
      <c r="AE52" s="422">
        <v>0</v>
      </c>
      <c r="AF52" s="422">
        <v>0</v>
      </c>
      <c r="AG52" s="423">
        <f t="shared" si="13"/>
        <v>0</v>
      </c>
      <c r="AH52" s="424">
        <v>0</v>
      </c>
      <c r="AI52" s="424">
        <v>0</v>
      </c>
      <c r="AJ52" s="424">
        <v>0</v>
      </c>
      <c r="AK52" s="425">
        <f t="shared" si="14"/>
        <v>0</v>
      </c>
      <c r="AL52" s="426">
        <f t="shared" si="61"/>
        <v>0</v>
      </c>
      <c r="AM52" s="427">
        <f t="shared" si="15"/>
        <v>0</v>
      </c>
      <c r="AN52" s="467" t="str">
        <f t="shared" si="16"/>
        <v/>
      </c>
      <c r="AO52" s="326">
        <v>0</v>
      </c>
      <c r="AP52" s="9">
        <v>0</v>
      </c>
      <c r="AQ52" s="9"/>
      <c r="AR52" s="428">
        <f t="shared" si="17"/>
        <v>0</v>
      </c>
      <c r="AS52" s="429">
        <v>0</v>
      </c>
      <c r="AT52" s="429">
        <v>0</v>
      </c>
      <c r="AU52" s="429">
        <v>0</v>
      </c>
      <c r="AV52" s="430">
        <f t="shared" si="18"/>
        <v>0</v>
      </c>
      <c r="AW52" s="431">
        <v>0</v>
      </c>
      <c r="AX52" s="431">
        <v>0</v>
      </c>
      <c r="AY52" s="431">
        <v>0</v>
      </c>
      <c r="AZ52" s="432">
        <f t="shared" si="19"/>
        <v>0</v>
      </c>
      <c r="BA52" s="91">
        <f t="shared" si="20"/>
        <v>0</v>
      </c>
      <c r="BB52" s="433">
        <f t="shared" si="21"/>
        <v>0</v>
      </c>
      <c r="BC52" s="456" t="str">
        <f t="shared" si="22"/>
        <v/>
      </c>
      <c r="BD52" s="445">
        <v>0</v>
      </c>
      <c r="BE52" s="434">
        <v>0</v>
      </c>
      <c r="BF52" s="434"/>
      <c r="BG52" s="435">
        <f t="shared" si="23"/>
        <v>0</v>
      </c>
      <c r="BH52" s="436">
        <v>0</v>
      </c>
      <c r="BI52" s="436">
        <v>0</v>
      </c>
      <c r="BJ52" s="436">
        <v>0</v>
      </c>
      <c r="BK52" s="437">
        <f t="shared" si="24"/>
        <v>0</v>
      </c>
      <c r="BL52" s="438">
        <v>0</v>
      </c>
      <c r="BM52" s="438">
        <v>0</v>
      </c>
      <c r="BN52" s="438">
        <v>0</v>
      </c>
      <c r="BO52" s="439">
        <f t="shared" si="25"/>
        <v>0</v>
      </c>
      <c r="BP52" s="440">
        <f t="shared" si="26"/>
        <v>0</v>
      </c>
      <c r="BQ52" s="441">
        <f t="shared" si="27"/>
        <v>0</v>
      </c>
      <c r="BR52" s="446" t="str">
        <f t="shared" si="28"/>
        <v/>
      </c>
      <c r="BS52" s="326">
        <v>0</v>
      </c>
      <c r="BT52" s="9">
        <v>0</v>
      </c>
      <c r="BU52" s="9"/>
      <c r="BV52" s="428">
        <f t="shared" si="29"/>
        <v>0</v>
      </c>
      <c r="BW52" s="429">
        <v>0</v>
      </c>
      <c r="BX52" s="429">
        <v>0</v>
      </c>
      <c r="BY52" s="429">
        <v>0</v>
      </c>
      <c r="BZ52" s="430">
        <f t="shared" si="30"/>
        <v>0</v>
      </c>
      <c r="CA52" s="431">
        <v>0</v>
      </c>
      <c r="CB52" s="431">
        <v>0</v>
      </c>
      <c r="CC52" s="431">
        <v>0</v>
      </c>
      <c r="CD52" s="432">
        <f t="shared" si="31"/>
        <v>0</v>
      </c>
      <c r="CE52" s="91">
        <f t="shared" si="32"/>
        <v>0</v>
      </c>
      <c r="CF52" s="433">
        <f t="shared" si="33"/>
        <v>0</v>
      </c>
      <c r="CG52" s="456" t="str">
        <f t="shared" si="34"/>
        <v/>
      </c>
      <c r="CH52" s="382"/>
      <c r="CI52" s="58"/>
      <c r="CJ52" s="58"/>
      <c r="CK52" s="58"/>
      <c r="CL52" s="58"/>
      <c r="CM52" s="60">
        <f t="shared" si="68"/>
        <v>0</v>
      </c>
      <c r="CN52" s="298">
        <f t="shared" si="35"/>
        <v>0</v>
      </c>
      <c r="CO52" s="322" t="str">
        <f t="shared" si="62"/>
        <v/>
      </c>
      <c r="CP52" s="357"/>
      <c r="CQ52" s="82"/>
      <c r="CR52" s="82"/>
      <c r="CS52" s="82"/>
      <c r="CT52" s="82"/>
      <c r="CU52" s="91">
        <f t="shared" si="69"/>
        <v>0</v>
      </c>
      <c r="CV52" s="53">
        <f t="shared" si="36"/>
        <v>0</v>
      </c>
      <c r="CW52" s="358" t="str">
        <f t="shared" si="63"/>
        <v/>
      </c>
      <c r="CX52" s="346"/>
      <c r="CY52" s="57"/>
      <c r="CZ52" s="57"/>
      <c r="DA52" s="57"/>
      <c r="DB52" s="57"/>
      <c r="DC52" s="94">
        <f t="shared" si="70"/>
        <v>0</v>
      </c>
      <c r="DD52" s="52">
        <f t="shared" si="37"/>
        <v>0</v>
      </c>
      <c r="DE52" s="347" t="str">
        <f t="shared" si="64"/>
        <v/>
      </c>
      <c r="DF52" s="335"/>
      <c r="DG52" s="58"/>
      <c r="DH52" s="58"/>
      <c r="DI52" s="58"/>
      <c r="DJ52" s="58"/>
      <c r="DK52" s="60">
        <f t="shared" si="71"/>
        <v>0</v>
      </c>
      <c r="DL52" s="298" t="str">
        <f t="shared" si="38"/>
        <v/>
      </c>
      <c r="DM52" s="336" t="str">
        <f t="shared" si="39"/>
        <v/>
      </c>
      <c r="DN52" s="326"/>
      <c r="DO52" s="9"/>
      <c r="DP52" s="327" t="str">
        <f t="shared" si="40"/>
        <v/>
      </c>
      <c r="DQ52" s="309">
        <f t="shared" si="41"/>
        <v>900</v>
      </c>
      <c r="DR52" s="50">
        <f t="shared" si="42"/>
        <v>0</v>
      </c>
      <c r="DS52" s="297">
        <f t="shared" si="43"/>
        <v>0</v>
      </c>
      <c r="DT52" s="54" t="str">
        <f t="shared" si="44"/>
        <v/>
      </c>
      <c r="DU52" s="51" t="str">
        <f t="shared" si="45"/>
        <v/>
      </c>
      <c r="DV52" s="51" t="str">
        <f t="shared" si="46"/>
        <v/>
      </c>
      <c r="DW52" s="318" t="str">
        <f t="shared" si="47"/>
        <v/>
      </c>
      <c r="DX52" s="56">
        <f t="shared" si="48"/>
        <v>0</v>
      </c>
      <c r="DY52" s="689"/>
      <c r="DZ52" s="690"/>
      <c r="EB52" s="300">
        <f t="shared" si="49"/>
        <v>0</v>
      </c>
      <c r="EC52" s="300" t="s">
        <v>128</v>
      </c>
      <c r="ED52" s="300">
        <f t="shared" si="50"/>
        <v>100</v>
      </c>
      <c r="EE52" s="300" t="str">
        <f t="shared" si="51"/>
        <v>0/100</v>
      </c>
      <c r="EF52" s="300">
        <f t="shared" si="52"/>
        <v>0</v>
      </c>
      <c r="EG52" s="300" t="s">
        <v>128</v>
      </c>
      <c r="EH52" s="300">
        <f t="shared" si="53"/>
        <v>100</v>
      </c>
      <c r="EI52" s="300" t="str">
        <f t="shared" si="54"/>
        <v>0/100</v>
      </c>
      <c r="EJ52" s="300">
        <f t="shared" si="55"/>
        <v>0</v>
      </c>
      <c r="EK52" s="300" t="s">
        <v>128</v>
      </c>
      <c r="EL52" s="300">
        <f t="shared" si="56"/>
        <v>100</v>
      </c>
      <c r="EM52" s="300" t="str">
        <f t="shared" si="57"/>
        <v>0/100</v>
      </c>
      <c r="EN52" s="300">
        <f t="shared" si="58"/>
        <v>0</v>
      </c>
      <c r="EO52" s="300" t="s">
        <v>128</v>
      </c>
      <c r="EP52" s="300">
        <f t="shared" si="59"/>
        <v>0</v>
      </c>
      <c r="EQ52" s="300" t="str">
        <f t="shared" si="60"/>
        <v>0/0</v>
      </c>
    </row>
    <row r="53" spans="1:147" ht="15.75">
      <c r="A53" s="6">
        <f t="shared" si="4"/>
        <v>0</v>
      </c>
      <c r="B53" s="309">
        <v>45</v>
      </c>
      <c r="C53" s="51">
        <f t="shared" si="5"/>
        <v>0</v>
      </c>
      <c r="D53" s="8"/>
      <c r="E53" s="65"/>
      <c r="F53" s="7"/>
      <c r="G53" s="8"/>
      <c r="H53" s="8"/>
      <c r="I53" s="8"/>
      <c r="J53" s="533"/>
      <c r="K53" s="480">
        <v>0</v>
      </c>
      <c r="L53" s="412">
        <v>0</v>
      </c>
      <c r="M53" s="412"/>
      <c r="N53" s="413">
        <f t="shared" si="6"/>
        <v>0</v>
      </c>
      <c r="O53" s="414">
        <v>0</v>
      </c>
      <c r="P53" s="414">
        <v>0</v>
      </c>
      <c r="Q53" s="414">
        <v>0</v>
      </c>
      <c r="R53" s="415">
        <f t="shared" si="65"/>
        <v>0</v>
      </c>
      <c r="S53" s="416">
        <v>0</v>
      </c>
      <c r="T53" s="416">
        <v>0</v>
      </c>
      <c r="U53" s="416">
        <v>0</v>
      </c>
      <c r="V53" s="417">
        <f t="shared" si="66"/>
        <v>0</v>
      </c>
      <c r="W53" s="418">
        <f t="shared" si="67"/>
        <v>0</v>
      </c>
      <c r="X53" s="419">
        <f t="shared" si="10"/>
        <v>0</v>
      </c>
      <c r="Y53" s="481" t="str">
        <f t="shared" si="11"/>
        <v/>
      </c>
      <c r="Z53" s="466">
        <v>0</v>
      </c>
      <c r="AA53" s="420">
        <v>0</v>
      </c>
      <c r="AB53" s="420"/>
      <c r="AC53" s="421">
        <f t="shared" si="12"/>
        <v>0</v>
      </c>
      <c r="AD53" s="422">
        <v>0</v>
      </c>
      <c r="AE53" s="422">
        <v>0</v>
      </c>
      <c r="AF53" s="422">
        <v>0</v>
      </c>
      <c r="AG53" s="423">
        <f t="shared" si="13"/>
        <v>0</v>
      </c>
      <c r="AH53" s="424">
        <v>0</v>
      </c>
      <c r="AI53" s="424">
        <v>0</v>
      </c>
      <c r="AJ53" s="424">
        <v>0</v>
      </c>
      <c r="AK53" s="425">
        <f t="shared" si="14"/>
        <v>0</v>
      </c>
      <c r="AL53" s="426">
        <f t="shared" si="61"/>
        <v>0</v>
      </c>
      <c r="AM53" s="427">
        <f t="shared" si="15"/>
        <v>0</v>
      </c>
      <c r="AN53" s="467" t="str">
        <f t="shared" si="16"/>
        <v/>
      </c>
      <c r="AO53" s="326">
        <v>0</v>
      </c>
      <c r="AP53" s="9">
        <v>0</v>
      </c>
      <c r="AQ53" s="9"/>
      <c r="AR53" s="428">
        <f t="shared" si="17"/>
        <v>0</v>
      </c>
      <c r="AS53" s="429">
        <v>0</v>
      </c>
      <c r="AT53" s="429">
        <v>0</v>
      </c>
      <c r="AU53" s="429">
        <v>0</v>
      </c>
      <c r="AV53" s="430">
        <f t="shared" si="18"/>
        <v>0</v>
      </c>
      <c r="AW53" s="431">
        <v>0</v>
      </c>
      <c r="AX53" s="431">
        <v>0</v>
      </c>
      <c r="AY53" s="431">
        <v>0</v>
      </c>
      <c r="AZ53" s="432">
        <f t="shared" si="19"/>
        <v>0</v>
      </c>
      <c r="BA53" s="91">
        <f t="shared" si="20"/>
        <v>0</v>
      </c>
      <c r="BB53" s="433">
        <f t="shared" si="21"/>
        <v>0</v>
      </c>
      <c r="BC53" s="456" t="str">
        <f t="shared" si="22"/>
        <v/>
      </c>
      <c r="BD53" s="445">
        <v>0</v>
      </c>
      <c r="BE53" s="434">
        <v>0</v>
      </c>
      <c r="BF53" s="434"/>
      <c r="BG53" s="435">
        <f t="shared" si="23"/>
        <v>0</v>
      </c>
      <c r="BH53" s="436">
        <v>0</v>
      </c>
      <c r="BI53" s="436">
        <v>0</v>
      </c>
      <c r="BJ53" s="436">
        <v>0</v>
      </c>
      <c r="BK53" s="437">
        <f t="shared" si="24"/>
        <v>0</v>
      </c>
      <c r="BL53" s="438">
        <v>0</v>
      </c>
      <c r="BM53" s="438">
        <v>0</v>
      </c>
      <c r="BN53" s="438">
        <v>0</v>
      </c>
      <c r="BO53" s="439">
        <f t="shared" si="25"/>
        <v>0</v>
      </c>
      <c r="BP53" s="440">
        <f t="shared" si="26"/>
        <v>0</v>
      </c>
      <c r="BQ53" s="441">
        <f t="shared" si="27"/>
        <v>0</v>
      </c>
      <c r="BR53" s="446" t="str">
        <f t="shared" si="28"/>
        <v/>
      </c>
      <c r="BS53" s="326">
        <v>0</v>
      </c>
      <c r="BT53" s="9">
        <v>0</v>
      </c>
      <c r="BU53" s="9"/>
      <c r="BV53" s="428">
        <f t="shared" si="29"/>
        <v>0</v>
      </c>
      <c r="BW53" s="429">
        <v>0</v>
      </c>
      <c r="BX53" s="429">
        <v>0</v>
      </c>
      <c r="BY53" s="429">
        <v>0</v>
      </c>
      <c r="BZ53" s="430">
        <f t="shared" si="30"/>
        <v>0</v>
      </c>
      <c r="CA53" s="431">
        <v>0</v>
      </c>
      <c r="CB53" s="431">
        <v>0</v>
      </c>
      <c r="CC53" s="431">
        <v>0</v>
      </c>
      <c r="CD53" s="432">
        <f t="shared" si="31"/>
        <v>0</v>
      </c>
      <c r="CE53" s="91">
        <f t="shared" si="32"/>
        <v>0</v>
      </c>
      <c r="CF53" s="433">
        <f t="shared" si="33"/>
        <v>0</v>
      </c>
      <c r="CG53" s="456" t="str">
        <f t="shared" si="34"/>
        <v/>
      </c>
      <c r="CH53" s="382"/>
      <c r="CI53" s="58"/>
      <c r="CJ53" s="58"/>
      <c r="CK53" s="58"/>
      <c r="CL53" s="58"/>
      <c r="CM53" s="60">
        <f t="shared" si="68"/>
        <v>0</v>
      </c>
      <c r="CN53" s="298">
        <f t="shared" si="35"/>
        <v>0</v>
      </c>
      <c r="CO53" s="322" t="str">
        <f t="shared" si="62"/>
        <v/>
      </c>
      <c r="CP53" s="357"/>
      <c r="CQ53" s="82"/>
      <c r="CR53" s="82"/>
      <c r="CS53" s="82"/>
      <c r="CT53" s="82"/>
      <c r="CU53" s="91">
        <f t="shared" si="69"/>
        <v>0</v>
      </c>
      <c r="CV53" s="53">
        <f t="shared" si="36"/>
        <v>0</v>
      </c>
      <c r="CW53" s="358" t="str">
        <f t="shared" si="63"/>
        <v/>
      </c>
      <c r="CX53" s="346"/>
      <c r="CY53" s="57"/>
      <c r="CZ53" s="57"/>
      <c r="DA53" s="57"/>
      <c r="DB53" s="57"/>
      <c r="DC53" s="94">
        <f t="shared" si="70"/>
        <v>0</v>
      </c>
      <c r="DD53" s="52">
        <f t="shared" si="37"/>
        <v>0</v>
      </c>
      <c r="DE53" s="347" t="str">
        <f t="shared" si="64"/>
        <v/>
      </c>
      <c r="DF53" s="335"/>
      <c r="DG53" s="58"/>
      <c r="DH53" s="58"/>
      <c r="DI53" s="58"/>
      <c r="DJ53" s="58"/>
      <c r="DK53" s="60">
        <f t="shared" si="71"/>
        <v>0</v>
      </c>
      <c r="DL53" s="298" t="str">
        <f t="shared" si="38"/>
        <v/>
      </c>
      <c r="DM53" s="336" t="str">
        <f t="shared" si="39"/>
        <v/>
      </c>
      <c r="DN53" s="326"/>
      <c r="DO53" s="9"/>
      <c r="DP53" s="327" t="str">
        <f t="shared" si="40"/>
        <v/>
      </c>
      <c r="DQ53" s="309">
        <f t="shared" si="41"/>
        <v>900</v>
      </c>
      <c r="DR53" s="50">
        <f t="shared" si="42"/>
        <v>0</v>
      </c>
      <c r="DS53" s="297">
        <f t="shared" si="43"/>
        <v>0</v>
      </c>
      <c r="DT53" s="54" t="str">
        <f t="shared" si="44"/>
        <v/>
      </c>
      <c r="DU53" s="51" t="str">
        <f t="shared" si="45"/>
        <v/>
      </c>
      <c r="DV53" s="51" t="str">
        <f t="shared" si="46"/>
        <v/>
      </c>
      <c r="DW53" s="318" t="str">
        <f t="shared" si="47"/>
        <v/>
      </c>
      <c r="DX53" s="56">
        <f t="shared" si="48"/>
        <v>0</v>
      </c>
      <c r="DY53" s="689"/>
      <c r="DZ53" s="690"/>
      <c r="EB53" s="300">
        <f t="shared" si="49"/>
        <v>0</v>
      </c>
      <c r="EC53" s="300" t="s">
        <v>128</v>
      </c>
      <c r="ED53" s="300">
        <f t="shared" si="50"/>
        <v>100</v>
      </c>
      <c r="EE53" s="300" t="str">
        <f t="shared" si="51"/>
        <v>0/100</v>
      </c>
      <c r="EF53" s="300">
        <f t="shared" si="52"/>
        <v>0</v>
      </c>
      <c r="EG53" s="300" t="s">
        <v>128</v>
      </c>
      <c r="EH53" s="300">
        <f t="shared" si="53"/>
        <v>100</v>
      </c>
      <c r="EI53" s="300" t="str">
        <f t="shared" si="54"/>
        <v>0/100</v>
      </c>
      <c r="EJ53" s="300">
        <f t="shared" si="55"/>
        <v>0</v>
      </c>
      <c r="EK53" s="300" t="s">
        <v>128</v>
      </c>
      <c r="EL53" s="300">
        <f t="shared" si="56"/>
        <v>100</v>
      </c>
      <c r="EM53" s="300" t="str">
        <f t="shared" si="57"/>
        <v>0/100</v>
      </c>
      <c r="EN53" s="300">
        <f t="shared" si="58"/>
        <v>0</v>
      </c>
      <c r="EO53" s="300" t="s">
        <v>128</v>
      </c>
      <c r="EP53" s="300">
        <f t="shared" si="59"/>
        <v>0</v>
      </c>
      <c r="EQ53" s="300" t="str">
        <f t="shared" si="60"/>
        <v>0/0</v>
      </c>
    </row>
    <row r="54" spans="1:147" ht="15.75">
      <c r="A54" s="6">
        <f t="shared" si="4"/>
        <v>0</v>
      </c>
      <c r="B54" s="308">
        <v>46</v>
      </c>
      <c r="C54" s="51">
        <f t="shared" si="5"/>
        <v>0</v>
      </c>
      <c r="D54" s="8"/>
      <c r="E54" s="65"/>
      <c r="F54" s="7"/>
      <c r="G54" s="8"/>
      <c r="H54" s="8"/>
      <c r="I54" s="8"/>
      <c r="J54" s="533"/>
      <c r="K54" s="480">
        <v>0</v>
      </c>
      <c r="L54" s="412">
        <v>0</v>
      </c>
      <c r="M54" s="412"/>
      <c r="N54" s="413">
        <f t="shared" si="6"/>
        <v>0</v>
      </c>
      <c r="O54" s="414">
        <v>0</v>
      </c>
      <c r="P54" s="414">
        <v>0</v>
      </c>
      <c r="Q54" s="414">
        <v>0</v>
      </c>
      <c r="R54" s="415">
        <f t="shared" si="65"/>
        <v>0</v>
      </c>
      <c r="S54" s="416">
        <v>0</v>
      </c>
      <c r="T54" s="416">
        <v>0</v>
      </c>
      <c r="U54" s="416">
        <v>0</v>
      </c>
      <c r="V54" s="417">
        <f t="shared" si="66"/>
        <v>0</v>
      </c>
      <c r="W54" s="418">
        <f t="shared" si="67"/>
        <v>0</v>
      </c>
      <c r="X54" s="419">
        <f t="shared" si="10"/>
        <v>0</v>
      </c>
      <c r="Y54" s="481" t="str">
        <f t="shared" si="11"/>
        <v/>
      </c>
      <c r="Z54" s="466">
        <v>0</v>
      </c>
      <c r="AA54" s="420">
        <v>0</v>
      </c>
      <c r="AB54" s="420"/>
      <c r="AC54" s="421">
        <f t="shared" si="12"/>
        <v>0</v>
      </c>
      <c r="AD54" s="422">
        <v>0</v>
      </c>
      <c r="AE54" s="422">
        <v>0</v>
      </c>
      <c r="AF54" s="422">
        <v>0</v>
      </c>
      <c r="AG54" s="423">
        <f t="shared" si="13"/>
        <v>0</v>
      </c>
      <c r="AH54" s="424">
        <v>0</v>
      </c>
      <c r="AI54" s="424">
        <v>0</v>
      </c>
      <c r="AJ54" s="424">
        <v>0</v>
      </c>
      <c r="AK54" s="425">
        <f t="shared" si="14"/>
        <v>0</v>
      </c>
      <c r="AL54" s="426">
        <f t="shared" si="61"/>
        <v>0</v>
      </c>
      <c r="AM54" s="427">
        <f t="shared" si="15"/>
        <v>0</v>
      </c>
      <c r="AN54" s="467" t="str">
        <f t="shared" si="16"/>
        <v/>
      </c>
      <c r="AO54" s="326">
        <v>0</v>
      </c>
      <c r="AP54" s="9">
        <v>0</v>
      </c>
      <c r="AQ54" s="9"/>
      <c r="AR54" s="428">
        <f t="shared" si="17"/>
        <v>0</v>
      </c>
      <c r="AS54" s="429">
        <v>0</v>
      </c>
      <c r="AT54" s="429">
        <v>0</v>
      </c>
      <c r="AU54" s="429">
        <v>0</v>
      </c>
      <c r="AV54" s="430">
        <f t="shared" si="18"/>
        <v>0</v>
      </c>
      <c r="AW54" s="431">
        <v>0</v>
      </c>
      <c r="AX54" s="431">
        <v>0</v>
      </c>
      <c r="AY54" s="431">
        <v>0</v>
      </c>
      <c r="AZ54" s="432">
        <f t="shared" si="19"/>
        <v>0</v>
      </c>
      <c r="BA54" s="91">
        <f t="shared" si="20"/>
        <v>0</v>
      </c>
      <c r="BB54" s="433">
        <f t="shared" si="21"/>
        <v>0</v>
      </c>
      <c r="BC54" s="456" t="str">
        <f t="shared" si="22"/>
        <v/>
      </c>
      <c r="BD54" s="445">
        <v>0</v>
      </c>
      <c r="BE54" s="434">
        <v>0</v>
      </c>
      <c r="BF54" s="434"/>
      <c r="BG54" s="435">
        <f t="shared" si="23"/>
        <v>0</v>
      </c>
      <c r="BH54" s="436">
        <v>0</v>
      </c>
      <c r="BI54" s="436">
        <v>0</v>
      </c>
      <c r="BJ54" s="436">
        <v>0</v>
      </c>
      <c r="BK54" s="437">
        <f t="shared" si="24"/>
        <v>0</v>
      </c>
      <c r="BL54" s="438">
        <v>0</v>
      </c>
      <c r="BM54" s="438">
        <v>0</v>
      </c>
      <c r="BN54" s="438">
        <v>0</v>
      </c>
      <c r="BO54" s="439">
        <f t="shared" si="25"/>
        <v>0</v>
      </c>
      <c r="BP54" s="440">
        <f t="shared" si="26"/>
        <v>0</v>
      </c>
      <c r="BQ54" s="441">
        <f t="shared" si="27"/>
        <v>0</v>
      </c>
      <c r="BR54" s="446" t="str">
        <f t="shared" si="28"/>
        <v/>
      </c>
      <c r="BS54" s="326">
        <v>0</v>
      </c>
      <c r="BT54" s="9">
        <v>0</v>
      </c>
      <c r="BU54" s="9"/>
      <c r="BV54" s="428">
        <f t="shared" si="29"/>
        <v>0</v>
      </c>
      <c r="BW54" s="429">
        <v>0</v>
      </c>
      <c r="BX54" s="429">
        <v>0</v>
      </c>
      <c r="BY54" s="429">
        <v>0</v>
      </c>
      <c r="BZ54" s="430">
        <f t="shared" si="30"/>
        <v>0</v>
      </c>
      <c r="CA54" s="431">
        <v>0</v>
      </c>
      <c r="CB54" s="431">
        <v>0</v>
      </c>
      <c r="CC54" s="431">
        <v>0</v>
      </c>
      <c r="CD54" s="432">
        <f t="shared" si="31"/>
        <v>0</v>
      </c>
      <c r="CE54" s="91">
        <f t="shared" si="32"/>
        <v>0</v>
      </c>
      <c r="CF54" s="433">
        <f t="shared" si="33"/>
        <v>0</v>
      </c>
      <c r="CG54" s="456" t="str">
        <f t="shared" si="34"/>
        <v/>
      </c>
      <c r="CH54" s="382"/>
      <c r="CI54" s="58"/>
      <c r="CJ54" s="58"/>
      <c r="CK54" s="58"/>
      <c r="CL54" s="58"/>
      <c r="CM54" s="60">
        <f t="shared" si="68"/>
        <v>0</v>
      </c>
      <c r="CN54" s="298">
        <f t="shared" si="35"/>
        <v>0</v>
      </c>
      <c r="CO54" s="322" t="str">
        <f t="shared" si="62"/>
        <v/>
      </c>
      <c r="CP54" s="357"/>
      <c r="CQ54" s="82"/>
      <c r="CR54" s="82"/>
      <c r="CS54" s="82"/>
      <c r="CT54" s="82"/>
      <c r="CU54" s="91">
        <f t="shared" si="69"/>
        <v>0</v>
      </c>
      <c r="CV54" s="53">
        <f t="shared" si="36"/>
        <v>0</v>
      </c>
      <c r="CW54" s="358" t="str">
        <f t="shared" si="63"/>
        <v/>
      </c>
      <c r="CX54" s="346"/>
      <c r="CY54" s="57"/>
      <c r="CZ54" s="57"/>
      <c r="DA54" s="57"/>
      <c r="DB54" s="57"/>
      <c r="DC54" s="94">
        <f t="shared" si="70"/>
        <v>0</v>
      </c>
      <c r="DD54" s="52">
        <f t="shared" si="37"/>
        <v>0</v>
      </c>
      <c r="DE54" s="347" t="str">
        <f t="shared" si="64"/>
        <v/>
      </c>
      <c r="DF54" s="335"/>
      <c r="DG54" s="58"/>
      <c r="DH54" s="58"/>
      <c r="DI54" s="58"/>
      <c r="DJ54" s="58"/>
      <c r="DK54" s="60">
        <f t="shared" si="71"/>
        <v>0</v>
      </c>
      <c r="DL54" s="298" t="str">
        <f t="shared" si="38"/>
        <v/>
      </c>
      <c r="DM54" s="336" t="str">
        <f t="shared" si="39"/>
        <v/>
      </c>
      <c r="DN54" s="326"/>
      <c r="DO54" s="9"/>
      <c r="DP54" s="327" t="str">
        <f t="shared" si="40"/>
        <v/>
      </c>
      <c r="DQ54" s="309">
        <f t="shared" si="41"/>
        <v>900</v>
      </c>
      <c r="DR54" s="50">
        <f t="shared" si="42"/>
        <v>0</v>
      </c>
      <c r="DS54" s="297">
        <f t="shared" si="43"/>
        <v>0</v>
      </c>
      <c r="DT54" s="54" t="str">
        <f t="shared" si="44"/>
        <v/>
      </c>
      <c r="DU54" s="51" t="str">
        <f t="shared" si="45"/>
        <v/>
      </c>
      <c r="DV54" s="51" t="str">
        <f t="shared" si="46"/>
        <v/>
      </c>
      <c r="DW54" s="318" t="str">
        <f t="shared" si="47"/>
        <v/>
      </c>
      <c r="DX54" s="56">
        <f t="shared" si="48"/>
        <v>0</v>
      </c>
      <c r="DY54" s="689"/>
      <c r="DZ54" s="690"/>
      <c r="EB54" s="300">
        <f t="shared" si="49"/>
        <v>0</v>
      </c>
      <c r="EC54" s="300" t="s">
        <v>128</v>
      </c>
      <c r="ED54" s="300">
        <f t="shared" si="50"/>
        <v>100</v>
      </c>
      <c r="EE54" s="300" t="str">
        <f t="shared" si="51"/>
        <v>0/100</v>
      </c>
      <c r="EF54" s="300">
        <f t="shared" si="52"/>
        <v>0</v>
      </c>
      <c r="EG54" s="300" t="s">
        <v>128</v>
      </c>
      <c r="EH54" s="300">
        <f t="shared" si="53"/>
        <v>100</v>
      </c>
      <c r="EI54" s="300" t="str">
        <f t="shared" si="54"/>
        <v>0/100</v>
      </c>
      <c r="EJ54" s="300">
        <f t="shared" si="55"/>
        <v>0</v>
      </c>
      <c r="EK54" s="300" t="s">
        <v>128</v>
      </c>
      <c r="EL54" s="300">
        <f t="shared" si="56"/>
        <v>100</v>
      </c>
      <c r="EM54" s="300" t="str">
        <f t="shared" si="57"/>
        <v>0/100</v>
      </c>
      <c r="EN54" s="300">
        <f t="shared" si="58"/>
        <v>0</v>
      </c>
      <c r="EO54" s="300" t="s">
        <v>128</v>
      </c>
      <c r="EP54" s="300">
        <f t="shared" si="59"/>
        <v>0</v>
      </c>
      <c r="EQ54" s="300" t="str">
        <f t="shared" si="60"/>
        <v>0/0</v>
      </c>
    </row>
    <row r="55" spans="1:147" ht="15.75">
      <c r="A55" s="6">
        <f t="shared" si="4"/>
        <v>0</v>
      </c>
      <c r="B55" s="309">
        <v>47</v>
      </c>
      <c r="C55" s="51">
        <f t="shared" si="5"/>
        <v>0</v>
      </c>
      <c r="D55" s="8"/>
      <c r="E55" s="65"/>
      <c r="F55" s="7"/>
      <c r="G55" s="8"/>
      <c r="H55" s="8"/>
      <c r="I55" s="8"/>
      <c r="J55" s="533"/>
      <c r="K55" s="480">
        <v>0</v>
      </c>
      <c r="L55" s="412">
        <v>0</v>
      </c>
      <c r="M55" s="412"/>
      <c r="N55" s="413">
        <f t="shared" si="6"/>
        <v>0</v>
      </c>
      <c r="O55" s="414">
        <v>0</v>
      </c>
      <c r="P55" s="414">
        <v>0</v>
      </c>
      <c r="Q55" s="414">
        <v>0</v>
      </c>
      <c r="R55" s="415">
        <f t="shared" si="65"/>
        <v>0</v>
      </c>
      <c r="S55" s="416">
        <v>0</v>
      </c>
      <c r="T55" s="416">
        <v>0</v>
      </c>
      <c r="U55" s="416">
        <v>0</v>
      </c>
      <c r="V55" s="417">
        <f t="shared" si="66"/>
        <v>0</v>
      </c>
      <c r="W55" s="418">
        <f t="shared" si="67"/>
        <v>0</v>
      </c>
      <c r="X55" s="419">
        <f t="shared" si="10"/>
        <v>0</v>
      </c>
      <c r="Y55" s="481" t="str">
        <f t="shared" si="11"/>
        <v/>
      </c>
      <c r="Z55" s="466">
        <v>0</v>
      </c>
      <c r="AA55" s="420">
        <v>0</v>
      </c>
      <c r="AB55" s="420"/>
      <c r="AC55" s="421">
        <f t="shared" si="12"/>
        <v>0</v>
      </c>
      <c r="AD55" s="422">
        <v>0</v>
      </c>
      <c r="AE55" s="422">
        <v>0</v>
      </c>
      <c r="AF55" s="422">
        <v>0</v>
      </c>
      <c r="AG55" s="423">
        <f t="shared" si="13"/>
        <v>0</v>
      </c>
      <c r="AH55" s="424">
        <v>0</v>
      </c>
      <c r="AI55" s="424">
        <v>0</v>
      </c>
      <c r="AJ55" s="424">
        <v>0</v>
      </c>
      <c r="AK55" s="425">
        <f t="shared" si="14"/>
        <v>0</v>
      </c>
      <c r="AL55" s="426">
        <f t="shared" si="61"/>
        <v>0</v>
      </c>
      <c r="AM55" s="427">
        <f t="shared" si="15"/>
        <v>0</v>
      </c>
      <c r="AN55" s="467" t="str">
        <f t="shared" si="16"/>
        <v/>
      </c>
      <c r="AO55" s="326">
        <v>0</v>
      </c>
      <c r="AP55" s="9">
        <v>0</v>
      </c>
      <c r="AQ55" s="9"/>
      <c r="AR55" s="428">
        <f t="shared" si="17"/>
        <v>0</v>
      </c>
      <c r="AS55" s="429">
        <v>0</v>
      </c>
      <c r="AT55" s="429">
        <v>0</v>
      </c>
      <c r="AU55" s="429">
        <v>0</v>
      </c>
      <c r="AV55" s="430">
        <f t="shared" si="18"/>
        <v>0</v>
      </c>
      <c r="AW55" s="431">
        <v>0</v>
      </c>
      <c r="AX55" s="431">
        <v>0</v>
      </c>
      <c r="AY55" s="431">
        <v>0</v>
      </c>
      <c r="AZ55" s="432">
        <f t="shared" si="19"/>
        <v>0</v>
      </c>
      <c r="BA55" s="91">
        <f t="shared" si="20"/>
        <v>0</v>
      </c>
      <c r="BB55" s="433">
        <f t="shared" si="21"/>
        <v>0</v>
      </c>
      <c r="BC55" s="456" t="str">
        <f t="shared" si="22"/>
        <v/>
      </c>
      <c r="BD55" s="445">
        <v>0</v>
      </c>
      <c r="BE55" s="434">
        <v>0</v>
      </c>
      <c r="BF55" s="434"/>
      <c r="BG55" s="435">
        <f t="shared" si="23"/>
        <v>0</v>
      </c>
      <c r="BH55" s="436">
        <v>0</v>
      </c>
      <c r="BI55" s="436">
        <v>0</v>
      </c>
      <c r="BJ55" s="436">
        <v>0</v>
      </c>
      <c r="BK55" s="437">
        <f t="shared" si="24"/>
        <v>0</v>
      </c>
      <c r="BL55" s="438">
        <v>0</v>
      </c>
      <c r="BM55" s="438">
        <v>0</v>
      </c>
      <c r="BN55" s="438">
        <v>0</v>
      </c>
      <c r="BO55" s="439">
        <f t="shared" si="25"/>
        <v>0</v>
      </c>
      <c r="BP55" s="440">
        <f t="shared" si="26"/>
        <v>0</v>
      </c>
      <c r="BQ55" s="441">
        <f t="shared" si="27"/>
        <v>0</v>
      </c>
      <c r="BR55" s="446" t="str">
        <f t="shared" si="28"/>
        <v/>
      </c>
      <c r="BS55" s="326">
        <v>0</v>
      </c>
      <c r="BT55" s="9">
        <v>0</v>
      </c>
      <c r="BU55" s="9"/>
      <c r="BV55" s="428">
        <f t="shared" si="29"/>
        <v>0</v>
      </c>
      <c r="BW55" s="429">
        <v>0</v>
      </c>
      <c r="BX55" s="429">
        <v>0</v>
      </c>
      <c r="BY55" s="429">
        <v>0</v>
      </c>
      <c r="BZ55" s="430">
        <f t="shared" si="30"/>
        <v>0</v>
      </c>
      <c r="CA55" s="431">
        <v>0</v>
      </c>
      <c r="CB55" s="431">
        <v>0</v>
      </c>
      <c r="CC55" s="431">
        <v>0</v>
      </c>
      <c r="CD55" s="432">
        <f t="shared" si="31"/>
        <v>0</v>
      </c>
      <c r="CE55" s="91">
        <f t="shared" si="32"/>
        <v>0</v>
      </c>
      <c r="CF55" s="433">
        <f t="shared" si="33"/>
        <v>0</v>
      </c>
      <c r="CG55" s="456" t="str">
        <f t="shared" si="34"/>
        <v/>
      </c>
      <c r="CH55" s="382"/>
      <c r="CI55" s="58"/>
      <c r="CJ55" s="58"/>
      <c r="CK55" s="58"/>
      <c r="CL55" s="58"/>
      <c r="CM55" s="60">
        <f t="shared" si="68"/>
        <v>0</v>
      </c>
      <c r="CN55" s="298">
        <f t="shared" si="35"/>
        <v>0</v>
      </c>
      <c r="CO55" s="322" t="str">
        <f t="shared" si="62"/>
        <v/>
      </c>
      <c r="CP55" s="357"/>
      <c r="CQ55" s="82"/>
      <c r="CR55" s="82"/>
      <c r="CS55" s="82"/>
      <c r="CT55" s="82"/>
      <c r="CU55" s="91">
        <f t="shared" si="69"/>
        <v>0</v>
      </c>
      <c r="CV55" s="53">
        <f t="shared" si="36"/>
        <v>0</v>
      </c>
      <c r="CW55" s="358" t="str">
        <f t="shared" si="63"/>
        <v/>
      </c>
      <c r="CX55" s="346"/>
      <c r="CY55" s="57"/>
      <c r="CZ55" s="57"/>
      <c r="DA55" s="57"/>
      <c r="DB55" s="57"/>
      <c r="DC55" s="94">
        <f t="shared" si="70"/>
        <v>0</v>
      </c>
      <c r="DD55" s="52">
        <f t="shared" si="37"/>
        <v>0</v>
      </c>
      <c r="DE55" s="347" t="str">
        <f t="shared" si="64"/>
        <v/>
      </c>
      <c r="DF55" s="335"/>
      <c r="DG55" s="58"/>
      <c r="DH55" s="58"/>
      <c r="DI55" s="58"/>
      <c r="DJ55" s="58"/>
      <c r="DK55" s="60">
        <f t="shared" si="71"/>
        <v>0</v>
      </c>
      <c r="DL55" s="298" t="str">
        <f t="shared" si="38"/>
        <v/>
      </c>
      <c r="DM55" s="336" t="str">
        <f t="shared" si="39"/>
        <v/>
      </c>
      <c r="DN55" s="326"/>
      <c r="DO55" s="9"/>
      <c r="DP55" s="327" t="str">
        <f t="shared" si="40"/>
        <v/>
      </c>
      <c r="DQ55" s="309">
        <f t="shared" si="41"/>
        <v>900</v>
      </c>
      <c r="DR55" s="50">
        <f t="shared" si="42"/>
        <v>0</v>
      </c>
      <c r="DS55" s="297">
        <f t="shared" si="43"/>
        <v>0</v>
      </c>
      <c r="DT55" s="54" t="str">
        <f t="shared" si="44"/>
        <v/>
      </c>
      <c r="DU55" s="51" t="str">
        <f t="shared" si="45"/>
        <v/>
      </c>
      <c r="DV55" s="51" t="str">
        <f t="shared" si="46"/>
        <v/>
      </c>
      <c r="DW55" s="318" t="str">
        <f t="shared" si="47"/>
        <v/>
      </c>
      <c r="DX55" s="56">
        <f t="shared" si="48"/>
        <v>0</v>
      </c>
      <c r="DY55" s="689"/>
      <c r="DZ55" s="690"/>
      <c r="EB55" s="300">
        <f t="shared" si="49"/>
        <v>0</v>
      </c>
      <c r="EC55" s="300" t="s">
        <v>128</v>
      </c>
      <c r="ED55" s="300">
        <f t="shared" si="50"/>
        <v>100</v>
      </c>
      <c r="EE55" s="300" t="str">
        <f t="shared" si="51"/>
        <v>0/100</v>
      </c>
      <c r="EF55" s="300">
        <f t="shared" si="52"/>
        <v>0</v>
      </c>
      <c r="EG55" s="300" t="s">
        <v>128</v>
      </c>
      <c r="EH55" s="300">
        <f t="shared" si="53"/>
        <v>100</v>
      </c>
      <c r="EI55" s="300" t="str">
        <f t="shared" si="54"/>
        <v>0/100</v>
      </c>
      <c r="EJ55" s="300">
        <f t="shared" si="55"/>
        <v>0</v>
      </c>
      <c r="EK55" s="300" t="s">
        <v>128</v>
      </c>
      <c r="EL55" s="300">
        <f t="shared" si="56"/>
        <v>100</v>
      </c>
      <c r="EM55" s="300" t="str">
        <f t="shared" si="57"/>
        <v>0/100</v>
      </c>
      <c r="EN55" s="300">
        <f t="shared" si="58"/>
        <v>0</v>
      </c>
      <c r="EO55" s="300" t="s">
        <v>128</v>
      </c>
      <c r="EP55" s="300">
        <f t="shared" si="59"/>
        <v>0</v>
      </c>
      <c r="EQ55" s="300" t="str">
        <f t="shared" si="60"/>
        <v>0/0</v>
      </c>
    </row>
    <row r="56" spans="1:147" ht="15.75">
      <c r="A56" s="6">
        <f t="shared" si="4"/>
        <v>0</v>
      </c>
      <c r="B56" s="308">
        <v>48</v>
      </c>
      <c r="C56" s="51">
        <f t="shared" si="5"/>
        <v>0</v>
      </c>
      <c r="D56" s="8"/>
      <c r="E56" s="65"/>
      <c r="F56" s="7"/>
      <c r="G56" s="8"/>
      <c r="H56" s="8"/>
      <c r="I56" s="8"/>
      <c r="J56" s="533"/>
      <c r="K56" s="480">
        <v>0</v>
      </c>
      <c r="L56" s="412">
        <v>0</v>
      </c>
      <c r="M56" s="412"/>
      <c r="N56" s="413">
        <f t="shared" si="6"/>
        <v>0</v>
      </c>
      <c r="O56" s="414">
        <v>0</v>
      </c>
      <c r="P56" s="414">
        <v>0</v>
      </c>
      <c r="Q56" s="414">
        <v>0</v>
      </c>
      <c r="R56" s="415">
        <f t="shared" si="65"/>
        <v>0</v>
      </c>
      <c r="S56" s="416">
        <v>0</v>
      </c>
      <c r="T56" s="416">
        <v>0</v>
      </c>
      <c r="U56" s="416">
        <v>0</v>
      </c>
      <c r="V56" s="417">
        <f t="shared" si="66"/>
        <v>0</v>
      </c>
      <c r="W56" s="418">
        <f t="shared" si="67"/>
        <v>0</v>
      </c>
      <c r="X56" s="419">
        <f t="shared" si="10"/>
        <v>0</v>
      </c>
      <c r="Y56" s="481" t="str">
        <f t="shared" si="11"/>
        <v/>
      </c>
      <c r="Z56" s="466">
        <v>0</v>
      </c>
      <c r="AA56" s="420">
        <v>0</v>
      </c>
      <c r="AB56" s="420"/>
      <c r="AC56" s="421">
        <f t="shared" si="12"/>
        <v>0</v>
      </c>
      <c r="AD56" s="422">
        <v>0</v>
      </c>
      <c r="AE56" s="422">
        <v>0</v>
      </c>
      <c r="AF56" s="422">
        <v>0</v>
      </c>
      <c r="AG56" s="423">
        <f t="shared" si="13"/>
        <v>0</v>
      </c>
      <c r="AH56" s="424">
        <v>0</v>
      </c>
      <c r="AI56" s="424">
        <v>0</v>
      </c>
      <c r="AJ56" s="424">
        <v>0</v>
      </c>
      <c r="AK56" s="425">
        <f t="shared" si="14"/>
        <v>0</v>
      </c>
      <c r="AL56" s="426">
        <f t="shared" si="61"/>
        <v>0</v>
      </c>
      <c r="AM56" s="427">
        <f t="shared" si="15"/>
        <v>0</v>
      </c>
      <c r="AN56" s="467" t="str">
        <f t="shared" si="16"/>
        <v/>
      </c>
      <c r="AO56" s="326">
        <v>0</v>
      </c>
      <c r="AP56" s="9">
        <v>0</v>
      </c>
      <c r="AQ56" s="9"/>
      <c r="AR56" s="428">
        <f t="shared" si="17"/>
        <v>0</v>
      </c>
      <c r="AS56" s="429">
        <v>0</v>
      </c>
      <c r="AT56" s="429">
        <v>0</v>
      </c>
      <c r="AU56" s="429">
        <v>0</v>
      </c>
      <c r="AV56" s="430">
        <f t="shared" si="18"/>
        <v>0</v>
      </c>
      <c r="AW56" s="431">
        <v>0</v>
      </c>
      <c r="AX56" s="431">
        <v>0</v>
      </c>
      <c r="AY56" s="431">
        <v>0</v>
      </c>
      <c r="AZ56" s="432">
        <f t="shared" si="19"/>
        <v>0</v>
      </c>
      <c r="BA56" s="91">
        <f t="shared" si="20"/>
        <v>0</v>
      </c>
      <c r="BB56" s="433">
        <f t="shared" si="21"/>
        <v>0</v>
      </c>
      <c r="BC56" s="456" t="str">
        <f t="shared" si="22"/>
        <v/>
      </c>
      <c r="BD56" s="445">
        <v>0</v>
      </c>
      <c r="BE56" s="434">
        <v>0</v>
      </c>
      <c r="BF56" s="434"/>
      <c r="BG56" s="435">
        <f t="shared" si="23"/>
        <v>0</v>
      </c>
      <c r="BH56" s="436">
        <v>0</v>
      </c>
      <c r="BI56" s="436">
        <v>0</v>
      </c>
      <c r="BJ56" s="436">
        <v>0</v>
      </c>
      <c r="BK56" s="437">
        <f t="shared" si="24"/>
        <v>0</v>
      </c>
      <c r="BL56" s="438">
        <v>0</v>
      </c>
      <c r="BM56" s="438">
        <v>0</v>
      </c>
      <c r="BN56" s="438">
        <v>0</v>
      </c>
      <c r="BO56" s="439">
        <f t="shared" si="25"/>
        <v>0</v>
      </c>
      <c r="BP56" s="440">
        <f t="shared" si="26"/>
        <v>0</v>
      </c>
      <c r="BQ56" s="441">
        <f t="shared" si="27"/>
        <v>0</v>
      </c>
      <c r="BR56" s="446" t="str">
        <f t="shared" si="28"/>
        <v/>
      </c>
      <c r="BS56" s="326">
        <v>0</v>
      </c>
      <c r="BT56" s="9">
        <v>0</v>
      </c>
      <c r="BU56" s="9"/>
      <c r="BV56" s="428">
        <f t="shared" si="29"/>
        <v>0</v>
      </c>
      <c r="BW56" s="429">
        <v>0</v>
      </c>
      <c r="BX56" s="429">
        <v>0</v>
      </c>
      <c r="BY56" s="429">
        <v>0</v>
      </c>
      <c r="BZ56" s="430">
        <f t="shared" si="30"/>
        <v>0</v>
      </c>
      <c r="CA56" s="431">
        <v>0</v>
      </c>
      <c r="CB56" s="431">
        <v>0</v>
      </c>
      <c r="CC56" s="431">
        <v>0</v>
      </c>
      <c r="CD56" s="432">
        <f t="shared" si="31"/>
        <v>0</v>
      </c>
      <c r="CE56" s="91">
        <f t="shared" si="32"/>
        <v>0</v>
      </c>
      <c r="CF56" s="433">
        <f t="shared" si="33"/>
        <v>0</v>
      </c>
      <c r="CG56" s="456" t="str">
        <f t="shared" si="34"/>
        <v/>
      </c>
      <c r="CH56" s="382"/>
      <c r="CI56" s="58"/>
      <c r="CJ56" s="58"/>
      <c r="CK56" s="58"/>
      <c r="CL56" s="58"/>
      <c r="CM56" s="60">
        <f t="shared" si="68"/>
        <v>0</v>
      </c>
      <c r="CN56" s="298">
        <f t="shared" si="35"/>
        <v>0</v>
      </c>
      <c r="CO56" s="322" t="str">
        <f t="shared" si="62"/>
        <v/>
      </c>
      <c r="CP56" s="357"/>
      <c r="CQ56" s="82"/>
      <c r="CR56" s="82"/>
      <c r="CS56" s="82"/>
      <c r="CT56" s="82"/>
      <c r="CU56" s="91">
        <f t="shared" si="69"/>
        <v>0</v>
      </c>
      <c r="CV56" s="53">
        <f t="shared" si="36"/>
        <v>0</v>
      </c>
      <c r="CW56" s="358" t="str">
        <f t="shared" si="63"/>
        <v/>
      </c>
      <c r="CX56" s="346"/>
      <c r="CY56" s="57"/>
      <c r="CZ56" s="57"/>
      <c r="DA56" s="57"/>
      <c r="DB56" s="57"/>
      <c r="DC56" s="94">
        <f t="shared" si="70"/>
        <v>0</v>
      </c>
      <c r="DD56" s="52">
        <f t="shared" si="37"/>
        <v>0</v>
      </c>
      <c r="DE56" s="347" t="str">
        <f t="shared" si="64"/>
        <v/>
      </c>
      <c r="DF56" s="335"/>
      <c r="DG56" s="58"/>
      <c r="DH56" s="58"/>
      <c r="DI56" s="58"/>
      <c r="DJ56" s="58"/>
      <c r="DK56" s="60">
        <f t="shared" si="71"/>
        <v>0</v>
      </c>
      <c r="DL56" s="298" t="str">
        <f t="shared" si="38"/>
        <v/>
      </c>
      <c r="DM56" s="336" t="str">
        <f t="shared" si="39"/>
        <v/>
      </c>
      <c r="DN56" s="326"/>
      <c r="DO56" s="9"/>
      <c r="DP56" s="327" t="str">
        <f t="shared" si="40"/>
        <v/>
      </c>
      <c r="DQ56" s="309">
        <f t="shared" si="41"/>
        <v>900</v>
      </c>
      <c r="DR56" s="50">
        <f t="shared" si="42"/>
        <v>0</v>
      </c>
      <c r="DS56" s="297">
        <f t="shared" si="43"/>
        <v>0</v>
      </c>
      <c r="DT56" s="54" t="str">
        <f t="shared" si="44"/>
        <v/>
      </c>
      <c r="DU56" s="51" t="str">
        <f t="shared" si="45"/>
        <v/>
      </c>
      <c r="DV56" s="51" t="str">
        <f t="shared" si="46"/>
        <v/>
      </c>
      <c r="DW56" s="318" t="str">
        <f t="shared" si="47"/>
        <v/>
      </c>
      <c r="DX56" s="56">
        <f t="shared" si="48"/>
        <v>0</v>
      </c>
      <c r="DY56" s="689"/>
      <c r="DZ56" s="690"/>
      <c r="EB56" s="300">
        <f t="shared" si="49"/>
        <v>0</v>
      </c>
      <c r="EC56" s="300" t="s">
        <v>128</v>
      </c>
      <c r="ED56" s="300">
        <f t="shared" si="50"/>
        <v>100</v>
      </c>
      <c r="EE56" s="300" t="str">
        <f t="shared" si="51"/>
        <v>0/100</v>
      </c>
      <c r="EF56" s="300">
        <f t="shared" si="52"/>
        <v>0</v>
      </c>
      <c r="EG56" s="300" t="s">
        <v>128</v>
      </c>
      <c r="EH56" s="300">
        <f t="shared" si="53"/>
        <v>100</v>
      </c>
      <c r="EI56" s="300" t="str">
        <f t="shared" si="54"/>
        <v>0/100</v>
      </c>
      <c r="EJ56" s="300">
        <f t="shared" si="55"/>
        <v>0</v>
      </c>
      <c r="EK56" s="300" t="s">
        <v>128</v>
      </c>
      <c r="EL56" s="300">
        <f t="shared" si="56"/>
        <v>100</v>
      </c>
      <c r="EM56" s="300" t="str">
        <f t="shared" si="57"/>
        <v>0/100</v>
      </c>
      <c r="EN56" s="300">
        <f t="shared" si="58"/>
        <v>0</v>
      </c>
      <c r="EO56" s="300" t="s">
        <v>128</v>
      </c>
      <c r="EP56" s="300">
        <f t="shared" si="59"/>
        <v>0</v>
      </c>
      <c r="EQ56" s="300" t="str">
        <f t="shared" si="60"/>
        <v>0/0</v>
      </c>
    </row>
    <row r="57" spans="1:147" ht="15.75">
      <c r="A57" s="6">
        <f t="shared" si="4"/>
        <v>0</v>
      </c>
      <c r="B57" s="309">
        <v>49</v>
      </c>
      <c r="C57" s="51">
        <f t="shared" si="5"/>
        <v>0</v>
      </c>
      <c r="D57" s="8"/>
      <c r="E57" s="65"/>
      <c r="F57" s="7"/>
      <c r="G57" s="8"/>
      <c r="H57" s="8"/>
      <c r="I57" s="8"/>
      <c r="J57" s="533"/>
      <c r="K57" s="480">
        <v>0</v>
      </c>
      <c r="L57" s="412">
        <v>0</v>
      </c>
      <c r="M57" s="412"/>
      <c r="N57" s="413">
        <f t="shared" si="6"/>
        <v>0</v>
      </c>
      <c r="O57" s="414">
        <v>0</v>
      </c>
      <c r="P57" s="414">
        <v>0</v>
      </c>
      <c r="Q57" s="414">
        <v>0</v>
      </c>
      <c r="R57" s="415">
        <f t="shared" si="65"/>
        <v>0</v>
      </c>
      <c r="S57" s="416">
        <v>0</v>
      </c>
      <c r="T57" s="416">
        <v>0</v>
      </c>
      <c r="U57" s="416">
        <v>0</v>
      </c>
      <c r="V57" s="417">
        <f t="shared" si="66"/>
        <v>0</v>
      </c>
      <c r="W57" s="418">
        <f t="shared" si="67"/>
        <v>0</v>
      </c>
      <c r="X57" s="419">
        <f t="shared" si="10"/>
        <v>0</v>
      </c>
      <c r="Y57" s="481" t="str">
        <f t="shared" si="11"/>
        <v/>
      </c>
      <c r="Z57" s="466">
        <v>0</v>
      </c>
      <c r="AA57" s="420">
        <v>0</v>
      </c>
      <c r="AB57" s="420"/>
      <c r="AC57" s="421">
        <f t="shared" si="12"/>
        <v>0</v>
      </c>
      <c r="AD57" s="422">
        <v>0</v>
      </c>
      <c r="AE57" s="422">
        <v>0</v>
      </c>
      <c r="AF57" s="422">
        <v>0</v>
      </c>
      <c r="AG57" s="423">
        <f t="shared" si="13"/>
        <v>0</v>
      </c>
      <c r="AH57" s="424">
        <v>0</v>
      </c>
      <c r="AI57" s="424">
        <v>0</v>
      </c>
      <c r="AJ57" s="424">
        <v>0</v>
      </c>
      <c r="AK57" s="425">
        <f t="shared" si="14"/>
        <v>0</v>
      </c>
      <c r="AL57" s="426">
        <f t="shared" si="61"/>
        <v>0</v>
      </c>
      <c r="AM57" s="427">
        <f t="shared" si="15"/>
        <v>0</v>
      </c>
      <c r="AN57" s="467" t="str">
        <f t="shared" si="16"/>
        <v/>
      </c>
      <c r="AO57" s="326">
        <v>0</v>
      </c>
      <c r="AP57" s="9">
        <v>0</v>
      </c>
      <c r="AQ57" s="9"/>
      <c r="AR57" s="428">
        <f t="shared" si="17"/>
        <v>0</v>
      </c>
      <c r="AS57" s="429">
        <v>0</v>
      </c>
      <c r="AT57" s="429">
        <v>0</v>
      </c>
      <c r="AU57" s="429">
        <v>0</v>
      </c>
      <c r="AV57" s="430">
        <f t="shared" si="18"/>
        <v>0</v>
      </c>
      <c r="AW57" s="431">
        <v>0</v>
      </c>
      <c r="AX57" s="431">
        <v>0</v>
      </c>
      <c r="AY57" s="431">
        <v>0</v>
      </c>
      <c r="AZ57" s="432">
        <f t="shared" si="19"/>
        <v>0</v>
      </c>
      <c r="BA57" s="91">
        <f t="shared" si="20"/>
        <v>0</v>
      </c>
      <c r="BB57" s="433">
        <f t="shared" si="21"/>
        <v>0</v>
      </c>
      <c r="BC57" s="456" t="str">
        <f t="shared" si="22"/>
        <v/>
      </c>
      <c r="BD57" s="445">
        <v>0</v>
      </c>
      <c r="BE57" s="434">
        <v>0</v>
      </c>
      <c r="BF57" s="434"/>
      <c r="BG57" s="435">
        <f t="shared" si="23"/>
        <v>0</v>
      </c>
      <c r="BH57" s="436">
        <v>0</v>
      </c>
      <c r="BI57" s="436">
        <v>0</v>
      </c>
      <c r="BJ57" s="436">
        <v>0</v>
      </c>
      <c r="BK57" s="437">
        <f t="shared" si="24"/>
        <v>0</v>
      </c>
      <c r="BL57" s="438">
        <v>0</v>
      </c>
      <c r="BM57" s="438">
        <v>0</v>
      </c>
      <c r="BN57" s="438">
        <v>0</v>
      </c>
      <c r="BO57" s="439">
        <f t="shared" si="25"/>
        <v>0</v>
      </c>
      <c r="BP57" s="440">
        <f t="shared" si="26"/>
        <v>0</v>
      </c>
      <c r="BQ57" s="441">
        <f t="shared" si="27"/>
        <v>0</v>
      </c>
      <c r="BR57" s="446" t="str">
        <f t="shared" si="28"/>
        <v/>
      </c>
      <c r="BS57" s="326">
        <v>0</v>
      </c>
      <c r="BT57" s="9">
        <v>0</v>
      </c>
      <c r="BU57" s="9"/>
      <c r="BV57" s="428">
        <f t="shared" si="29"/>
        <v>0</v>
      </c>
      <c r="BW57" s="429">
        <v>0</v>
      </c>
      <c r="BX57" s="429">
        <v>0</v>
      </c>
      <c r="BY57" s="429">
        <v>0</v>
      </c>
      <c r="BZ57" s="430">
        <f t="shared" si="30"/>
        <v>0</v>
      </c>
      <c r="CA57" s="431">
        <v>0</v>
      </c>
      <c r="CB57" s="431">
        <v>0</v>
      </c>
      <c r="CC57" s="431">
        <v>0</v>
      </c>
      <c r="CD57" s="432">
        <f t="shared" si="31"/>
        <v>0</v>
      </c>
      <c r="CE57" s="91">
        <f t="shared" si="32"/>
        <v>0</v>
      </c>
      <c r="CF57" s="433">
        <f t="shared" si="33"/>
        <v>0</v>
      </c>
      <c r="CG57" s="456" t="str">
        <f t="shared" si="34"/>
        <v/>
      </c>
      <c r="CH57" s="382"/>
      <c r="CI57" s="58"/>
      <c r="CJ57" s="58"/>
      <c r="CK57" s="58"/>
      <c r="CL57" s="58"/>
      <c r="CM57" s="60">
        <f t="shared" si="68"/>
        <v>0</v>
      </c>
      <c r="CN57" s="298">
        <f t="shared" si="35"/>
        <v>0</v>
      </c>
      <c r="CO57" s="322" t="str">
        <f t="shared" si="62"/>
        <v/>
      </c>
      <c r="CP57" s="357"/>
      <c r="CQ57" s="82"/>
      <c r="CR57" s="82"/>
      <c r="CS57" s="82"/>
      <c r="CT57" s="82"/>
      <c r="CU57" s="91">
        <f t="shared" si="69"/>
        <v>0</v>
      </c>
      <c r="CV57" s="53">
        <f t="shared" si="36"/>
        <v>0</v>
      </c>
      <c r="CW57" s="358" t="str">
        <f t="shared" si="63"/>
        <v/>
      </c>
      <c r="CX57" s="346"/>
      <c r="CY57" s="57"/>
      <c r="CZ57" s="57"/>
      <c r="DA57" s="57"/>
      <c r="DB57" s="57"/>
      <c r="DC57" s="94">
        <f t="shared" si="70"/>
        <v>0</v>
      </c>
      <c r="DD57" s="52">
        <f t="shared" si="37"/>
        <v>0</v>
      </c>
      <c r="DE57" s="347" t="str">
        <f t="shared" si="64"/>
        <v/>
      </c>
      <c r="DF57" s="335"/>
      <c r="DG57" s="58"/>
      <c r="DH57" s="58"/>
      <c r="DI57" s="58"/>
      <c r="DJ57" s="58"/>
      <c r="DK57" s="60">
        <f t="shared" si="71"/>
        <v>0</v>
      </c>
      <c r="DL57" s="298" t="str">
        <f t="shared" si="38"/>
        <v/>
      </c>
      <c r="DM57" s="336" t="str">
        <f t="shared" si="39"/>
        <v/>
      </c>
      <c r="DN57" s="326"/>
      <c r="DO57" s="9"/>
      <c r="DP57" s="327" t="str">
        <f t="shared" si="40"/>
        <v/>
      </c>
      <c r="DQ57" s="309">
        <f t="shared" si="41"/>
        <v>900</v>
      </c>
      <c r="DR57" s="50">
        <f t="shared" si="42"/>
        <v>0</v>
      </c>
      <c r="DS57" s="297">
        <f t="shared" si="43"/>
        <v>0</v>
      </c>
      <c r="DT57" s="54" t="str">
        <f t="shared" si="44"/>
        <v/>
      </c>
      <c r="DU57" s="51" t="str">
        <f t="shared" si="45"/>
        <v/>
      </c>
      <c r="DV57" s="51" t="str">
        <f t="shared" si="46"/>
        <v/>
      </c>
      <c r="DW57" s="318" t="str">
        <f t="shared" si="47"/>
        <v/>
      </c>
      <c r="DX57" s="56">
        <f t="shared" si="48"/>
        <v>0</v>
      </c>
      <c r="DY57" s="689"/>
      <c r="DZ57" s="690"/>
      <c r="EB57" s="300">
        <f t="shared" si="49"/>
        <v>0</v>
      </c>
      <c r="EC57" s="300" t="s">
        <v>128</v>
      </c>
      <c r="ED57" s="300">
        <f t="shared" si="50"/>
        <v>100</v>
      </c>
      <c r="EE57" s="300" t="str">
        <f t="shared" si="51"/>
        <v>0/100</v>
      </c>
      <c r="EF57" s="300">
        <f t="shared" si="52"/>
        <v>0</v>
      </c>
      <c r="EG57" s="300" t="s">
        <v>128</v>
      </c>
      <c r="EH57" s="300">
        <f t="shared" si="53"/>
        <v>100</v>
      </c>
      <c r="EI57" s="300" t="str">
        <f t="shared" si="54"/>
        <v>0/100</v>
      </c>
      <c r="EJ57" s="300">
        <f t="shared" si="55"/>
        <v>0</v>
      </c>
      <c r="EK57" s="300" t="s">
        <v>128</v>
      </c>
      <c r="EL57" s="300">
        <f t="shared" si="56"/>
        <v>100</v>
      </c>
      <c r="EM57" s="300" t="str">
        <f t="shared" si="57"/>
        <v>0/100</v>
      </c>
      <c r="EN57" s="300">
        <f t="shared" si="58"/>
        <v>0</v>
      </c>
      <c r="EO57" s="300" t="s">
        <v>128</v>
      </c>
      <c r="EP57" s="300">
        <f t="shared" si="59"/>
        <v>0</v>
      </c>
      <c r="EQ57" s="300" t="str">
        <f t="shared" si="60"/>
        <v>0/0</v>
      </c>
    </row>
    <row r="58" spans="1:147" ht="15.75">
      <c r="A58" s="6">
        <f t="shared" si="4"/>
        <v>0</v>
      </c>
      <c r="B58" s="308">
        <v>50</v>
      </c>
      <c r="C58" s="51">
        <f t="shared" si="5"/>
        <v>0</v>
      </c>
      <c r="D58" s="8"/>
      <c r="E58" s="65"/>
      <c r="F58" s="7"/>
      <c r="G58" s="8"/>
      <c r="H58" s="8"/>
      <c r="I58" s="8"/>
      <c r="J58" s="533"/>
      <c r="K58" s="480">
        <v>0</v>
      </c>
      <c r="L58" s="412">
        <v>0</v>
      </c>
      <c r="M58" s="412"/>
      <c r="N58" s="413">
        <f t="shared" si="6"/>
        <v>0</v>
      </c>
      <c r="O58" s="414">
        <v>0</v>
      </c>
      <c r="P58" s="414">
        <v>0</v>
      </c>
      <c r="Q58" s="414">
        <v>0</v>
      </c>
      <c r="R58" s="415">
        <f t="shared" si="65"/>
        <v>0</v>
      </c>
      <c r="S58" s="416">
        <v>0</v>
      </c>
      <c r="T58" s="416">
        <v>0</v>
      </c>
      <c r="U58" s="416">
        <v>0</v>
      </c>
      <c r="V58" s="417">
        <f t="shared" si="66"/>
        <v>0</v>
      </c>
      <c r="W58" s="418">
        <f t="shared" si="67"/>
        <v>0</v>
      </c>
      <c r="X58" s="419">
        <f t="shared" si="10"/>
        <v>0</v>
      </c>
      <c r="Y58" s="481" t="str">
        <f t="shared" si="11"/>
        <v/>
      </c>
      <c r="Z58" s="466">
        <v>0</v>
      </c>
      <c r="AA58" s="420">
        <v>0</v>
      </c>
      <c r="AB58" s="420"/>
      <c r="AC58" s="421">
        <f t="shared" si="12"/>
        <v>0</v>
      </c>
      <c r="AD58" s="422">
        <v>0</v>
      </c>
      <c r="AE58" s="422">
        <v>0</v>
      </c>
      <c r="AF58" s="422">
        <v>0</v>
      </c>
      <c r="AG58" s="423">
        <f t="shared" si="13"/>
        <v>0</v>
      </c>
      <c r="AH58" s="424">
        <v>0</v>
      </c>
      <c r="AI58" s="424">
        <v>0</v>
      </c>
      <c r="AJ58" s="424">
        <v>0</v>
      </c>
      <c r="AK58" s="425">
        <f t="shared" si="14"/>
        <v>0</v>
      </c>
      <c r="AL58" s="426">
        <f t="shared" si="61"/>
        <v>0</v>
      </c>
      <c r="AM58" s="427">
        <f t="shared" si="15"/>
        <v>0</v>
      </c>
      <c r="AN58" s="467" t="str">
        <f t="shared" si="16"/>
        <v/>
      </c>
      <c r="AO58" s="326">
        <v>0</v>
      </c>
      <c r="AP58" s="9">
        <v>0</v>
      </c>
      <c r="AQ58" s="9"/>
      <c r="AR58" s="428">
        <f t="shared" si="17"/>
        <v>0</v>
      </c>
      <c r="AS58" s="429">
        <v>0</v>
      </c>
      <c r="AT58" s="429">
        <v>0</v>
      </c>
      <c r="AU58" s="429">
        <v>0</v>
      </c>
      <c r="AV58" s="430">
        <f t="shared" si="18"/>
        <v>0</v>
      </c>
      <c r="AW58" s="431">
        <v>0</v>
      </c>
      <c r="AX58" s="431">
        <v>0</v>
      </c>
      <c r="AY58" s="431">
        <v>0</v>
      </c>
      <c r="AZ58" s="432">
        <f t="shared" si="19"/>
        <v>0</v>
      </c>
      <c r="BA58" s="91">
        <f t="shared" si="20"/>
        <v>0</v>
      </c>
      <c r="BB58" s="433">
        <f t="shared" si="21"/>
        <v>0</v>
      </c>
      <c r="BC58" s="456" t="str">
        <f t="shared" si="22"/>
        <v/>
      </c>
      <c r="BD58" s="445">
        <v>0</v>
      </c>
      <c r="BE58" s="434">
        <v>0</v>
      </c>
      <c r="BF58" s="434"/>
      <c r="BG58" s="435">
        <f t="shared" si="23"/>
        <v>0</v>
      </c>
      <c r="BH58" s="436">
        <v>0</v>
      </c>
      <c r="BI58" s="436">
        <v>0</v>
      </c>
      <c r="BJ58" s="436">
        <v>0</v>
      </c>
      <c r="BK58" s="437">
        <f t="shared" si="24"/>
        <v>0</v>
      </c>
      <c r="BL58" s="438">
        <v>0</v>
      </c>
      <c r="BM58" s="438">
        <v>0</v>
      </c>
      <c r="BN58" s="438">
        <v>0</v>
      </c>
      <c r="BO58" s="439">
        <f t="shared" si="25"/>
        <v>0</v>
      </c>
      <c r="BP58" s="440">
        <f t="shared" si="26"/>
        <v>0</v>
      </c>
      <c r="BQ58" s="441">
        <f t="shared" si="27"/>
        <v>0</v>
      </c>
      <c r="BR58" s="446" t="str">
        <f t="shared" si="28"/>
        <v/>
      </c>
      <c r="BS58" s="326">
        <v>0</v>
      </c>
      <c r="BT58" s="9">
        <v>0</v>
      </c>
      <c r="BU58" s="9"/>
      <c r="BV58" s="428">
        <f t="shared" si="29"/>
        <v>0</v>
      </c>
      <c r="BW58" s="429">
        <v>0</v>
      </c>
      <c r="BX58" s="429">
        <v>0</v>
      </c>
      <c r="BY58" s="429">
        <v>0</v>
      </c>
      <c r="BZ58" s="430">
        <f t="shared" si="30"/>
        <v>0</v>
      </c>
      <c r="CA58" s="431">
        <v>0</v>
      </c>
      <c r="CB58" s="431">
        <v>0</v>
      </c>
      <c r="CC58" s="431">
        <v>0</v>
      </c>
      <c r="CD58" s="432">
        <f t="shared" si="31"/>
        <v>0</v>
      </c>
      <c r="CE58" s="91">
        <f t="shared" si="32"/>
        <v>0</v>
      </c>
      <c r="CF58" s="433">
        <f t="shared" si="33"/>
        <v>0</v>
      </c>
      <c r="CG58" s="456" t="str">
        <f t="shared" si="34"/>
        <v/>
      </c>
      <c r="CH58" s="382"/>
      <c r="CI58" s="58"/>
      <c r="CJ58" s="58"/>
      <c r="CK58" s="58"/>
      <c r="CL58" s="58"/>
      <c r="CM58" s="60">
        <f t="shared" si="68"/>
        <v>0</v>
      </c>
      <c r="CN58" s="298">
        <f t="shared" si="35"/>
        <v>0</v>
      </c>
      <c r="CO58" s="322" t="str">
        <f t="shared" si="62"/>
        <v/>
      </c>
      <c r="CP58" s="357"/>
      <c r="CQ58" s="82"/>
      <c r="CR58" s="82"/>
      <c r="CS58" s="82"/>
      <c r="CT58" s="82"/>
      <c r="CU58" s="91">
        <f t="shared" si="69"/>
        <v>0</v>
      </c>
      <c r="CV58" s="53">
        <f t="shared" si="36"/>
        <v>0</v>
      </c>
      <c r="CW58" s="358" t="str">
        <f t="shared" si="63"/>
        <v/>
      </c>
      <c r="CX58" s="346"/>
      <c r="CY58" s="57"/>
      <c r="CZ58" s="57"/>
      <c r="DA58" s="57"/>
      <c r="DB58" s="57"/>
      <c r="DC58" s="94">
        <f t="shared" si="70"/>
        <v>0</v>
      </c>
      <c r="DD58" s="52">
        <f t="shared" si="37"/>
        <v>0</v>
      </c>
      <c r="DE58" s="347" t="str">
        <f t="shared" si="64"/>
        <v/>
      </c>
      <c r="DF58" s="335"/>
      <c r="DG58" s="58"/>
      <c r="DH58" s="58"/>
      <c r="DI58" s="58"/>
      <c r="DJ58" s="58"/>
      <c r="DK58" s="60">
        <f t="shared" si="71"/>
        <v>0</v>
      </c>
      <c r="DL58" s="298" t="str">
        <f t="shared" si="38"/>
        <v/>
      </c>
      <c r="DM58" s="336" t="str">
        <f t="shared" si="39"/>
        <v/>
      </c>
      <c r="DN58" s="326"/>
      <c r="DO58" s="9"/>
      <c r="DP58" s="327" t="str">
        <f t="shared" si="40"/>
        <v/>
      </c>
      <c r="DQ58" s="309">
        <f t="shared" si="41"/>
        <v>900</v>
      </c>
      <c r="DR58" s="50">
        <f t="shared" si="42"/>
        <v>0</v>
      </c>
      <c r="DS58" s="297">
        <f t="shared" si="43"/>
        <v>0</v>
      </c>
      <c r="DT58" s="54" t="str">
        <f t="shared" si="44"/>
        <v/>
      </c>
      <c r="DU58" s="51" t="str">
        <f t="shared" si="45"/>
        <v/>
      </c>
      <c r="DV58" s="51" t="str">
        <f t="shared" si="46"/>
        <v/>
      </c>
      <c r="DW58" s="318" t="str">
        <f t="shared" si="47"/>
        <v/>
      </c>
      <c r="DX58" s="56">
        <f t="shared" si="48"/>
        <v>0</v>
      </c>
      <c r="DY58" s="689"/>
      <c r="DZ58" s="690"/>
      <c r="EB58" s="300">
        <f t="shared" si="49"/>
        <v>0</v>
      </c>
      <c r="EC58" s="300" t="s">
        <v>128</v>
      </c>
      <c r="ED58" s="300">
        <f t="shared" si="50"/>
        <v>100</v>
      </c>
      <c r="EE58" s="300" t="str">
        <f t="shared" si="51"/>
        <v>0/100</v>
      </c>
      <c r="EF58" s="300">
        <f t="shared" si="52"/>
        <v>0</v>
      </c>
      <c r="EG58" s="300" t="s">
        <v>128</v>
      </c>
      <c r="EH58" s="300">
        <f t="shared" si="53"/>
        <v>100</v>
      </c>
      <c r="EI58" s="300" t="str">
        <f t="shared" si="54"/>
        <v>0/100</v>
      </c>
      <c r="EJ58" s="300">
        <f t="shared" si="55"/>
        <v>0</v>
      </c>
      <c r="EK58" s="300" t="s">
        <v>128</v>
      </c>
      <c r="EL58" s="300">
        <f t="shared" si="56"/>
        <v>100</v>
      </c>
      <c r="EM58" s="300" t="str">
        <f t="shared" si="57"/>
        <v>0/100</v>
      </c>
      <c r="EN58" s="300">
        <f t="shared" si="58"/>
        <v>0</v>
      </c>
      <c r="EO58" s="300" t="s">
        <v>128</v>
      </c>
      <c r="EP58" s="300">
        <f t="shared" si="59"/>
        <v>0</v>
      </c>
      <c r="EQ58" s="300" t="str">
        <f t="shared" si="60"/>
        <v>0/0</v>
      </c>
    </row>
    <row r="59" spans="1:147" ht="15.75">
      <c r="A59" s="6">
        <f t="shared" si="4"/>
        <v>0</v>
      </c>
      <c r="B59" s="309">
        <v>51</v>
      </c>
      <c r="C59" s="51">
        <f t="shared" si="5"/>
        <v>0</v>
      </c>
      <c r="D59" s="8"/>
      <c r="E59" s="65"/>
      <c r="F59" s="7"/>
      <c r="G59" s="8"/>
      <c r="H59" s="8"/>
      <c r="I59" s="8"/>
      <c r="J59" s="533"/>
      <c r="K59" s="480">
        <v>0</v>
      </c>
      <c r="L59" s="412">
        <v>0</v>
      </c>
      <c r="M59" s="412"/>
      <c r="N59" s="413">
        <f t="shared" si="6"/>
        <v>0</v>
      </c>
      <c r="O59" s="414">
        <v>0</v>
      </c>
      <c r="P59" s="414">
        <v>0</v>
      </c>
      <c r="Q59" s="414">
        <v>0</v>
      </c>
      <c r="R59" s="415">
        <f t="shared" si="65"/>
        <v>0</v>
      </c>
      <c r="S59" s="416">
        <v>0</v>
      </c>
      <c r="T59" s="416">
        <v>0</v>
      </c>
      <c r="U59" s="416">
        <v>0</v>
      </c>
      <c r="V59" s="417">
        <f t="shared" si="66"/>
        <v>0</v>
      </c>
      <c r="W59" s="418">
        <f t="shared" si="67"/>
        <v>0</v>
      </c>
      <c r="X59" s="419">
        <f t="shared" si="10"/>
        <v>0</v>
      </c>
      <c r="Y59" s="481" t="str">
        <f t="shared" si="11"/>
        <v/>
      </c>
      <c r="Z59" s="466">
        <v>0</v>
      </c>
      <c r="AA59" s="420">
        <v>0</v>
      </c>
      <c r="AB59" s="420"/>
      <c r="AC59" s="421">
        <f t="shared" si="12"/>
        <v>0</v>
      </c>
      <c r="AD59" s="422">
        <v>0</v>
      </c>
      <c r="AE59" s="422">
        <v>0</v>
      </c>
      <c r="AF59" s="422">
        <v>0</v>
      </c>
      <c r="AG59" s="423">
        <f t="shared" si="13"/>
        <v>0</v>
      </c>
      <c r="AH59" s="424">
        <v>0</v>
      </c>
      <c r="AI59" s="424">
        <v>0</v>
      </c>
      <c r="AJ59" s="424">
        <v>0</v>
      </c>
      <c r="AK59" s="425">
        <f t="shared" si="14"/>
        <v>0</v>
      </c>
      <c r="AL59" s="426">
        <f t="shared" si="61"/>
        <v>0</v>
      </c>
      <c r="AM59" s="427">
        <f t="shared" si="15"/>
        <v>0</v>
      </c>
      <c r="AN59" s="467" t="str">
        <f t="shared" si="16"/>
        <v/>
      </c>
      <c r="AO59" s="326">
        <v>0</v>
      </c>
      <c r="AP59" s="9">
        <v>0</v>
      </c>
      <c r="AQ59" s="9"/>
      <c r="AR59" s="428">
        <f t="shared" si="17"/>
        <v>0</v>
      </c>
      <c r="AS59" s="429">
        <v>0</v>
      </c>
      <c r="AT59" s="429">
        <v>0</v>
      </c>
      <c r="AU59" s="429">
        <v>0</v>
      </c>
      <c r="AV59" s="430">
        <f t="shared" si="18"/>
        <v>0</v>
      </c>
      <c r="AW59" s="431">
        <v>0</v>
      </c>
      <c r="AX59" s="431">
        <v>0</v>
      </c>
      <c r="AY59" s="431">
        <v>0</v>
      </c>
      <c r="AZ59" s="432">
        <f t="shared" si="19"/>
        <v>0</v>
      </c>
      <c r="BA59" s="91">
        <f t="shared" si="20"/>
        <v>0</v>
      </c>
      <c r="BB59" s="433">
        <f t="shared" si="21"/>
        <v>0</v>
      </c>
      <c r="BC59" s="456" t="str">
        <f t="shared" si="22"/>
        <v/>
      </c>
      <c r="BD59" s="445">
        <v>0</v>
      </c>
      <c r="BE59" s="434">
        <v>0</v>
      </c>
      <c r="BF59" s="434"/>
      <c r="BG59" s="435">
        <f t="shared" si="23"/>
        <v>0</v>
      </c>
      <c r="BH59" s="436">
        <v>0</v>
      </c>
      <c r="BI59" s="436">
        <v>0</v>
      </c>
      <c r="BJ59" s="436">
        <v>0</v>
      </c>
      <c r="BK59" s="437">
        <f t="shared" si="24"/>
        <v>0</v>
      </c>
      <c r="BL59" s="438">
        <v>0</v>
      </c>
      <c r="BM59" s="438">
        <v>0</v>
      </c>
      <c r="BN59" s="438">
        <v>0</v>
      </c>
      <c r="BO59" s="439">
        <f t="shared" si="25"/>
        <v>0</v>
      </c>
      <c r="BP59" s="440">
        <f t="shared" si="26"/>
        <v>0</v>
      </c>
      <c r="BQ59" s="441">
        <f t="shared" si="27"/>
        <v>0</v>
      </c>
      <c r="BR59" s="446" t="str">
        <f t="shared" si="28"/>
        <v/>
      </c>
      <c r="BS59" s="326">
        <v>0</v>
      </c>
      <c r="BT59" s="9">
        <v>0</v>
      </c>
      <c r="BU59" s="9"/>
      <c r="BV59" s="428">
        <f t="shared" si="29"/>
        <v>0</v>
      </c>
      <c r="BW59" s="429">
        <v>0</v>
      </c>
      <c r="BX59" s="429">
        <v>0</v>
      </c>
      <c r="BY59" s="429">
        <v>0</v>
      </c>
      <c r="BZ59" s="430">
        <f t="shared" si="30"/>
        <v>0</v>
      </c>
      <c r="CA59" s="431">
        <v>0</v>
      </c>
      <c r="CB59" s="431">
        <v>0</v>
      </c>
      <c r="CC59" s="431">
        <v>0</v>
      </c>
      <c r="CD59" s="432">
        <f t="shared" si="31"/>
        <v>0</v>
      </c>
      <c r="CE59" s="91">
        <f t="shared" si="32"/>
        <v>0</v>
      </c>
      <c r="CF59" s="433">
        <f t="shared" si="33"/>
        <v>0</v>
      </c>
      <c r="CG59" s="456" t="str">
        <f t="shared" si="34"/>
        <v/>
      </c>
      <c r="CH59" s="382"/>
      <c r="CI59" s="58"/>
      <c r="CJ59" s="58"/>
      <c r="CK59" s="58"/>
      <c r="CL59" s="58"/>
      <c r="CM59" s="60">
        <f t="shared" si="68"/>
        <v>0</v>
      </c>
      <c r="CN59" s="298">
        <f t="shared" si="35"/>
        <v>0</v>
      </c>
      <c r="CO59" s="322" t="str">
        <f t="shared" si="62"/>
        <v/>
      </c>
      <c r="CP59" s="357"/>
      <c r="CQ59" s="82"/>
      <c r="CR59" s="82"/>
      <c r="CS59" s="82"/>
      <c r="CT59" s="82"/>
      <c r="CU59" s="91">
        <f t="shared" si="69"/>
        <v>0</v>
      </c>
      <c r="CV59" s="53">
        <f t="shared" si="36"/>
        <v>0</v>
      </c>
      <c r="CW59" s="358" t="str">
        <f t="shared" si="63"/>
        <v/>
      </c>
      <c r="CX59" s="346"/>
      <c r="CY59" s="57"/>
      <c r="CZ59" s="57"/>
      <c r="DA59" s="57"/>
      <c r="DB59" s="57"/>
      <c r="DC59" s="94">
        <f t="shared" si="70"/>
        <v>0</v>
      </c>
      <c r="DD59" s="52">
        <f t="shared" si="37"/>
        <v>0</v>
      </c>
      <c r="DE59" s="347" t="str">
        <f t="shared" si="64"/>
        <v/>
      </c>
      <c r="DF59" s="335"/>
      <c r="DG59" s="58"/>
      <c r="DH59" s="58"/>
      <c r="DI59" s="58"/>
      <c r="DJ59" s="58"/>
      <c r="DK59" s="60">
        <f t="shared" si="71"/>
        <v>0</v>
      </c>
      <c r="DL59" s="298" t="str">
        <f t="shared" si="38"/>
        <v/>
      </c>
      <c r="DM59" s="336" t="str">
        <f t="shared" si="39"/>
        <v/>
      </c>
      <c r="DN59" s="326"/>
      <c r="DO59" s="9"/>
      <c r="DP59" s="327" t="str">
        <f t="shared" si="40"/>
        <v/>
      </c>
      <c r="DQ59" s="309">
        <f t="shared" si="41"/>
        <v>900</v>
      </c>
      <c r="DR59" s="50">
        <f t="shared" si="42"/>
        <v>0</v>
      </c>
      <c r="DS59" s="297">
        <f t="shared" si="43"/>
        <v>0</v>
      </c>
      <c r="DT59" s="54" t="str">
        <f t="shared" si="44"/>
        <v/>
      </c>
      <c r="DU59" s="51" t="str">
        <f t="shared" si="45"/>
        <v/>
      </c>
      <c r="DV59" s="51" t="str">
        <f t="shared" si="46"/>
        <v/>
      </c>
      <c r="DW59" s="318" t="str">
        <f t="shared" si="47"/>
        <v/>
      </c>
      <c r="DX59" s="56">
        <f t="shared" si="48"/>
        <v>0</v>
      </c>
      <c r="DY59" s="689"/>
      <c r="DZ59" s="690"/>
      <c r="EB59" s="300">
        <f t="shared" si="49"/>
        <v>0</v>
      </c>
      <c r="EC59" s="300" t="s">
        <v>128</v>
      </c>
      <c r="ED59" s="300">
        <f t="shared" si="50"/>
        <v>100</v>
      </c>
      <c r="EE59" s="300" t="str">
        <f t="shared" si="51"/>
        <v>0/100</v>
      </c>
      <c r="EF59" s="300">
        <f t="shared" si="52"/>
        <v>0</v>
      </c>
      <c r="EG59" s="300" t="s">
        <v>128</v>
      </c>
      <c r="EH59" s="300">
        <f t="shared" si="53"/>
        <v>100</v>
      </c>
      <c r="EI59" s="300" t="str">
        <f t="shared" si="54"/>
        <v>0/100</v>
      </c>
      <c r="EJ59" s="300">
        <f t="shared" si="55"/>
        <v>0</v>
      </c>
      <c r="EK59" s="300" t="s">
        <v>128</v>
      </c>
      <c r="EL59" s="300">
        <f t="shared" si="56"/>
        <v>100</v>
      </c>
      <c r="EM59" s="300" t="str">
        <f t="shared" si="57"/>
        <v>0/100</v>
      </c>
      <c r="EN59" s="300">
        <f t="shared" si="58"/>
        <v>0</v>
      </c>
      <c r="EO59" s="300" t="s">
        <v>128</v>
      </c>
      <c r="EP59" s="300">
        <f t="shared" si="59"/>
        <v>0</v>
      </c>
      <c r="EQ59" s="300" t="str">
        <f t="shared" si="60"/>
        <v>0/0</v>
      </c>
    </row>
    <row r="60" spans="1:147" ht="15.75">
      <c r="A60" s="6">
        <f t="shared" si="4"/>
        <v>0</v>
      </c>
      <c r="B60" s="308">
        <v>52</v>
      </c>
      <c r="C60" s="51">
        <f t="shared" si="5"/>
        <v>0</v>
      </c>
      <c r="D60" s="8"/>
      <c r="E60" s="65"/>
      <c r="F60" s="7"/>
      <c r="G60" s="8"/>
      <c r="H60" s="8"/>
      <c r="I60" s="8"/>
      <c r="J60" s="533"/>
      <c r="K60" s="480">
        <v>0</v>
      </c>
      <c r="L60" s="412">
        <v>0</v>
      </c>
      <c r="M60" s="412"/>
      <c r="N60" s="413">
        <f t="shared" si="6"/>
        <v>0</v>
      </c>
      <c r="O60" s="414">
        <v>0</v>
      </c>
      <c r="P60" s="414">
        <v>0</v>
      </c>
      <c r="Q60" s="414">
        <v>0</v>
      </c>
      <c r="R60" s="415">
        <f t="shared" si="65"/>
        <v>0</v>
      </c>
      <c r="S60" s="416">
        <v>0</v>
      </c>
      <c r="T60" s="416">
        <v>0</v>
      </c>
      <c r="U60" s="416">
        <v>0</v>
      </c>
      <c r="V60" s="417">
        <f t="shared" si="66"/>
        <v>0</v>
      </c>
      <c r="W60" s="418">
        <f t="shared" si="67"/>
        <v>0</v>
      </c>
      <c r="X60" s="419">
        <f t="shared" si="10"/>
        <v>0</v>
      </c>
      <c r="Y60" s="481" t="str">
        <f t="shared" si="11"/>
        <v/>
      </c>
      <c r="Z60" s="466">
        <v>0</v>
      </c>
      <c r="AA60" s="420">
        <v>0</v>
      </c>
      <c r="AB60" s="420"/>
      <c r="AC60" s="421">
        <f t="shared" si="12"/>
        <v>0</v>
      </c>
      <c r="AD60" s="422">
        <v>0</v>
      </c>
      <c r="AE60" s="422">
        <v>0</v>
      </c>
      <c r="AF60" s="422">
        <v>0</v>
      </c>
      <c r="AG60" s="423">
        <f t="shared" si="13"/>
        <v>0</v>
      </c>
      <c r="AH60" s="424">
        <v>0</v>
      </c>
      <c r="AI60" s="424">
        <v>0</v>
      </c>
      <c r="AJ60" s="424">
        <v>0</v>
      </c>
      <c r="AK60" s="425">
        <f t="shared" si="14"/>
        <v>0</v>
      </c>
      <c r="AL60" s="426">
        <f t="shared" si="61"/>
        <v>0</v>
      </c>
      <c r="AM60" s="427">
        <f t="shared" si="15"/>
        <v>0</v>
      </c>
      <c r="AN60" s="467" t="str">
        <f t="shared" si="16"/>
        <v/>
      </c>
      <c r="AO60" s="326">
        <v>0</v>
      </c>
      <c r="AP60" s="9">
        <v>0</v>
      </c>
      <c r="AQ60" s="9"/>
      <c r="AR60" s="428">
        <f t="shared" si="17"/>
        <v>0</v>
      </c>
      <c r="AS60" s="429">
        <v>0</v>
      </c>
      <c r="AT60" s="429">
        <v>0</v>
      </c>
      <c r="AU60" s="429">
        <v>0</v>
      </c>
      <c r="AV60" s="430">
        <f t="shared" si="18"/>
        <v>0</v>
      </c>
      <c r="AW60" s="431">
        <v>0</v>
      </c>
      <c r="AX60" s="431">
        <v>0</v>
      </c>
      <c r="AY60" s="431">
        <v>0</v>
      </c>
      <c r="AZ60" s="432">
        <f t="shared" si="19"/>
        <v>0</v>
      </c>
      <c r="BA60" s="91">
        <f t="shared" si="20"/>
        <v>0</v>
      </c>
      <c r="BB60" s="433">
        <f t="shared" si="21"/>
        <v>0</v>
      </c>
      <c r="BC60" s="456" t="str">
        <f t="shared" si="22"/>
        <v/>
      </c>
      <c r="BD60" s="445">
        <v>0</v>
      </c>
      <c r="BE60" s="434">
        <v>0</v>
      </c>
      <c r="BF60" s="434"/>
      <c r="BG60" s="435">
        <f t="shared" si="23"/>
        <v>0</v>
      </c>
      <c r="BH60" s="436">
        <v>0</v>
      </c>
      <c r="BI60" s="436">
        <v>0</v>
      </c>
      <c r="BJ60" s="436">
        <v>0</v>
      </c>
      <c r="BK60" s="437">
        <f t="shared" si="24"/>
        <v>0</v>
      </c>
      <c r="BL60" s="438">
        <v>0</v>
      </c>
      <c r="BM60" s="438">
        <v>0</v>
      </c>
      <c r="BN60" s="438">
        <v>0</v>
      </c>
      <c r="BO60" s="439">
        <f t="shared" si="25"/>
        <v>0</v>
      </c>
      <c r="BP60" s="440">
        <f t="shared" si="26"/>
        <v>0</v>
      </c>
      <c r="BQ60" s="441">
        <f t="shared" si="27"/>
        <v>0</v>
      </c>
      <c r="BR60" s="446" t="str">
        <f t="shared" si="28"/>
        <v/>
      </c>
      <c r="BS60" s="326">
        <v>0</v>
      </c>
      <c r="BT60" s="9">
        <v>0</v>
      </c>
      <c r="BU60" s="9"/>
      <c r="BV60" s="428">
        <f t="shared" si="29"/>
        <v>0</v>
      </c>
      <c r="BW60" s="429">
        <v>0</v>
      </c>
      <c r="BX60" s="429">
        <v>0</v>
      </c>
      <c r="BY60" s="429">
        <v>0</v>
      </c>
      <c r="BZ60" s="430">
        <f t="shared" si="30"/>
        <v>0</v>
      </c>
      <c r="CA60" s="431">
        <v>0</v>
      </c>
      <c r="CB60" s="431">
        <v>0</v>
      </c>
      <c r="CC60" s="431">
        <v>0</v>
      </c>
      <c r="CD60" s="432">
        <f t="shared" si="31"/>
        <v>0</v>
      </c>
      <c r="CE60" s="91">
        <f t="shared" si="32"/>
        <v>0</v>
      </c>
      <c r="CF60" s="433">
        <f t="shared" si="33"/>
        <v>0</v>
      </c>
      <c r="CG60" s="456" t="str">
        <f t="shared" si="34"/>
        <v/>
      </c>
      <c r="CH60" s="382"/>
      <c r="CI60" s="58"/>
      <c r="CJ60" s="58"/>
      <c r="CK60" s="58"/>
      <c r="CL60" s="58"/>
      <c r="CM60" s="60">
        <f t="shared" si="68"/>
        <v>0</v>
      </c>
      <c r="CN60" s="298">
        <f t="shared" si="35"/>
        <v>0</v>
      </c>
      <c r="CO60" s="322" t="str">
        <f t="shared" si="62"/>
        <v/>
      </c>
      <c r="CP60" s="357"/>
      <c r="CQ60" s="82"/>
      <c r="CR60" s="82"/>
      <c r="CS60" s="82"/>
      <c r="CT60" s="82"/>
      <c r="CU60" s="91">
        <f t="shared" si="69"/>
        <v>0</v>
      </c>
      <c r="CV60" s="53">
        <f t="shared" si="36"/>
        <v>0</v>
      </c>
      <c r="CW60" s="358" t="str">
        <f t="shared" si="63"/>
        <v/>
      </c>
      <c r="CX60" s="346"/>
      <c r="CY60" s="57"/>
      <c r="CZ60" s="57"/>
      <c r="DA60" s="57"/>
      <c r="DB60" s="57"/>
      <c r="DC60" s="94">
        <f t="shared" si="70"/>
        <v>0</v>
      </c>
      <c r="DD60" s="52">
        <f t="shared" si="37"/>
        <v>0</v>
      </c>
      <c r="DE60" s="347" t="str">
        <f t="shared" si="64"/>
        <v/>
      </c>
      <c r="DF60" s="335"/>
      <c r="DG60" s="58"/>
      <c r="DH60" s="58"/>
      <c r="DI60" s="58"/>
      <c r="DJ60" s="58"/>
      <c r="DK60" s="60">
        <f t="shared" si="71"/>
        <v>0</v>
      </c>
      <c r="DL60" s="298" t="str">
        <f t="shared" si="38"/>
        <v/>
      </c>
      <c r="DM60" s="336" t="str">
        <f t="shared" si="39"/>
        <v/>
      </c>
      <c r="DN60" s="326"/>
      <c r="DO60" s="9"/>
      <c r="DP60" s="327" t="str">
        <f t="shared" si="40"/>
        <v/>
      </c>
      <c r="DQ60" s="309">
        <f t="shared" si="41"/>
        <v>900</v>
      </c>
      <c r="DR60" s="50">
        <f t="shared" si="42"/>
        <v>0</v>
      </c>
      <c r="DS60" s="297">
        <f t="shared" si="43"/>
        <v>0</v>
      </c>
      <c r="DT60" s="54" t="str">
        <f t="shared" si="44"/>
        <v/>
      </c>
      <c r="DU60" s="51" t="str">
        <f t="shared" si="45"/>
        <v/>
      </c>
      <c r="DV60" s="51" t="str">
        <f t="shared" si="46"/>
        <v/>
      </c>
      <c r="DW60" s="318" t="str">
        <f t="shared" si="47"/>
        <v/>
      </c>
      <c r="DX60" s="56">
        <f t="shared" si="48"/>
        <v>0</v>
      </c>
      <c r="DY60" s="689"/>
      <c r="DZ60" s="690"/>
      <c r="EB60" s="300">
        <f t="shared" si="49"/>
        <v>0</v>
      </c>
      <c r="EC60" s="300" t="s">
        <v>128</v>
      </c>
      <c r="ED60" s="300">
        <f t="shared" si="50"/>
        <v>100</v>
      </c>
      <c r="EE60" s="300" t="str">
        <f t="shared" si="51"/>
        <v>0/100</v>
      </c>
      <c r="EF60" s="300">
        <f t="shared" si="52"/>
        <v>0</v>
      </c>
      <c r="EG60" s="300" t="s">
        <v>128</v>
      </c>
      <c r="EH60" s="300">
        <f t="shared" si="53"/>
        <v>100</v>
      </c>
      <c r="EI60" s="300" t="str">
        <f t="shared" si="54"/>
        <v>0/100</v>
      </c>
      <c r="EJ60" s="300">
        <f t="shared" si="55"/>
        <v>0</v>
      </c>
      <c r="EK60" s="300" t="s">
        <v>128</v>
      </c>
      <c r="EL60" s="300">
        <f t="shared" si="56"/>
        <v>100</v>
      </c>
      <c r="EM60" s="300" t="str">
        <f t="shared" si="57"/>
        <v>0/100</v>
      </c>
      <c r="EN60" s="300">
        <f t="shared" si="58"/>
        <v>0</v>
      </c>
      <c r="EO60" s="300" t="s">
        <v>128</v>
      </c>
      <c r="EP60" s="300">
        <f t="shared" si="59"/>
        <v>0</v>
      </c>
      <c r="EQ60" s="300" t="str">
        <f t="shared" si="60"/>
        <v>0/0</v>
      </c>
    </row>
    <row r="61" spans="1:147" ht="15.75">
      <c r="A61" s="6">
        <f t="shared" si="4"/>
        <v>0</v>
      </c>
      <c r="B61" s="309">
        <v>53</v>
      </c>
      <c r="C61" s="51">
        <f t="shared" si="5"/>
        <v>0</v>
      </c>
      <c r="D61" s="8"/>
      <c r="E61" s="65"/>
      <c r="F61" s="7"/>
      <c r="G61" s="8"/>
      <c r="H61" s="8"/>
      <c r="I61" s="8"/>
      <c r="J61" s="533"/>
      <c r="K61" s="480">
        <v>0</v>
      </c>
      <c r="L61" s="412">
        <v>0</v>
      </c>
      <c r="M61" s="412"/>
      <c r="N61" s="413">
        <f t="shared" si="6"/>
        <v>0</v>
      </c>
      <c r="O61" s="414">
        <v>0</v>
      </c>
      <c r="P61" s="414">
        <v>0</v>
      </c>
      <c r="Q61" s="414">
        <v>0</v>
      </c>
      <c r="R61" s="415">
        <f t="shared" si="65"/>
        <v>0</v>
      </c>
      <c r="S61" s="416">
        <v>0</v>
      </c>
      <c r="T61" s="416">
        <v>0</v>
      </c>
      <c r="U61" s="416">
        <v>0</v>
      </c>
      <c r="V61" s="417">
        <f t="shared" si="66"/>
        <v>0</v>
      </c>
      <c r="W61" s="418">
        <f t="shared" si="67"/>
        <v>0</v>
      </c>
      <c r="X61" s="419">
        <f t="shared" si="10"/>
        <v>0</v>
      </c>
      <c r="Y61" s="481" t="str">
        <f t="shared" si="11"/>
        <v/>
      </c>
      <c r="Z61" s="466">
        <v>0</v>
      </c>
      <c r="AA61" s="420">
        <v>0</v>
      </c>
      <c r="AB61" s="420"/>
      <c r="AC61" s="421">
        <f t="shared" si="12"/>
        <v>0</v>
      </c>
      <c r="AD61" s="422">
        <v>0</v>
      </c>
      <c r="AE61" s="422">
        <v>0</v>
      </c>
      <c r="AF61" s="422">
        <v>0</v>
      </c>
      <c r="AG61" s="423">
        <f t="shared" si="13"/>
        <v>0</v>
      </c>
      <c r="AH61" s="424">
        <v>0</v>
      </c>
      <c r="AI61" s="424">
        <v>0</v>
      </c>
      <c r="AJ61" s="424">
        <v>0</v>
      </c>
      <c r="AK61" s="425">
        <f t="shared" si="14"/>
        <v>0</v>
      </c>
      <c r="AL61" s="426">
        <f t="shared" si="61"/>
        <v>0</v>
      </c>
      <c r="AM61" s="427">
        <f t="shared" si="15"/>
        <v>0</v>
      </c>
      <c r="AN61" s="467" t="str">
        <f t="shared" si="16"/>
        <v/>
      </c>
      <c r="AO61" s="326">
        <v>0</v>
      </c>
      <c r="AP61" s="9">
        <v>0</v>
      </c>
      <c r="AQ61" s="9"/>
      <c r="AR61" s="428">
        <f t="shared" si="17"/>
        <v>0</v>
      </c>
      <c r="AS61" s="429">
        <v>0</v>
      </c>
      <c r="AT61" s="429">
        <v>0</v>
      </c>
      <c r="AU61" s="429">
        <v>0</v>
      </c>
      <c r="AV61" s="430">
        <f t="shared" si="18"/>
        <v>0</v>
      </c>
      <c r="AW61" s="431">
        <v>0</v>
      </c>
      <c r="AX61" s="431">
        <v>0</v>
      </c>
      <c r="AY61" s="431">
        <v>0</v>
      </c>
      <c r="AZ61" s="432">
        <f t="shared" si="19"/>
        <v>0</v>
      </c>
      <c r="BA61" s="91">
        <f t="shared" si="20"/>
        <v>0</v>
      </c>
      <c r="BB61" s="433">
        <f t="shared" si="21"/>
        <v>0</v>
      </c>
      <c r="BC61" s="456" t="str">
        <f t="shared" si="22"/>
        <v/>
      </c>
      <c r="BD61" s="445">
        <v>0</v>
      </c>
      <c r="BE61" s="434">
        <v>0</v>
      </c>
      <c r="BF61" s="434"/>
      <c r="BG61" s="435">
        <f t="shared" si="23"/>
        <v>0</v>
      </c>
      <c r="BH61" s="436">
        <v>0</v>
      </c>
      <c r="BI61" s="436">
        <v>0</v>
      </c>
      <c r="BJ61" s="436">
        <v>0</v>
      </c>
      <c r="BK61" s="437">
        <f t="shared" si="24"/>
        <v>0</v>
      </c>
      <c r="BL61" s="438">
        <v>0</v>
      </c>
      <c r="BM61" s="438">
        <v>0</v>
      </c>
      <c r="BN61" s="438">
        <v>0</v>
      </c>
      <c r="BO61" s="439">
        <f t="shared" si="25"/>
        <v>0</v>
      </c>
      <c r="BP61" s="440">
        <f t="shared" si="26"/>
        <v>0</v>
      </c>
      <c r="BQ61" s="441">
        <f t="shared" si="27"/>
        <v>0</v>
      </c>
      <c r="BR61" s="446" t="str">
        <f t="shared" si="28"/>
        <v/>
      </c>
      <c r="BS61" s="326">
        <v>0</v>
      </c>
      <c r="BT61" s="9">
        <v>0</v>
      </c>
      <c r="BU61" s="9"/>
      <c r="BV61" s="428">
        <f t="shared" si="29"/>
        <v>0</v>
      </c>
      <c r="BW61" s="429">
        <v>0</v>
      </c>
      <c r="BX61" s="429">
        <v>0</v>
      </c>
      <c r="BY61" s="429">
        <v>0</v>
      </c>
      <c r="BZ61" s="430">
        <f t="shared" si="30"/>
        <v>0</v>
      </c>
      <c r="CA61" s="431">
        <v>0</v>
      </c>
      <c r="CB61" s="431">
        <v>0</v>
      </c>
      <c r="CC61" s="431">
        <v>0</v>
      </c>
      <c r="CD61" s="432">
        <f t="shared" si="31"/>
        <v>0</v>
      </c>
      <c r="CE61" s="91">
        <f t="shared" si="32"/>
        <v>0</v>
      </c>
      <c r="CF61" s="433">
        <f t="shared" si="33"/>
        <v>0</v>
      </c>
      <c r="CG61" s="456" t="str">
        <f t="shared" si="34"/>
        <v/>
      </c>
      <c r="CH61" s="382"/>
      <c r="CI61" s="58"/>
      <c r="CJ61" s="58"/>
      <c r="CK61" s="58"/>
      <c r="CL61" s="58"/>
      <c r="CM61" s="60">
        <f t="shared" si="68"/>
        <v>0</v>
      </c>
      <c r="CN61" s="298">
        <f t="shared" si="35"/>
        <v>0</v>
      </c>
      <c r="CO61" s="322" t="str">
        <f t="shared" si="62"/>
        <v/>
      </c>
      <c r="CP61" s="357"/>
      <c r="CQ61" s="82"/>
      <c r="CR61" s="82"/>
      <c r="CS61" s="82"/>
      <c r="CT61" s="82"/>
      <c r="CU61" s="91">
        <f t="shared" si="69"/>
        <v>0</v>
      </c>
      <c r="CV61" s="53">
        <f t="shared" si="36"/>
        <v>0</v>
      </c>
      <c r="CW61" s="358" t="str">
        <f t="shared" si="63"/>
        <v/>
      </c>
      <c r="CX61" s="346"/>
      <c r="CY61" s="57"/>
      <c r="CZ61" s="57"/>
      <c r="DA61" s="57"/>
      <c r="DB61" s="57"/>
      <c r="DC61" s="94">
        <f t="shared" si="70"/>
        <v>0</v>
      </c>
      <c r="DD61" s="52">
        <f t="shared" si="37"/>
        <v>0</v>
      </c>
      <c r="DE61" s="347" t="str">
        <f t="shared" si="64"/>
        <v/>
      </c>
      <c r="DF61" s="335"/>
      <c r="DG61" s="58"/>
      <c r="DH61" s="58"/>
      <c r="DI61" s="58"/>
      <c r="DJ61" s="58"/>
      <c r="DK61" s="60">
        <f t="shared" si="71"/>
        <v>0</v>
      </c>
      <c r="DL61" s="298" t="str">
        <f t="shared" si="38"/>
        <v/>
      </c>
      <c r="DM61" s="336" t="str">
        <f t="shared" si="39"/>
        <v/>
      </c>
      <c r="DN61" s="326"/>
      <c r="DO61" s="9"/>
      <c r="DP61" s="327" t="str">
        <f t="shared" si="40"/>
        <v/>
      </c>
      <c r="DQ61" s="309">
        <f t="shared" si="41"/>
        <v>900</v>
      </c>
      <c r="DR61" s="50">
        <f t="shared" si="42"/>
        <v>0</v>
      </c>
      <c r="DS61" s="297">
        <f t="shared" si="43"/>
        <v>0</v>
      </c>
      <c r="DT61" s="54" t="str">
        <f t="shared" si="44"/>
        <v/>
      </c>
      <c r="DU61" s="51" t="str">
        <f t="shared" si="45"/>
        <v/>
      </c>
      <c r="DV61" s="51" t="str">
        <f t="shared" si="46"/>
        <v/>
      </c>
      <c r="DW61" s="318" t="str">
        <f t="shared" si="47"/>
        <v/>
      </c>
      <c r="DX61" s="56">
        <f t="shared" si="48"/>
        <v>0</v>
      </c>
      <c r="DY61" s="689"/>
      <c r="DZ61" s="690"/>
      <c r="EB61" s="300">
        <f t="shared" si="49"/>
        <v>0</v>
      </c>
      <c r="EC61" s="300" t="s">
        <v>128</v>
      </c>
      <c r="ED61" s="300">
        <f t="shared" si="50"/>
        <v>100</v>
      </c>
      <c r="EE61" s="300" t="str">
        <f t="shared" si="51"/>
        <v>0/100</v>
      </c>
      <c r="EF61" s="300">
        <f t="shared" si="52"/>
        <v>0</v>
      </c>
      <c r="EG61" s="300" t="s">
        <v>128</v>
      </c>
      <c r="EH61" s="300">
        <f t="shared" si="53"/>
        <v>100</v>
      </c>
      <c r="EI61" s="300" t="str">
        <f t="shared" si="54"/>
        <v>0/100</v>
      </c>
      <c r="EJ61" s="300">
        <f t="shared" si="55"/>
        <v>0</v>
      </c>
      <c r="EK61" s="300" t="s">
        <v>128</v>
      </c>
      <c r="EL61" s="300">
        <f t="shared" si="56"/>
        <v>100</v>
      </c>
      <c r="EM61" s="300" t="str">
        <f t="shared" si="57"/>
        <v>0/100</v>
      </c>
      <c r="EN61" s="300">
        <f t="shared" si="58"/>
        <v>0</v>
      </c>
      <c r="EO61" s="300" t="s">
        <v>128</v>
      </c>
      <c r="EP61" s="300">
        <f t="shared" si="59"/>
        <v>0</v>
      </c>
      <c r="EQ61" s="300" t="str">
        <f t="shared" si="60"/>
        <v>0/0</v>
      </c>
    </row>
    <row r="62" spans="1:147" ht="15.75">
      <c r="A62" s="6">
        <f t="shared" si="4"/>
        <v>0</v>
      </c>
      <c r="B62" s="308">
        <v>54</v>
      </c>
      <c r="C62" s="51">
        <f t="shared" si="5"/>
        <v>0</v>
      </c>
      <c r="D62" s="8"/>
      <c r="E62" s="65"/>
      <c r="F62" s="7"/>
      <c r="G62" s="8"/>
      <c r="H62" s="8"/>
      <c r="I62" s="8"/>
      <c r="J62" s="533"/>
      <c r="K62" s="480">
        <v>0</v>
      </c>
      <c r="L62" s="412">
        <v>0</v>
      </c>
      <c r="M62" s="412"/>
      <c r="N62" s="413">
        <f t="shared" si="6"/>
        <v>0</v>
      </c>
      <c r="O62" s="414">
        <v>0</v>
      </c>
      <c r="P62" s="414">
        <v>0</v>
      </c>
      <c r="Q62" s="414">
        <v>0</v>
      </c>
      <c r="R62" s="415">
        <f t="shared" si="65"/>
        <v>0</v>
      </c>
      <c r="S62" s="416">
        <v>0</v>
      </c>
      <c r="T62" s="416">
        <v>0</v>
      </c>
      <c r="U62" s="416">
        <v>0</v>
      </c>
      <c r="V62" s="417">
        <f t="shared" si="66"/>
        <v>0</v>
      </c>
      <c r="W62" s="418">
        <f t="shared" si="67"/>
        <v>0</v>
      </c>
      <c r="X62" s="419">
        <f t="shared" si="10"/>
        <v>0</v>
      </c>
      <c r="Y62" s="481" t="str">
        <f t="shared" si="11"/>
        <v/>
      </c>
      <c r="Z62" s="466">
        <v>0</v>
      </c>
      <c r="AA62" s="420">
        <v>0</v>
      </c>
      <c r="AB62" s="420"/>
      <c r="AC62" s="421">
        <f t="shared" si="12"/>
        <v>0</v>
      </c>
      <c r="AD62" s="422">
        <v>0</v>
      </c>
      <c r="AE62" s="422">
        <v>0</v>
      </c>
      <c r="AF62" s="422">
        <v>0</v>
      </c>
      <c r="AG62" s="423">
        <f t="shared" si="13"/>
        <v>0</v>
      </c>
      <c r="AH62" s="424">
        <v>0</v>
      </c>
      <c r="AI62" s="424">
        <v>0</v>
      </c>
      <c r="AJ62" s="424">
        <v>0</v>
      </c>
      <c r="AK62" s="425">
        <f t="shared" si="14"/>
        <v>0</v>
      </c>
      <c r="AL62" s="426">
        <f t="shared" si="61"/>
        <v>0</v>
      </c>
      <c r="AM62" s="427">
        <f t="shared" si="15"/>
        <v>0</v>
      </c>
      <c r="AN62" s="467" t="str">
        <f t="shared" si="16"/>
        <v/>
      </c>
      <c r="AO62" s="326">
        <v>0</v>
      </c>
      <c r="AP62" s="9">
        <v>0</v>
      </c>
      <c r="AQ62" s="9"/>
      <c r="AR62" s="428">
        <f t="shared" si="17"/>
        <v>0</v>
      </c>
      <c r="AS62" s="429">
        <v>0</v>
      </c>
      <c r="AT62" s="429">
        <v>0</v>
      </c>
      <c r="AU62" s="429">
        <v>0</v>
      </c>
      <c r="AV62" s="430">
        <f t="shared" si="18"/>
        <v>0</v>
      </c>
      <c r="AW62" s="431">
        <v>0</v>
      </c>
      <c r="AX62" s="431">
        <v>0</v>
      </c>
      <c r="AY62" s="431">
        <v>0</v>
      </c>
      <c r="AZ62" s="432">
        <f t="shared" si="19"/>
        <v>0</v>
      </c>
      <c r="BA62" s="91">
        <f t="shared" si="20"/>
        <v>0</v>
      </c>
      <c r="BB62" s="433">
        <f t="shared" si="21"/>
        <v>0</v>
      </c>
      <c r="BC62" s="456" t="str">
        <f t="shared" si="22"/>
        <v/>
      </c>
      <c r="BD62" s="445">
        <v>0</v>
      </c>
      <c r="BE62" s="434">
        <v>0</v>
      </c>
      <c r="BF62" s="434"/>
      <c r="BG62" s="435">
        <f t="shared" si="23"/>
        <v>0</v>
      </c>
      <c r="BH62" s="436">
        <v>0</v>
      </c>
      <c r="BI62" s="436">
        <v>0</v>
      </c>
      <c r="BJ62" s="436">
        <v>0</v>
      </c>
      <c r="BK62" s="437">
        <f t="shared" si="24"/>
        <v>0</v>
      </c>
      <c r="BL62" s="438">
        <v>0</v>
      </c>
      <c r="BM62" s="438">
        <v>0</v>
      </c>
      <c r="BN62" s="438">
        <v>0</v>
      </c>
      <c r="BO62" s="439">
        <f t="shared" si="25"/>
        <v>0</v>
      </c>
      <c r="BP62" s="440">
        <f t="shared" si="26"/>
        <v>0</v>
      </c>
      <c r="BQ62" s="441">
        <f t="shared" si="27"/>
        <v>0</v>
      </c>
      <c r="BR62" s="446" t="str">
        <f t="shared" si="28"/>
        <v/>
      </c>
      <c r="BS62" s="326">
        <v>0</v>
      </c>
      <c r="BT62" s="9">
        <v>0</v>
      </c>
      <c r="BU62" s="9"/>
      <c r="BV62" s="428">
        <f t="shared" si="29"/>
        <v>0</v>
      </c>
      <c r="BW62" s="429">
        <v>0</v>
      </c>
      <c r="BX62" s="429">
        <v>0</v>
      </c>
      <c r="BY62" s="429">
        <v>0</v>
      </c>
      <c r="BZ62" s="430">
        <f t="shared" si="30"/>
        <v>0</v>
      </c>
      <c r="CA62" s="431">
        <v>0</v>
      </c>
      <c r="CB62" s="431">
        <v>0</v>
      </c>
      <c r="CC62" s="431">
        <v>0</v>
      </c>
      <c r="CD62" s="432">
        <f t="shared" si="31"/>
        <v>0</v>
      </c>
      <c r="CE62" s="91">
        <f t="shared" si="32"/>
        <v>0</v>
      </c>
      <c r="CF62" s="433">
        <f t="shared" si="33"/>
        <v>0</v>
      </c>
      <c r="CG62" s="456" t="str">
        <f t="shared" si="34"/>
        <v/>
      </c>
      <c r="CH62" s="382"/>
      <c r="CI62" s="58"/>
      <c r="CJ62" s="58"/>
      <c r="CK62" s="58"/>
      <c r="CL62" s="58"/>
      <c r="CM62" s="60">
        <f t="shared" si="68"/>
        <v>0</v>
      </c>
      <c r="CN62" s="298">
        <f t="shared" si="35"/>
        <v>0</v>
      </c>
      <c r="CO62" s="322" t="str">
        <f t="shared" si="62"/>
        <v/>
      </c>
      <c r="CP62" s="357"/>
      <c r="CQ62" s="82"/>
      <c r="CR62" s="82"/>
      <c r="CS62" s="82"/>
      <c r="CT62" s="82"/>
      <c r="CU62" s="91">
        <f t="shared" si="69"/>
        <v>0</v>
      </c>
      <c r="CV62" s="53">
        <f t="shared" si="36"/>
        <v>0</v>
      </c>
      <c r="CW62" s="358" t="str">
        <f t="shared" si="63"/>
        <v/>
      </c>
      <c r="CX62" s="346"/>
      <c r="CY62" s="57"/>
      <c r="CZ62" s="57"/>
      <c r="DA62" s="57"/>
      <c r="DB62" s="57"/>
      <c r="DC62" s="94">
        <f t="shared" si="70"/>
        <v>0</v>
      </c>
      <c r="DD62" s="52">
        <f t="shared" si="37"/>
        <v>0</v>
      </c>
      <c r="DE62" s="347" t="str">
        <f t="shared" si="64"/>
        <v/>
      </c>
      <c r="DF62" s="335"/>
      <c r="DG62" s="58"/>
      <c r="DH62" s="58"/>
      <c r="DI62" s="58"/>
      <c r="DJ62" s="58"/>
      <c r="DK62" s="60">
        <f t="shared" si="71"/>
        <v>0</v>
      </c>
      <c r="DL62" s="298" t="str">
        <f t="shared" si="38"/>
        <v/>
      </c>
      <c r="DM62" s="336" t="str">
        <f t="shared" si="39"/>
        <v/>
      </c>
      <c r="DN62" s="326"/>
      <c r="DO62" s="9"/>
      <c r="DP62" s="327" t="str">
        <f t="shared" si="40"/>
        <v/>
      </c>
      <c r="DQ62" s="309">
        <f t="shared" si="41"/>
        <v>900</v>
      </c>
      <c r="DR62" s="50">
        <f t="shared" si="42"/>
        <v>0</v>
      </c>
      <c r="DS62" s="297">
        <f t="shared" si="43"/>
        <v>0</v>
      </c>
      <c r="DT62" s="54" t="str">
        <f t="shared" si="44"/>
        <v/>
      </c>
      <c r="DU62" s="51" t="str">
        <f t="shared" si="45"/>
        <v/>
      </c>
      <c r="DV62" s="51" t="str">
        <f t="shared" si="46"/>
        <v/>
      </c>
      <c r="DW62" s="318" t="str">
        <f t="shared" si="47"/>
        <v/>
      </c>
      <c r="DX62" s="56">
        <f t="shared" si="48"/>
        <v>0</v>
      </c>
      <c r="DY62" s="689"/>
      <c r="DZ62" s="690"/>
      <c r="EB62" s="300">
        <f t="shared" si="49"/>
        <v>0</v>
      </c>
      <c r="EC62" s="300" t="s">
        <v>128</v>
      </c>
      <c r="ED62" s="300">
        <f t="shared" si="50"/>
        <v>100</v>
      </c>
      <c r="EE62" s="300" t="str">
        <f t="shared" si="51"/>
        <v>0/100</v>
      </c>
      <c r="EF62" s="300">
        <f t="shared" si="52"/>
        <v>0</v>
      </c>
      <c r="EG62" s="300" t="s">
        <v>128</v>
      </c>
      <c r="EH62" s="300">
        <f t="shared" si="53"/>
        <v>100</v>
      </c>
      <c r="EI62" s="300" t="str">
        <f t="shared" si="54"/>
        <v>0/100</v>
      </c>
      <c r="EJ62" s="300">
        <f t="shared" si="55"/>
        <v>0</v>
      </c>
      <c r="EK62" s="300" t="s">
        <v>128</v>
      </c>
      <c r="EL62" s="300">
        <f t="shared" si="56"/>
        <v>100</v>
      </c>
      <c r="EM62" s="300" t="str">
        <f t="shared" si="57"/>
        <v>0/100</v>
      </c>
      <c r="EN62" s="300">
        <f t="shared" si="58"/>
        <v>0</v>
      </c>
      <c r="EO62" s="300" t="s">
        <v>128</v>
      </c>
      <c r="EP62" s="300">
        <f t="shared" si="59"/>
        <v>0</v>
      </c>
      <c r="EQ62" s="300" t="str">
        <f t="shared" si="60"/>
        <v>0/0</v>
      </c>
    </row>
    <row r="63" spans="1:147" ht="15.75">
      <c r="A63" s="6">
        <f t="shared" si="4"/>
        <v>0</v>
      </c>
      <c r="B63" s="309">
        <v>55</v>
      </c>
      <c r="C63" s="51">
        <f t="shared" si="5"/>
        <v>0</v>
      </c>
      <c r="D63" s="8"/>
      <c r="E63" s="65"/>
      <c r="F63" s="7"/>
      <c r="G63" s="8"/>
      <c r="H63" s="8"/>
      <c r="I63" s="8"/>
      <c r="J63" s="533"/>
      <c r="K63" s="480">
        <v>0</v>
      </c>
      <c r="L63" s="412">
        <v>0</v>
      </c>
      <c r="M63" s="412"/>
      <c r="N63" s="413">
        <f t="shared" si="6"/>
        <v>0</v>
      </c>
      <c r="O63" s="414">
        <v>0</v>
      </c>
      <c r="P63" s="414">
        <v>0</v>
      </c>
      <c r="Q63" s="414">
        <v>0</v>
      </c>
      <c r="R63" s="415">
        <f t="shared" si="65"/>
        <v>0</v>
      </c>
      <c r="S63" s="416">
        <v>0</v>
      </c>
      <c r="T63" s="416">
        <v>0</v>
      </c>
      <c r="U63" s="416">
        <v>0</v>
      </c>
      <c r="V63" s="417">
        <f t="shared" si="66"/>
        <v>0</v>
      </c>
      <c r="W63" s="418">
        <f t="shared" si="67"/>
        <v>0</v>
      </c>
      <c r="X63" s="419">
        <f t="shared" si="10"/>
        <v>0</v>
      </c>
      <c r="Y63" s="481" t="str">
        <f t="shared" si="11"/>
        <v/>
      </c>
      <c r="Z63" s="466">
        <v>0</v>
      </c>
      <c r="AA63" s="420">
        <v>0</v>
      </c>
      <c r="AB63" s="420"/>
      <c r="AC63" s="421">
        <f t="shared" si="12"/>
        <v>0</v>
      </c>
      <c r="AD63" s="422">
        <v>0</v>
      </c>
      <c r="AE63" s="422">
        <v>0</v>
      </c>
      <c r="AF63" s="422">
        <v>0</v>
      </c>
      <c r="AG63" s="423">
        <f t="shared" si="13"/>
        <v>0</v>
      </c>
      <c r="AH63" s="424">
        <v>0</v>
      </c>
      <c r="AI63" s="424">
        <v>0</v>
      </c>
      <c r="AJ63" s="424">
        <v>0</v>
      </c>
      <c r="AK63" s="425">
        <f t="shared" si="14"/>
        <v>0</v>
      </c>
      <c r="AL63" s="426">
        <f t="shared" si="61"/>
        <v>0</v>
      </c>
      <c r="AM63" s="427">
        <f t="shared" si="15"/>
        <v>0</v>
      </c>
      <c r="AN63" s="467" t="str">
        <f t="shared" si="16"/>
        <v/>
      </c>
      <c r="AO63" s="326">
        <v>0</v>
      </c>
      <c r="AP63" s="9">
        <v>0</v>
      </c>
      <c r="AQ63" s="9"/>
      <c r="AR63" s="428">
        <f t="shared" si="17"/>
        <v>0</v>
      </c>
      <c r="AS63" s="429">
        <v>0</v>
      </c>
      <c r="AT63" s="429">
        <v>0</v>
      </c>
      <c r="AU63" s="429">
        <v>0</v>
      </c>
      <c r="AV63" s="430">
        <f t="shared" si="18"/>
        <v>0</v>
      </c>
      <c r="AW63" s="431">
        <v>0</v>
      </c>
      <c r="AX63" s="431">
        <v>0</v>
      </c>
      <c r="AY63" s="431">
        <v>0</v>
      </c>
      <c r="AZ63" s="432">
        <f t="shared" si="19"/>
        <v>0</v>
      </c>
      <c r="BA63" s="91">
        <f t="shared" si="20"/>
        <v>0</v>
      </c>
      <c r="BB63" s="433">
        <f t="shared" si="21"/>
        <v>0</v>
      </c>
      <c r="BC63" s="456" t="str">
        <f t="shared" si="22"/>
        <v/>
      </c>
      <c r="BD63" s="445">
        <v>0</v>
      </c>
      <c r="BE63" s="434">
        <v>0</v>
      </c>
      <c r="BF63" s="434"/>
      <c r="BG63" s="435">
        <f t="shared" si="23"/>
        <v>0</v>
      </c>
      <c r="BH63" s="436">
        <v>0</v>
      </c>
      <c r="BI63" s="436">
        <v>0</v>
      </c>
      <c r="BJ63" s="436">
        <v>0</v>
      </c>
      <c r="BK63" s="437">
        <f t="shared" si="24"/>
        <v>0</v>
      </c>
      <c r="BL63" s="438">
        <v>0</v>
      </c>
      <c r="BM63" s="438">
        <v>0</v>
      </c>
      <c r="BN63" s="438">
        <v>0</v>
      </c>
      <c r="BO63" s="439">
        <f t="shared" si="25"/>
        <v>0</v>
      </c>
      <c r="BP63" s="440">
        <f t="shared" si="26"/>
        <v>0</v>
      </c>
      <c r="BQ63" s="441">
        <f t="shared" si="27"/>
        <v>0</v>
      </c>
      <c r="BR63" s="446" t="str">
        <f t="shared" si="28"/>
        <v/>
      </c>
      <c r="BS63" s="326">
        <v>0</v>
      </c>
      <c r="BT63" s="9">
        <v>0</v>
      </c>
      <c r="BU63" s="9"/>
      <c r="BV63" s="428">
        <f t="shared" si="29"/>
        <v>0</v>
      </c>
      <c r="BW63" s="429">
        <v>0</v>
      </c>
      <c r="BX63" s="429">
        <v>0</v>
      </c>
      <c r="BY63" s="429">
        <v>0</v>
      </c>
      <c r="BZ63" s="430">
        <f t="shared" si="30"/>
        <v>0</v>
      </c>
      <c r="CA63" s="431">
        <v>0</v>
      </c>
      <c r="CB63" s="431">
        <v>0</v>
      </c>
      <c r="CC63" s="431">
        <v>0</v>
      </c>
      <c r="CD63" s="432">
        <f t="shared" si="31"/>
        <v>0</v>
      </c>
      <c r="CE63" s="91">
        <f t="shared" si="32"/>
        <v>0</v>
      </c>
      <c r="CF63" s="433">
        <f t="shared" si="33"/>
        <v>0</v>
      </c>
      <c r="CG63" s="456" t="str">
        <f t="shared" si="34"/>
        <v/>
      </c>
      <c r="CH63" s="382"/>
      <c r="CI63" s="58"/>
      <c r="CJ63" s="58"/>
      <c r="CK63" s="58"/>
      <c r="CL63" s="58"/>
      <c r="CM63" s="60">
        <f t="shared" si="68"/>
        <v>0</v>
      </c>
      <c r="CN63" s="298">
        <f t="shared" si="35"/>
        <v>0</v>
      </c>
      <c r="CO63" s="322" t="str">
        <f t="shared" si="62"/>
        <v/>
      </c>
      <c r="CP63" s="357"/>
      <c r="CQ63" s="82"/>
      <c r="CR63" s="82"/>
      <c r="CS63" s="82"/>
      <c r="CT63" s="82"/>
      <c r="CU63" s="91">
        <f t="shared" si="69"/>
        <v>0</v>
      </c>
      <c r="CV63" s="53">
        <f t="shared" si="36"/>
        <v>0</v>
      </c>
      <c r="CW63" s="358" t="str">
        <f t="shared" si="63"/>
        <v/>
      </c>
      <c r="CX63" s="346"/>
      <c r="CY63" s="57"/>
      <c r="CZ63" s="57"/>
      <c r="DA63" s="57"/>
      <c r="DB63" s="57"/>
      <c r="DC63" s="94">
        <f t="shared" si="70"/>
        <v>0</v>
      </c>
      <c r="DD63" s="52">
        <f t="shared" si="37"/>
        <v>0</v>
      </c>
      <c r="DE63" s="347" t="str">
        <f t="shared" si="64"/>
        <v/>
      </c>
      <c r="DF63" s="335"/>
      <c r="DG63" s="58"/>
      <c r="DH63" s="58"/>
      <c r="DI63" s="58"/>
      <c r="DJ63" s="58"/>
      <c r="DK63" s="60">
        <f t="shared" si="71"/>
        <v>0</v>
      </c>
      <c r="DL63" s="298" t="str">
        <f t="shared" si="38"/>
        <v/>
      </c>
      <c r="DM63" s="336" t="str">
        <f t="shared" si="39"/>
        <v/>
      </c>
      <c r="DN63" s="326"/>
      <c r="DO63" s="9"/>
      <c r="DP63" s="327" t="str">
        <f t="shared" si="40"/>
        <v/>
      </c>
      <c r="DQ63" s="309">
        <f t="shared" si="41"/>
        <v>900</v>
      </c>
      <c r="DR63" s="50">
        <f t="shared" si="42"/>
        <v>0</v>
      </c>
      <c r="DS63" s="297">
        <f t="shared" si="43"/>
        <v>0</v>
      </c>
      <c r="DT63" s="54" t="str">
        <f t="shared" si="44"/>
        <v/>
      </c>
      <c r="DU63" s="51" t="str">
        <f t="shared" si="45"/>
        <v/>
      </c>
      <c r="DV63" s="51" t="str">
        <f t="shared" si="46"/>
        <v/>
      </c>
      <c r="DW63" s="318" t="str">
        <f t="shared" si="47"/>
        <v/>
      </c>
      <c r="DX63" s="56">
        <f t="shared" si="48"/>
        <v>0</v>
      </c>
      <c r="DY63" s="689"/>
      <c r="DZ63" s="690"/>
      <c r="EB63" s="300">
        <f t="shared" si="49"/>
        <v>0</v>
      </c>
      <c r="EC63" s="300" t="s">
        <v>128</v>
      </c>
      <c r="ED63" s="300">
        <f t="shared" si="50"/>
        <v>100</v>
      </c>
      <c r="EE63" s="300" t="str">
        <f t="shared" si="51"/>
        <v>0/100</v>
      </c>
      <c r="EF63" s="300">
        <f t="shared" si="52"/>
        <v>0</v>
      </c>
      <c r="EG63" s="300" t="s">
        <v>128</v>
      </c>
      <c r="EH63" s="300">
        <f t="shared" si="53"/>
        <v>100</v>
      </c>
      <c r="EI63" s="300" t="str">
        <f t="shared" si="54"/>
        <v>0/100</v>
      </c>
      <c r="EJ63" s="300">
        <f t="shared" si="55"/>
        <v>0</v>
      </c>
      <c r="EK63" s="300" t="s">
        <v>128</v>
      </c>
      <c r="EL63" s="300">
        <f t="shared" si="56"/>
        <v>100</v>
      </c>
      <c r="EM63" s="300" t="str">
        <f t="shared" si="57"/>
        <v>0/100</v>
      </c>
      <c r="EN63" s="300">
        <f t="shared" si="58"/>
        <v>0</v>
      </c>
      <c r="EO63" s="300" t="s">
        <v>128</v>
      </c>
      <c r="EP63" s="300">
        <f t="shared" si="59"/>
        <v>0</v>
      </c>
      <c r="EQ63" s="300" t="str">
        <f t="shared" si="60"/>
        <v>0/0</v>
      </c>
    </row>
    <row r="64" spans="1:147" ht="15.75">
      <c r="A64" s="6">
        <f t="shared" si="4"/>
        <v>0</v>
      </c>
      <c r="B64" s="308">
        <v>56</v>
      </c>
      <c r="C64" s="51">
        <f t="shared" si="5"/>
        <v>0</v>
      </c>
      <c r="D64" s="8"/>
      <c r="E64" s="65"/>
      <c r="F64" s="7"/>
      <c r="G64" s="8"/>
      <c r="H64" s="8"/>
      <c r="I64" s="8"/>
      <c r="J64" s="533"/>
      <c r="K64" s="480">
        <v>0</v>
      </c>
      <c r="L64" s="412">
        <v>0</v>
      </c>
      <c r="M64" s="412"/>
      <c r="N64" s="413">
        <f t="shared" si="6"/>
        <v>0</v>
      </c>
      <c r="O64" s="414">
        <v>0</v>
      </c>
      <c r="P64" s="414">
        <v>0</v>
      </c>
      <c r="Q64" s="414">
        <v>0</v>
      </c>
      <c r="R64" s="415">
        <f t="shared" si="65"/>
        <v>0</v>
      </c>
      <c r="S64" s="416">
        <v>0</v>
      </c>
      <c r="T64" s="416">
        <v>0</v>
      </c>
      <c r="U64" s="416">
        <v>0</v>
      </c>
      <c r="V64" s="417">
        <f t="shared" si="66"/>
        <v>0</v>
      </c>
      <c r="W64" s="418">
        <f t="shared" si="67"/>
        <v>0</v>
      </c>
      <c r="X64" s="419">
        <f t="shared" si="10"/>
        <v>0</v>
      </c>
      <c r="Y64" s="481" t="str">
        <f t="shared" si="11"/>
        <v/>
      </c>
      <c r="Z64" s="466">
        <v>0</v>
      </c>
      <c r="AA64" s="420">
        <v>0</v>
      </c>
      <c r="AB64" s="420"/>
      <c r="AC64" s="421">
        <f t="shared" si="12"/>
        <v>0</v>
      </c>
      <c r="AD64" s="422">
        <v>0</v>
      </c>
      <c r="AE64" s="422">
        <v>0</v>
      </c>
      <c r="AF64" s="422">
        <v>0</v>
      </c>
      <c r="AG64" s="423">
        <f t="shared" si="13"/>
        <v>0</v>
      </c>
      <c r="AH64" s="424">
        <v>0</v>
      </c>
      <c r="AI64" s="424">
        <v>0</v>
      </c>
      <c r="AJ64" s="424">
        <v>0</v>
      </c>
      <c r="AK64" s="425">
        <f t="shared" si="14"/>
        <v>0</v>
      </c>
      <c r="AL64" s="426">
        <f t="shared" si="61"/>
        <v>0</v>
      </c>
      <c r="AM64" s="427">
        <f t="shared" si="15"/>
        <v>0</v>
      </c>
      <c r="AN64" s="467" t="str">
        <f t="shared" si="16"/>
        <v/>
      </c>
      <c r="AO64" s="326">
        <v>0</v>
      </c>
      <c r="AP64" s="9">
        <v>0</v>
      </c>
      <c r="AQ64" s="9"/>
      <c r="AR64" s="428">
        <f t="shared" si="17"/>
        <v>0</v>
      </c>
      <c r="AS64" s="429">
        <v>0</v>
      </c>
      <c r="AT64" s="429">
        <v>0</v>
      </c>
      <c r="AU64" s="429">
        <v>0</v>
      </c>
      <c r="AV64" s="430">
        <f t="shared" si="18"/>
        <v>0</v>
      </c>
      <c r="AW64" s="431">
        <v>0</v>
      </c>
      <c r="AX64" s="431">
        <v>0</v>
      </c>
      <c r="AY64" s="431">
        <v>0</v>
      </c>
      <c r="AZ64" s="432">
        <f t="shared" si="19"/>
        <v>0</v>
      </c>
      <c r="BA64" s="91">
        <f t="shared" si="20"/>
        <v>0</v>
      </c>
      <c r="BB64" s="433">
        <f t="shared" si="21"/>
        <v>0</v>
      </c>
      <c r="BC64" s="456" t="str">
        <f t="shared" si="22"/>
        <v/>
      </c>
      <c r="BD64" s="445">
        <v>0</v>
      </c>
      <c r="BE64" s="434">
        <v>0</v>
      </c>
      <c r="BF64" s="434"/>
      <c r="BG64" s="435">
        <f t="shared" si="23"/>
        <v>0</v>
      </c>
      <c r="BH64" s="436">
        <v>0</v>
      </c>
      <c r="BI64" s="436">
        <v>0</v>
      </c>
      <c r="BJ64" s="436">
        <v>0</v>
      </c>
      <c r="BK64" s="437">
        <f t="shared" si="24"/>
        <v>0</v>
      </c>
      <c r="BL64" s="438">
        <v>0</v>
      </c>
      <c r="BM64" s="438">
        <v>0</v>
      </c>
      <c r="BN64" s="438">
        <v>0</v>
      </c>
      <c r="BO64" s="439">
        <f t="shared" si="25"/>
        <v>0</v>
      </c>
      <c r="BP64" s="440">
        <f t="shared" si="26"/>
        <v>0</v>
      </c>
      <c r="BQ64" s="441">
        <f t="shared" si="27"/>
        <v>0</v>
      </c>
      <c r="BR64" s="446" t="str">
        <f t="shared" si="28"/>
        <v/>
      </c>
      <c r="BS64" s="326">
        <v>0</v>
      </c>
      <c r="BT64" s="9">
        <v>0</v>
      </c>
      <c r="BU64" s="9"/>
      <c r="BV64" s="428">
        <f t="shared" si="29"/>
        <v>0</v>
      </c>
      <c r="BW64" s="429">
        <v>0</v>
      </c>
      <c r="BX64" s="429">
        <v>0</v>
      </c>
      <c r="BY64" s="429">
        <v>0</v>
      </c>
      <c r="BZ64" s="430">
        <f t="shared" si="30"/>
        <v>0</v>
      </c>
      <c r="CA64" s="431">
        <v>0</v>
      </c>
      <c r="CB64" s="431">
        <v>0</v>
      </c>
      <c r="CC64" s="431">
        <v>0</v>
      </c>
      <c r="CD64" s="432">
        <f t="shared" si="31"/>
        <v>0</v>
      </c>
      <c r="CE64" s="91">
        <f t="shared" si="32"/>
        <v>0</v>
      </c>
      <c r="CF64" s="433">
        <f t="shared" si="33"/>
        <v>0</v>
      </c>
      <c r="CG64" s="456" t="str">
        <f t="shared" si="34"/>
        <v/>
      </c>
      <c r="CH64" s="382"/>
      <c r="CI64" s="58"/>
      <c r="CJ64" s="58"/>
      <c r="CK64" s="58"/>
      <c r="CL64" s="58"/>
      <c r="CM64" s="60">
        <f t="shared" si="68"/>
        <v>0</v>
      </c>
      <c r="CN64" s="298">
        <f t="shared" si="35"/>
        <v>0</v>
      </c>
      <c r="CO64" s="322" t="str">
        <f t="shared" si="62"/>
        <v/>
      </c>
      <c r="CP64" s="357"/>
      <c r="CQ64" s="82"/>
      <c r="CR64" s="82"/>
      <c r="CS64" s="82"/>
      <c r="CT64" s="82"/>
      <c r="CU64" s="91">
        <f t="shared" si="69"/>
        <v>0</v>
      </c>
      <c r="CV64" s="53">
        <f t="shared" si="36"/>
        <v>0</v>
      </c>
      <c r="CW64" s="358" t="str">
        <f t="shared" si="63"/>
        <v/>
      </c>
      <c r="CX64" s="346"/>
      <c r="CY64" s="57"/>
      <c r="CZ64" s="57"/>
      <c r="DA64" s="57"/>
      <c r="DB64" s="57"/>
      <c r="DC64" s="94">
        <f t="shared" si="70"/>
        <v>0</v>
      </c>
      <c r="DD64" s="52">
        <f t="shared" si="37"/>
        <v>0</v>
      </c>
      <c r="DE64" s="347" t="str">
        <f t="shared" si="64"/>
        <v/>
      </c>
      <c r="DF64" s="335"/>
      <c r="DG64" s="58"/>
      <c r="DH64" s="58"/>
      <c r="DI64" s="58"/>
      <c r="DJ64" s="58"/>
      <c r="DK64" s="60">
        <f t="shared" si="71"/>
        <v>0</v>
      </c>
      <c r="DL64" s="298" t="str">
        <f t="shared" si="38"/>
        <v/>
      </c>
      <c r="DM64" s="336" t="str">
        <f t="shared" si="39"/>
        <v/>
      </c>
      <c r="DN64" s="326"/>
      <c r="DO64" s="9"/>
      <c r="DP64" s="327" t="str">
        <f t="shared" si="40"/>
        <v/>
      </c>
      <c r="DQ64" s="309">
        <f t="shared" si="41"/>
        <v>900</v>
      </c>
      <c r="DR64" s="50">
        <f t="shared" si="42"/>
        <v>0</v>
      </c>
      <c r="DS64" s="297">
        <f t="shared" si="43"/>
        <v>0</v>
      </c>
      <c r="DT64" s="54" t="str">
        <f t="shared" si="44"/>
        <v/>
      </c>
      <c r="DU64" s="51" t="str">
        <f t="shared" si="45"/>
        <v/>
      </c>
      <c r="DV64" s="51" t="str">
        <f t="shared" si="46"/>
        <v/>
      </c>
      <c r="DW64" s="318" t="str">
        <f t="shared" si="47"/>
        <v/>
      </c>
      <c r="DX64" s="56">
        <f t="shared" si="48"/>
        <v>0</v>
      </c>
      <c r="DY64" s="689"/>
      <c r="DZ64" s="690"/>
      <c r="EB64" s="300">
        <f t="shared" si="49"/>
        <v>0</v>
      </c>
      <c r="EC64" s="300" t="s">
        <v>128</v>
      </c>
      <c r="ED64" s="300">
        <f t="shared" si="50"/>
        <v>100</v>
      </c>
      <c r="EE64" s="300" t="str">
        <f t="shared" si="51"/>
        <v>0/100</v>
      </c>
      <c r="EF64" s="300">
        <f t="shared" si="52"/>
        <v>0</v>
      </c>
      <c r="EG64" s="300" t="s">
        <v>128</v>
      </c>
      <c r="EH64" s="300">
        <f t="shared" si="53"/>
        <v>100</v>
      </c>
      <c r="EI64" s="300" t="str">
        <f t="shared" si="54"/>
        <v>0/100</v>
      </c>
      <c r="EJ64" s="300">
        <f t="shared" si="55"/>
        <v>0</v>
      </c>
      <c r="EK64" s="300" t="s">
        <v>128</v>
      </c>
      <c r="EL64" s="300">
        <f t="shared" si="56"/>
        <v>100</v>
      </c>
      <c r="EM64" s="300" t="str">
        <f t="shared" si="57"/>
        <v>0/100</v>
      </c>
      <c r="EN64" s="300">
        <f t="shared" si="58"/>
        <v>0</v>
      </c>
      <c r="EO64" s="300" t="s">
        <v>128</v>
      </c>
      <c r="EP64" s="300">
        <f t="shared" si="59"/>
        <v>0</v>
      </c>
      <c r="EQ64" s="300" t="str">
        <f t="shared" si="60"/>
        <v>0/0</v>
      </c>
    </row>
    <row r="65" spans="1:147" ht="15.75">
      <c r="A65" s="6">
        <f t="shared" si="4"/>
        <v>0</v>
      </c>
      <c r="B65" s="309">
        <v>57</v>
      </c>
      <c r="C65" s="51">
        <f t="shared" si="5"/>
        <v>0</v>
      </c>
      <c r="D65" s="8"/>
      <c r="E65" s="65"/>
      <c r="F65" s="7"/>
      <c r="G65" s="8"/>
      <c r="H65" s="8"/>
      <c r="I65" s="8"/>
      <c r="J65" s="533"/>
      <c r="K65" s="480">
        <v>0</v>
      </c>
      <c r="L65" s="412">
        <v>0</v>
      </c>
      <c r="M65" s="412"/>
      <c r="N65" s="413">
        <f t="shared" si="6"/>
        <v>0</v>
      </c>
      <c r="O65" s="414">
        <v>0</v>
      </c>
      <c r="P65" s="414">
        <v>0</v>
      </c>
      <c r="Q65" s="414">
        <v>0</v>
      </c>
      <c r="R65" s="415">
        <f t="shared" si="65"/>
        <v>0</v>
      </c>
      <c r="S65" s="416">
        <v>0</v>
      </c>
      <c r="T65" s="416">
        <v>0</v>
      </c>
      <c r="U65" s="416">
        <v>0</v>
      </c>
      <c r="V65" s="417">
        <f t="shared" si="66"/>
        <v>0</v>
      </c>
      <c r="W65" s="418">
        <f t="shared" si="67"/>
        <v>0</v>
      </c>
      <c r="X65" s="419">
        <f t="shared" si="10"/>
        <v>0</v>
      </c>
      <c r="Y65" s="481" t="str">
        <f t="shared" si="11"/>
        <v/>
      </c>
      <c r="Z65" s="466">
        <v>0</v>
      </c>
      <c r="AA65" s="420">
        <v>0</v>
      </c>
      <c r="AB65" s="420"/>
      <c r="AC65" s="421">
        <f t="shared" si="12"/>
        <v>0</v>
      </c>
      <c r="AD65" s="422">
        <v>0</v>
      </c>
      <c r="AE65" s="422">
        <v>0</v>
      </c>
      <c r="AF65" s="422">
        <v>0</v>
      </c>
      <c r="AG65" s="423">
        <f t="shared" si="13"/>
        <v>0</v>
      </c>
      <c r="AH65" s="424">
        <v>0</v>
      </c>
      <c r="AI65" s="424">
        <v>0</v>
      </c>
      <c r="AJ65" s="424">
        <v>0</v>
      </c>
      <c r="AK65" s="425">
        <f t="shared" si="14"/>
        <v>0</v>
      </c>
      <c r="AL65" s="426">
        <f t="shared" si="61"/>
        <v>0</v>
      </c>
      <c r="AM65" s="427">
        <f t="shared" si="15"/>
        <v>0</v>
      </c>
      <c r="AN65" s="467" t="str">
        <f t="shared" si="16"/>
        <v/>
      </c>
      <c r="AO65" s="326">
        <v>0</v>
      </c>
      <c r="AP65" s="9">
        <v>0</v>
      </c>
      <c r="AQ65" s="9"/>
      <c r="AR65" s="428">
        <f t="shared" si="17"/>
        <v>0</v>
      </c>
      <c r="AS65" s="429">
        <v>0</v>
      </c>
      <c r="AT65" s="429">
        <v>0</v>
      </c>
      <c r="AU65" s="429">
        <v>0</v>
      </c>
      <c r="AV65" s="430">
        <f t="shared" si="18"/>
        <v>0</v>
      </c>
      <c r="AW65" s="431">
        <v>0</v>
      </c>
      <c r="AX65" s="431">
        <v>0</v>
      </c>
      <c r="AY65" s="431">
        <v>0</v>
      </c>
      <c r="AZ65" s="432">
        <f t="shared" si="19"/>
        <v>0</v>
      </c>
      <c r="BA65" s="91">
        <f t="shared" si="20"/>
        <v>0</v>
      </c>
      <c r="BB65" s="433">
        <f t="shared" si="21"/>
        <v>0</v>
      </c>
      <c r="BC65" s="456" t="str">
        <f t="shared" si="22"/>
        <v/>
      </c>
      <c r="BD65" s="445">
        <v>0</v>
      </c>
      <c r="BE65" s="434">
        <v>0</v>
      </c>
      <c r="BF65" s="434"/>
      <c r="BG65" s="435">
        <f t="shared" si="23"/>
        <v>0</v>
      </c>
      <c r="BH65" s="436">
        <v>0</v>
      </c>
      <c r="BI65" s="436">
        <v>0</v>
      </c>
      <c r="BJ65" s="436">
        <v>0</v>
      </c>
      <c r="BK65" s="437">
        <f t="shared" si="24"/>
        <v>0</v>
      </c>
      <c r="BL65" s="438">
        <v>0</v>
      </c>
      <c r="BM65" s="438">
        <v>0</v>
      </c>
      <c r="BN65" s="438">
        <v>0</v>
      </c>
      <c r="BO65" s="439">
        <f t="shared" si="25"/>
        <v>0</v>
      </c>
      <c r="BP65" s="440">
        <f t="shared" si="26"/>
        <v>0</v>
      </c>
      <c r="BQ65" s="441">
        <f t="shared" si="27"/>
        <v>0</v>
      </c>
      <c r="BR65" s="446" t="str">
        <f t="shared" si="28"/>
        <v/>
      </c>
      <c r="BS65" s="326">
        <v>0</v>
      </c>
      <c r="BT65" s="9">
        <v>0</v>
      </c>
      <c r="BU65" s="9"/>
      <c r="BV65" s="428">
        <f t="shared" si="29"/>
        <v>0</v>
      </c>
      <c r="BW65" s="429">
        <v>0</v>
      </c>
      <c r="BX65" s="429">
        <v>0</v>
      </c>
      <c r="BY65" s="429">
        <v>0</v>
      </c>
      <c r="BZ65" s="430">
        <f t="shared" si="30"/>
        <v>0</v>
      </c>
      <c r="CA65" s="431">
        <v>0</v>
      </c>
      <c r="CB65" s="431">
        <v>0</v>
      </c>
      <c r="CC65" s="431">
        <v>0</v>
      </c>
      <c r="CD65" s="432">
        <f t="shared" si="31"/>
        <v>0</v>
      </c>
      <c r="CE65" s="91">
        <f t="shared" si="32"/>
        <v>0</v>
      </c>
      <c r="CF65" s="433">
        <f t="shared" si="33"/>
        <v>0</v>
      </c>
      <c r="CG65" s="456" t="str">
        <f t="shared" si="34"/>
        <v/>
      </c>
      <c r="CH65" s="382"/>
      <c r="CI65" s="58"/>
      <c r="CJ65" s="58"/>
      <c r="CK65" s="58"/>
      <c r="CL65" s="58"/>
      <c r="CM65" s="60">
        <f t="shared" si="68"/>
        <v>0</v>
      </c>
      <c r="CN65" s="298">
        <f t="shared" si="35"/>
        <v>0</v>
      </c>
      <c r="CO65" s="322" t="str">
        <f t="shared" si="62"/>
        <v/>
      </c>
      <c r="CP65" s="357"/>
      <c r="CQ65" s="82"/>
      <c r="CR65" s="82"/>
      <c r="CS65" s="82"/>
      <c r="CT65" s="82"/>
      <c r="CU65" s="91">
        <f t="shared" si="69"/>
        <v>0</v>
      </c>
      <c r="CV65" s="53">
        <f t="shared" si="36"/>
        <v>0</v>
      </c>
      <c r="CW65" s="358" t="str">
        <f t="shared" si="63"/>
        <v/>
      </c>
      <c r="CX65" s="346"/>
      <c r="CY65" s="57"/>
      <c r="CZ65" s="57"/>
      <c r="DA65" s="57"/>
      <c r="DB65" s="57"/>
      <c r="DC65" s="94">
        <f t="shared" si="70"/>
        <v>0</v>
      </c>
      <c r="DD65" s="52">
        <f t="shared" si="37"/>
        <v>0</v>
      </c>
      <c r="DE65" s="347" t="str">
        <f t="shared" si="64"/>
        <v/>
      </c>
      <c r="DF65" s="335"/>
      <c r="DG65" s="58"/>
      <c r="DH65" s="58"/>
      <c r="DI65" s="58"/>
      <c r="DJ65" s="58"/>
      <c r="DK65" s="60">
        <f t="shared" si="71"/>
        <v>0</v>
      </c>
      <c r="DL65" s="298" t="str">
        <f t="shared" si="38"/>
        <v/>
      </c>
      <c r="DM65" s="336" t="str">
        <f t="shared" si="39"/>
        <v/>
      </c>
      <c r="DN65" s="326"/>
      <c r="DO65" s="9"/>
      <c r="DP65" s="327" t="str">
        <f t="shared" si="40"/>
        <v/>
      </c>
      <c r="DQ65" s="309">
        <f t="shared" si="41"/>
        <v>900</v>
      </c>
      <c r="DR65" s="50">
        <f t="shared" si="42"/>
        <v>0</v>
      </c>
      <c r="DS65" s="297">
        <f t="shared" si="43"/>
        <v>0</v>
      </c>
      <c r="DT65" s="54" t="str">
        <f t="shared" si="44"/>
        <v/>
      </c>
      <c r="DU65" s="51" t="str">
        <f t="shared" si="45"/>
        <v/>
      </c>
      <c r="DV65" s="51" t="str">
        <f t="shared" si="46"/>
        <v/>
      </c>
      <c r="DW65" s="318" t="str">
        <f t="shared" si="47"/>
        <v/>
      </c>
      <c r="DX65" s="56">
        <f t="shared" si="48"/>
        <v>0</v>
      </c>
      <c r="DY65" s="689"/>
      <c r="DZ65" s="690"/>
      <c r="EB65" s="300">
        <f t="shared" si="49"/>
        <v>0</v>
      </c>
      <c r="EC65" s="300" t="s">
        <v>128</v>
      </c>
      <c r="ED65" s="300">
        <f t="shared" si="50"/>
        <v>100</v>
      </c>
      <c r="EE65" s="300" t="str">
        <f t="shared" si="51"/>
        <v>0/100</v>
      </c>
      <c r="EF65" s="300">
        <f t="shared" si="52"/>
        <v>0</v>
      </c>
      <c r="EG65" s="300" t="s">
        <v>128</v>
      </c>
      <c r="EH65" s="300">
        <f t="shared" si="53"/>
        <v>100</v>
      </c>
      <c r="EI65" s="300" t="str">
        <f t="shared" si="54"/>
        <v>0/100</v>
      </c>
      <c r="EJ65" s="300">
        <f t="shared" si="55"/>
        <v>0</v>
      </c>
      <c r="EK65" s="300" t="s">
        <v>128</v>
      </c>
      <c r="EL65" s="300">
        <f t="shared" si="56"/>
        <v>100</v>
      </c>
      <c r="EM65" s="300" t="str">
        <f t="shared" si="57"/>
        <v>0/100</v>
      </c>
      <c r="EN65" s="300">
        <f t="shared" si="58"/>
        <v>0</v>
      </c>
      <c r="EO65" s="300" t="s">
        <v>128</v>
      </c>
      <c r="EP65" s="300">
        <f t="shared" si="59"/>
        <v>0</v>
      </c>
      <c r="EQ65" s="300" t="str">
        <f t="shared" si="60"/>
        <v>0/0</v>
      </c>
    </row>
    <row r="66" spans="1:147" ht="15.75">
      <c r="A66" s="6">
        <f t="shared" si="4"/>
        <v>0</v>
      </c>
      <c r="B66" s="308">
        <v>58</v>
      </c>
      <c r="C66" s="51">
        <f t="shared" si="5"/>
        <v>0</v>
      </c>
      <c r="D66" s="8"/>
      <c r="E66" s="65"/>
      <c r="F66" s="7"/>
      <c r="G66" s="8"/>
      <c r="H66" s="8"/>
      <c r="I66" s="8"/>
      <c r="J66" s="533"/>
      <c r="K66" s="480">
        <v>0</v>
      </c>
      <c r="L66" s="412">
        <v>0</v>
      </c>
      <c r="M66" s="412"/>
      <c r="N66" s="413">
        <f t="shared" si="6"/>
        <v>0</v>
      </c>
      <c r="O66" s="414">
        <v>0</v>
      </c>
      <c r="P66" s="414">
        <v>0</v>
      </c>
      <c r="Q66" s="414">
        <v>0</v>
      </c>
      <c r="R66" s="415">
        <f t="shared" si="65"/>
        <v>0</v>
      </c>
      <c r="S66" s="416">
        <v>0</v>
      </c>
      <c r="T66" s="416">
        <v>0</v>
      </c>
      <c r="U66" s="416">
        <v>0</v>
      </c>
      <c r="V66" s="417">
        <f t="shared" si="66"/>
        <v>0</v>
      </c>
      <c r="W66" s="418">
        <f t="shared" si="67"/>
        <v>0</v>
      </c>
      <c r="X66" s="419">
        <f t="shared" si="10"/>
        <v>0</v>
      </c>
      <c r="Y66" s="481" t="str">
        <f t="shared" si="11"/>
        <v/>
      </c>
      <c r="Z66" s="466">
        <v>0</v>
      </c>
      <c r="AA66" s="420">
        <v>0</v>
      </c>
      <c r="AB66" s="420"/>
      <c r="AC66" s="421">
        <f t="shared" si="12"/>
        <v>0</v>
      </c>
      <c r="AD66" s="422">
        <v>0</v>
      </c>
      <c r="AE66" s="422">
        <v>0</v>
      </c>
      <c r="AF66" s="422">
        <v>0</v>
      </c>
      <c r="AG66" s="423">
        <f t="shared" si="13"/>
        <v>0</v>
      </c>
      <c r="AH66" s="424">
        <v>0</v>
      </c>
      <c r="AI66" s="424">
        <v>0</v>
      </c>
      <c r="AJ66" s="424">
        <v>0</v>
      </c>
      <c r="AK66" s="425">
        <f t="shared" si="14"/>
        <v>0</v>
      </c>
      <c r="AL66" s="426">
        <f t="shared" si="61"/>
        <v>0</v>
      </c>
      <c r="AM66" s="427">
        <f t="shared" si="15"/>
        <v>0</v>
      </c>
      <c r="AN66" s="467" t="str">
        <f t="shared" si="16"/>
        <v/>
      </c>
      <c r="AO66" s="326">
        <v>0</v>
      </c>
      <c r="AP66" s="9">
        <v>0</v>
      </c>
      <c r="AQ66" s="9"/>
      <c r="AR66" s="428">
        <f t="shared" si="17"/>
        <v>0</v>
      </c>
      <c r="AS66" s="429">
        <v>0</v>
      </c>
      <c r="AT66" s="429">
        <v>0</v>
      </c>
      <c r="AU66" s="429">
        <v>0</v>
      </c>
      <c r="AV66" s="430">
        <f t="shared" si="18"/>
        <v>0</v>
      </c>
      <c r="AW66" s="431">
        <v>0</v>
      </c>
      <c r="AX66" s="431">
        <v>0</v>
      </c>
      <c r="AY66" s="431">
        <v>0</v>
      </c>
      <c r="AZ66" s="432">
        <f t="shared" si="19"/>
        <v>0</v>
      </c>
      <c r="BA66" s="91">
        <f t="shared" si="20"/>
        <v>0</v>
      </c>
      <c r="BB66" s="433">
        <f t="shared" si="21"/>
        <v>0</v>
      </c>
      <c r="BC66" s="456" t="str">
        <f t="shared" si="22"/>
        <v/>
      </c>
      <c r="BD66" s="445">
        <v>0</v>
      </c>
      <c r="BE66" s="434">
        <v>0</v>
      </c>
      <c r="BF66" s="434"/>
      <c r="BG66" s="435">
        <f t="shared" si="23"/>
        <v>0</v>
      </c>
      <c r="BH66" s="436">
        <v>0</v>
      </c>
      <c r="BI66" s="436">
        <v>0</v>
      </c>
      <c r="BJ66" s="436">
        <v>0</v>
      </c>
      <c r="BK66" s="437">
        <f t="shared" si="24"/>
        <v>0</v>
      </c>
      <c r="BL66" s="438">
        <v>0</v>
      </c>
      <c r="BM66" s="438">
        <v>0</v>
      </c>
      <c r="BN66" s="438">
        <v>0</v>
      </c>
      <c r="BO66" s="439">
        <f t="shared" si="25"/>
        <v>0</v>
      </c>
      <c r="BP66" s="440">
        <f t="shared" si="26"/>
        <v>0</v>
      </c>
      <c r="BQ66" s="441">
        <f t="shared" si="27"/>
        <v>0</v>
      </c>
      <c r="BR66" s="446" t="str">
        <f t="shared" si="28"/>
        <v/>
      </c>
      <c r="BS66" s="326">
        <v>0</v>
      </c>
      <c r="BT66" s="9">
        <v>0</v>
      </c>
      <c r="BU66" s="9"/>
      <c r="BV66" s="428">
        <f t="shared" si="29"/>
        <v>0</v>
      </c>
      <c r="BW66" s="429">
        <v>0</v>
      </c>
      <c r="BX66" s="429">
        <v>0</v>
      </c>
      <c r="BY66" s="429">
        <v>0</v>
      </c>
      <c r="BZ66" s="430">
        <f t="shared" si="30"/>
        <v>0</v>
      </c>
      <c r="CA66" s="431">
        <v>0</v>
      </c>
      <c r="CB66" s="431">
        <v>0</v>
      </c>
      <c r="CC66" s="431">
        <v>0</v>
      </c>
      <c r="CD66" s="432">
        <f t="shared" si="31"/>
        <v>0</v>
      </c>
      <c r="CE66" s="91">
        <f t="shared" si="32"/>
        <v>0</v>
      </c>
      <c r="CF66" s="433">
        <f t="shared" si="33"/>
        <v>0</v>
      </c>
      <c r="CG66" s="456" t="str">
        <f t="shared" si="34"/>
        <v/>
      </c>
      <c r="CH66" s="382"/>
      <c r="CI66" s="58"/>
      <c r="CJ66" s="58"/>
      <c r="CK66" s="58"/>
      <c r="CL66" s="58"/>
      <c r="CM66" s="60">
        <f t="shared" si="68"/>
        <v>0</v>
      </c>
      <c r="CN66" s="298">
        <f t="shared" si="35"/>
        <v>0</v>
      </c>
      <c r="CO66" s="322" t="str">
        <f t="shared" si="62"/>
        <v/>
      </c>
      <c r="CP66" s="357"/>
      <c r="CQ66" s="82"/>
      <c r="CR66" s="82"/>
      <c r="CS66" s="82"/>
      <c r="CT66" s="82"/>
      <c r="CU66" s="91">
        <f t="shared" si="69"/>
        <v>0</v>
      </c>
      <c r="CV66" s="53">
        <f t="shared" si="36"/>
        <v>0</v>
      </c>
      <c r="CW66" s="358" t="str">
        <f t="shared" si="63"/>
        <v/>
      </c>
      <c r="CX66" s="346"/>
      <c r="CY66" s="57"/>
      <c r="CZ66" s="57"/>
      <c r="DA66" s="57"/>
      <c r="DB66" s="57"/>
      <c r="DC66" s="94">
        <f t="shared" si="70"/>
        <v>0</v>
      </c>
      <c r="DD66" s="52">
        <f t="shared" si="37"/>
        <v>0</v>
      </c>
      <c r="DE66" s="347" t="str">
        <f t="shared" si="64"/>
        <v/>
      </c>
      <c r="DF66" s="335"/>
      <c r="DG66" s="58"/>
      <c r="DH66" s="58"/>
      <c r="DI66" s="58"/>
      <c r="DJ66" s="58"/>
      <c r="DK66" s="60">
        <f t="shared" si="71"/>
        <v>0</v>
      </c>
      <c r="DL66" s="298" t="str">
        <f t="shared" si="38"/>
        <v/>
      </c>
      <c r="DM66" s="336" t="str">
        <f t="shared" si="39"/>
        <v/>
      </c>
      <c r="DN66" s="326"/>
      <c r="DO66" s="9"/>
      <c r="DP66" s="327" t="str">
        <f t="shared" si="40"/>
        <v/>
      </c>
      <c r="DQ66" s="309">
        <f t="shared" si="41"/>
        <v>900</v>
      </c>
      <c r="DR66" s="50">
        <f t="shared" si="42"/>
        <v>0</v>
      </c>
      <c r="DS66" s="297">
        <f t="shared" si="43"/>
        <v>0</v>
      </c>
      <c r="DT66" s="54" t="str">
        <f t="shared" si="44"/>
        <v/>
      </c>
      <c r="DU66" s="51" t="str">
        <f t="shared" si="45"/>
        <v/>
      </c>
      <c r="DV66" s="51" t="str">
        <f t="shared" si="46"/>
        <v/>
      </c>
      <c r="DW66" s="318" t="str">
        <f t="shared" si="47"/>
        <v/>
      </c>
      <c r="DX66" s="56">
        <f t="shared" si="48"/>
        <v>0</v>
      </c>
      <c r="DY66" s="689"/>
      <c r="DZ66" s="690"/>
      <c r="EB66" s="300">
        <f t="shared" si="49"/>
        <v>0</v>
      </c>
      <c r="EC66" s="300" t="s">
        <v>128</v>
      </c>
      <c r="ED66" s="300">
        <f t="shared" si="50"/>
        <v>100</v>
      </c>
      <c r="EE66" s="300" t="str">
        <f t="shared" si="51"/>
        <v>0/100</v>
      </c>
      <c r="EF66" s="300">
        <f t="shared" si="52"/>
        <v>0</v>
      </c>
      <c r="EG66" s="300" t="s">
        <v>128</v>
      </c>
      <c r="EH66" s="300">
        <f t="shared" si="53"/>
        <v>100</v>
      </c>
      <c r="EI66" s="300" t="str">
        <f t="shared" si="54"/>
        <v>0/100</v>
      </c>
      <c r="EJ66" s="300">
        <f t="shared" si="55"/>
        <v>0</v>
      </c>
      <c r="EK66" s="300" t="s">
        <v>128</v>
      </c>
      <c r="EL66" s="300">
        <f t="shared" si="56"/>
        <v>100</v>
      </c>
      <c r="EM66" s="300" t="str">
        <f t="shared" si="57"/>
        <v>0/100</v>
      </c>
      <c r="EN66" s="300">
        <f t="shared" si="58"/>
        <v>0</v>
      </c>
      <c r="EO66" s="300" t="s">
        <v>128</v>
      </c>
      <c r="EP66" s="300">
        <f t="shared" si="59"/>
        <v>0</v>
      </c>
      <c r="EQ66" s="300" t="str">
        <f t="shared" si="60"/>
        <v>0/0</v>
      </c>
    </row>
    <row r="67" spans="1:147" ht="15.75">
      <c r="A67" s="6">
        <f t="shared" si="4"/>
        <v>0</v>
      </c>
      <c r="B67" s="309">
        <v>59</v>
      </c>
      <c r="C67" s="51">
        <f t="shared" si="5"/>
        <v>0</v>
      </c>
      <c r="D67" s="8"/>
      <c r="E67" s="65"/>
      <c r="F67" s="7"/>
      <c r="G67" s="8"/>
      <c r="H67" s="8"/>
      <c r="I67" s="8"/>
      <c r="J67" s="533"/>
      <c r="K67" s="480">
        <v>0</v>
      </c>
      <c r="L67" s="412">
        <v>0</v>
      </c>
      <c r="M67" s="412"/>
      <c r="N67" s="413">
        <f t="shared" si="6"/>
        <v>0</v>
      </c>
      <c r="O67" s="414">
        <v>0</v>
      </c>
      <c r="P67" s="414">
        <v>0</v>
      </c>
      <c r="Q67" s="414">
        <v>0</v>
      </c>
      <c r="R67" s="415">
        <f t="shared" si="65"/>
        <v>0</v>
      </c>
      <c r="S67" s="416">
        <v>0</v>
      </c>
      <c r="T67" s="416">
        <v>0</v>
      </c>
      <c r="U67" s="416">
        <v>0</v>
      </c>
      <c r="V67" s="417">
        <f t="shared" si="66"/>
        <v>0</v>
      </c>
      <c r="W67" s="418">
        <f t="shared" si="67"/>
        <v>0</v>
      </c>
      <c r="X67" s="419">
        <f t="shared" si="10"/>
        <v>0</v>
      </c>
      <c r="Y67" s="481" t="str">
        <f t="shared" si="11"/>
        <v/>
      </c>
      <c r="Z67" s="466">
        <v>0</v>
      </c>
      <c r="AA67" s="420">
        <v>0</v>
      </c>
      <c r="AB67" s="420"/>
      <c r="AC67" s="421">
        <f t="shared" si="12"/>
        <v>0</v>
      </c>
      <c r="AD67" s="422">
        <v>0</v>
      </c>
      <c r="AE67" s="422">
        <v>0</v>
      </c>
      <c r="AF67" s="422">
        <v>0</v>
      </c>
      <c r="AG67" s="423">
        <f t="shared" si="13"/>
        <v>0</v>
      </c>
      <c r="AH67" s="424">
        <v>0</v>
      </c>
      <c r="AI67" s="424">
        <v>0</v>
      </c>
      <c r="AJ67" s="424">
        <v>0</v>
      </c>
      <c r="AK67" s="425">
        <f t="shared" si="14"/>
        <v>0</v>
      </c>
      <c r="AL67" s="426">
        <f t="shared" si="61"/>
        <v>0</v>
      </c>
      <c r="AM67" s="427">
        <f t="shared" si="15"/>
        <v>0</v>
      </c>
      <c r="AN67" s="467" t="str">
        <f t="shared" si="16"/>
        <v/>
      </c>
      <c r="AO67" s="326">
        <v>0</v>
      </c>
      <c r="AP67" s="9">
        <v>0</v>
      </c>
      <c r="AQ67" s="9"/>
      <c r="AR67" s="428">
        <f t="shared" si="17"/>
        <v>0</v>
      </c>
      <c r="AS67" s="429">
        <v>0</v>
      </c>
      <c r="AT67" s="429">
        <v>0</v>
      </c>
      <c r="AU67" s="429">
        <v>0</v>
      </c>
      <c r="AV67" s="430">
        <f t="shared" si="18"/>
        <v>0</v>
      </c>
      <c r="AW67" s="431">
        <v>0</v>
      </c>
      <c r="AX67" s="431">
        <v>0</v>
      </c>
      <c r="AY67" s="431">
        <v>0</v>
      </c>
      <c r="AZ67" s="432">
        <f t="shared" si="19"/>
        <v>0</v>
      </c>
      <c r="BA67" s="91">
        <f t="shared" si="20"/>
        <v>0</v>
      </c>
      <c r="BB67" s="433">
        <f t="shared" si="21"/>
        <v>0</v>
      </c>
      <c r="BC67" s="456" t="str">
        <f t="shared" si="22"/>
        <v/>
      </c>
      <c r="BD67" s="445">
        <v>0</v>
      </c>
      <c r="BE67" s="434">
        <v>0</v>
      </c>
      <c r="BF67" s="434"/>
      <c r="BG67" s="435">
        <f t="shared" si="23"/>
        <v>0</v>
      </c>
      <c r="BH67" s="436">
        <v>0</v>
      </c>
      <c r="BI67" s="436">
        <v>0</v>
      </c>
      <c r="BJ67" s="436">
        <v>0</v>
      </c>
      <c r="BK67" s="437">
        <f t="shared" si="24"/>
        <v>0</v>
      </c>
      <c r="BL67" s="438">
        <v>0</v>
      </c>
      <c r="BM67" s="438">
        <v>0</v>
      </c>
      <c r="BN67" s="438">
        <v>0</v>
      </c>
      <c r="BO67" s="439">
        <f t="shared" si="25"/>
        <v>0</v>
      </c>
      <c r="BP67" s="440">
        <f t="shared" si="26"/>
        <v>0</v>
      </c>
      <c r="BQ67" s="441">
        <f t="shared" si="27"/>
        <v>0</v>
      </c>
      <c r="BR67" s="446" t="str">
        <f t="shared" si="28"/>
        <v/>
      </c>
      <c r="BS67" s="326">
        <v>0</v>
      </c>
      <c r="BT67" s="9">
        <v>0</v>
      </c>
      <c r="BU67" s="9"/>
      <c r="BV67" s="428">
        <f t="shared" si="29"/>
        <v>0</v>
      </c>
      <c r="BW67" s="429">
        <v>0</v>
      </c>
      <c r="BX67" s="429">
        <v>0</v>
      </c>
      <c r="BY67" s="429">
        <v>0</v>
      </c>
      <c r="BZ67" s="430">
        <f t="shared" si="30"/>
        <v>0</v>
      </c>
      <c r="CA67" s="431">
        <v>0</v>
      </c>
      <c r="CB67" s="431">
        <v>0</v>
      </c>
      <c r="CC67" s="431">
        <v>0</v>
      </c>
      <c r="CD67" s="432">
        <f t="shared" si="31"/>
        <v>0</v>
      </c>
      <c r="CE67" s="91">
        <f t="shared" si="32"/>
        <v>0</v>
      </c>
      <c r="CF67" s="433">
        <f t="shared" si="33"/>
        <v>0</v>
      </c>
      <c r="CG67" s="456" t="str">
        <f t="shared" si="34"/>
        <v/>
      </c>
      <c r="CH67" s="382"/>
      <c r="CI67" s="58"/>
      <c r="CJ67" s="58"/>
      <c r="CK67" s="58"/>
      <c r="CL67" s="58"/>
      <c r="CM67" s="60">
        <f t="shared" si="68"/>
        <v>0</v>
      </c>
      <c r="CN67" s="298">
        <f t="shared" si="35"/>
        <v>0</v>
      </c>
      <c r="CO67" s="322" t="str">
        <f t="shared" si="62"/>
        <v/>
      </c>
      <c r="CP67" s="357"/>
      <c r="CQ67" s="82"/>
      <c r="CR67" s="82"/>
      <c r="CS67" s="82"/>
      <c r="CT67" s="82"/>
      <c r="CU67" s="91">
        <f t="shared" si="69"/>
        <v>0</v>
      </c>
      <c r="CV67" s="53">
        <f t="shared" si="36"/>
        <v>0</v>
      </c>
      <c r="CW67" s="358" t="str">
        <f t="shared" si="63"/>
        <v/>
      </c>
      <c r="CX67" s="346"/>
      <c r="CY67" s="57"/>
      <c r="CZ67" s="57"/>
      <c r="DA67" s="57"/>
      <c r="DB67" s="57"/>
      <c r="DC67" s="94">
        <f t="shared" si="70"/>
        <v>0</v>
      </c>
      <c r="DD67" s="52">
        <f t="shared" si="37"/>
        <v>0</v>
      </c>
      <c r="DE67" s="347" t="str">
        <f t="shared" si="64"/>
        <v/>
      </c>
      <c r="DF67" s="335"/>
      <c r="DG67" s="58"/>
      <c r="DH67" s="58"/>
      <c r="DI67" s="58"/>
      <c r="DJ67" s="58"/>
      <c r="DK67" s="60">
        <f t="shared" si="71"/>
        <v>0</v>
      </c>
      <c r="DL67" s="298" t="str">
        <f t="shared" si="38"/>
        <v/>
      </c>
      <c r="DM67" s="336" t="str">
        <f t="shared" si="39"/>
        <v/>
      </c>
      <c r="DN67" s="326"/>
      <c r="DO67" s="9"/>
      <c r="DP67" s="327" t="str">
        <f t="shared" si="40"/>
        <v/>
      </c>
      <c r="DQ67" s="309">
        <f t="shared" si="41"/>
        <v>900</v>
      </c>
      <c r="DR67" s="50">
        <f t="shared" si="42"/>
        <v>0</v>
      </c>
      <c r="DS67" s="297">
        <f t="shared" si="43"/>
        <v>0</v>
      </c>
      <c r="DT67" s="54" t="str">
        <f t="shared" si="44"/>
        <v/>
      </c>
      <c r="DU67" s="51" t="str">
        <f t="shared" si="45"/>
        <v/>
      </c>
      <c r="DV67" s="51" t="str">
        <f t="shared" si="46"/>
        <v/>
      </c>
      <c r="DW67" s="318" t="str">
        <f t="shared" si="47"/>
        <v/>
      </c>
      <c r="DX67" s="56">
        <f t="shared" si="48"/>
        <v>0</v>
      </c>
      <c r="DY67" s="689"/>
      <c r="DZ67" s="690"/>
      <c r="EB67" s="300">
        <f t="shared" si="49"/>
        <v>0</v>
      </c>
      <c r="EC67" s="300" t="s">
        <v>128</v>
      </c>
      <c r="ED67" s="300">
        <f t="shared" si="50"/>
        <v>100</v>
      </c>
      <c r="EE67" s="300" t="str">
        <f t="shared" si="51"/>
        <v>0/100</v>
      </c>
      <c r="EF67" s="300">
        <f t="shared" si="52"/>
        <v>0</v>
      </c>
      <c r="EG67" s="300" t="s">
        <v>128</v>
      </c>
      <c r="EH67" s="300">
        <f t="shared" si="53"/>
        <v>100</v>
      </c>
      <c r="EI67" s="300" t="str">
        <f t="shared" si="54"/>
        <v>0/100</v>
      </c>
      <c r="EJ67" s="300">
        <f t="shared" si="55"/>
        <v>0</v>
      </c>
      <c r="EK67" s="300" t="s">
        <v>128</v>
      </c>
      <c r="EL67" s="300">
        <f t="shared" si="56"/>
        <v>100</v>
      </c>
      <c r="EM67" s="300" t="str">
        <f t="shared" si="57"/>
        <v>0/100</v>
      </c>
      <c r="EN67" s="300">
        <f t="shared" si="58"/>
        <v>0</v>
      </c>
      <c r="EO67" s="300" t="s">
        <v>128</v>
      </c>
      <c r="EP67" s="300">
        <f t="shared" si="59"/>
        <v>0</v>
      </c>
      <c r="EQ67" s="300" t="str">
        <f t="shared" si="60"/>
        <v>0/0</v>
      </c>
    </row>
    <row r="68" spans="1:147" ht="15.75">
      <c r="A68" s="6">
        <f t="shared" si="4"/>
        <v>0</v>
      </c>
      <c r="B68" s="308">
        <v>60</v>
      </c>
      <c r="C68" s="51">
        <f t="shared" si="5"/>
        <v>0</v>
      </c>
      <c r="D68" s="8"/>
      <c r="E68" s="65"/>
      <c r="F68" s="7"/>
      <c r="G68" s="8"/>
      <c r="H68" s="8"/>
      <c r="I68" s="8"/>
      <c r="J68" s="533"/>
      <c r="K68" s="480">
        <v>0</v>
      </c>
      <c r="L68" s="412">
        <v>0</v>
      </c>
      <c r="M68" s="412"/>
      <c r="N68" s="413">
        <f t="shared" si="6"/>
        <v>0</v>
      </c>
      <c r="O68" s="414">
        <v>0</v>
      </c>
      <c r="P68" s="414">
        <v>0</v>
      </c>
      <c r="Q68" s="414">
        <v>0</v>
      </c>
      <c r="R68" s="415">
        <f t="shared" si="65"/>
        <v>0</v>
      </c>
      <c r="S68" s="416">
        <v>0</v>
      </c>
      <c r="T68" s="416">
        <v>0</v>
      </c>
      <c r="U68" s="416">
        <v>0</v>
      </c>
      <c r="V68" s="417">
        <f t="shared" si="66"/>
        <v>0</v>
      </c>
      <c r="W68" s="418">
        <f t="shared" si="67"/>
        <v>0</v>
      </c>
      <c r="X68" s="419">
        <f t="shared" si="10"/>
        <v>0</v>
      </c>
      <c r="Y68" s="481" t="str">
        <f t="shared" si="11"/>
        <v/>
      </c>
      <c r="Z68" s="466">
        <v>0</v>
      </c>
      <c r="AA68" s="420">
        <v>0</v>
      </c>
      <c r="AB68" s="420"/>
      <c r="AC68" s="421">
        <f t="shared" si="12"/>
        <v>0</v>
      </c>
      <c r="AD68" s="422">
        <v>0</v>
      </c>
      <c r="AE68" s="422">
        <v>0</v>
      </c>
      <c r="AF68" s="422">
        <v>0</v>
      </c>
      <c r="AG68" s="423">
        <f t="shared" si="13"/>
        <v>0</v>
      </c>
      <c r="AH68" s="424">
        <v>0</v>
      </c>
      <c r="AI68" s="424">
        <v>0</v>
      </c>
      <c r="AJ68" s="424">
        <v>0</v>
      </c>
      <c r="AK68" s="425">
        <f t="shared" si="14"/>
        <v>0</v>
      </c>
      <c r="AL68" s="426">
        <f t="shared" si="61"/>
        <v>0</v>
      </c>
      <c r="AM68" s="427">
        <f t="shared" si="15"/>
        <v>0</v>
      </c>
      <c r="AN68" s="467" t="str">
        <f t="shared" si="16"/>
        <v/>
      </c>
      <c r="AO68" s="326">
        <v>0</v>
      </c>
      <c r="AP68" s="9">
        <v>0</v>
      </c>
      <c r="AQ68" s="9"/>
      <c r="AR68" s="428">
        <f t="shared" si="17"/>
        <v>0</v>
      </c>
      <c r="AS68" s="429">
        <v>0</v>
      </c>
      <c r="AT68" s="429">
        <v>0</v>
      </c>
      <c r="AU68" s="429">
        <v>0</v>
      </c>
      <c r="AV68" s="430">
        <f t="shared" si="18"/>
        <v>0</v>
      </c>
      <c r="AW68" s="431">
        <v>0</v>
      </c>
      <c r="AX68" s="431">
        <v>0</v>
      </c>
      <c r="AY68" s="431">
        <v>0</v>
      </c>
      <c r="AZ68" s="432">
        <f t="shared" si="19"/>
        <v>0</v>
      </c>
      <c r="BA68" s="91">
        <f t="shared" si="20"/>
        <v>0</v>
      </c>
      <c r="BB68" s="433">
        <f t="shared" si="21"/>
        <v>0</v>
      </c>
      <c r="BC68" s="456" t="str">
        <f t="shared" si="22"/>
        <v/>
      </c>
      <c r="BD68" s="445">
        <v>0</v>
      </c>
      <c r="BE68" s="434">
        <v>0</v>
      </c>
      <c r="BF68" s="434"/>
      <c r="BG68" s="435">
        <f t="shared" si="23"/>
        <v>0</v>
      </c>
      <c r="BH68" s="436">
        <v>0</v>
      </c>
      <c r="BI68" s="436">
        <v>0</v>
      </c>
      <c r="BJ68" s="436">
        <v>0</v>
      </c>
      <c r="BK68" s="437">
        <f t="shared" si="24"/>
        <v>0</v>
      </c>
      <c r="BL68" s="438">
        <v>0</v>
      </c>
      <c r="BM68" s="438">
        <v>0</v>
      </c>
      <c r="BN68" s="438">
        <v>0</v>
      </c>
      <c r="BO68" s="439">
        <f t="shared" si="25"/>
        <v>0</v>
      </c>
      <c r="BP68" s="440">
        <f t="shared" si="26"/>
        <v>0</v>
      </c>
      <c r="BQ68" s="441">
        <f t="shared" si="27"/>
        <v>0</v>
      </c>
      <c r="BR68" s="446" t="str">
        <f t="shared" si="28"/>
        <v/>
      </c>
      <c r="BS68" s="326">
        <v>0</v>
      </c>
      <c r="BT68" s="9">
        <v>0</v>
      </c>
      <c r="BU68" s="9"/>
      <c r="BV68" s="428">
        <f t="shared" si="29"/>
        <v>0</v>
      </c>
      <c r="BW68" s="429">
        <v>0</v>
      </c>
      <c r="BX68" s="429">
        <v>0</v>
      </c>
      <c r="BY68" s="429">
        <v>0</v>
      </c>
      <c r="BZ68" s="430">
        <f t="shared" si="30"/>
        <v>0</v>
      </c>
      <c r="CA68" s="431">
        <v>0</v>
      </c>
      <c r="CB68" s="431">
        <v>0</v>
      </c>
      <c r="CC68" s="431">
        <v>0</v>
      </c>
      <c r="CD68" s="432">
        <f t="shared" si="31"/>
        <v>0</v>
      </c>
      <c r="CE68" s="91">
        <f t="shared" si="32"/>
        <v>0</v>
      </c>
      <c r="CF68" s="433">
        <f t="shared" si="33"/>
        <v>0</v>
      </c>
      <c r="CG68" s="456" t="str">
        <f t="shared" si="34"/>
        <v/>
      </c>
      <c r="CH68" s="382"/>
      <c r="CI68" s="58"/>
      <c r="CJ68" s="58"/>
      <c r="CK68" s="58"/>
      <c r="CL68" s="58"/>
      <c r="CM68" s="60">
        <f t="shared" si="68"/>
        <v>0</v>
      </c>
      <c r="CN68" s="298">
        <f t="shared" si="35"/>
        <v>0</v>
      </c>
      <c r="CO68" s="322" t="str">
        <f t="shared" si="62"/>
        <v/>
      </c>
      <c r="CP68" s="357"/>
      <c r="CQ68" s="82"/>
      <c r="CR68" s="82"/>
      <c r="CS68" s="82"/>
      <c r="CT68" s="82"/>
      <c r="CU68" s="91">
        <f t="shared" si="69"/>
        <v>0</v>
      </c>
      <c r="CV68" s="53">
        <f t="shared" si="36"/>
        <v>0</v>
      </c>
      <c r="CW68" s="358" t="str">
        <f t="shared" si="63"/>
        <v/>
      </c>
      <c r="CX68" s="346"/>
      <c r="CY68" s="57"/>
      <c r="CZ68" s="57"/>
      <c r="DA68" s="57"/>
      <c r="DB68" s="57"/>
      <c r="DC68" s="94">
        <f t="shared" si="70"/>
        <v>0</v>
      </c>
      <c r="DD68" s="52">
        <f t="shared" si="37"/>
        <v>0</v>
      </c>
      <c r="DE68" s="347" t="str">
        <f t="shared" si="64"/>
        <v/>
      </c>
      <c r="DF68" s="335"/>
      <c r="DG68" s="58"/>
      <c r="DH68" s="58"/>
      <c r="DI68" s="58"/>
      <c r="DJ68" s="58"/>
      <c r="DK68" s="60">
        <f t="shared" si="71"/>
        <v>0</v>
      </c>
      <c r="DL68" s="298" t="str">
        <f t="shared" si="38"/>
        <v/>
      </c>
      <c r="DM68" s="336" t="str">
        <f t="shared" si="39"/>
        <v/>
      </c>
      <c r="DN68" s="326"/>
      <c r="DO68" s="9"/>
      <c r="DP68" s="327" t="str">
        <f t="shared" si="40"/>
        <v/>
      </c>
      <c r="DQ68" s="309">
        <f t="shared" si="41"/>
        <v>900</v>
      </c>
      <c r="DR68" s="50">
        <f t="shared" si="42"/>
        <v>0</v>
      </c>
      <c r="DS68" s="297">
        <f t="shared" si="43"/>
        <v>0</v>
      </c>
      <c r="DT68" s="54" t="str">
        <f t="shared" si="44"/>
        <v/>
      </c>
      <c r="DU68" s="51" t="str">
        <f t="shared" si="45"/>
        <v/>
      </c>
      <c r="DV68" s="51" t="str">
        <f t="shared" si="46"/>
        <v/>
      </c>
      <c r="DW68" s="318" t="str">
        <f t="shared" si="47"/>
        <v/>
      </c>
      <c r="DX68" s="56">
        <f t="shared" si="48"/>
        <v>0</v>
      </c>
      <c r="DY68" s="689"/>
      <c r="DZ68" s="690"/>
      <c r="EB68" s="300">
        <f t="shared" si="49"/>
        <v>0</v>
      </c>
      <c r="EC68" s="300" t="s">
        <v>128</v>
      </c>
      <c r="ED68" s="300">
        <f t="shared" si="50"/>
        <v>100</v>
      </c>
      <c r="EE68" s="300" t="str">
        <f t="shared" si="51"/>
        <v>0/100</v>
      </c>
      <c r="EF68" s="300">
        <f t="shared" si="52"/>
        <v>0</v>
      </c>
      <c r="EG68" s="300" t="s">
        <v>128</v>
      </c>
      <c r="EH68" s="300">
        <f t="shared" si="53"/>
        <v>100</v>
      </c>
      <c r="EI68" s="300" t="str">
        <f t="shared" si="54"/>
        <v>0/100</v>
      </c>
      <c r="EJ68" s="300">
        <f t="shared" si="55"/>
        <v>0</v>
      </c>
      <c r="EK68" s="300" t="s">
        <v>128</v>
      </c>
      <c r="EL68" s="300">
        <f t="shared" si="56"/>
        <v>100</v>
      </c>
      <c r="EM68" s="300" t="str">
        <f t="shared" si="57"/>
        <v>0/100</v>
      </c>
      <c r="EN68" s="300">
        <f t="shared" si="58"/>
        <v>0</v>
      </c>
      <c r="EO68" s="300" t="s">
        <v>128</v>
      </c>
      <c r="EP68" s="300">
        <f t="shared" si="59"/>
        <v>0</v>
      </c>
      <c r="EQ68" s="300" t="str">
        <f t="shared" si="60"/>
        <v>0/0</v>
      </c>
    </row>
    <row r="69" spans="1:147" ht="15.75">
      <c r="A69" s="6">
        <f t="shared" si="4"/>
        <v>0</v>
      </c>
      <c r="B69" s="309">
        <v>61</v>
      </c>
      <c r="C69" s="51">
        <f t="shared" si="5"/>
        <v>0</v>
      </c>
      <c r="D69" s="8"/>
      <c r="E69" s="65"/>
      <c r="F69" s="7"/>
      <c r="G69" s="8"/>
      <c r="H69" s="8"/>
      <c r="I69" s="8"/>
      <c r="J69" s="533"/>
      <c r="K69" s="480">
        <v>0</v>
      </c>
      <c r="L69" s="412">
        <v>0</v>
      </c>
      <c r="M69" s="412"/>
      <c r="N69" s="413">
        <f t="shared" si="6"/>
        <v>0</v>
      </c>
      <c r="O69" s="414">
        <v>0</v>
      </c>
      <c r="P69" s="414">
        <v>0</v>
      </c>
      <c r="Q69" s="414">
        <v>0</v>
      </c>
      <c r="R69" s="415">
        <f t="shared" si="65"/>
        <v>0</v>
      </c>
      <c r="S69" s="416">
        <v>0</v>
      </c>
      <c r="T69" s="416">
        <v>0</v>
      </c>
      <c r="U69" s="416">
        <v>0</v>
      </c>
      <c r="V69" s="417">
        <f t="shared" si="66"/>
        <v>0</v>
      </c>
      <c r="W69" s="418">
        <f t="shared" si="67"/>
        <v>0</v>
      </c>
      <c r="X69" s="419">
        <f t="shared" si="10"/>
        <v>0</v>
      </c>
      <c r="Y69" s="481" t="str">
        <f t="shared" si="11"/>
        <v/>
      </c>
      <c r="Z69" s="466">
        <v>0</v>
      </c>
      <c r="AA69" s="420">
        <v>0</v>
      </c>
      <c r="AB69" s="420"/>
      <c r="AC69" s="421">
        <f t="shared" si="12"/>
        <v>0</v>
      </c>
      <c r="AD69" s="422">
        <v>0</v>
      </c>
      <c r="AE69" s="422">
        <v>0</v>
      </c>
      <c r="AF69" s="422">
        <v>0</v>
      </c>
      <c r="AG69" s="423">
        <f t="shared" si="13"/>
        <v>0</v>
      </c>
      <c r="AH69" s="424">
        <v>0</v>
      </c>
      <c r="AI69" s="424">
        <v>0</v>
      </c>
      <c r="AJ69" s="424">
        <v>0</v>
      </c>
      <c r="AK69" s="425">
        <f t="shared" si="14"/>
        <v>0</v>
      </c>
      <c r="AL69" s="426">
        <f t="shared" si="61"/>
        <v>0</v>
      </c>
      <c r="AM69" s="427">
        <f t="shared" si="15"/>
        <v>0</v>
      </c>
      <c r="AN69" s="467" t="str">
        <f t="shared" si="16"/>
        <v/>
      </c>
      <c r="AO69" s="326">
        <v>0</v>
      </c>
      <c r="AP69" s="9">
        <v>0</v>
      </c>
      <c r="AQ69" s="9"/>
      <c r="AR69" s="428">
        <f t="shared" si="17"/>
        <v>0</v>
      </c>
      <c r="AS69" s="429">
        <v>0</v>
      </c>
      <c r="AT69" s="429">
        <v>0</v>
      </c>
      <c r="AU69" s="429">
        <v>0</v>
      </c>
      <c r="AV69" s="430">
        <f t="shared" si="18"/>
        <v>0</v>
      </c>
      <c r="AW69" s="431">
        <v>0</v>
      </c>
      <c r="AX69" s="431">
        <v>0</v>
      </c>
      <c r="AY69" s="431">
        <v>0</v>
      </c>
      <c r="AZ69" s="432">
        <f t="shared" si="19"/>
        <v>0</v>
      </c>
      <c r="BA69" s="91">
        <f t="shared" si="20"/>
        <v>0</v>
      </c>
      <c r="BB69" s="433">
        <f t="shared" si="21"/>
        <v>0</v>
      </c>
      <c r="BC69" s="456" t="str">
        <f t="shared" si="22"/>
        <v/>
      </c>
      <c r="BD69" s="445">
        <v>0</v>
      </c>
      <c r="BE69" s="434">
        <v>0</v>
      </c>
      <c r="BF69" s="434"/>
      <c r="BG69" s="435">
        <f t="shared" si="23"/>
        <v>0</v>
      </c>
      <c r="BH69" s="436">
        <v>0</v>
      </c>
      <c r="BI69" s="436">
        <v>0</v>
      </c>
      <c r="BJ69" s="436">
        <v>0</v>
      </c>
      <c r="BK69" s="437">
        <f t="shared" si="24"/>
        <v>0</v>
      </c>
      <c r="BL69" s="438">
        <v>0</v>
      </c>
      <c r="BM69" s="438">
        <v>0</v>
      </c>
      <c r="BN69" s="438">
        <v>0</v>
      </c>
      <c r="BO69" s="439">
        <f t="shared" si="25"/>
        <v>0</v>
      </c>
      <c r="BP69" s="440">
        <f t="shared" si="26"/>
        <v>0</v>
      </c>
      <c r="BQ69" s="441">
        <f t="shared" si="27"/>
        <v>0</v>
      </c>
      <c r="BR69" s="446" t="str">
        <f t="shared" si="28"/>
        <v/>
      </c>
      <c r="BS69" s="326">
        <v>0</v>
      </c>
      <c r="BT69" s="9">
        <v>0</v>
      </c>
      <c r="BU69" s="9"/>
      <c r="BV69" s="428">
        <f t="shared" si="29"/>
        <v>0</v>
      </c>
      <c r="BW69" s="429">
        <v>0</v>
      </c>
      <c r="BX69" s="429">
        <v>0</v>
      </c>
      <c r="BY69" s="429">
        <v>0</v>
      </c>
      <c r="BZ69" s="430">
        <f t="shared" si="30"/>
        <v>0</v>
      </c>
      <c r="CA69" s="431">
        <v>0</v>
      </c>
      <c r="CB69" s="431">
        <v>0</v>
      </c>
      <c r="CC69" s="431">
        <v>0</v>
      </c>
      <c r="CD69" s="432">
        <f t="shared" si="31"/>
        <v>0</v>
      </c>
      <c r="CE69" s="91">
        <f t="shared" si="32"/>
        <v>0</v>
      </c>
      <c r="CF69" s="433">
        <f t="shared" si="33"/>
        <v>0</v>
      </c>
      <c r="CG69" s="456" t="str">
        <f t="shared" si="34"/>
        <v/>
      </c>
      <c r="CH69" s="382"/>
      <c r="CI69" s="58"/>
      <c r="CJ69" s="58"/>
      <c r="CK69" s="58"/>
      <c r="CL69" s="58"/>
      <c r="CM69" s="60">
        <f t="shared" si="68"/>
        <v>0</v>
      </c>
      <c r="CN69" s="298">
        <f t="shared" si="35"/>
        <v>0</v>
      </c>
      <c r="CO69" s="322" t="str">
        <f t="shared" si="62"/>
        <v/>
      </c>
      <c r="CP69" s="357"/>
      <c r="CQ69" s="82"/>
      <c r="CR69" s="82"/>
      <c r="CS69" s="82"/>
      <c r="CT69" s="82"/>
      <c r="CU69" s="91">
        <f t="shared" si="69"/>
        <v>0</v>
      </c>
      <c r="CV69" s="53">
        <f t="shared" si="36"/>
        <v>0</v>
      </c>
      <c r="CW69" s="358" t="str">
        <f t="shared" si="63"/>
        <v/>
      </c>
      <c r="CX69" s="346"/>
      <c r="CY69" s="57"/>
      <c r="CZ69" s="57"/>
      <c r="DA69" s="57"/>
      <c r="DB69" s="57"/>
      <c r="DC69" s="94">
        <f t="shared" si="70"/>
        <v>0</v>
      </c>
      <c r="DD69" s="52">
        <f t="shared" si="37"/>
        <v>0</v>
      </c>
      <c r="DE69" s="347" t="str">
        <f t="shared" si="64"/>
        <v/>
      </c>
      <c r="DF69" s="335"/>
      <c r="DG69" s="58"/>
      <c r="DH69" s="58"/>
      <c r="DI69" s="58"/>
      <c r="DJ69" s="58"/>
      <c r="DK69" s="60">
        <f t="shared" si="71"/>
        <v>0</v>
      </c>
      <c r="DL69" s="298" t="str">
        <f t="shared" si="38"/>
        <v/>
      </c>
      <c r="DM69" s="336" t="str">
        <f t="shared" si="39"/>
        <v/>
      </c>
      <c r="DN69" s="326"/>
      <c r="DO69" s="9"/>
      <c r="DP69" s="327" t="str">
        <f t="shared" si="40"/>
        <v/>
      </c>
      <c r="DQ69" s="309">
        <f t="shared" si="41"/>
        <v>900</v>
      </c>
      <c r="DR69" s="50">
        <f t="shared" si="42"/>
        <v>0</v>
      </c>
      <c r="DS69" s="297">
        <f t="shared" si="43"/>
        <v>0</v>
      </c>
      <c r="DT69" s="54" t="str">
        <f t="shared" si="44"/>
        <v/>
      </c>
      <c r="DU69" s="51" t="str">
        <f t="shared" si="45"/>
        <v/>
      </c>
      <c r="DV69" s="51" t="str">
        <f t="shared" si="46"/>
        <v/>
      </c>
      <c r="DW69" s="318" t="str">
        <f t="shared" si="47"/>
        <v/>
      </c>
      <c r="DX69" s="56">
        <f t="shared" si="48"/>
        <v>0</v>
      </c>
      <c r="DY69" s="689"/>
      <c r="DZ69" s="690"/>
      <c r="EB69" s="300">
        <f t="shared" si="49"/>
        <v>0</v>
      </c>
      <c r="EC69" s="300" t="s">
        <v>128</v>
      </c>
      <c r="ED69" s="300">
        <f t="shared" si="50"/>
        <v>100</v>
      </c>
      <c r="EE69" s="300" t="str">
        <f t="shared" si="51"/>
        <v>0/100</v>
      </c>
      <c r="EF69" s="300">
        <f t="shared" si="52"/>
        <v>0</v>
      </c>
      <c r="EG69" s="300" t="s">
        <v>128</v>
      </c>
      <c r="EH69" s="300">
        <f t="shared" si="53"/>
        <v>100</v>
      </c>
      <c r="EI69" s="300" t="str">
        <f t="shared" si="54"/>
        <v>0/100</v>
      </c>
      <c r="EJ69" s="300">
        <f t="shared" si="55"/>
        <v>0</v>
      </c>
      <c r="EK69" s="300" t="s">
        <v>128</v>
      </c>
      <c r="EL69" s="300">
        <f t="shared" si="56"/>
        <v>100</v>
      </c>
      <c r="EM69" s="300" t="str">
        <f t="shared" si="57"/>
        <v>0/100</v>
      </c>
      <c r="EN69" s="300">
        <f t="shared" si="58"/>
        <v>0</v>
      </c>
      <c r="EO69" s="300" t="s">
        <v>128</v>
      </c>
      <c r="EP69" s="300">
        <f t="shared" si="59"/>
        <v>0</v>
      </c>
      <c r="EQ69" s="300" t="str">
        <f t="shared" si="60"/>
        <v>0/0</v>
      </c>
    </row>
    <row r="70" spans="1:147" ht="15.75">
      <c r="A70" s="6">
        <f t="shared" si="4"/>
        <v>0</v>
      </c>
      <c r="B70" s="308">
        <v>62</v>
      </c>
      <c r="C70" s="51">
        <f t="shared" si="5"/>
        <v>0</v>
      </c>
      <c r="D70" s="8"/>
      <c r="E70" s="65"/>
      <c r="F70" s="7"/>
      <c r="G70" s="8"/>
      <c r="H70" s="8"/>
      <c r="I70" s="8"/>
      <c r="J70" s="533"/>
      <c r="K70" s="480">
        <v>0</v>
      </c>
      <c r="L70" s="412">
        <v>0</v>
      </c>
      <c r="M70" s="412"/>
      <c r="N70" s="413">
        <f t="shared" si="6"/>
        <v>0</v>
      </c>
      <c r="O70" s="414">
        <v>0</v>
      </c>
      <c r="P70" s="414">
        <v>0</v>
      </c>
      <c r="Q70" s="414">
        <v>0</v>
      </c>
      <c r="R70" s="415">
        <f t="shared" si="65"/>
        <v>0</v>
      </c>
      <c r="S70" s="416">
        <v>0</v>
      </c>
      <c r="T70" s="416">
        <v>0</v>
      </c>
      <c r="U70" s="416">
        <v>0</v>
      </c>
      <c r="V70" s="417">
        <f t="shared" si="66"/>
        <v>0</v>
      </c>
      <c r="W70" s="418">
        <f t="shared" si="67"/>
        <v>0</v>
      </c>
      <c r="X70" s="419">
        <f t="shared" si="10"/>
        <v>0</v>
      </c>
      <c r="Y70" s="481" t="str">
        <f t="shared" si="11"/>
        <v/>
      </c>
      <c r="Z70" s="466">
        <v>0</v>
      </c>
      <c r="AA70" s="420">
        <v>0</v>
      </c>
      <c r="AB70" s="420"/>
      <c r="AC70" s="421">
        <f t="shared" si="12"/>
        <v>0</v>
      </c>
      <c r="AD70" s="422">
        <v>0</v>
      </c>
      <c r="AE70" s="422">
        <v>0</v>
      </c>
      <c r="AF70" s="422">
        <v>0</v>
      </c>
      <c r="AG70" s="423">
        <f t="shared" si="13"/>
        <v>0</v>
      </c>
      <c r="AH70" s="424">
        <v>0</v>
      </c>
      <c r="AI70" s="424">
        <v>0</v>
      </c>
      <c r="AJ70" s="424">
        <v>0</v>
      </c>
      <c r="AK70" s="425">
        <f t="shared" si="14"/>
        <v>0</v>
      </c>
      <c r="AL70" s="426">
        <f t="shared" si="61"/>
        <v>0</v>
      </c>
      <c r="AM70" s="427">
        <f t="shared" si="15"/>
        <v>0</v>
      </c>
      <c r="AN70" s="467" t="str">
        <f t="shared" si="16"/>
        <v/>
      </c>
      <c r="AO70" s="326">
        <v>0</v>
      </c>
      <c r="AP70" s="9">
        <v>0</v>
      </c>
      <c r="AQ70" s="9"/>
      <c r="AR70" s="428">
        <f t="shared" si="17"/>
        <v>0</v>
      </c>
      <c r="AS70" s="429">
        <v>0</v>
      </c>
      <c r="AT70" s="429">
        <v>0</v>
      </c>
      <c r="AU70" s="429">
        <v>0</v>
      </c>
      <c r="AV70" s="430">
        <f t="shared" si="18"/>
        <v>0</v>
      </c>
      <c r="AW70" s="431">
        <v>0</v>
      </c>
      <c r="AX70" s="431">
        <v>0</v>
      </c>
      <c r="AY70" s="431">
        <v>0</v>
      </c>
      <c r="AZ70" s="432">
        <f t="shared" si="19"/>
        <v>0</v>
      </c>
      <c r="BA70" s="91">
        <f t="shared" si="20"/>
        <v>0</v>
      </c>
      <c r="BB70" s="433">
        <f t="shared" si="21"/>
        <v>0</v>
      </c>
      <c r="BC70" s="456" t="str">
        <f t="shared" si="22"/>
        <v/>
      </c>
      <c r="BD70" s="445">
        <v>0</v>
      </c>
      <c r="BE70" s="434">
        <v>0</v>
      </c>
      <c r="BF70" s="434"/>
      <c r="BG70" s="435">
        <f t="shared" si="23"/>
        <v>0</v>
      </c>
      <c r="BH70" s="436">
        <v>0</v>
      </c>
      <c r="BI70" s="436">
        <v>0</v>
      </c>
      <c r="BJ70" s="436">
        <v>0</v>
      </c>
      <c r="BK70" s="437">
        <f t="shared" si="24"/>
        <v>0</v>
      </c>
      <c r="BL70" s="438">
        <v>0</v>
      </c>
      <c r="BM70" s="438">
        <v>0</v>
      </c>
      <c r="BN70" s="438">
        <v>0</v>
      </c>
      <c r="BO70" s="439">
        <f t="shared" si="25"/>
        <v>0</v>
      </c>
      <c r="BP70" s="440">
        <f t="shared" si="26"/>
        <v>0</v>
      </c>
      <c r="BQ70" s="441">
        <f t="shared" si="27"/>
        <v>0</v>
      </c>
      <c r="BR70" s="446" t="str">
        <f t="shared" si="28"/>
        <v/>
      </c>
      <c r="BS70" s="326">
        <v>0</v>
      </c>
      <c r="BT70" s="9">
        <v>0</v>
      </c>
      <c r="BU70" s="9"/>
      <c r="BV70" s="428">
        <f t="shared" si="29"/>
        <v>0</v>
      </c>
      <c r="BW70" s="429">
        <v>0</v>
      </c>
      <c r="BX70" s="429">
        <v>0</v>
      </c>
      <c r="BY70" s="429">
        <v>0</v>
      </c>
      <c r="BZ70" s="430">
        <f t="shared" si="30"/>
        <v>0</v>
      </c>
      <c r="CA70" s="431">
        <v>0</v>
      </c>
      <c r="CB70" s="431">
        <v>0</v>
      </c>
      <c r="CC70" s="431">
        <v>0</v>
      </c>
      <c r="CD70" s="432">
        <f t="shared" si="31"/>
        <v>0</v>
      </c>
      <c r="CE70" s="91">
        <f t="shared" si="32"/>
        <v>0</v>
      </c>
      <c r="CF70" s="433">
        <f t="shared" si="33"/>
        <v>0</v>
      </c>
      <c r="CG70" s="456" t="str">
        <f t="shared" si="34"/>
        <v/>
      </c>
      <c r="CH70" s="382"/>
      <c r="CI70" s="58"/>
      <c r="CJ70" s="58"/>
      <c r="CK70" s="58"/>
      <c r="CL70" s="58"/>
      <c r="CM70" s="60">
        <f t="shared" si="68"/>
        <v>0</v>
      </c>
      <c r="CN70" s="298">
        <f t="shared" si="35"/>
        <v>0</v>
      </c>
      <c r="CO70" s="322" t="str">
        <f t="shared" si="62"/>
        <v/>
      </c>
      <c r="CP70" s="357"/>
      <c r="CQ70" s="82"/>
      <c r="CR70" s="82"/>
      <c r="CS70" s="82"/>
      <c r="CT70" s="82"/>
      <c r="CU70" s="91">
        <f t="shared" si="69"/>
        <v>0</v>
      </c>
      <c r="CV70" s="53">
        <f t="shared" si="36"/>
        <v>0</v>
      </c>
      <c r="CW70" s="358" t="str">
        <f t="shared" si="63"/>
        <v/>
      </c>
      <c r="CX70" s="346"/>
      <c r="CY70" s="57"/>
      <c r="CZ70" s="57"/>
      <c r="DA70" s="57"/>
      <c r="DB70" s="57"/>
      <c r="DC70" s="94">
        <f t="shared" si="70"/>
        <v>0</v>
      </c>
      <c r="DD70" s="52">
        <f t="shared" si="37"/>
        <v>0</v>
      </c>
      <c r="DE70" s="347" t="str">
        <f t="shared" si="64"/>
        <v/>
      </c>
      <c r="DF70" s="335"/>
      <c r="DG70" s="58"/>
      <c r="DH70" s="58"/>
      <c r="DI70" s="58"/>
      <c r="DJ70" s="58"/>
      <c r="DK70" s="60">
        <f t="shared" si="71"/>
        <v>0</v>
      </c>
      <c r="DL70" s="298" t="str">
        <f t="shared" si="38"/>
        <v/>
      </c>
      <c r="DM70" s="336" t="str">
        <f t="shared" si="39"/>
        <v/>
      </c>
      <c r="DN70" s="326"/>
      <c r="DO70" s="9"/>
      <c r="DP70" s="327" t="str">
        <f t="shared" si="40"/>
        <v/>
      </c>
      <c r="DQ70" s="309">
        <f t="shared" si="41"/>
        <v>900</v>
      </c>
      <c r="DR70" s="50">
        <f t="shared" si="42"/>
        <v>0</v>
      </c>
      <c r="DS70" s="297">
        <f t="shared" si="43"/>
        <v>0</v>
      </c>
      <c r="DT70" s="54" t="str">
        <f t="shared" si="44"/>
        <v/>
      </c>
      <c r="DU70" s="51" t="str">
        <f t="shared" si="45"/>
        <v/>
      </c>
      <c r="DV70" s="51" t="str">
        <f t="shared" si="46"/>
        <v/>
      </c>
      <c r="DW70" s="318" t="str">
        <f t="shared" si="47"/>
        <v/>
      </c>
      <c r="DX70" s="56">
        <f t="shared" si="48"/>
        <v>0</v>
      </c>
      <c r="DY70" s="689"/>
      <c r="DZ70" s="690"/>
      <c r="EB70" s="300">
        <f t="shared" si="49"/>
        <v>0</v>
      </c>
      <c r="EC70" s="300" t="s">
        <v>128</v>
      </c>
      <c r="ED70" s="300">
        <f t="shared" si="50"/>
        <v>100</v>
      </c>
      <c r="EE70" s="300" t="str">
        <f t="shared" si="51"/>
        <v>0/100</v>
      </c>
      <c r="EF70" s="300">
        <f t="shared" si="52"/>
        <v>0</v>
      </c>
      <c r="EG70" s="300" t="s">
        <v>128</v>
      </c>
      <c r="EH70" s="300">
        <f t="shared" si="53"/>
        <v>100</v>
      </c>
      <c r="EI70" s="300" t="str">
        <f t="shared" si="54"/>
        <v>0/100</v>
      </c>
      <c r="EJ70" s="300">
        <f t="shared" si="55"/>
        <v>0</v>
      </c>
      <c r="EK70" s="300" t="s">
        <v>128</v>
      </c>
      <c r="EL70" s="300">
        <f t="shared" si="56"/>
        <v>100</v>
      </c>
      <c r="EM70" s="300" t="str">
        <f t="shared" si="57"/>
        <v>0/100</v>
      </c>
      <c r="EN70" s="300">
        <f t="shared" si="58"/>
        <v>0</v>
      </c>
      <c r="EO70" s="300" t="s">
        <v>128</v>
      </c>
      <c r="EP70" s="300">
        <f t="shared" si="59"/>
        <v>0</v>
      </c>
      <c r="EQ70" s="300" t="str">
        <f t="shared" si="60"/>
        <v>0/0</v>
      </c>
    </row>
    <row r="71" spans="1:147" ht="15.75">
      <c r="A71" s="6">
        <f t="shared" si="4"/>
        <v>0</v>
      </c>
      <c r="B71" s="309">
        <v>63</v>
      </c>
      <c r="C71" s="51">
        <f t="shared" si="5"/>
        <v>0</v>
      </c>
      <c r="D71" s="8"/>
      <c r="E71" s="65"/>
      <c r="F71" s="7"/>
      <c r="G71" s="8"/>
      <c r="H71" s="8"/>
      <c r="I71" s="8"/>
      <c r="J71" s="533"/>
      <c r="K71" s="480">
        <v>0</v>
      </c>
      <c r="L71" s="412">
        <v>0</v>
      </c>
      <c r="M71" s="412"/>
      <c r="N71" s="413">
        <f t="shared" si="6"/>
        <v>0</v>
      </c>
      <c r="O71" s="414">
        <v>0</v>
      </c>
      <c r="P71" s="414">
        <v>0</v>
      </c>
      <c r="Q71" s="414">
        <v>0</v>
      </c>
      <c r="R71" s="415">
        <f t="shared" si="65"/>
        <v>0</v>
      </c>
      <c r="S71" s="416">
        <v>0</v>
      </c>
      <c r="T71" s="416">
        <v>0</v>
      </c>
      <c r="U71" s="416">
        <v>0</v>
      </c>
      <c r="V71" s="417">
        <f t="shared" si="66"/>
        <v>0</v>
      </c>
      <c r="W71" s="418">
        <f t="shared" si="67"/>
        <v>0</v>
      </c>
      <c r="X71" s="419">
        <f t="shared" si="10"/>
        <v>0</v>
      </c>
      <c r="Y71" s="481" t="str">
        <f t="shared" si="11"/>
        <v/>
      </c>
      <c r="Z71" s="466">
        <v>0</v>
      </c>
      <c r="AA71" s="420">
        <v>0</v>
      </c>
      <c r="AB71" s="420"/>
      <c r="AC71" s="421">
        <f t="shared" si="12"/>
        <v>0</v>
      </c>
      <c r="AD71" s="422">
        <v>0</v>
      </c>
      <c r="AE71" s="422">
        <v>0</v>
      </c>
      <c r="AF71" s="422">
        <v>0</v>
      </c>
      <c r="AG71" s="423">
        <f t="shared" si="13"/>
        <v>0</v>
      </c>
      <c r="AH71" s="424">
        <v>0</v>
      </c>
      <c r="AI71" s="424">
        <v>0</v>
      </c>
      <c r="AJ71" s="424">
        <v>0</v>
      </c>
      <c r="AK71" s="425">
        <f t="shared" si="14"/>
        <v>0</v>
      </c>
      <c r="AL71" s="426">
        <f t="shared" si="61"/>
        <v>0</v>
      </c>
      <c r="AM71" s="427">
        <f t="shared" si="15"/>
        <v>0</v>
      </c>
      <c r="AN71" s="467" t="str">
        <f t="shared" si="16"/>
        <v/>
      </c>
      <c r="AO71" s="326">
        <v>0</v>
      </c>
      <c r="AP71" s="9">
        <v>0</v>
      </c>
      <c r="AQ71" s="9"/>
      <c r="AR71" s="428">
        <f t="shared" si="17"/>
        <v>0</v>
      </c>
      <c r="AS71" s="429">
        <v>0</v>
      </c>
      <c r="AT71" s="429">
        <v>0</v>
      </c>
      <c r="AU71" s="429">
        <v>0</v>
      </c>
      <c r="AV71" s="430">
        <f t="shared" si="18"/>
        <v>0</v>
      </c>
      <c r="AW71" s="431">
        <v>0</v>
      </c>
      <c r="AX71" s="431">
        <v>0</v>
      </c>
      <c r="AY71" s="431">
        <v>0</v>
      </c>
      <c r="AZ71" s="432">
        <f t="shared" si="19"/>
        <v>0</v>
      </c>
      <c r="BA71" s="91">
        <f t="shared" si="20"/>
        <v>0</v>
      </c>
      <c r="BB71" s="433">
        <f t="shared" si="21"/>
        <v>0</v>
      </c>
      <c r="BC71" s="456" t="str">
        <f t="shared" si="22"/>
        <v/>
      </c>
      <c r="BD71" s="445">
        <v>0</v>
      </c>
      <c r="BE71" s="434">
        <v>0</v>
      </c>
      <c r="BF71" s="434"/>
      <c r="BG71" s="435">
        <f t="shared" si="23"/>
        <v>0</v>
      </c>
      <c r="BH71" s="436">
        <v>0</v>
      </c>
      <c r="BI71" s="436">
        <v>0</v>
      </c>
      <c r="BJ71" s="436">
        <v>0</v>
      </c>
      <c r="BK71" s="437">
        <f t="shared" si="24"/>
        <v>0</v>
      </c>
      <c r="BL71" s="438">
        <v>0</v>
      </c>
      <c r="BM71" s="438">
        <v>0</v>
      </c>
      <c r="BN71" s="438">
        <v>0</v>
      </c>
      <c r="BO71" s="439">
        <f t="shared" si="25"/>
        <v>0</v>
      </c>
      <c r="BP71" s="440">
        <f t="shared" si="26"/>
        <v>0</v>
      </c>
      <c r="BQ71" s="441">
        <f t="shared" si="27"/>
        <v>0</v>
      </c>
      <c r="BR71" s="446" t="str">
        <f t="shared" si="28"/>
        <v/>
      </c>
      <c r="BS71" s="326">
        <v>0</v>
      </c>
      <c r="BT71" s="9">
        <v>0</v>
      </c>
      <c r="BU71" s="9"/>
      <c r="BV71" s="428">
        <f t="shared" si="29"/>
        <v>0</v>
      </c>
      <c r="BW71" s="429">
        <v>0</v>
      </c>
      <c r="BX71" s="429">
        <v>0</v>
      </c>
      <c r="BY71" s="429">
        <v>0</v>
      </c>
      <c r="BZ71" s="430">
        <f t="shared" si="30"/>
        <v>0</v>
      </c>
      <c r="CA71" s="431">
        <v>0</v>
      </c>
      <c r="CB71" s="431">
        <v>0</v>
      </c>
      <c r="CC71" s="431">
        <v>0</v>
      </c>
      <c r="CD71" s="432">
        <f t="shared" si="31"/>
        <v>0</v>
      </c>
      <c r="CE71" s="91">
        <f t="shared" si="32"/>
        <v>0</v>
      </c>
      <c r="CF71" s="433">
        <f t="shared" si="33"/>
        <v>0</v>
      </c>
      <c r="CG71" s="456" t="str">
        <f t="shared" si="34"/>
        <v/>
      </c>
      <c r="CH71" s="382"/>
      <c r="CI71" s="58"/>
      <c r="CJ71" s="58"/>
      <c r="CK71" s="58"/>
      <c r="CL71" s="58"/>
      <c r="CM71" s="60">
        <f t="shared" si="68"/>
        <v>0</v>
      </c>
      <c r="CN71" s="298">
        <f t="shared" si="35"/>
        <v>0</v>
      </c>
      <c r="CO71" s="322" t="str">
        <f t="shared" si="62"/>
        <v/>
      </c>
      <c r="CP71" s="357"/>
      <c r="CQ71" s="82"/>
      <c r="CR71" s="82"/>
      <c r="CS71" s="82"/>
      <c r="CT71" s="82"/>
      <c r="CU71" s="91">
        <f t="shared" si="69"/>
        <v>0</v>
      </c>
      <c r="CV71" s="53">
        <f t="shared" si="36"/>
        <v>0</v>
      </c>
      <c r="CW71" s="358" t="str">
        <f t="shared" si="63"/>
        <v/>
      </c>
      <c r="CX71" s="346"/>
      <c r="CY71" s="57"/>
      <c r="CZ71" s="57"/>
      <c r="DA71" s="57"/>
      <c r="DB71" s="57"/>
      <c r="DC71" s="94">
        <f t="shared" si="70"/>
        <v>0</v>
      </c>
      <c r="DD71" s="52">
        <f t="shared" si="37"/>
        <v>0</v>
      </c>
      <c r="DE71" s="347" t="str">
        <f t="shared" si="64"/>
        <v/>
      </c>
      <c r="DF71" s="335"/>
      <c r="DG71" s="58"/>
      <c r="DH71" s="58"/>
      <c r="DI71" s="58"/>
      <c r="DJ71" s="58"/>
      <c r="DK71" s="60">
        <f t="shared" si="71"/>
        <v>0</v>
      </c>
      <c r="DL71" s="298" t="str">
        <f t="shared" si="38"/>
        <v/>
      </c>
      <c r="DM71" s="336" t="str">
        <f t="shared" si="39"/>
        <v/>
      </c>
      <c r="DN71" s="326"/>
      <c r="DO71" s="9"/>
      <c r="DP71" s="327" t="str">
        <f t="shared" si="40"/>
        <v/>
      </c>
      <c r="DQ71" s="309">
        <f t="shared" si="41"/>
        <v>900</v>
      </c>
      <c r="DR71" s="50">
        <f t="shared" si="42"/>
        <v>0</v>
      </c>
      <c r="DS71" s="297">
        <f t="shared" si="43"/>
        <v>0</v>
      </c>
      <c r="DT71" s="54" t="str">
        <f t="shared" si="44"/>
        <v/>
      </c>
      <c r="DU71" s="51" t="str">
        <f t="shared" si="45"/>
        <v/>
      </c>
      <c r="DV71" s="51" t="str">
        <f t="shared" si="46"/>
        <v/>
      </c>
      <c r="DW71" s="318" t="str">
        <f t="shared" si="47"/>
        <v/>
      </c>
      <c r="DX71" s="56">
        <f t="shared" si="48"/>
        <v>0</v>
      </c>
      <c r="DY71" s="689"/>
      <c r="DZ71" s="690"/>
      <c r="EB71" s="300">
        <f t="shared" si="49"/>
        <v>0</v>
      </c>
      <c r="EC71" s="300" t="s">
        <v>128</v>
      </c>
      <c r="ED71" s="300">
        <f t="shared" si="50"/>
        <v>100</v>
      </c>
      <c r="EE71" s="300" t="str">
        <f t="shared" si="51"/>
        <v>0/100</v>
      </c>
      <c r="EF71" s="300">
        <f t="shared" si="52"/>
        <v>0</v>
      </c>
      <c r="EG71" s="300" t="s">
        <v>128</v>
      </c>
      <c r="EH71" s="300">
        <f t="shared" si="53"/>
        <v>100</v>
      </c>
      <c r="EI71" s="300" t="str">
        <f t="shared" si="54"/>
        <v>0/100</v>
      </c>
      <c r="EJ71" s="300">
        <f t="shared" si="55"/>
        <v>0</v>
      </c>
      <c r="EK71" s="300" t="s">
        <v>128</v>
      </c>
      <c r="EL71" s="300">
        <f t="shared" si="56"/>
        <v>100</v>
      </c>
      <c r="EM71" s="300" t="str">
        <f t="shared" si="57"/>
        <v>0/100</v>
      </c>
      <c r="EN71" s="300">
        <f t="shared" si="58"/>
        <v>0</v>
      </c>
      <c r="EO71" s="300" t="s">
        <v>128</v>
      </c>
      <c r="EP71" s="300">
        <f t="shared" si="59"/>
        <v>0</v>
      </c>
      <c r="EQ71" s="300" t="str">
        <f t="shared" si="60"/>
        <v>0/0</v>
      </c>
    </row>
    <row r="72" spans="1:147" ht="15.75">
      <c r="A72" s="6">
        <f t="shared" si="4"/>
        <v>0</v>
      </c>
      <c r="B72" s="308">
        <v>64</v>
      </c>
      <c r="C72" s="51">
        <f t="shared" si="5"/>
        <v>0</v>
      </c>
      <c r="D72" s="8"/>
      <c r="E72" s="65"/>
      <c r="F72" s="7"/>
      <c r="G72" s="8"/>
      <c r="H72" s="8"/>
      <c r="I72" s="8"/>
      <c r="J72" s="533"/>
      <c r="K72" s="480">
        <v>0</v>
      </c>
      <c r="L72" s="412">
        <v>0</v>
      </c>
      <c r="M72" s="412"/>
      <c r="N72" s="413">
        <f t="shared" si="6"/>
        <v>0</v>
      </c>
      <c r="O72" s="414">
        <v>0</v>
      </c>
      <c r="P72" s="414">
        <v>0</v>
      </c>
      <c r="Q72" s="414">
        <v>0</v>
      </c>
      <c r="R72" s="415">
        <f t="shared" si="65"/>
        <v>0</v>
      </c>
      <c r="S72" s="416">
        <v>0</v>
      </c>
      <c r="T72" s="416">
        <v>0</v>
      </c>
      <c r="U72" s="416">
        <v>0</v>
      </c>
      <c r="V72" s="417">
        <f t="shared" si="66"/>
        <v>0</v>
      </c>
      <c r="W72" s="418">
        <f t="shared" si="67"/>
        <v>0</v>
      </c>
      <c r="X72" s="419">
        <f t="shared" si="10"/>
        <v>0</v>
      </c>
      <c r="Y72" s="481" t="str">
        <f t="shared" si="11"/>
        <v/>
      </c>
      <c r="Z72" s="466">
        <v>0</v>
      </c>
      <c r="AA72" s="420">
        <v>0</v>
      </c>
      <c r="AB72" s="420"/>
      <c r="AC72" s="421">
        <f t="shared" si="12"/>
        <v>0</v>
      </c>
      <c r="AD72" s="422">
        <v>0</v>
      </c>
      <c r="AE72" s="422">
        <v>0</v>
      </c>
      <c r="AF72" s="422">
        <v>0</v>
      </c>
      <c r="AG72" s="423">
        <f t="shared" si="13"/>
        <v>0</v>
      </c>
      <c r="AH72" s="424">
        <v>0</v>
      </c>
      <c r="AI72" s="424">
        <v>0</v>
      </c>
      <c r="AJ72" s="424">
        <v>0</v>
      </c>
      <c r="AK72" s="425">
        <f t="shared" si="14"/>
        <v>0</v>
      </c>
      <c r="AL72" s="426">
        <f t="shared" si="61"/>
        <v>0</v>
      </c>
      <c r="AM72" s="427">
        <f t="shared" si="15"/>
        <v>0</v>
      </c>
      <c r="AN72" s="467" t="str">
        <f t="shared" si="16"/>
        <v/>
      </c>
      <c r="AO72" s="326">
        <v>0</v>
      </c>
      <c r="AP72" s="9">
        <v>0</v>
      </c>
      <c r="AQ72" s="9"/>
      <c r="AR72" s="428">
        <f t="shared" si="17"/>
        <v>0</v>
      </c>
      <c r="AS72" s="429">
        <v>0</v>
      </c>
      <c r="AT72" s="429">
        <v>0</v>
      </c>
      <c r="AU72" s="429">
        <v>0</v>
      </c>
      <c r="AV72" s="430">
        <f t="shared" si="18"/>
        <v>0</v>
      </c>
      <c r="AW72" s="431">
        <v>0</v>
      </c>
      <c r="AX72" s="431">
        <v>0</v>
      </c>
      <c r="AY72" s="431">
        <v>0</v>
      </c>
      <c r="AZ72" s="432">
        <f t="shared" si="19"/>
        <v>0</v>
      </c>
      <c r="BA72" s="91">
        <f t="shared" si="20"/>
        <v>0</v>
      </c>
      <c r="BB72" s="433">
        <f t="shared" si="21"/>
        <v>0</v>
      </c>
      <c r="BC72" s="456" t="str">
        <f t="shared" si="22"/>
        <v/>
      </c>
      <c r="BD72" s="445">
        <v>0</v>
      </c>
      <c r="BE72" s="434">
        <v>0</v>
      </c>
      <c r="BF72" s="434"/>
      <c r="BG72" s="435">
        <f t="shared" si="23"/>
        <v>0</v>
      </c>
      <c r="BH72" s="436">
        <v>0</v>
      </c>
      <c r="BI72" s="436">
        <v>0</v>
      </c>
      <c r="BJ72" s="436">
        <v>0</v>
      </c>
      <c r="BK72" s="437">
        <f t="shared" si="24"/>
        <v>0</v>
      </c>
      <c r="BL72" s="438">
        <v>0</v>
      </c>
      <c r="BM72" s="438">
        <v>0</v>
      </c>
      <c r="BN72" s="438">
        <v>0</v>
      </c>
      <c r="BO72" s="439">
        <f t="shared" si="25"/>
        <v>0</v>
      </c>
      <c r="BP72" s="440">
        <f t="shared" si="26"/>
        <v>0</v>
      </c>
      <c r="BQ72" s="441">
        <f t="shared" si="27"/>
        <v>0</v>
      </c>
      <c r="BR72" s="446" t="str">
        <f t="shared" si="28"/>
        <v/>
      </c>
      <c r="BS72" s="326">
        <v>0</v>
      </c>
      <c r="BT72" s="9">
        <v>0</v>
      </c>
      <c r="BU72" s="9"/>
      <c r="BV72" s="428">
        <f t="shared" si="29"/>
        <v>0</v>
      </c>
      <c r="BW72" s="429">
        <v>0</v>
      </c>
      <c r="BX72" s="429">
        <v>0</v>
      </c>
      <c r="BY72" s="429">
        <v>0</v>
      </c>
      <c r="BZ72" s="430">
        <f t="shared" si="30"/>
        <v>0</v>
      </c>
      <c r="CA72" s="431">
        <v>0</v>
      </c>
      <c r="CB72" s="431">
        <v>0</v>
      </c>
      <c r="CC72" s="431">
        <v>0</v>
      </c>
      <c r="CD72" s="432">
        <f t="shared" si="31"/>
        <v>0</v>
      </c>
      <c r="CE72" s="91">
        <f t="shared" si="32"/>
        <v>0</v>
      </c>
      <c r="CF72" s="433">
        <f t="shared" si="33"/>
        <v>0</v>
      </c>
      <c r="CG72" s="456" t="str">
        <f t="shared" si="34"/>
        <v/>
      </c>
      <c r="CH72" s="382"/>
      <c r="CI72" s="58"/>
      <c r="CJ72" s="58"/>
      <c r="CK72" s="58"/>
      <c r="CL72" s="58"/>
      <c r="CM72" s="60">
        <f t="shared" si="68"/>
        <v>0</v>
      </c>
      <c r="CN72" s="298">
        <f t="shared" si="35"/>
        <v>0</v>
      </c>
      <c r="CO72" s="322" t="str">
        <f t="shared" si="62"/>
        <v/>
      </c>
      <c r="CP72" s="357"/>
      <c r="CQ72" s="82"/>
      <c r="CR72" s="82"/>
      <c r="CS72" s="82"/>
      <c r="CT72" s="82"/>
      <c r="CU72" s="91">
        <f t="shared" si="69"/>
        <v>0</v>
      </c>
      <c r="CV72" s="53">
        <f t="shared" si="36"/>
        <v>0</v>
      </c>
      <c r="CW72" s="358" t="str">
        <f t="shared" si="63"/>
        <v/>
      </c>
      <c r="CX72" s="346"/>
      <c r="CY72" s="57"/>
      <c r="CZ72" s="57"/>
      <c r="DA72" s="57"/>
      <c r="DB72" s="57"/>
      <c r="DC72" s="94">
        <f t="shared" si="70"/>
        <v>0</v>
      </c>
      <c r="DD72" s="52">
        <f t="shared" si="37"/>
        <v>0</v>
      </c>
      <c r="DE72" s="347" t="str">
        <f t="shared" si="64"/>
        <v/>
      </c>
      <c r="DF72" s="335"/>
      <c r="DG72" s="58"/>
      <c r="DH72" s="58"/>
      <c r="DI72" s="58"/>
      <c r="DJ72" s="58"/>
      <c r="DK72" s="60">
        <f t="shared" si="71"/>
        <v>0</v>
      </c>
      <c r="DL72" s="298" t="str">
        <f t="shared" si="38"/>
        <v/>
      </c>
      <c r="DM72" s="336" t="str">
        <f t="shared" si="39"/>
        <v/>
      </c>
      <c r="DN72" s="326"/>
      <c r="DO72" s="9"/>
      <c r="DP72" s="327" t="str">
        <f t="shared" si="40"/>
        <v/>
      </c>
      <c r="DQ72" s="309">
        <f t="shared" si="41"/>
        <v>900</v>
      </c>
      <c r="DR72" s="50">
        <f t="shared" si="42"/>
        <v>0</v>
      </c>
      <c r="DS72" s="297">
        <f t="shared" si="43"/>
        <v>0</v>
      </c>
      <c r="DT72" s="54" t="str">
        <f t="shared" si="44"/>
        <v/>
      </c>
      <c r="DU72" s="51" t="str">
        <f t="shared" si="45"/>
        <v/>
      </c>
      <c r="DV72" s="51" t="str">
        <f t="shared" si="46"/>
        <v/>
      </c>
      <c r="DW72" s="318" t="str">
        <f t="shared" si="47"/>
        <v/>
      </c>
      <c r="DX72" s="56">
        <f t="shared" si="48"/>
        <v>0</v>
      </c>
      <c r="DY72" s="689"/>
      <c r="DZ72" s="690"/>
      <c r="EB72" s="300">
        <f t="shared" si="49"/>
        <v>0</v>
      </c>
      <c r="EC72" s="300" t="s">
        <v>128</v>
      </c>
      <c r="ED72" s="300">
        <f t="shared" si="50"/>
        <v>100</v>
      </c>
      <c r="EE72" s="300" t="str">
        <f t="shared" si="51"/>
        <v>0/100</v>
      </c>
      <c r="EF72" s="300">
        <f t="shared" si="52"/>
        <v>0</v>
      </c>
      <c r="EG72" s="300" t="s">
        <v>128</v>
      </c>
      <c r="EH72" s="300">
        <f t="shared" si="53"/>
        <v>100</v>
      </c>
      <c r="EI72" s="300" t="str">
        <f t="shared" si="54"/>
        <v>0/100</v>
      </c>
      <c r="EJ72" s="300">
        <f t="shared" si="55"/>
        <v>0</v>
      </c>
      <c r="EK72" s="300" t="s">
        <v>128</v>
      </c>
      <c r="EL72" s="300">
        <f t="shared" si="56"/>
        <v>100</v>
      </c>
      <c r="EM72" s="300" t="str">
        <f t="shared" si="57"/>
        <v>0/100</v>
      </c>
      <c r="EN72" s="300">
        <f t="shared" si="58"/>
        <v>0</v>
      </c>
      <c r="EO72" s="300" t="s">
        <v>128</v>
      </c>
      <c r="EP72" s="300">
        <f t="shared" si="59"/>
        <v>0</v>
      </c>
      <c r="EQ72" s="300" t="str">
        <f t="shared" si="60"/>
        <v>0/0</v>
      </c>
    </row>
    <row r="73" spans="1:147" ht="15.75">
      <c r="A73" s="6">
        <f t="shared" si="4"/>
        <v>0</v>
      </c>
      <c r="B73" s="309">
        <v>65</v>
      </c>
      <c r="C73" s="51">
        <f t="shared" si="5"/>
        <v>0</v>
      </c>
      <c r="D73" s="8"/>
      <c r="E73" s="65"/>
      <c r="F73" s="7"/>
      <c r="G73" s="8"/>
      <c r="H73" s="8"/>
      <c r="I73" s="8"/>
      <c r="J73" s="533"/>
      <c r="K73" s="480">
        <v>0</v>
      </c>
      <c r="L73" s="412">
        <v>0</v>
      </c>
      <c r="M73" s="412"/>
      <c r="N73" s="413">
        <f t="shared" si="6"/>
        <v>0</v>
      </c>
      <c r="O73" s="414">
        <v>0</v>
      </c>
      <c r="P73" s="414">
        <v>0</v>
      </c>
      <c r="Q73" s="414">
        <v>0</v>
      </c>
      <c r="R73" s="415">
        <f t="shared" si="65"/>
        <v>0</v>
      </c>
      <c r="S73" s="416">
        <v>0</v>
      </c>
      <c r="T73" s="416">
        <v>0</v>
      </c>
      <c r="U73" s="416">
        <v>0</v>
      </c>
      <c r="V73" s="417">
        <f t="shared" si="66"/>
        <v>0</v>
      </c>
      <c r="W73" s="418">
        <f t="shared" si="67"/>
        <v>0</v>
      </c>
      <c r="X73" s="419">
        <f t="shared" si="10"/>
        <v>0</v>
      </c>
      <c r="Y73" s="481" t="str">
        <f t="shared" si="11"/>
        <v/>
      </c>
      <c r="Z73" s="466">
        <v>0</v>
      </c>
      <c r="AA73" s="420">
        <v>0</v>
      </c>
      <c r="AB73" s="420"/>
      <c r="AC73" s="421">
        <f t="shared" si="12"/>
        <v>0</v>
      </c>
      <c r="AD73" s="422">
        <v>0</v>
      </c>
      <c r="AE73" s="422">
        <v>0</v>
      </c>
      <c r="AF73" s="422">
        <v>0</v>
      </c>
      <c r="AG73" s="423">
        <f t="shared" si="13"/>
        <v>0</v>
      </c>
      <c r="AH73" s="424">
        <v>0</v>
      </c>
      <c r="AI73" s="424">
        <v>0</v>
      </c>
      <c r="AJ73" s="424">
        <v>0</v>
      </c>
      <c r="AK73" s="425">
        <f t="shared" si="14"/>
        <v>0</v>
      </c>
      <c r="AL73" s="426">
        <f t="shared" si="61"/>
        <v>0</v>
      </c>
      <c r="AM73" s="427">
        <f t="shared" si="15"/>
        <v>0</v>
      </c>
      <c r="AN73" s="467" t="str">
        <f t="shared" si="16"/>
        <v/>
      </c>
      <c r="AO73" s="326">
        <v>0</v>
      </c>
      <c r="AP73" s="9">
        <v>0</v>
      </c>
      <c r="AQ73" s="9"/>
      <c r="AR73" s="428">
        <f t="shared" si="17"/>
        <v>0</v>
      </c>
      <c r="AS73" s="429">
        <v>0</v>
      </c>
      <c r="AT73" s="429">
        <v>0</v>
      </c>
      <c r="AU73" s="429">
        <v>0</v>
      </c>
      <c r="AV73" s="430">
        <f t="shared" si="18"/>
        <v>0</v>
      </c>
      <c r="AW73" s="431">
        <v>0</v>
      </c>
      <c r="AX73" s="431">
        <v>0</v>
      </c>
      <c r="AY73" s="431">
        <v>0</v>
      </c>
      <c r="AZ73" s="432">
        <f t="shared" si="19"/>
        <v>0</v>
      </c>
      <c r="BA73" s="91">
        <f t="shared" si="20"/>
        <v>0</v>
      </c>
      <c r="BB73" s="433">
        <f t="shared" si="21"/>
        <v>0</v>
      </c>
      <c r="BC73" s="456" t="str">
        <f t="shared" si="22"/>
        <v/>
      </c>
      <c r="BD73" s="445">
        <v>0</v>
      </c>
      <c r="BE73" s="434">
        <v>0</v>
      </c>
      <c r="BF73" s="434"/>
      <c r="BG73" s="435">
        <f t="shared" si="23"/>
        <v>0</v>
      </c>
      <c r="BH73" s="436">
        <v>0</v>
      </c>
      <c r="BI73" s="436">
        <v>0</v>
      </c>
      <c r="BJ73" s="436">
        <v>0</v>
      </c>
      <c r="BK73" s="437">
        <f t="shared" si="24"/>
        <v>0</v>
      </c>
      <c r="BL73" s="438">
        <v>0</v>
      </c>
      <c r="BM73" s="438">
        <v>0</v>
      </c>
      <c r="BN73" s="438">
        <v>0</v>
      </c>
      <c r="BO73" s="439">
        <f t="shared" si="25"/>
        <v>0</v>
      </c>
      <c r="BP73" s="440">
        <f t="shared" si="26"/>
        <v>0</v>
      </c>
      <c r="BQ73" s="441">
        <f t="shared" si="27"/>
        <v>0</v>
      </c>
      <c r="BR73" s="446" t="str">
        <f t="shared" si="28"/>
        <v/>
      </c>
      <c r="BS73" s="326">
        <v>0</v>
      </c>
      <c r="BT73" s="9">
        <v>0</v>
      </c>
      <c r="BU73" s="9"/>
      <c r="BV73" s="428">
        <f t="shared" si="29"/>
        <v>0</v>
      </c>
      <c r="BW73" s="429">
        <v>0</v>
      </c>
      <c r="BX73" s="429">
        <v>0</v>
      </c>
      <c r="BY73" s="429">
        <v>0</v>
      </c>
      <c r="BZ73" s="430">
        <f t="shared" si="30"/>
        <v>0</v>
      </c>
      <c r="CA73" s="431">
        <v>0</v>
      </c>
      <c r="CB73" s="431">
        <v>0</v>
      </c>
      <c r="CC73" s="431">
        <v>0</v>
      </c>
      <c r="CD73" s="432">
        <f t="shared" si="31"/>
        <v>0</v>
      </c>
      <c r="CE73" s="91">
        <f t="shared" si="32"/>
        <v>0</v>
      </c>
      <c r="CF73" s="433">
        <f t="shared" si="33"/>
        <v>0</v>
      </c>
      <c r="CG73" s="456" t="str">
        <f t="shared" si="34"/>
        <v/>
      </c>
      <c r="CH73" s="382"/>
      <c r="CI73" s="58"/>
      <c r="CJ73" s="58"/>
      <c r="CK73" s="58"/>
      <c r="CL73" s="58"/>
      <c r="CM73" s="60">
        <f t="shared" ref="CM73:CM104" si="72">SUM(CH73:CL73)</f>
        <v>0</v>
      </c>
      <c r="CN73" s="298">
        <f t="shared" si="35"/>
        <v>0</v>
      </c>
      <c r="CO73" s="322" t="str">
        <f t="shared" si="62"/>
        <v/>
      </c>
      <c r="CP73" s="357"/>
      <c r="CQ73" s="82"/>
      <c r="CR73" s="82"/>
      <c r="CS73" s="82"/>
      <c r="CT73" s="82"/>
      <c r="CU73" s="91">
        <f t="shared" ref="CU73:CU104" si="73">SUM(CP73:CT73)</f>
        <v>0</v>
      </c>
      <c r="CV73" s="53">
        <f t="shared" si="36"/>
        <v>0</v>
      </c>
      <c r="CW73" s="358" t="str">
        <f t="shared" si="63"/>
        <v/>
      </c>
      <c r="CX73" s="346"/>
      <c r="CY73" s="57"/>
      <c r="CZ73" s="57"/>
      <c r="DA73" s="57"/>
      <c r="DB73" s="57"/>
      <c r="DC73" s="94">
        <f t="shared" ref="DC73:DC104" si="74">SUM(CX73:DB73)</f>
        <v>0</v>
      </c>
      <c r="DD73" s="52">
        <f t="shared" si="37"/>
        <v>0</v>
      </c>
      <c r="DE73" s="347" t="str">
        <f t="shared" si="64"/>
        <v/>
      </c>
      <c r="DF73" s="335"/>
      <c r="DG73" s="58"/>
      <c r="DH73" s="58"/>
      <c r="DI73" s="58"/>
      <c r="DJ73" s="58"/>
      <c r="DK73" s="60">
        <f t="shared" ref="DK73:DK104" si="75">SUM(DF73:DJ73)</f>
        <v>0</v>
      </c>
      <c r="DL73" s="298" t="str">
        <f t="shared" si="38"/>
        <v/>
      </c>
      <c r="DM73" s="336" t="str">
        <f t="shared" si="39"/>
        <v/>
      </c>
      <c r="DN73" s="326"/>
      <c r="DO73" s="9"/>
      <c r="DP73" s="327" t="str">
        <f t="shared" si="40"/>
        <v/>
      </c>
      <c r="DQ73" s="309">
        <f t="shared" si="41"/>
        <v>900</v>
      </c>
      <c r="DR73" s="50">
        <f t="shared" si="42"/>
        <v>0</v>
      </c>
      <c r="DS73" s="297">
        <f t="shared" si="43"/>
        <v>0</v>
      </c>
      <c r="DT73" s="54" t="str">
        <f t="shared" si="44"/>
        <v/>
      </c>
      <c r="DU73" s="51" t="str">
        <f t="shared" si="45"/>
        <v/>
      </c>
      <c r="DV73" s="51" t="str">
        <f t="shared" si="46"/>
        <v/>
      </c>
      <c r="DW73" s="318" t="str">
        <f t="shared" si="47"/>
        <v/>
      </c>
      <c r="DX73" s="56">
        <f t="shared" si="48"/>
        <v>0</v>
      </c>
      <c r="DY73" s="689"/>
      <c r="DZ73" s="690"/>
      <c r="EB73" s="300">
        <f t="shared" si="49"/>
        <v>0</v>
      </c>
      <c r="EC73" s="300" t="s">
        <v>128</v>
      </c>
      <c r="ED73" s="300">
        <f t="shared" si="50"/>
        <v>100</v>
      </c>
      <c r="EE73" s="300" t="str">
        <f t="shared" si="51"/>
        <v>0/100</v>
      </c>
      <c r="EF73" s="300">
        <f t="shared" si="52"/>
        <v>0</v>
      </c>
      <c r="EG73" s="300" t="s">
        <v>128</v>
      </c>
      <c r="EH73" s="300">
        <f t="shared" si="53"/>
        <v>100</v>
      </c>
      <c r="EI73" s="300" t="str">
        <f t="shared" si="54"/>
        <v>0/100</v>
      </c>
      <c r="EJ73" s="300">
        <f t="shared" si="55"/>
        <v>0</v>
      </c>
      <c r="EK73" s="300" t="s">
        <v>128</v>
      </c>
      <c r="EL73" s="300">
        <f t="shared" si="56"/>
        <v>100</v>
      </c>
      <c r="EM73" s="300" t="str">
        <f t="shared" si="57"/>
        <v>0/100</v>
      </c>
      <c r="EN73" s="300">
        <f t="shared" si="58"/>
        <v>0</v>
      </c>
      <c r="EO73" s="300" t="s">
        <v>128</v>
      </c>
      <c r="EP73" s="300">
        <f t="shared" si="59"/>
        <v>0</v>
      </c>
      <c r="EQ73" s="300" t="str">
        <f t="shared" si="60"/>
        <v>0/0</v>
      </c>
    </row>
    <row r="74" spans="1:147" ht="15.75">
      <c r="A74" s="6">
        <f t="shared" ref="A74:A108" si="76">F74</f>
        <v>0</v>
      </c>
      <c r="B74" s="308">
        <v>66</v>
      </c>
      <c r="C74" s="51">
        <f t="shared" ref="C74:C108" si="77">IF(D74&gt;0,$F$4,0)</f>
        <v>0</v>
      </c>
      <c r="D74" s="8"/>
      <c r="E74" s="65"/>
      <c r="F74" s="7"/>
      <c r="G74" s="8"/>
      <c r="H74" s="8"/>
      <c r="I74" s="8"/>
      <c r="J74" s="533"/>
      <c r="K74" s="480">
        <v>0</v>
      </c>
      <c r="L74" s="412">
        <v>0</v>
      </c>
      <c r="M74" s="412"/>
      <c r="N74" s="413">
        <f t="shared" ref="N74:N108" si="78">SUM(K74:M74)</f>
        <v>0</v>
      </c>
      <c r="O74" s="414">
        <v>0</v>
      </c>
      <c r="P74" s="414">
        <v>0</v>
      </c>
      <c r="Q74" s="414">
        <v>0</v>
      </c>
      <c r="R74" s="415">
        <f t="shared" si="65"/>
        <v>0</v>
      </c>
      <c r="S74" s="416">
        <v>0</v>
      </c>
      <c r="T74" s="416">
        <v>0</v>
      </c>
      <c r="U74" s="416">
        <v>0</v>
      </c>
      <c r="V74" s="417">
        <f t="shared" si="66"/>
        <v>0</v>
      </c>
      <c r="W74" s="418">
        <f t="shared" si="67"/>
        <v>0</v>
      </c>
      <c r="X74" s="419">
        <f t="shared" ref="X74:X108" si="79">IF(OR(W74="",W$7=""),"",W74/W$7*100)</f>
        <v>0</v>
      </c>
      <c r="Y74" s="481" t="str">
        <f t="shared" ref="Y74:Y108" si="80">IF(OR(X74="",$F74="",$F74="ab",$F74="ml"),"",IF(X74&gt;=86,"A",IF(X74&gt;=71,"B",IF(X74&gt;=51,"C",IF(X74&gt;=31,"D",IF(X74=0,0,"E"))))))</f>
        <v/>
      </c>
      <c r="Z74" s="466">
        <v>0</v>
      </c>
      <c r="AA74" s="420">
        <v>0</v>
      </c>
      <c r="AB74" s="420"/>
      <c r="AC74" s="421">
        <f t="shared" ref="AC74:AC108" si="81">SUM(Z74:AB74)</f>
        <v>0</v>
      </c>
      <c r="AD74" s="422">
        <v>0</v>
      </c>
      <c r="AE74" s="422">
        <v>0</v>
      </c>
      <c r="AF74" s="422">
        <v>0</v>
      </c>
      <c r="AG74" s="423">
        <f t="shared" ref="AG74:AG108" si="82">SUM(AD74:AF74)</f>
        <v>0</v>
      </c>
      <c r="AH74" s="424">
        <v>0</v>
      </c>
      <c r="AI74" s="424">
        <v>0</v>
      </c>
      <c r="AJ74" s="424">
        <v>0</v>
      </c>
      <c r="AK74" s="425">
        <f t="shared" ref="AK74:AK108" si="83">SUM(AH74:AJ74)</f>
        <v>0</v>
      </c>
      <c r="AL74" s="426">
        <f t="shared" ref="AL74:AL108" si="84">AC74+AG74+AK74</f>
        <v>0</v>
      </c>
      <c r="AM74" s="427">
        <f t="shared" ref="AM74:AM108" si="85">IF(OR(AL74="",AL$7=""),"",AL74/AL$7*100)</f>
        <v>0</v>
      </c>
      <c r="AN74" s="467" t="str">
        <f t="shared" ref="AN74:AN108" si="86">IF(OR(AM74="",$F74="",$F74="ab",$F74="ml"),"",IF(AM74&gt;=86,"A",IF(AM74&gt;=71,"B",IF(AM74&gt;=51,"C",IF(AM74&gt;=31,"D",IF(AM74=0,0,"E"))))))</f>
        <v/>
      </c>
      <c r="AO74" s="326">
        <v>0</v>
      </c>
      <c r="AP74" s="9">
        <v>0</v>
      </c>
      <c r="AQ74" s="9"/>
      <c r="AR74" s="428">
        <f t="shared" ref="AR74:AR108" si="87">SUM(AO74:AQ74)</f>
        <v>0</v>
      </c>
      <c r="AS74" s="429">
        <v>0</v>
      </c>
      <c r="AT74" s="429">
        <v>0</v>
      </c>
      <c r="AU74" s="429">
        <v>0</v>
      </c>
      <c r="AV74" s="430">
        <f t="shared" ref="AV74:AV108" si="88">SUM(AS74:AU74)</f>
        <v>0</v>
      </c>
      <c r="AW74" s="431">
        <v>0</v>
      </c>
      <c r="AX74" s="431">
        <v>0</v>
      </c>
      <c r="AY74" s="431">
        <v>0</v>
      </c>
      <c r="AZ74" s="432">
        <f t="shared" ref="AZ74:AZ108" si="89">SUM(AW74:AY74)</f>
        <v>0</v>
      </c>
      <c r="BA74" s="91">
        <f t="shared" ref="BA74:BA108" si="90">AR74+AV74+AZ74</f>
        <v>0</v>
      </c>
      <c r="BB74" s="433">
        <f t="shared" ref="BB74:BB108" si="91">IF(OR(BA74="",BA$7=""),"",BA74/BA$7*100)</f>
        <v>0</v>
      </c>
      <c r="BC74" s="456" t="str">
        <f t="shared" ref="BC74:BC108" si="92">IF(OR(BB74="",$F74="",$F74="ab",$F74="ml"),"",IF(BB74&gt;=86,"A",IF(BB74&gt;=71,"B",IF(BB74&gt;=51,"C",IF(BB74&gt;=31,"D",IF(BB74=0,0,"E"))))))</f>
        <v/>
      </c>
      <c r="BD74" s="445">
        <v>0</v>
      </c>
      <c r="BE74" s="434">
        <v>0</v>
      </c>
      <c r="BF74" s="434"/>
      <c r="BG74" s="435">
        <f t="shared" ref="BG74:BG108" si="93">SUM(BD74:BF74)</f>
        <v>0</v>
      </c>
      <c r="BH74" s="436">
        <v>0</v>
      </c>
      <c r="BI74" s="436">
        <v>0</v>
      </c>
      <c r="BJ74" s="436">
        <v>0</v>
      </c>
      <c r="BK74" s="437">
        <f t="shared" ref="BK74:BK108" si="94">SUM(BH74:BJ74)</f>
        <v>0</v>
      </c>
      <c r="BL74" s="438">
        <v>0</v>
      </c>
      <c r="BM74" s="438">
        <v>0</v>
      </c>
      <c r="BN74" s="438">
        <v>0</v>
      </c>
      <c r="BO74" s="439">
        <f t="shared" ref="BO74:BO108" si="95">SUM(BL74:BN74)</f>
        <v>0</v>
      </c>
      <c r="BP74" s="440">
        <f t="shared" ref="BP74:BP108" si="96">BG74+BK74+BO74</f>
        <v>0</v>
      </c>
      <c r="BQ74" s="441">
        <f t="shared" ref="BQ74:BQ108" si="97">IF(OR(BP$7=0,0),"",ROUNDUP(BP74/BP$7*100,0))</f>
        <v>0</v>
      </c>
      <c r="BR74" s="446" t="str">
        <f t="shared" ref="BR74:BR108" si="98">IF(OR(BQ74="",$F74="",$F74="ab",$F74="ml"),"",IF(BQ74&gt;85,"A",IF(BQ74&gt;70,"B",IF(BQ74&gt;50,"C",IF(BQ74&gt;30,"D",IF(BQ74=0,0,"E"))))))</f>
        <v/>
      </c>
      <c r="BS74" s="326">
        <v>0</v>
      </c>
      <c r="BT74" s="9">
        <v>0</v>
      </c>
      <c r="BU74" s="9"/>
      <c r="BV74" s="428">
        <f t="shared" ref="BV74:BV108" si="99">SUM(BS74:BU74)</f>
        <v>0</v>
      </c>
      <c r="BW74" s="429">
        <v>0</v>
      </c>
      <c r="BX74" s="429">
        <v>0</v>
      </c>
      <c r="BY74" s="429">
        <v>0</v>
      </c>
      <c r="BZ74" s="430">
        <f t="shared" ref="BZ74:BZ108" si="100">SUM(BW74:BY74)</f>
        <v>0</v>
      </c>
      <c r="CA74" s="431">
        <v>0</v>
      </c>
      <c r="CB74" s="431">
        <v>0</v>
      </c>
      <c r="CC74" s="431">
        <v>0</v>
      </c>
      <c r="CD74" s="432">
        <f t="shared" ref="CD74:CD108" si="101">SUM(CA74:CC74)</f>
        <v>0</v>
      </c>
      <c r="CE74" s="91">
        <f t="shared" ref="CE74:CE108" si="102">BV74+BZ74+CD74</f>
        <v>0</v>
      </c>
      <c r="CF74" s="433">
        <f t="shared" ref="CF74:CF108" si="103">IF(OR(CE74="",CE$7=""),"",CE74/CE$7*100)</f>
        <v>0</v>
      </c>
      <c r="CG74" s="456" t="str">
        <f t="shared" ref="CG74:CG108" si="104">IF(OR(CF74="",$F74="",$F74="ab",$F74="ml"),"",IF(CF74&gt;=86,"A",IF(CF74&gt;=71,"B",IF(CF74&gt;=51,"C",IF(CF74&gt;=31,"D",IF(CF74=0,0,"E"))))))</f>
        <v/>
      </c>
      <c r="CH74" s="382"/>
      <c r="CI74" s="58"/>
      <c r="CJ74" s="58"/>
      <c r="CK74" s="58"/>
      <c r="CL74" s="58"/>
      <c r="CM74" s="60">
        <f t="shared" si="72"/>
        <v>0</v>
      </c>
      <c r="CN74" s="298">
        <f t="shared" ref="CN74:CN108" si="105">IF(OR(CM74="",CM$7=""),"",CM74/CM$7*100)</f>
        <v>0</v>
      </c>
      <c r="CO74" s="322" t="str">
        <f t="shared" si="62"/>
        <v/>
      </c>
      <c r="CP74" s="357"/>
      <c r="CQ74" s="82"/>
      <c r="CR74" s="82"/>
      <c r="CS74" s="82"/>
      <c r="CT74" s="82"/>
      <c r="CU74" s="91">
        <f t="shared" si="73"/>
        <v>0</v>
      </c>
      <c r="CV74" s="53">
        <f t="shared" ref="CV74:CV108" si="106">IF(OR(CU74="",CU$7=""),"",CU74/CU$7*100)</f>
        <v>0</v>
      </c>
      <c r="CW74" s="358" t="str">
        <f t="shared" si="63"/>
        <v/>
      </c>
      <c r="CX74" s="346"/>
      <c r="CY74" s="57"/>
      <c r="CZ74" s="57"/>
      <c r="DA74" s="57"/>
      <c r="DB74" s="57"/>
      <c r="DC74" s="94">
        <f t="shared" si="74"/>
        <v>0</v>
      </c>
      <c r="DD74" s="52">
        <f t="shared" ref="DD74:DD108" si="107">IF(OR(DC74="",DC$7=""),"",DC74/DC$7*100)</f>
        <v>0</v>
      </c>
      <c r="DE74" s="347" t="str">
        <f t="shared" si="64"/>
        <v/>
      </c>
      <c r="DF74" s="335"/>
      <c r="DG74" s="58"/>
      <c r="DH74" s="58"/>
      <c r="DI74" s="58"/>
      <c r="DJ74" s="58"/>
      <c r="DK74" s="60">
        <f t="shared" si="75"/>
        <v>0</v>
      </c>
      <c r="DL74" s="298" t="str">
        <f t="shared" ref="DL74:DL108" si="108">IF(OR(DK74=0,DK$7=0),"",DK74/DK$7*100)</f>
        <v/>
      </c>
      <c r="DM74" s="336" t="str">
        <f t="shared" ref="DM74:DM108" si="109">IF(OR(DL74="",$F74="",$F74="ab",$F74="ml"),"",IF(DL74&gt;=91,"A+",IF(DL74&gt;=76,"A",IF(DL74&gt;=61,"B",IF(DL74&gt;=41,"C",IF(DL74=0,0,"D"))))))</f>
        <v/>
      </c>
      <c r="DN74" s="326"/>
      <c r="DO74" s="9"/>
      <c r="DP74" s="327" t="str">
        <f t="shared" ref="DP74:DP108" si="110">IF(OR(DN74="",DO74=""),"",DO74/DN74*100)</f>
        <v/>
      </c>
      <c r="DQ74" s="309">
        <f t="shared" ref="DQ74:DQ108" si="111">IF(OR($W$7="",$AL$7="",$BA$7="",$BP$7="",$CE$7=""),"",SUM($W$7,$AL$7,$BA$7,$BP$7,$CE$7))</f>
        <v>900</v>
      </c>
      <c r="DR74" s="50">
        <f t="shared" ref="DR74:DR108" si="112">IF(OR(W74="",AL74="",BA74="",BP74="",CE74=""),"",SUM(W74,AL74,BA74,BP74,CE74))</f>
        <v>0</v>
      </c>
      <c r="DS74" s="297">
        <f t="shared" ref="DS74:DS108" si="113">IF(DQ74&gt;0,DR74/DQ74*100)</f>
        <v>0</v>
      </c>
      <c r="DT74" s="54" t="str">
        <f t="shared" ref="DT74:DT108" si="114">IF(OR($F74="",$F74="ab",$F74="ml"),"",IF(DS74&gt;=86,"A",IF(DS74&gt;=71,"B",IF(DS74&gt;=51,"C",IF(DS74&gt;=31,"D",IF(DS74=0,0,"E"))))))</f>
        <v/>
      </c>
      <c r="DU74" s="51" t="str">
        <f t="shared" ref="DU74:DU108" si="115">IF(F74="TC","Transfered",IF(OR(F74="",F74="DROP",Y74="",AN74="",BC74=""),"",IF(DS74&lt;33,"Promoted","Passed")))</f>
        <v/>
      </c>
      <c r="DV74" s="51" t="str">
        <f t="shared" ref="DV74:DV108" si="116">IF(DU74="Passed",DS74,"")</f>
        <v/>
      </c>
      <c r="DW74" s="318" t="str">
        <f t="shared" ref="DW74:DW108" si="117">IF(DV74="","",SUMPRODUCT((DV74&lt;DV$9:DV$108)/COUNTIF(DV$9:DV$108,DV$9:DV$108)))</f>
        <v/>
      </c>
      <c r="DX74" s="56">
        <f t="shared" ref="DX74:DX108" si="118">IF(DT74="A+","Excellent",IF(DT74="A","Excellent",IF(DT74="B","Very Good",IF(DT74="C","Good",IF(DT74="D","Average",IF(DT74="E","Needs Improvement",0))))))</f>
        <v>0</v>
      </c>
      <c r="DY74" s="689"/>
      <c r="DZ74" s="690"/>
      <c r="EB74" s="300">
        <f t="shared" ref="EB74:EB108" si="119">CM74</f>
        <v>0</v>
      </c>
      <c r="EC74" s="300" t="s">
        <v>128</v>
      </c>
      <c r="ED74" s="300">
        <f t="shared" ref="ED74:ED108" si="120">$CM$7</f>
        <v>100</v>
      </c>
      <c r="EE74" s="300" t="str">
        <f t="shared" ref="EE74:EE108" si="121">CONCATENATE(EB74,EC74,ED74)</f>
        <v>0/100</v>
      </c>
      <c r="EF74" s="300">
        <f t="shared" ref="EF74:EF108" si="122">CU74</f>
        <v>0</v>
      </c>
      <c r="EG74" s="300" t="s">
        <v>128</v>
      </c>
      <c r="EH74" s="300">
        <f t="shared" ref="EH74:EH108" si="123">$CU$7</f>
        <v>100</v>
      </c>
      <c r="EI74" s="300" t="str">
        <f t="shared" ref="EI74:EI108" si="124">CONCATENATE(EF74,EG74,EH74)</f>
        <v>0/100</v>
      </c>
      <c r="EJ74" s="300">
        <f t="shared" ref="EJ74:EJ108" si="125">DC74</f>
        <v>0</v>
      </c>
      <c r="EK74" s="300" t="s">
        <v>128</v>
      </c>
      <c r="EL74" s="300">
        <f t="shared" ref="EL74:EL108" si="126">$DC$7</f>
        <v>100</v>
      </c>
      <c r="EM74" s="300" t="str">
        <f t="shared" ref="EM74:EM108" si="127">CONCATENATE(EJ74,EK74,EL74)</f>
        <v>0/100</v>
      </c>
      <c r="EN74" s="300">
        <f t="shared" ref="EN74:EN108" si="128">DK74</f>
        <v>0</v>
      </c>
      <c r="EO74" s="300" t="s">
        <v>128</v>
      </c>
      <c r="EP74" s="300">
        <f t="shared" ref="EP74:EP108" si="129">$DK$7</f>
        <v>0</v>
      </c>
      <c r="EQ74" s="300" t="str">
        <f t="shared" ref="EQ74:EQ108" si="130">CONCATENATE(EN74,EO74,EP74)</f>
        <v>0/0</v>
      </c>
    </row>
    <row r="75" spans="1:147" ht="15.75">
      <c r="A75" s="6">
        <f t="shared" si="76"/>
        <v>0</v>
      </c>
      <c r="B75" s="309">
        <v>67</v>
      </c>
      <c r="C75" s="51">
        <f t="shared" si="77"/>
        <v>0</v>
      </c>
      <c r="D75" s="8"/>
      <c r="E75" s="65"/>
      <c r="F75" s="7"/>
      <c r="G75" s="8"/>
      <c r="H75" s="8"/>
      <c r="I75" s="8"/>
      <c r="J75" s="533"/>
      <c r="K75" s="480">
        <v>0</v>
      </c>
      <c r="L75" s="412">
        <v>0</v>
      </c>
      <c r="M75" s="412"/>
      <c r="N75" s="413">
        <f t="shared" si="78"/>
        <v>0</v>
      </c>
      <c r="O75" s="414">
        <v>0</v>
      </c>
      <c r="P75" s="414">
        <v>0</v>
      </c>
      <c r="Q75" s="414">
        <v>0</v>
      </c>
      <c r="R75" s="415">
        <f t="shared" si="65"/>
        <v>0</v>
      </c>
      <c r="S75" s="416">
        <v>0</v>
      </c>
      <c r="T75" s="416">
        <v>0</v>
      </c>
      <c r="U75" s="416">
        <v>0</v>
      </c>
      <c r="V75" s="417">
        <f t="shared" si="66"/>
        <v>0</v>
      </c>
      <c r="W75" s="418">
        <f t="shared" si="67"/>
        <v>0</v>
      </c>
      <c r="X75" s="419">
        <f t="shared" si="79"/>
        <v>0</v>
      </c>
      <c r="Y75" s="481" t="str">
        <f t="shared" si="80"/>
        <v/>
      </c>
      <c r="Z75" s="466">
        <v>0</v>
      </c>
      <c r="AA75" s="420">
        <v>0</v>
      </c>
      <c r="AB75" s="420"/>
      <c r="AC75" s="421">
        <f t="shared" si="81"/>
        <v>0</v>
      </c>
      <c r="AD75" s="422">
        <v>0</v>
      </c>
      <c r="AE75" s="422">
        <v>0</v>
      </c>
      <c r="AF75" s="422">
        <v>0</v>
      </c>
      <c r="AG75" s="423">
        <f t="shared" si="82"/>
        <v>0</v>
      </c>
      <c r="AH75" s="424">
        <v>0</v>
      </c>
      <c r="AI75" s="424">
        <v>0</v>
      </c>
      <c r="AJ75" s="424">
        <v>0</v>
      </c>
      <c r="AK75" s="425">
        <f t="shared" si="83"/>
        <v>0</v>
      </c>
      <c r="AL75" s="426">
        <f t="shared" si="84"/>
        <v>0</v>
      </c>
      <c r="AM75" s="427">
        <f t="shared" si="85"/>
        <v>0</v>
      </c>
      <c r="AN75" s="467" t="str">
        <f t="shared" si="86"/>
        <v/>
      </c>
      <c r="AO75" s="326">
        <v>0</v>
      </c>
      <c r="AP75" s="9">
        <v>0</v>
      </c>
      <c r="AQ75" s="9"/>
      <c r="AR75" s="428">
        <f t="shared" si="87"/>
        <v>0</v>
      </c>
      <c r="AS75" s="429">
        <v>0</v>
      </c>
      <c r="AT75" s="429">
        <v>0</v>
      </c>
      <c r="AU75" s="429">
        <v>0</v>
      </c>
      <c r="AV75" s="430">
        <f t="shared" si="88"/>
        <v>0</v>
      </c>
      <c r="AW75" s="431">
        <v>0</v>
      </c>
      <c r="AX75" s="431">
        <v>0</v>
      </c>
      <c r="AY75" s="431">
        <v>0</v>
      </c>
      <c r="AZ75" s="432">
        <f t="shared" si="89"/>
        <v>0</v>
      </c>
      <c r="BA75" s="91">
        <f t="shared" si="90"/>
        <v>0</v>
      </c>
      <c r="BB75" s="433">
        <f t="shared" si="91"/>
        <v>0</v>
      </c>
      <c r="BC75" s="456" t="str">
        <f t="shared" si="92"/>
        <v/>
      </c>
      <c r="BD75" s="445">
        <v>0</v>
      </c>
      <c r="BE75" s="434">
        <v>0</v>
      </c>
      <c r="BF75" s="434"/>
      <c r="BG75" s="435">
        <f t="shared" si="93"/>
        <v>0</v>
      </c>
      <c r="BH75" s="436">
        <v>0</v>
      </c>
      <c r="BI75" s="436">
        <v>0</v>
      </c>
      <c r="BJ75" s="436">
        <v>0</v>
      </c>
      <c r="BK75" s="437">
        <f t="shared" si="94"/>
        <v>0</v>
      </c>
      <c r="BL75" s="438">
        <v>0</v>
      </c>
      <c r="BM75" s="438">
        <v>0</v>
      </c>
      <c r="BN75" s="438">
        <v>0</v>
      </c>
      <c r="BO75" s="439">
        <f t="shared" si="95"/>
        <v>0</v>
      </c>
      <c r="BP75" s="440">
        <f t="shared" si="96"/>
        <v>0</v>
      </c>
      <c r="BQ75" s="441">
        <f t="shared" si="97"/>
        <v>0</v>
      </c>
      <c r="BR75" s="446" t="str">
        <f t="shared" si="98"/>
        <v/>
      </c>
      <c r="BS75" s="326">
        <v>0</v>
      </c>
      <c r="BT75" s="9">
        <v>0</v>
      </c>
      <c r="BU75" s="9"/>
      <c r="BV75" s="428">
        <f t="shared" si="99"/>
        <v>0</v>
      </c>
      <c r="BW75" s="429">
        <v>0</v>
      </c>
      <c r="BX75" s="429">
        <v>0</v>
      </c>
      <c r="BY75" s="429">
        <v>0</v>
      </c>
      <c r="BZ75" s="430">
        <f t="shared" si="100"/>
        <v>0</v>
      </c>
      <c r="CA75" s="431">
        <v>0</v>
      </c>
      <c r="CB75" s="431">
        <v>0</v>
      </c>
      <c r="CC75" s="431">
        <v>0</v>
      </c>
      <c r="CD75" s="432">
        <f t="shared" si="101"/>
        <v>0</v>
      </c>
      <c r="CE75" s="91">
        <f t="shared" si="102"/>
        <v>0</v>
      </c>
      <c r="CF75" s="433">
        <f t="shared" si="103"/>
        <v>0</v>
      </c>
      <c r="CG75" s="456" t="str">
        <f t="shared" si="104"/>
        <v/>
      </c>
      <c r="CH75" s="382"/>
      <c r="CI75" s="58"/>
      <c r="CJ75" s="58"/>
      <c r="CK75" s="58"/>
      <c r="CL75" s="58"/>
      <c r="CM75" s="60">
        <f t="shared" si="72"/>
        <v>0</v>
      </c>
      <c r="CN75" s="298">
        <f t="shared" si="105"/>
        <v>0</v>
      </c>
      <c r="CO75" s="322" t="str">
        <f t="shared" ref="CO75:CO108" si="131">IF(OR(CN75="",$F75="",$F75="ab",$F75="ml"),"",IF(CN75&gt;=86,"A",IF(CN75&gt;=71,"B",IF(CN75&gt;=51,"C",IF(CN75&gt;=31,"D",IF(CN75=0,0,"E"))))))</f>
        <v/>
      </c>
      <c r="CP75" s="357"/>
      <c r="CQ75" s="82"/>
      <c r="CR75" s="82"/>
      <c r="CS75" s="82"/>
      <c r="CT75" s="82"/>
      <c r="CU75" s="91">
        <f t="shared" si="73"/>
        <v>0</v>
      </c>
      <c r="CV75" s="53">
        <f t="shared" si="106"/>
        <v>0</v>
      </c>
      <c r="CW75" s="358" t="str">
        <f t="shared" ref="CW75:CW108" si="132">IF(OR(CV75="",$F75="",$F75="ab",$F75="ml"),"",IF(CV75&gt;=86,"A",IF(CV75&gt;=71,"B",IF(CV75&gt;=51,"C",IF(CV75&gt;=31,"D",IF(CV75=0,0,"E"))))))</f>
        <v/>
      </c>
      <c r="CX75" s="346"/>
      <c r="CY75" s="57"/>
      <c r="CZ75" s="57"/>
      <c r="DA75" s="57"/>
      <c r="DB75" s="57"/>
      <c r="DC75" s="94">
        <f t="shared" si="74"/>
        <v>0</v>
      </c>
      <c r="DD75" s="52">
        <f t="shared" si="107"/>
        <v>0</v>
      </c>
      <c r="DE75" s="347" t="str">
        <f t="shared" ref="DE75:DE108" si="133">IF(OR(DD75="",$F75="",$F75="ab",$F75="ml"),"",IF(DD75&gt;=86,"A",IF(DD75&gt;=71,"B",IF(DD75&gt;=51,"C",IF(DD75&gt;=31,"D",IF(DD75=0,0,"E"))))))</f>
        <v/>
      </c>
      <c r="DF75" s="335"/>
      <c r="DG75" s="58"/>
      <c r="DH75" s="58"/>
      <c r="DI75" s="58"/>
      <c r="DJ75" s="58"/>
      <c r="DK75" s="60">
        <f t="shared" si="75"/>
        <v>0</v>
      </c>
      <c r="DL75" s="298" t="str">
        <f t="shared" si="108"/>
        <v/>
      </c>
      <c r="DM75" s="336" t="str">
        <f t="shared" si="109"/>
        <v/>
      </c>
      <c r="DN75" s="326"/>
      <c r="DO75" s="9"/>
      <c r="DP75" s="327" t="str">
        <f t="shared" si="110"/>
        <v/>
      </c>
      <c r="DQ75" s="309">
        <f t="shared" si="111"/>
        <v>900</v>
      </c>
      <c r="DR75" s="50">
        <f t="shared" si="112"/>
        <v>0</v>
      </c>
      <c r="DS75" s="297">
        <f t="shared" si="113"/>
        <v>0</v>
      </c>
      <c r="DT75" s="54" t="str">
        <f t="shared" si="114"/>
        <v/>
      </c>
      <c r="DU75" s="51" t="str">
        <f t="shared" si="115"/>
        <v/>
      </c>
      <c r="DV75" s="51" t="str">
        <f t="shared" si="116"/>
        <v/>
      </c>
      <c r="DW75" s="318" t="str">
        <f t="shared" si="117"/>
        <v/>
      </c>
      <c r="DX75" s="56">
        <f t="shared" si="118"/>
        <v>0</v>
      </c>
      <c r="DY75" s="689"/>
      <c r="DZ75" s="690"/>
      <c r="EB75" s="300">
        <f t="shared" si="119"/>
        <v>0</v>
      </c>
      <c r="EC75" s="300" t="s">
        <v>128</v>
      </c>
      <c r="ED75" s="300">
        <f t="shared" si="120"/>
        <v>100</v>
      </c>
      <c r="EE75" s="300" t="str">
        <f t="shared" si="121"/>
        <v>0/100</v>
      </c>
      <c r="EF75" s="300">
        <f t="shared" si="122"/>
        <v>0</v>
      </c>
      <c r="EG75" s="300" t="s">
        <v>128</v>
      </c>
      <c r="EH75" s="300">
        <f t="shared" si="123"/>
        <v>100</v>
      </c>
      <c r="EI75" s="300" t="str">
        <f t="shared" si="124"/>
        <v>0/100</v>
      </c>
      <c r="EJ75" s="300">
        <f t="shared" si="125"/>
        <v>0</v>
      </c>
      <c r="EK75" s="300" t="s">
        <v>128</v>
      </c>
      <c r="EL75" s="300">
        <f t="shared" si="126"/>
        <v>100</v>
      </c>
      <c r="EM75" s="300" t="str">
        <f t="shared" si="127"/>
        <v>0/100</v>
      </c>
      <c r="EN75" s="300">
        <f t="shared" si="128"/>
        <v>0</v>
      </c>
      <c r="EO75" s="300" t="s">
        <v>128</v>
      </c>
      <c r="EP75" s="300">
        <f t="shared" si="129"/>
        <v>0</v>
      </c>
      <c r="EQ75" s="300" t="str">
        <f t="shared" si="130"/>
        <v>0/0</v>
      </c>
    </row>
    <row r="76" spans="1:147" ht="15.75">
      <c r="A76" s="6">
        <f t="shared" si="76"/>
        <v>0</v>
      </c>
      <c r="B76" s="308">
        <v>68</v>
      </c>
      <c r="C76" s="51">
        <f t="shared" si="77"/>
        <v>0</v>
      </c>
      <c r="D76" s="8"/>
      <c r="E76" s="65"/>
      <c r="F76" s="7"/>
      <c r="G76" s="8"/>
      <c r="H76" s="8"/>
      <c r="I76" s="8"/>
      <c r="J76" s="533"/>
      <c r="K76" s="480">
        <v>0</v>
      </c>
      <c r="L76" s="412">
        <v>0</v>
      </c>
      <c r="M76" s="412"/>
      <c r="N76" s="413">
        <f t="shared" si="78"/>
        <v>0</v>
      </c>
      <c r="O76" s="414">
        <v>0</v>
      </c>
      <c r="P76" s="414">
        <v>0</v>
      </c>
      <c r="Q76" s="414">
        <v>0</v>
      </c>
      <c r="R76" s="415">
        <f t="shared" si="65"/>
        <v>0</v>
      </c>
      <c r="S76" s="416">
        <v>0</v>
      </c>
      <c r="T76" s="416">
        <v>0</v>
      </c>
      <c r="U76" s="416">
        <v>0</v>
      </c>
      <c r="V76" s="417">
        <f t="shared" si="66"/>
        <v>0</v>
      </c>
      <c r="W76" s="418">
        <f t="shared" si="67"/>
        <v>0</v>
      </c>
      <c r="X76" s="419">
        <f t="shared" si="79"/>
        <v>0</v>
      </c>
      <c r="Y76" s="481" t="str">
        <f t="shared" si="80"/>
        <v/>
      </c>
      <c r="Z76" s="466">
        <v>0</v>
      </c>
      <c r="AA76" s="420">
        <v>0</v>
      </c>
      <c r="AB76" s="420"/>
      <c r="AC76" s="421">
        <f t="shared" si="81"/>
        <v>0</v>
      </c>
      <c r="AD76" s="422">
        <v>0</v>
      </c>
      <c r="AE76" s="422">
        <v>0</v>
      </c>
      <c r="AF76" s="422">
        <v>0</v>
      </c>
      <c r="AG76" s="423">
        <f t="shared" si="82"/>
        <v>0</v>
      </c>
      <c r="AH76" s="424">
        <v>0</v>
      </c>
      <c r="AI76" s="424">
        <v>0</v>
      </c>
      <c r="AJ76" s="424">
        <v>0</v>
      </c>
      <c r="AK76" s="425">
        <f t="shared" si="83"/>
        <v>0</v>
      </c>
      <c r="AL76" s="426">
        <f t="shared" si="84"/>
        <v>0</v>
      </c>
      <c r="AM76" s="427">
        <f t="shared" si="85"/>
        <v>0</v>
      </c>
      <c r="AN76" s="467" t="str">
        <f t="shared" si="86"/>
        <v/>
      </c>
      <c r="AO76" s="326">
        <v>0</v>
      </c>
      <c r="AP76" s="9">
        <v>0</v>
      </c>
      <c r="AQ76" s="9"/>
      <c r="AR76" s="428">
        <f t="shared" si="87"/>
        <v>0</v>
      </c>
      <c r="AS76" s="429">
        <v>0</v>
      </c>
      <c r="AT76" s="429">
        <v>0</v>
      </c>
      <c r="AU76" s="429">
        <v>0</v>
      </c>
      <c r="AV76" s="430">
        <f t="shared" si="88"/>
        <v>0</v>
      </c>
      <c r="AW76" s="431">
        <v>0</v>
      </c>
      <c r="AX76" s="431">
        <v>0</v>
      </c>
      <c r="AY76" s="431">
        <v>0</v>
      </c>
      <c r="AZ76" s="432">
        <f t="shared" si="89"/>
        <v>0</v>
      </c>
      <c r="BA76" s="91">
        <f t="shared" si="90"/>
        <v>0</v>
      </c>
      <c r="BB76" s="433">
        <f t="shared" si="91"/>
        <v>0</v>
      </c>
      <c r="BC76" s="456" t="str">
        <f t="shared" si="92"/>
        <v/>
      </c>
      <c r="BD76" s="445">
        <v>0</v>
      </c>
      <c r="BE76" s="434">
        <v>0</v>
      </c>
      <c r="BF76" s="434"/>
      <c r="BG76" s="435">
        <f t="shared" si="93"/>
        <v>0</v>
      </c>
      <c r="BH76" s="436">
        <v>0</v>
      </c>
      <c r="BI76" s="436">
        <v>0</v>
      </c>
      <c r="BJ76" s="436">
        <v>0</v>
      </c>
      <c r="BK76" s="437">
        <f t="shared" si="94"/>
        <v>0</v>
      </c>
      <c r="BL76" s="438">
        <v>0</v>
      </c>
      <c r="BM76" s="438">
        <v>0</v>
      </c>
      <c r="BN76" s="438">
        <v>0</v>
      </c>
      <c r="BO76" s="439">
        <f t="shared" si="95"/>
        <v>0</v>
      </c>
      <c r="BP76" s="440">
        <f t="shared" si="96"/>
        <v>0</v>
      </c>
      <c r="BQ76" s="441">
        <f t="shared" si="97"/>
        <v>0</v>
      </c>
      <c r="BR76" s="446" t="str">
        <f t="shared" si="98"/>
        <v/>
      </c>
      <c r="BS76" s="326">
        <v>0</v>
      </c>
      <c r="BT76" s="9">
        <v>0</v>
      </c>
      <c r="BU76" s="9"/>
      <c r="BV76" s="428">
        <f t="shared" si="99"/>
        <v>0</v>
      </c>
      <c r="BW76" s="429">
        <v>0</v>
      </c>
      <c r="BX76" s="429">
        <v>0</v>
      </c>
      <c r="BY76" s="429">
        <v>0</v>
      </c>
      <c r="BZ76" s="430">
        <f t="shared" si="100"/>
        <v>0</v>
      </c>
      <c r="CA76" s="431">
        <v>0</v>
      </c>
      <c r="CB76" s="431">
        <v>0</v>
      </c>
      <c r="CC76" s="431">
        <v>0</v>
      </c>
      <c r="CD76" s="432">
        <f t="shared" si="101"/>
        <v>0</v>
      </c>
      <c r="CE76" s="91">
        <f t="shared" si="102"/>
        <v>0</v>
      </c>
      <c r="CF76" s="433">
        <f t="shared" si="103"/>
        <v>0</v>
      </c>
      <c r="CG76" s="456" t="str">
        <f t="shared" si="104"/>
        <v/>
      </c>
      <c r="CH76" s="382"/>
      <c r="CI76" s="58"/>
      <c r="CJ76" s="58"/>
      <c r="CK76" s="58"/>
      <c r="CL76" s="58"/>
      <c r="CM76" s="60">
        <f t="shared" si="72"/>
        <v>0</v>
      </c>
      <c r="CN76" s="298">
        <f t="shared" si="105"/>
        <v>0</v>
      </c>
      <c r="CO76" s="322" t="str">
        <f t="shared" si="131"/>
        <v/>
      </c>
      <c r="CP76" s="357"/>
      <c r="CQ76" s="82"/>
      <c r="CR76" s="82"/>
      <c r="CS76" s="82"/>
      <c r="CT76" s="82"/>
      <c r="CU76" s="91">
        <f t="shared" si="73"/>
        <v>0</v>
      </c>
      <c r="CV76" s="53">
        <f t="shared" si="106"/>
        <v>0</v>
      </c>
      <c r="CW76" s="358" t="str">
        <f t="shared" si="132"/>
        <v/>
      </c>
      <c r="CX76" s="346"/>
      <c r="CY76" s="57"/>
      <c r="CZ76" s="57"/>
      <c r="DA76" s="57"/>
      <c r="DB76" s="57"/>
      <c r="DC76" s="94">
        <f t="shared" si="74"/>
        <v>0</v>
      </c>
      <c r="DD76" s="52">
        <f t="shared" si="107"/>
        <v>0</v>
      </c>
      <c r="DE76" s="347" t="str">
        <f t="shared" si="133"/>
        <v/>
      </c>
      <c r="DF76" s="335"/>
      <c r="DG76" s="58"/>
      <c r="DH76" s="58"/>
      <c r="DI76" s="58"/>
      <c r="DJ76" s="58"/>
      <c r="DK76" s="60">
        <f t="shared" si="75"/>
        <v>0</v>
      </c>
      <c r="DL76" s="298" t="str">
        <f t="shared" si="108"/>
        <v/>
      </c>
      <c r="DM76" s="336" t="str">
        <f t="shared" si="109"/>
        <v/>
      </c>
      <c r="DN76" s="326"/>
      <c r="DO76" s="9"/>
      <c r="DP76" s="327" t="str">
        <f t="shared" si="110"/>
        <v/>
      </c>
      <c r="DQ76" s="309">
        <f t="shared" si="111"/>
        <v>900</v>
      </c>
      <c r="DR76" s="50">
        <f t="shared" si="112"/>
        <v>0</v>
      </c>
      <c r="DS76" s="297">
        <f t="shared" si="113"/>
        <v>0</v>
      </c>
      <c r="DT76" s="54" t="str">
        <f t="shared" si="114"/>
        <v/>
      </c>
      <c r="DU76" s="51" t="str">
        <f t="shared" si="115"/>
        <v/>
      </c>
      <c r="DV76" s="51" t="str">
        <f t="shared" si="116"/>
        <v/>
      </c>
      <c r="DW76" s="318" t="str">
        <f t="shared" si="117"/>
        <v/>
      </c>
      <c r="DX76" s="56">
        <f t="shared" si="118"/>
        <v>0</v>
      </c>
      <c r="DY76" s="689"/>
      <c r="DZ76" s="690"/>
      <c r="EB76" s="300">
        <f t="shared" si="119"/>
        <v>0</v>
      </c>
      <c r="EC76" s="300" t="s">
        <v>128</v>
      </c>
      <c r="ED76" s="300">
        <f t="shared" si="120"/>
        <v>100</v>
      </c>
      <c r="EE76" s="300" t="str">
        <f t="shared" si="121"/>
        <v>0/100</v>
      </c>
      <c r="EF76" s="300">
        <f t="shared" si="122"/>
        <v>0</v>
      </c>
      <c r="EG76" s="300" t="s">
        <v>128</v>
      </c>
      <c r="EH76" s="300">
        <f t="shared" si="123"/>
        <v>100</v>
      </c>
      <c r="EI76" s="300" t="str">
        <f t="shared" si="124"/>
        <v>0/100</v>
      </c>
      <c r="EJ76" s="300">
        <f t="shared" si="125"/>
        <v>0</v>
      </c>
      <c r="EK76" s="300" t="s">
        <v>128</v>
      </c>
      <c r="EL76" s="300">
        <f t="shared" si="126"/>
        <v>100</v>
      </c>
      <c r="EM76" s="300" t="str">
        <f t="shared" si="127"/>
        <v>0/100</v>
      </c>
      <c r="EN76" s="300">
        <f t="shared" si="128"/>
        <v>0</v>
      </c>
      <c r="EO76" s="300" t="s">
        <v>128</v>
      </c>
      <c r="EP76" s="300">
        <f t="shared" si="129"/>
        <v>0</v>
      </c>
      <c r="EQ76" s="300" t="str">
        <f t="shared" si="130"/>
        <v>0/0</v>
      </c>
    </row>
    <row r="77" spans="1:147" ht="15.75">
      <c r="A77" s="6">
        <f t="shared" si="76"/>
        <v>0</v>
      </c>
      <c r="B77" s="309">
        <v>69</v>
      </c>
      <c r="C77" s="51">
        <f t="shared" si="77"/>
        <v>0</v>
      </c>
      <c r="D77" s="8"/>
      <c r="E77" s="65"/>
      <c r="F77" s="7"/>
      <c r="G77" s="8"/>
      <c r="H77" s="8"/>
      <c r="I77" s="8"/>
      <c r="J77" s="533"/>
      <c r="K77" s="480">
        <v>0</v>
      </c>
      <c r="L77" s="412">
        <v>0</v>
      </c>
      <c r="M77" s="412"/>
      <c r="N77" s="413">
        <f t="shared" si="78"/>
        <v>0</v>
      </c>
      <c r="O77" s="414">
        <v>0</v>
      </c>
      <c r="P77" s="414">
        <v>0</v>
      </c>
      <c r="Q77" s="414">
        <v>0</v>
      </c>
      <c r="R77" s="415">
        <f t="shared" ref="R77:R108" si="134">SUM(O77:Q77)</f>
        <v>0</v>
      </c>
      <c r="S77" s="416">
        <v>0</v>
      </c>
      <c r="T77" s="416">
        <v>0</v>
      </c>
      <c r="U77" s="416">
        <v>0</v>
      </c>
      <c r="V77" s="417">
        <f t="shared" ref="V77:V108" si="135">SUM(S77:U77)</f>
        <v>0</v>
      </c>
      <c r="W77" s="418">
        <f t="shared" ref="W77:W108" si="136">N77+R77+V77</f>
        <v>0</v>
      </c>
      <c r="X77" s="419">
        <f t="shared" si="79"/>
        <v>0</v>
      </c>
      <c r="Y77" s="481" t="str">
        <f t="shared" si="80"/>
        <v/>
      </c>
      <c r="Z77" s="466">
        <v>0</v>
      </c>
      <c r="AA77" s="420">
        <v>0</v>
      </c>
      <c r="AB77" s="420"/>
      <c r="AC77" s="421">
        <f t="shared" si="81"/>
        <v>0</v>
      </c>
      <c r="AD77" s="422">
        <v>0</v>
      </c>
      <c r="AE77" s="422">
        <v>0</v>
      </c>
      <c r="AF77" s="422">
        <v>0</v>
      </c>
      <c r="AG77" s="423">
        <f t="shared" si="82"/>
        <v>0</v>
      </c>
      <c r="AH77" s="424">
        <v>0</v>
      </c>
      <c r="AI77" s="424">
        <v>0</v>
      </c>
      <c r="AJ77" s="424">
        <v>0</v>
      </c>
      <c r="AK77" s="425">
        <f t="shared" si="83"/>
        <v>0</v>
      </c>
      <c r="AL77" s="426">
        <f t="shared" si="84"/>
        <v>0</v>
      </c>
      <c r="AM77" s="427">
        <f t="shared" si="85"/>
        <v>0</v>
      </c>
      <c r="AN77" s="467" t="str">
        <f t="shared" si="86"/>
        <v/>
      </c>
      <c r="AO77" s="326">
        <v>0</v>
      </c>
      <c r="AP77" s="9">
        <v>0</v>
      </c>
      <c r="AQ77" s="9"/>
      <c r="AR77" s="428">
        <f t="shared" si="87"/>
        <v>0</v>
      </c>
      <c r="AS77" s="429">
        <v>0</v>
      </c>
      <c r="AT77" s="429">
        <v>0</v>
      </c>
      <c r="AU77" s="429">
        <v>0</v>
      </c>
      <c r="AV77" s="430">
        <f t="shared" si="88"/>
        <v>0</v>
      </c>
      <c r="AW77" s="431">
        <v>0</v>
      </c>
      <c r="AX77" s="431">
        <v>0</v>
      </c>
      <c r="AY77" s="431">
        <v>0</v>
      </c>
      <c r="AZ77" s="432">
        <f t="shared" si="89"/>
        <v>0</v>
      </c>
      <c r="BA77" s="91">
        <f t="shared" si="90"/>
        <v>0</v>
      </c>
      <c r="BB77" s="433">
        <f t="shared" si="91"/>
        <v>0</v>
      </c>
      <c r="BC77" s="456" t="str">
        <f t="shared" si="92"/>
        <v/>
      </c>
      <c r="BD77" s="445">
        <v>0</v>
      </c>
      <c r="BE77" s="434">
        <v>0</v>
      </c>
      <c r="BF77" s="434"/>
      <c r="BG77" s="435">
        <f t="shared" si="93"/>
        <v>0</v>
      </c>
      <c r="BH77" s="436">
        <v>0</v>
      </c>
      <c r="BI77" s="436">
        <v>0</v>
      </c>
      <c r="BJ77" s="436">
        <v>0</v>
      </c>
      <c r="BK77" s="437">
        <f t="shared" si="94"/>
        <v>0</v>
      </c>
      <c r="BL77" s="438">
        <v>0</v>
      </c>
      <c r="BM77" s="438">
        <v>0</v>
      </c>
      <c r="BN77" s="438">
        <v>0</v>
      </c>
      <c r="BO77" s="439">
        <f t="shared" si="95"/>
        <v>0</v>
      </c>
      <c r="BP77" s="440">
        <f t="shared" si="96"/>
        <v>0</v>
      </c>
      <c r="BQ77" s="441">
        <f t="shared" si="97"/>
        <v>0</v>
      </c>
      <c r="BR77" s="446" t="str">
        <f t="shared" si="98"/>
        <v/>
      </c>
      <c r="BS77" s="326">
        <v>0</v>
      </c>
      <c r="BT77" s="9">
        <v>0</v>
      </c>
      <c r="BU77" s="9"/>
      <c r="BV77" s="428">
        <f t="shared" si="99"/>
        <v>0</v>
      </c>
      <c r="BW77" s="429">
        <v>0</v>
      </c>
      <c r="BX77" s="429">
        <v>0</v>
      </c>
      <c r="BY77" s="429">
        <v>0</v>
      </c>
      <c r="BZ77" s="430">
        <f t="shared" si="100"/>
        <v>0</v>
      </c>
      <c r="CA77" s="431">
        <v>0</v>
      </c>
      <c r="CB77" s="431">
        <v>0</v>
      </c>
      <c r="CC77" s="431">
        <v>0</v>
      </c>
      <c r="CD77" s="432">
        <f t="shared" si="101"/>
        <v>0</v>
      </c>
      <c r="CE77" s="91">
        <f t="shared" si="102"/>
        <v>0</v>
      </c>
      <c r="CF77" s="433">
        <f t="shared" si="103"/>
        <v>0</v>
      </c>
      <c r="CG77" s="456" t="str">
        <f t="shared" si="104"/>
        <v/>
      </c>
      <c r="CH77" s="382"/>
      <c r="CI77" s="58"/>
      <c r="CJ77" s="58"/>
      <c r="CK77" s="58"/>
      <c r="CL77" s="58"/>
      <c r="CM77" s="60">
        <f t="shared" si="72"/>
        <v>0</v>
      </c>
      <c r="CN77" s="298">
        <f t="shared" si="105"/>
        <v>0</v>
      </c>
      <c r="CO77" s="322" t="str">
        <f t="shared" si="131"/>
        <v/>
      </c>
      <c r="CP77" s="357"/>
      <c r="CQ77" s="82"/>
      <c r="CR77" s="82"/>
      <c r="CS77" s="82"/>
      <c r="CT77" s="82"/>
      <c r="CU77" s="91">
        <f t="shared" si="73"/>
        <v>0</v>
      </c>
      <c r="CV77" s="53">
        <f t="shared" si="106"/>
        <v>0</v>
      </c>
      <c r="CW77" s="358" t="str">
        <f t="shared" si="132"/>
        <v/>
      </c>
      <c r="CX77" s="346"/>
      <c r="CY77" s="57"/>
      <c r="CZ77" s="57"/>
      <c r="DA77" s="57"/>
      <c r="DB77" s="57"/>
      <c r="DC77" s="94">
        <f t="shared" si="74"/>
        <v>0</v>
      </c>
      <c r="DD77" s="52">
        <f t="shared" si="107"/>
        <v>0</v>
      </c>
      <c r="DE77" s="347" t="str">
        <f t="shared" si="133"/>
        <v/>
      </c>
      <c r="DF77" s="335"/>
      <c r="DG77" s="58"/>
      <c r="DH77" s="58"/>
      <c r="DI77" s="58"/>
      <c r="DJ77" s="58"/>
      <c r="DK77" s="60">
        <f t="shared" si="75"/>
        <v>0</v>
      </c>
      <c r="DL77" s="298" t="str">
        <f t="shared" si="108"/>
        <v/>
      </c>
      <c r="DM77" s="336" t="str">
        <f t="shared" si="109"/>
        <v/>
      </c>
      <c r="DN77" s="326"/>
      <c r="DO77" s="9"/>
      <c r="DP77" s="327" t="str">
        <f t="shared" si="110"/>
        <v/>
      </c>
      <c r="DQ77" s="309">
        <f t="shared" si="111"/>
        <v>900</v>
      </c>
      <c r="DR77" s="50">
        <f t="shared" si="112"/>
        <v>0</v>
      </c>
      <c r="DS77" s="297">
        <f t="shared" si="113"/>
        <v>0</v>
      </c>
      <c r="DT77" s="54" t="str">
        <f t="shared" si="114"/>
        <v/>
      </c>
      <c r="DU77" s="51" t="str">
        <f t="shared" si="115"/>
        <v/>
      </c>
      <c r="DV77" s="51" t="str">
        <f t="shared" si="116"/>
        <v/>
      </c>
      <c r="DW77" s="318" t="str">
        <f t="shared" si="117"/>
        <v/>
      </c>
      <c r="DX77" s="56">
        <f t="shared" si="118"/>
        <v>0</v>
      </c>
      <c r="DY77" s="689"/>
      <c r="DZ77" s="690"/>
      <c r="EB77" s="300">
        <f t="shared" si="119"/>
        <v>0</v>
      </c>
      <c r="EC77" s="300" t="s">
        <v>128</v>
      </c>
      <c r="ED77" s="300">
        <f t="shared" si="120"/>
        <v>100</v>
      </c>
      <c r="EE77" s="300" t="str">
        <f t="shared" si="121"/>
        <v>0/100</v>
      </c>
      <c r="EF77" s="300">
        <f t="shared" si="122"/>
        <v>0</v>
      </c>
      <c r="EG77" s="300" t="s">
        <v>128</v>
      </c>
      <c r="EH77" s="300">
        <f t="shared" si="123"/>
        <v>100</v>
      </c>
      <c r="EI77" s="300" t="str">
        <f t="shared" si="124"/>
        <v>0/100</v>
      </c>
      <c r="EJ77" s="300">
        <f t="shared" si="125"/>
        <v>0</v>
      </c>
      <c r="EK77" s="300" t="s">
        <v>128</v>
      </c>
      <c r="EL77" s="300">
        <f t="shared" si="126"/>
        <v>100</v>
      </c>
      <c r="EM77" s="300" t="str">
        <f t="shared" si="127"/>
        <v>0/100</v>
      </c>
      <c r="EN77" s="300">
        <f t="shared" si="128"/>
        <v>0</v>
      </c>
      <c r="EO77" s="300" t="s">
        <v>128</v>
      </c>
      <c r="EP77" s="300">
        <f t="shared" si="129"/>
        <v>0</v>
      </c>
      <c r="EQ77" s="300" t="str">
        <f t="shared" si="130"/>
        <v>0/0</v>
      </c>
    </row>
    <row r="78" spans="1:147" ht="15.75">
      <c r="A78" s="6">
        <f t="shared" si="76"/>
        <v>0</v>
      </c>
      <c r="B78" s="308">
        <v>70</v>
      </c>
      <c r="C78" s="51">
        <f t="shared" si="77"/>
        <v>0</v>
      </c>
      <c r="D78" s="8"/>
      <c r="E78" s="65"/>
      <c r="F78" s="7"/>
      <c r="G78" s="8"/>
      <c r="H78" s="8"/>
      <c r="I78" s="8"/>
      <c r="J78" s="533"/>
      <c r="K78" s="480">
        <v>0</v>
      </c>
      <c r="L78" s="412">
        <v>0</v>
      </c>
      <c r="M78" s="412"/>
      <c r="N78" s="413">
        <f t="shared" si="78"/>
        <v>0</v>
      </c>
      <c r="O78" s="414">
        <v>0</v>
      </c>
      <c r="P78" s="414">
        <v>0</v>
      </c>
      <c r="Q78" s="414">
        <v>0</v>
      </c>
      <c r="R78" s="415">
        <f t="shared" si="134"/>
        <v>0</v>
      </c>
      <c r="S78" s="416">
        <v>0</v>
      </c>
      <c r="T78" s="416">
        <v>0</v>
      </c>
      <c r="U78" s="416">
        <v>0</v>
      </c>
      <c r="V78" s="417">
        <f t="shared" si="135"/>
        <v>0</v>
      </c>
      <c r="W78" s="418">
        <f t="shared" si="136"/>
        <v>0</v>
      </c>
      <c r="X78" s="419">
        <f t="shared" si="79"/>
        <v>0</v>
      </c>
      <c r="Y78" s="481" t="str">
        <f t="shared" si="80"/>
        <v/>
      </c>
      <c r="Z78" s="466">
        <v>0</v>
      </c>
      <c r="AA78" s="420">
        <v>0</v>
      </c>
      <c r="AB78" s="420"/>
      <c r="AC78" s="421">
        <f t="shared" si="81"/>
        <v>0</v>
      </c>
      <c r="AD78" s="422">
        <v>0</v>
      </c>
      <c r="AE78" s="422">
        <v>0</v>
      </c>
      <c r="AF78" s="422">
        <v>0</v>
      </c>
      <c r="AG78" s="423">
        <f t="shared" si="82"/>
        <v>0</v>
      </c>
      <c r="AH78" s="424">
        <v>0</v>
      </c>
      <c r="AI78" s="424">
        <v>0</v>
      </c>
      <c r="AJ78" s="424">
        <v>0</v>
      </c>
      <c r="AK78" s="425">
        <f t="shared" si="83"/>
        <v>0</v>
      </c>
      <c r="AL78" s="426">
        <f t="shared" si="84"/>
        <v>0</v>
      </c>
      <c r="AM78" s="427">
        <f t="shared" si="85"/>
        <v>0</v>
      </c>
      <c r="AN78" s="467" t="str">
        <f t="shared" si="86"/>
        <v/>
      </c>
      <c r="AO78" s="326">
        <v>0</v>
      </c>
      <c r="AP78" s="9">
        <v>0</v>
      </c>
      <c r="AQ78" s="9"/>
      <c r="AR78" s="428">
        <f t="shared" si="87"/>
        <v>0</v>
      </c>
      <c r="AS78" s="429">
        <v>0</v>
      </c>
      <c r="AT78" s="429">
        <v>0</v>
      </c>
      <c r="AU78" s="429">
        <v>0</v>
      </c>
      <c r="AV78" s="430">
        <f t="shared" si="88"/>
        <v>0</v>
      </c>
      <c r="AW78" s="431">
        <v>0</v>
      </c>
      <c r="AX78" s="431">
        <v>0</v>
      </c>
      <c r="AY78" s="431">
        <v>0</v>
      </c>
      <c r="AZ78" s="432">
        <f t="shared" si="89"/>
        <v>0</v>
      </c>
      <c r="BA78" s="91">
        <f t="shared" si="90"/>
        <v>0</v>
      </c>
      <c r="BB78" s="433">
        <f t="shared" si="91"/>
        <v>0</v>
      </c>
      <c r="BC78" s="456" t="str">
        <f t="shared" si="92"/>
        <v/>
      </c>
      <c r="BD78" s="445">
        <v>0</v>
      </c>
      <c r="BE78" s="434">
        <v>0</v>
      </c>
      <c r="BF78" s="434"/>
      <c r="BG78" s="435">
        <f t="shared" si="93"/>
        <v>0</v>
      </c>
      <c r="BH78" s="436">
        <v>0</v>
      </c>
      <c r="BI78" s="436">
        <v>0</v>
      </c>
      <c r="BJ78" s="436">
        <v>0</v>
      </c>
      <c r="BK78" s="437">
        <f t="shared" si="94"/>
        <v>0</v>
      </c>
      <c r="BL78" s="438">
        <v>0</v>
      </c>
      <c r="BM78" s="438">
        <v>0</v>
      </c>
      <c r="BN78" s="438">
        <v>0</v>
      </c>
      <c r="BO78" s="439">
        <f t="shared" si="95"/>
        <v>0</v>
      </c>
      <c r="BP78" s="440">
        <f t="shared" si="96"/>
        <v>0</v>
      </c>
      <c r="BQ78" s="441">
        <f t="shared" si="97"/>
        <v>0</v>
      </c>
      <c r="BR78" s="446" t="str">
        <f t="shared" si="98"/>
        <v/>
      </c>
      <c r="BS78" s="326">
        <v>0</v>
      </c>
      <c r="BT78" s="9">
        <v>0</v>
      </c>
      <c r="BU78" s="9"/>
      <c r="BV78" s="428">
        <f t="shared" si="99"/>
        <v>0</v>
      </c>
      <c r="BW78" s="429">
        <v>0</v>
      </c>
      <c r="BX78" s="429">
        <v>0</v>
      </c>
      <c r="BY78" s="429">
        <v>0</v>
      </c>
      <c r="BZ78" s="430">
        <f t="shared" si="100"/>
        <v>0</v>
      </c>
      <c r="CA78" s="431">
        <v>0</v>
      </c>
      <c r="CB78" s="431">
        <v>0</v>
      </c>
      <c r="CC78" s="431">
        <v>0</v>
      </c>
      <c r="CD78" s="432">
        <f t="shared" si="101"/>
        <v>0</v>
      </c>
      <c r="CE78" s="91">
        <f t="shared" si="102"/>
        <v>0</v>
      </c>
      <c r="CF78" s="433">
        <f t="shared" si="103"/>
        <v>0</v>
      </c>
      <c r="CG78" s="456" t="str">
        <f t="shared" si="104"/>
        <v/>
      </c>
      <c r="CH78" s="382"/>
      <c r="CI78" s="58"/>
      <c r="CJ78" s="58"/>
      <c r="CK78" s="58"/>
      <c r="CL78" s="58"/>
      <c r="CM78" s="60">
        <f t="shared" si="72"/>
        <v>0</v>
      </c>
      <c r="CN78" s="298">
        <f t="shared" si="105"/>
        <v>0</v>
      </c>
      <c r="CO78" s="322" t="str">
        <f t="shared" si="131"/>
        <v/>
      </c>
      <c r="CP78" s="357"/>
      <c r="CQ78" s="82"/>
      <c r="CR78" s="82"/>
      <c r="CS78" s="82"/>
      <c r="CT78" s="82"/>
      <c r="CU78" s="91">
        <f t="shared" si="73"/>
        <v>0</v>
      </c>
      <c r="CV78" s="53">
        <f t="shared" si="106"/>
        <v>0</v>
      </c>
      <c r="CW78" s="358" t="str">
        <f t="shared" si="132"/>
        <v/>
      </c>
      <c r="CX78" s="346"/>
      <c r="CY78" s="57"/>
      <c r="CZ78" s="57"/>
      <c r="DA78" s="57"/>
      <c r="DB78" s="57"/>
      <c r="DC78" s="94">
        <f t="shared" si="74"/>
        <v>0</v>
      </c>
      <c r="DD78" s="52">
        <f t="shared" si="107"/>
        <v>0</v>
      </c>
      <c r="DE78" s="347" t="str">
        <f t="shared" si="133"/>
        <v/>
      </c>
      <c r="DF78" s="335"/>
      <c r="DG78" s="58"/>
      <c r="DH78" s="58"/>
      <c r="DI78" s="58"/>
      <c r="DJ78" s="58"/>
      <c r="DK78" s="60">
        <f t="shared" si="75"/>
        <v>0</v>
      </c>
      <c r="DL78" s="298" t="str">
        <f t="shared" si="108"/>
        <v/>
      </c>
      <c r="DM78" s="336" t="str">
        <f t="shared" si="109"/>
        <v/>
      </c>
      <c r="DN78" s="326"/>
      <c r="DO78" s="9"/>
      <c r="DP78" s="327" t="str">
        <f t="shared" si="110"/>
        <v/>
      </c>
      <c r="DQ78" s="309">
        <f t="shared" si="111"/>
        <v>900</v>
      </c>
      <c r="DR78" s="50">
        <f t="shared" si="112"/>
        <v>0</v>
      </c>
      <c r="DS78" s="297">
        <f t="shared" si="113"/>
        <v>0</v>
      </c>
      <c r="DT78" s="54" t="str">
        <f t="shared" si="114"/>
        <v/>
      </c>
      <c r="DU78" s="51" t="str">
        <f t="shared" si="115"/>
        <v/>
      </c>
      <c r="DV78" s="51" t="str">
        <f t="shared" si="116"/>
        <v/>
      </c>
      <c r="DW78" s="318" t="str">
        <f t="shared" si="117"/>
        <v/>
      </c>
      <c r="DX78" s="56">
        <f t="shared" si="118"/>
        <v>0</v>
      </c>
      <c r="DY78" s="689"/>
      <c r="DZ78" s="690"/>
      <c r="EB78" s="300">
        <f t="shared" si="119"/>
        <v>0</v>
      </c>
      <c r="EC78" s="300" t="s">
        <v>128</v>
      </c>
      <c r="ED78" s="300">
        <f t="shared" si="120"/>
        <v>100</v>
      </c>
      <c r="EE78" s="300" t="str">
        <f t="shared" si="121"/>
        <v>0/100</v>
      </c>
      <c r="EF78" s="300">
        <f t="shared" si="122"/>
        <v>0</v>
      </c>
      <c r="EG78" s="300" t="s">
        <v>128</v>
      </c>
      <c r="EH78" s="300">
        <f t="shared" si="123"/>
        <v>100</v>
      </c>
      <c r="EI78" s="300" t="str">
        <f t="shared" si="124"/>
        <v>0/100</v>
      </c>
      <c r="EJ78" s="300">
        <f t="shared" si="125"/>
        <v>0</v>
      </c>
      <c r="EK78" s="300" t="s">
        <v>128</v>
      </c>
      <c r="EL78" s="300">
        <f t="shared" si="126"/>
        <v>100</v>
      </c>
      <c r="EM78" s="300" t="str">
        <f t="shared" si="127"/>
        <v>0/100</v>
      </c>
      <c r="EN78" s="300">
        <f t="shared" si="128"/>
        <v>0</v>
      </c>
      <c r="EO78" s="300" t="s">
        <v>128</v>
      </c>
      <c r="EP78" s="300">
        <f t="shared" si="129"/>
        <v>0</v>
      </c>
      <c r="EQ78" s="300" t="str">
        <f t="shared" si="130"/>
        <v>0/0</v>
      </c>
    </row>
    <row r="79" spans="1:147" ht="15.75">
      <c r="A79" s="6">
        <f t="shared" si="76"/>
        <v>0</v>
      </c>
      <c r="B79" s="309">
        <v>71</v>
      </c>
      <c r="C79" s="51">
        <f t="shared" si="77"/>
        <v>0</v>
      </c>
      <c r="D79" s="8"/>
      <c r="E79" s="65"/>
      <c r="F79" s="7"/>
      <c r="G79" s="8"/>
      <c r="H79" s="8"/>
      <c r="I79" s="8"/>
      <c r="J79" s="533"/>
      <c r="K79" s="480">
        <v>0</v>
      </c>
      <c r="L79" s="412">
        <v>0</v>
      </c>
      <c r="M79" s="412"/>
      <c r="N79" s="413">
        <f t="shared" si="78"/>
        <v>0</v>
      </c>
      <c r="O79" s="414">
        <v>0</v>
      </c>
      <c r="P79" s="414">
        <v>0</v>
      </c>
      <c r="Q79" s="414">
        <v>0</v>
      </c>
      <c r="R79" s="415">
        <f t="shared" si="134"/>
        <v>0</v>
      </c>
      <c r="S79" s="416">
        <v>0</v>
      </c>
      <c r="T79" s="416">
        <v>0</v>
      </c>
      <c r="U79" s="416">
        <v>0</v>
      </c>
      <c r="V79" s="417">
        <f t="shared" si="135"/>
        <v>0</v>
      </c>
      <c r="W79" s="418">
        <f t="shared" si="136"/>
        <v>0</v>
      </c>
      <c r="X79" s="419">
        <f t="shared" si="79"/>
        <v>0</v>
      </c>
      <c r="Y79" s="481" t="str">
        <f t="shared" si="80"/>
        <v/>
      </c>
      <c r="Z79" s="466">
        <v>0</v>
      </c>
      <c r="AA79" s="420">
        <v>0</v>
      </c>
      <c r="AB79" s="420"/>
      <c r="AC79" s="421">
        <f t="shared" si="81"/>
        <v>0</v>
      </c>
      <c r="AD79" s="422">
        <v>0</v>
      </c>
      <c r="AE79" s="422">
        <v>0</v>
      </c>
      <c r="AF79" s="422">
        <v>0</v>
      </c>
      <c r="AG79" s="423">
        <f t="shared" si="82"/>
        <v>0</v>
      </c>
      <c r="AH79" s="424">
        <v>0</v>
      </c>
      <c r="AI79" s="424">
        <v>0</v>
      </c>
      <c r="AJ79" s="424">
        <v>0</v>
      </c>
      <c r="AK79" s="425">
        <f t="shared" si="83"/>
        <v>0</v>
      </c>
      <c r="AL79" s="426">
        <f t="shared" si="84"/>
        <v>0</v>
      </c>
      <c r="AM79" s="427">
        <f t="shared" si="85"/>
        <v>0</v>
      </c>
      <c r="AN79" s="467" t="str">
        <f t="shared" si="86"/>
        <v/>
      </c>
      <c r="AO79" s="326">
        <v>0</v>
      </c>
      <c r="AP79" s="9">
        <v>0</v>
      </c>
      <c r="AQ79" s="9"/>
      <c r="AR79" s="428">
        <f t="shared" si="87"/>
        <v>0</v>
      </c>
      <c r="AS79" s="429">
        <v>0</v>
      </c>
      <c r="AT79" s="429">
        <v>0</v>
      </c>
      <c r="AU79" s="429">
        <v>0</v>
      </c>
      <c r="AV79" s="430">
        <f t="shared" si="88"/>
        <v>0</v>
      </c>
      <c r="AW79" s="431">
        <v>0</v>
      </c>
      <c r="AX79" s="431">
        <v>0</v>
      </c>
      <c r="AY79" s="431">
        <v>0</v>
      </c>
      <c r="AZ79" s="432">
        <f t="shared" si="89"/>
        <v>0</v>
      </c>
      <c r="BA79" s="91">
        <f t="shared" si="90"/>
        <v>0</v>
      </c>
      <c r="BB79" s="433">
        <f t="shared" si="91"/>
        <v>0</v>
      </c>
      <c r="BC79" s="456" t="str">
        <f t="shared" si="92"/>
        <v/>
      </c>
      <c r="BD79" s="445">
        <v>0</v>
      </c>
      <c r="BE79" s="434">
        <v>0</v>
      </c>
      <c r="BF79" s="434"/>
      <c r="BG79" s="435">
        <f t="shared" si="93"/>
        <v>0</v>
      </c>
      <c r="BH79" s="436">
        <v>0</v>
      </c>
      <c r="BI79" s="436">
        <v>0</v>
      </c>
      <c r="BJ79" s="436">
        <v>0</v>
      </c>
      <c r="BK79" s="437">
        <f t="shared" si="94"/>
        <v>0</v>
      </c>
      <c r="BL79" s="438">
        <v>0</v>
      </c>
      <c r="BM79" s="438">
        <v>0</v>
      </c>
      <c r="BN79" s="438">
        <v>0</v>
      </c>
      <c r="BO79" s="439">
        <f t="shared" si="95"/>
        <v>0</v>
      </c>
      <c r="BP79" s="440">
        <f t="shared" si="96"/>
        <v>0</v>
      </c>
      <c r="BQ79" s="441">
        <f t="shared" si="97"/>
        <v>0</v>
      </c>
      <c r="BR79" s="446" t="str">
        <f t="shared" si="98"/>
        <v/>
      </c>
      <c r="BS79" s="326">
        <v>0</v>
      </c>
      <c r="BT79" s="9">
        <v>0</v>
      </c>
      <c r="BU79" s="9"/>
      <c r="BV79" s="428">
        <f t="shared" si="99"/>
        <v>0</v>
      </c>
      <c r="BW79" s="429">
        <v>0</v>
      </c>
      <c r="BX79" s="429">
        <v>0</v>
      </c>
      <c r="BY79" s="429">
        <v>0</v>
      </c>
      <c r="BZ79" s="430">
        <f t="shared" si="100"/>
        <v>0</v>
      </c>
      <c r="CA79" s="431">
        <v>0</v>
      </c>
      <c r="CB79" s="431">
        <v>0</v>
      </c>
      <c r="CC79" s="431">
        <v>0</v>
      </c>
      <c r="CD79" s="432">
        <f t="shared" si="101"/>
        <v>0</v>
      </c>
      <c r="CE79" s="91">
        <f t="shared" si="102"/>
        <v>0</v>
      </c>
      <c r="CF79" s="433">
        <f t="shared" si="103"/>
        <v>0</v>
      </c>
      <c r="CG79" s="456" t="str">
        <f t="shared" si="104"/>
        <v/>
      </c>
      <c r="CH79" s="382"/>
      <c r="CI79" s="58"/>
      <c r="CJ79" s="58"/>
      <c r="CK79" s="58"/>
      <c r="CL79" s="58"/>
      <c r="CM79" s="60">
        <f t="shared" si="72"/>
        <v>0</v>
      </c>
      <c r="CN79" s="298">
        <f t="shared" si="105"/>
        <v>0</v>
      </c>
      <c r="CO79" s="322" t="str">
        <f t="shared" si="131"/>
        <v/>
      </c>
      <c r="CP79" s="357"/>
      <c r="CQ79" s="82"/>
      <c r="CR79" s="82"/>
      <c r="CS79" s="82"/>
      <c r="CT79" s="82"/>
      <c r="CU79" s="91">
        <f t="shared" si="73"/>
        <v>0</v>
      </c>
      <c r="CV79" s="53">
        <f t="shared" si="106"/>
        <v>0</v>
      </c>
      <c r="CW79" s="358" t="str">
        <f t="shared" si="132"/>
        <v/>
      </c>
      <c r="CX79" s="346"/>
      <c r="CY79" s="57"/>
      <c r="CZ79" s="57"/>
      <c r="DA79" s="57"/>
      <c r="DB79" s="57"/>
      <c r="DC79" s="94">
        <f t="shared" si="74"/>
        <v>0</v>
      </c>
      <c r="DD79" s="52">
        <f t="shared" si="107"/>
        <v>0</v>
      </c>
      <c r="DE79" s="347" t="str">
        <f t="shared" si="133"/>
        <v/>
      </c>
      <c r="DF79" s="335"/>
      <c r="DG79" s="58"/>
      <c r="DH79" s="58"/>
      <c r="DI79" s="58"/>
      <c r="DJ79" s="58"/>
      <c r="DK79" s="60">
        <f t="shared" si="75"/>
        <v>0</v>
      </c>
      <c r="DL79" s="298" t="str">
        <f t="shared" si="108"/>
        <v/>
      </c>
      <c r="DM79" s="336" t="str">
        <f t="shared" si="109"/>
        <v/>
      </c>
      <c r="DN79" s="326"/>
      <c r="DO79" s="9"/>
      <c r="DP79" s="327" t="str">
        <f t="shared" si="110"/>
        <v/>
      </c>
      <c r="DQ79" s="309">
        <f t="shared" si="111"/>
        <v>900</v>
      </c>
      <c r="DR79" s="50">
        <f t="shared" si="112"/>
        <v>0</v>
      </c>
      <c r="DS79" s="297">
        <f t="shared" si="113"/>
        <v>0</v>
      </c>
      <c r="DT79" s="54" t="str">
        <f t="shared" si="114"/>
        <v/>
      </c>
      <c r="DU79" s="51" t="str">
        <f t="shared" si="115"/>
        <v/>
      </c>
      <c r="DV79" s="51" t="str">
        <f t="shared" si="116"/>
        <v/>
      </c>
      <c r="DW79" s="318" t="str">
        <f t="shared" si="117"/>
        <v/>
      </c>
      <c r="DX79" s="56">
        <f t="shared" si="118"/>
        <v>0</v>
      </c>
      <c r="DY79" s="689"/>
      <c r="DZ79" s="690"/>
      <c r="EB79" s="300">
        <f t="shared" si="119"/>
        <v>0</v>
      </c>
      <c r="EC79" s="300" t="s">
        <v>128</v>
      </c>
      <c r="ED79" s="300">
        <f t="shared" si="120"/>
        <v>100</v>
      </c>
      <c r="EE79" s="300" t="str">
        <f t="shared" si="121"/>
        <v>0/100</v>
      </c>
      <c r="EF79" s="300">
        <f t="shared" si="122"/>
        <v>0</v>
      </c>
      <c r="EG79" s="300" t="s">
        <v>128</v>
      </c>
      <c r="EH79" s="300">
        <f t="shared" si="123"/>
        <v>100</v>
      </c>
      <c r="EI79" s="300" t="str">
        <f t="shared" si="124"/>
        <v>0/100</v>
      </c>
      <c r="EJ79" s="300">
        <f t="shared" si="125"/>
        <v>0</v>
      </c>
      <c r="EK79" s="300" t="s">
        <v>128</v>
      </c>
      <c r="EL79" s="300">
        <f t="shared" si="126"/>
        <v>100</v>
      </c>
      <c r="EM79" s="300" t="str">
        <f t="shared" si="127"/>
        <v>0/100</v>
      </c>
      <c r="EN79" s="300">
        <f t="shared" si="128"/>
        <v>0</v>
      </c>
      <c r="EO79" s="300" t="s">
        <v>128</v>
      </c>
      <c r="EP79" s="300">
        <f t="shared" si="129"/>
        <v>0</v>
      </c>
      <c r="EQ79" s="300" t="str">
        <f t="shared" si="130"/>
        <v>0/0</v>
      </c>
    </row>
    <row r="80" spans="1:147" ht="15.75">
      <c r="A80" s="6">
        <f t="shared" si="76"/>
        <v>0</v>
      </c>
      <c r="B80" s="308">
        <v>72</v>
      </c>
      <c r="C80" s="51">
        <f t="shared" si="77"/>
        <v>0</v>
      </c>
      <c r="D80" s="8"/>
      <c r="E80" s="65"/>
      <c r="F80" s="7"/>
      <c r="G80" s="8"/>
      <c r="H80" s="8"/>
      <c r="I80" s="8"/>
      <c r="J80" s="533"/>
      <c r="K80" s="480">
        <v>0</v>
      </c>
      <c r="L80" s="412">
        <v>0</v>
      </c>
      <c r="M80" s="412"/>
      <c r="N80" s="413">
        <f t="shared" si="78"/>
        <v>0</v>
      </c>
      <c r="O80" s="414">
        <v>0</v>
      </c>
      <c r="P80" s="414">
        <v>0</v>
      </c>
      <c r="Q80" s="414">
        <v>0</v>
      </c>
      <c r="R80" s="415">
        <f t="shared" si="134"/>
        <v>0</v>
      </c>
      <c r="S80" s="416">
        <v>0</v>
      </c>
      <c r="T80" s="416">
        <v>0</v>
      </c>
      <c r="U80" s="416">
        <v>0</v>
      </c>
      <c r="V80" s="417">
        <f t="shared" si="135"/>
        <v>0</v>
      </c>
      <c r="W80" s="418">
        <f t="shared" si="136"/>
        <v>0</v>
      </c>
      <c r="X80" s="419">
        <f t="shared" si="79"/>
        <v>0</v>
      </c>
      <c r="Y80" s="481" t="str">
        <f t="shared" si="80"/>
        <v/>
      </c>
      <c r="Z80" s="466">
        <v>0</v>
      </c>
      <c r="AA80" s="420">
        <v>0</v>
      </c>
      <c r="AB80" s="420"/>
      <c r="AC80" s="421">
        <f t="shared" si="81"/>
        <v>0</v>
      </c>
      <c r="AD80" s="422">
        <v>0</v>
      </c>
      <c r="AE80" s="422">
        <v>0</v>
      </c>
      <c r="AF80" s="422">
        <v>0</v>
      </c>
      <c r="AG80" s="423">
        <f t="shared" si="82"/>
        <v>0</v>
      </c>
      <c r="AH80" s="424">
        <v>0</v>
      </c>
      <c r="AI80" s="424">
        <v>0</v>
      </c>
      <c r="AJ80" s="424">
        <v>0</v>
      </c>
      <c r="AK80" s="425">
        <f t="shared" si="83"/>
        <v>0</v>
      </c>
      <c r="AL80" s="426">
        <f t="shared" si="84"/>
        <v>0</v>
      </c>
      <c r="AM80" s="427">
        <f t="shared" si="85"/>
        <v>0</v>
      </c>
      <c r="AN80" s="467" t="str">
        <f t="shared" si="86"/>
        <v/>
      </c>
      <c r="AO80" s="326">
        <v>0</v>
      </c>
      <c r="AP80" s="9">
        <v>0</v>
      </c>
      <c r="AQ80" s="9"/>
      <c r="AR80" s="428">
        <f t="shared" si="87"/>
        <v>0</v>
      </c>
      <c r="AS80" s="429">
        <v>0</v>
      </c>
      <c r="AT80" s="429">
        <v>0</v>
      </c>
      <c r="AU80" s="429">
        <v>0</v>
      </c>
      <c r="AV80" s="430">
        <f t="shared" si="88"/>
        <v>0</v>
      </c>
      <c r="AW80" s="431">
        <v>0</v>
      </c>
      <c r="AX80" s="431">
        <v>0</v>
      </c>
      <c r="AY80" s="431">
        <v>0</v>
      </c>
      <c r="AZ80" s="432">
        <f t="shared" si="89"/>
        <v>0</v>
      </c>
      <c r="BA80" s="91">
        <f t="shared" si="90"/>
        <v>0</v>
      </c>
      <c r="BB80" s="433">
        <f t="shared" si="91"/>
        <v>0</v>
      </c>
      <c r="BC80" s="456" t="str">
        <f t="shared" si="92"/>
        <v/>
      </c>
      <c r="BD80" s="445">
        <v>0</v>
      </c>
      <c r="BE80" s="434">
        <v>0</v>
      </c>
      <c r="BF80" s="434"/>
      <c r="BG80" s="435">
        <f t="shared" si="93"/>
        <v>0</v>
      </c>
      <c r="BH80" s="436">
        <v>0</v>
      </c>
      <c r="BI80" s="436">
        <v>0</v>
      </c>
      <c r="BJ80" s="436">
        <v>0</v>
      </c>
      <c r="BK80" s="437">
        <f t="shared" si="94"/>
        <v>0</v>
      </c>
      <c r="BL80" s="438">
        <v>0</v>
      </c>
      <c r="BM80" s="438">
        <v>0</v>
      </c>
      <c r="BN80" s="438">
        <v>0</v>
      </c>
      <c r="BO80" s="439">
        <f t="shared" si="95"/>
        <v>0</v>
      </c>
      <c r="BP80" s="440">
        <f t="shared" si="96"/>
        <v>0</v>
      </c>
      <c r="BQ80" s="441">
        <f t="shared" si="97"/>
        <v>0</v>
      </c>
      <c r="BR80" s="446" t="str">
        <f t="shared" si="98"/>
        <v/>
      </c>
      <c r="BS80" s="326">
        <v>0</v>
      </c>
      <c r="BT80" s="9">
        <v>0</v>
      </c>
      <c r="BU80" s="9"/>
      <c r="BV80" s="428">
        <f t="shared" si="99"/>
        <v>0</v>
      </c>
      <c r="BW80" s="429">
        <v>0</v>
      </c>
      <c r="BX80" s="429">
        <v>0</v>
      </c>
      <c r="BY80" s="429">
        <v>0</v>
      </c>
      <c r="BZ80" s="430">
        <f t="shared" si="100"/>
        <v>0</v>
      </c>
      <c r="CA80" s="431">
        <v>0</v>
      </c>
      <c r="CB80" s="431">
        <v>0</v>
      </c>
      <c r="CC80" s="431">
        <v>0</v>
      </c>
      <c r="CD80" s="432">
        <f t="shared" si="101"/>
        <v>0</v>
      </c>
      <c r="CE80" s="91">
        <f t="shared" si="102"/>
        <v>0</v>
      </c>
      <c r="CF80" s="433">
        <f t="shared" si="103"/>
        <v>0</v>
      </c>
      <c r="CG80" s="456" t="str">
        <f t="shared" si="104"/>
        <v/>
      </c>
      <c r="CH80" s="382"/>
      <c r="CI80" s="58"/>
      <c r="CJ80" s="58"/>
      <c r="CK80" s="58"/>
      <c r="CL80" s="58"/>
      <c r="CM80" s="60">
        <f t="shared" si="72"/>
        <v>0</v>
      </c>
      <c r="CN80" s="298">
        <f t="shared" si="105"/>
        <v>0</v>
      </c>
      <c r="CO80" s="322" t="str">
        <f t="shared" si="131"/>
        <v/>
      </c>
      <c r="CP80" s="357"/>
      <c r="CQ80" s="82"/>
      <c r="CR80" s="82"/>
      <c r="CS80" s="82"/>
      <c r="CT80" s="82"/>
      <c r="CU80" s="91">
        <f t="shared" si="73"/>
        <v>0</v>
      </c>
      <c r="CV80" s="53">
        <f t="shared" si="106"/>
        <v>0</v>
      </c>
      <c r="CW80" s="358" t="str">
        <f t="shared" si="132"/>
        <v/>
      </c>
      <c r="CX80" s="346"/>
      <c r="CY80" s="57"/>
      <c r="CZ80" s="57"/>
      <c r="DA80" s="57"/>
      <c r="DB80" s="57"/>
      <c r="DC80" s="94">
        <f t="shared" si="74"/>
        <v>0</v>
      </c>
      <c r="DD80" s="52">
        <f t="shared" si="107"/>
        <v>0</v>
      </c>
      <c r="DE80" s="347" t="str">
        <f t="shared" si="133"/>
        <v/>
      </c>
      <c r="DF80" s="335"/>
      <c r="DG80" s="58"/>
      <c r="DH80" s="58"/>
      <c r="DI80" s="58"/>
      <c r="DJ80" s="58"/>
      <c r="DK80" s="60">
        <f t="shared" si="75"/>
        <v>0</v>
      </c>
      <c r="DL80" s="298" t="str">
        <f t="shared" si="108"/>
        <v/>
      </c>
      <c r="DM80" s="336" t="str">
        <f t="shared" si="109"/>
        <v/>
      </c>
      <c r="DN80" s="326"/>
      <c r="DO80" s="9"/>
      <c r="DP80" s="327" t="str">
        <f t="shared" si="110"/>
        <v/>
      </c>
      <c r="DQ80" s="309">
        <f t="shared" si="111"/>
        <v>900</v>
      </c>
      <c r="DR80" s="50">
        <f t="shared" si="112"/>
        <v>0</v>
      </c>
      <c r="DS80" s="297">
        <f t="shared" si="113"/>
        <v>0</v>
      </c>
      <c r="DT80" s="54" t="str">
        <f t="shared" si="114"/>
        <v/>
      </c>
      <c r="DU80" s="51" t="str">
        <f t="shared" si="115"/>
        <v/>
      </c>
      <c r="DV80" s="51" t="str">
        <f t="shared" si="116"/>
        <v/>
      </c>
      <c r="DW80" s="318" t="str">
        <f t="shared" si="117"/>
        <v/>
      </c>
      <c r="DX80" s="56">
        <f t="shared" si="118"/>
        <v>0</v>
      </c>
      <c r="DY80" s="689"/>
      <c r="DZ80" s="690"/>
      <c r="EB80" s="300">
        <f t="shared" si="119"/>
        <v>0</v>
      </c>
      <c r="EC80" s="300" t="s">
        <v>128</v>
      </c>
      <c r="ED80" s="300">
        <f t="shared" si="120"/>
        <v>100</v>
      </c>
      <c r="EE80" s="300" t="str">
        <f t="shared" si="121"/>
        <v>0/100</v>
      </c>
      <c r="EF80" s="300">
        <f t="shared" si="122"/>
        <v>0</v>
      </c>
      <c r="EG80" s="300" t="s">
        <v>128</v>
      </c>
      <c r="EH80" s="300">
        <f t="shared" si="123"/>
        <v>100</v>
      </c>
      <c r="EI80" s="300" t="str">
        <f t="shared" si="124"/>
        <v>0/100</v>
      </c>
      <c r="EJ80" s="300">
        <f t="shared" si="125"/>
        <v>0</v>
      </c>
      <c r="EK80" s="300" t="s">
        <v>128</v>
      </c>
      <c r="EL80" s="300">
        <f t="shared" si="126"/>
        <v>100</v>
      </c>
      <c r="EM80" s="300" t="str">
        <f t="shared" si="127"/>
        <v>0/100</v>
      </c>
      <c r="EN80" s="300">
        <f t="shared" si="128"/>
        <v>0</v>
      </c>
      <c r="EO80" s="300" t="s">
        <v>128</v>
      </c>
      <c r="EP80" s="300">
        <f t="shared" si="129"/>
        <v>0</v>
      </c>
      <c r="EQ80" s="300" t="str">
        <f t="shared" si="130"/>
        <v>0/0</v>
      </c>
    </row>
    <row r="81" spans="1:147" ht="15.75">
      <c r="A81" s="6">
        <f t="shared" si="76"/>
        <v>0</v>
      </c>
      <c r="B81" s="309">
        <v>73</v>
      </c>
      <c r="C81" s="51">
        <f t="shared" si="77"/>
        <v>0</v>
      </c>
      <c r="D81" s="8"/>
      <c r="E81" s="65"/>
      <c r="F81" s="7"/>
      <c r="G81" s="8"/>
      <c r="H81" s="8"/>
      <c r="I81" s="8"/>
      <c r="J81" s="533"/>
      <c r="K81" s="480">
        <v>0</v>
      </c>
      <c r="L81" s="412">
        <v>0</v>
      </c>
      <c r="M81" s="412"/>
      <c r="N81" s="413">
        <f t="shared" si="78"/>
        <v>0</v>
      </c>
      <c r="O81" s="414">
        <v>0</v>
      </c>
      <c r="P81" s="414">
        <v>0</v>
      </c>
      <c r="Q81" s="414">
        <v>0</v>
      </c>
      <c r="R81" s="415">
        <f t="shared" si="134"/>
        <v>0</v>
      </c>
      <c r="S81" s="416">
        <v>0</v>
      </c>
      <c r="T81" s="416">
        <v>0</v>
      </c>
      <c r="U81" s="416">
        <v>0</v>
      </c>
      <c r="V81" s="417">
        <f t="shared" si="135"/>
        <v>0</v>
      </c>
      <c r="W81" s="418">
        <f t="shared" si="136"/>
        <v>0</v>
      </c>
      <c r="X81" s="419">
        <f t="shared" si="79"/>
        <v>0</v>
      </c>
      <c r="Y81" s="481" t="str">
        <f t="shared" si="80"/>
        <v/>
      </c>
      <c r="Z81" s="466">
        <v>0</v>
      </c>
      <c r="AA81" s="420">
        <v>0</v>
      </c>
      <c r="AB81" s="420"/>
      <c r="AC81" s="421">
        <f t="shared" si="81"/>
        <v>0</v>
      </c>
      <c r="AD81" s="422">
        <v>0</v>
      </c>
      <c r="AE81" s="422">
        <v>0</v>
      </c>
      <c r="AF81" s="422">
        <v>0</v>
      </c>
      <c r="AG81" s="423">
        <f t="shared" si="82"/>
        <v>0</v>
      </c>
      <c r="AH81" s="424">
        <v>0</v>
      </c>
      <c r="AI81" s="424">
        <v>0</v>
      </c>
      <c r="AJ81" s="424">
        <v>0</v>
      </c>
      <c r="AK81" s="425">
        <f t="shared" si="83"/>
        <v>0</v>
      </c>
      <c r="AL81" s="426">
        <f t="shared" si="84"/>
        <v>0</v>
      </c>
      <c r="AM81" s="427">
        <f t="shared" si="85"/>
        <v>0</v>
      </c>
      <c r="AN81" s="467" t="str">
        <f t="shared" si="86"/>
        <v/>
      </c>
      <c r="AO81" s="326">
        <v>0</v>
      </c>
      <c r="AP81" s="9">
        <v>0</v>
      </c>
      <c r="AQ81" s="9"/>
      <c r="AR81" s="428">
        <f t="shared" si="87"/>
        <v>0</v>
      </c>
      <c r="AS81" s="429">
        <v>0</v>
      </c>
      <c r="AT81" s="429">
        <v>0</v>
      </c>
      <c r="AU81" s="429">
        <v>0</v>
      </c>
      <c r="AV81" s="430">
        <f t="shared" si="88"/>
        <v>0</v>
      </c>
      <c r="AW81" s="431">
        <v>0</v>
      </c>
      <c r="AX81" s="431">
        <v>0</v>
      </c>
      <c r="AY81" s="431">
        <v>0</v>
      </c>
      <c r="AZ81" s="432">
        <f t="shared" si="89"/>
        <v>0</v>
      </c>
      <c r="BA81" s="91">
        <f t="shared" si="90"/>
        <v>0</v>
      </c>
      <c r="BB81" s="433">
        <f t="shared" si="91"/>
        <v>0</v>
      </c>
      <c r="BC81" s="456" t="str">
        <f t="shared" si="92"/>
        <v/>
      </c>
      <c r="BD81" s="445">
        <v>0</v>
      </c>
      <c r="BE81" s="434">
        <v>0</v>
      </c>
      <c r="BF81" s="434"/>
      <c r="BG81" s="435">
        <f t="shared" si="93"/>
        <v>0</v>
      </c>
      <c r="BH81" s="436">
        <v>0</v>
      </c>
      <c r="BI81" s="436">
        <v>0</v>
      </c>
      <c r="BJ81" s="436">
        <v>0</v>
      </c>
      <c r="BK81" s="437">
        <f t="shared" si="94"/>
        <v>0</v>
      </c>
      <c r="BL81" s="438">
        <v>0</v>
      </c>
      <c r="BM81" s="438">
        <v>0</v>
      </c>
      <c r="BN81" s="438">
        <v>0</v>
      </c>
      <c r="BO81" s="439">
        <f t="shared" si="95"/>
        <v>0</v>
      </c>
      <c r="BP81" s="440">
        <f t="shared" si="96"/>
        <v>0</v>
      </c>
      <c r="BQ81" s="441">
        <f t="shared" si="97"/>
        <v>0</v>
      </c>
      <c r="BR81" s="446" t="str">
        <f t="shared" si="98"/>
        <v/>
      </c>
      <c r="BS81" s="326">
        <v>0</v>
      </c>
      <c r="BT81" s="9">
        <v>0</v>
      </c>
      <c r="BU81" s="9"/>
      <c r="BV81" s="428">
        <f t="shared" si="99"/>
        <v>0</v>
      </c>
      <c r="BW81" s="429">
        <v>0</v>
      </c>
      <c r="BX81" s="429">
        <v>0</v>
      </c>
      <c r="BY81" s="429">
        <v>0</v>
      </c>
      <c r="BZ81" s="430">
        <f t="shared" si="100"/>
        <v>0</v>
      </c>
      <c r="CA81" s="431">
        <v>0</v>
      </c>
      <c r="CB81" s="431">
        <v>0</v>
      </c>
      <c r="CC81" s="431">
        <v>0</v>
      </c>
      <c r="CD81" s="432">
        <f t="shared" si="101"/>
        <v>0</v>
      </c>
      <c r="CE81" s="91">
        <f t="shared" si="102"/>
        <v>0</v>
      </c>
      <c r="CF81" s="433">
        <f t="shared" si="103"/>
        <v>0</v>
      </c>
      <c r="CG81" s="456" t="str">
        <f t="shared" si="104"/>
        <v/>
      </c>
      <c r="CH81" s="382"/>
      <c r="CI81" s="58"/>
      <c r="CJ81" s="58"/>
      <c r="CK81" s="58"/>
      <c r="CL81" s="58"/>
      <c r="CM81" s="60">
        <f t="shared" si="72"/>
        <v>0</v>
      </c>
      <c r="CN81" s="298">
        <f t="shared" si="105"/>
        <v>0</v>
      </c>
      <c r="CO81" s="322" t="str">
        <f t="shared" si="131"/>
        <v/>
      </c>
      <c r="CP81" s="357"/>
      <c r="CQ81" s="82"/>
      <c r="CR81" s="82"/>
      <c r="CS81" s="82"/>
      <c r="CT81" s="82"/>
      <c r="CU81" s="91">
        <f t="shared" si="73"/>
        <v>0</v>
      </c>
      <c r="CV81" s="53">
        <f t="shared" si="106"/>
        <v>0</v>
      </c>
      <c r="CW81" s="358" t="str">
        <f t="shared" si="132"/>
        <v/>
      </c>
      <c r="CX81" s="346"/>
      <c r="CY81" s="57"/>
      <c r="CZ81" s="57"/>
      <c r="DA81" s="57"/>
      <c r="DB81" s="57"/>
      <c r="DC81" s="94">
        <f t="shared" si="74"/>
        <v>0</v>
      </c>
      <c r="DD81" s="52">
        <f t="shared" si="107"/>
        <v>0</v>
      </c>
      <c r="DE81" s="347" t="str">
        <f t="shared" si="133"/>
        <v/>
      </c>
      <c r="DF81" s="335"/>
      <c r="DG81" s="58"/>
      <c r="DH81" s="58"/>
      <c r="DI81" s="58"/>
      <c r="DJ81" s="58"/>
      <c r="DK81" s="60">
        <f t="shared" si="75"/>
        <v>0</v>
      </c>
      <c r="DL81" s="298" t="str">
        <f t="shared" si="108"/>
        <v/>
      </c>
      <c r="DM81" s="336" t="str">
        <f t="shared" si="109"/>
        <v/>
      </c>
      <c r="DN81" s="326"/>
      <c r="DO81" s="9"/>
      <c r="DP81" s="327" t="str">
        <f t="shared" si="110"/>
        <v/>
      </c>
      <c r="DQ81" s="309">
        <f t="shared" si="111"/>
        <v>900</v>
      </c>
      <c r="DR81" s="50">
        <f t="shared" si="112"/>
        <v>0</v>
      </c>
      <c r="DS81" s="297">
        <f t="shared" si="113"/>
        <v>0</v>
      </c>
      <c r="DT81" s="54" t="str">
        <f t="shared" si="114"/>
        <v/>
      </c>
      <c r="DU81" s="51" t="str">
        <f t="shared" si="115"/>
        <v/>
      </c>
      <c r="DV81" s="51" t="str">
        <f t="shared" si="116"/>
        <v/>
      </c>
      <c r="DW81" s="318" t="str">
        <f t="shared" si="117"/>
        <v/>
      </c>
      <c r="DX81" s="56">
        <f t="shared" si="118"/>
        <v>0</v>
      </c>
      <c r="DY81" s="689"/>
      <c r="DZ81" s="690"/>
      <c r="EB81" s="300">
        <f t="shared" si="119"/>
        <v>0</v>
      </c>
      <c r="EC81" s="300" t="s">
        <v>128</v>
      </c>
      <c r="ED81" s="300">
        <f t="shared" si="120"/>
        <v>100</v>
      </c>
      <c r="EE81" s="300" t="str">
        <f t="shared" si="121"/>
        <v>0/100</v>
      </c>
      <c r="EF81" s="300">
        <f t="shared" si="122"/>
        <v>0</v>
      </c>
      <c r="EG81" s="300" t="s">
        <v>128</v>
      </c>
      <c r="EH81" s="300">
        <f t="shared" si="123"/>
        <v>100</v>
      </c>
      <c r="EI81" s="300" t="str">
        <f t="shared" si="124"/>
        <v>0/100</v>
      </c>
      <c r="EJ81" s="300">
        <f t="shared" si="125"/>
        <v>0</v>
      </c>
      <c r="EK81" s="300" t="s">
        <v>128</v>
      </c>
      <c r="EL81" s="300">
        <f t="shared" si="126"/>
        <v>100</v>
      </c>
      <c r="EM81" s="300" t="str">
        <f t="shared" si="127"/>
        <v>0/100</v>
      </c>
      <c r="EN81" s="300">
        <f t="shared" si="128"/>
        <v>0</v>
      </c>
      <c r="EO81" s="300" t="s">
        <v>128</v>
      </c>
      <c r="EP81" s="300">
        <f t="shared" si="129"/>
        <v>0</v>
      </c>
      <c r="EQ81" s="300" t="str">
        <f t="shared" si="130"/>
        <v>0/0</v>
      </c>
    </row>
    <row r="82" spans="1:147" ht="15.75">
      <c r="A82" s="6">
        <f t="shared" si="76"/>
        <v>0</v>
      </c>
      <c r="B82" s="308">
        <v>74</v>
      </c>
      <c r="C82" s="51">
        <f t="shared" si="77"/>
        <v>0</v>
      </c>
      <c r="D82" s="8"/>
      <c r="E82" s="65"/>
      <c r="F82" s="7"/>
      <c r="G82" s="8"/>
      <c r="H82" s="8"/>
      <c r="I82" s="8"/>
      <c r="J82" s="533"/>
      <c r="K82" s="480">
        <v>0</v>
      </c>
      <c r="L82" s="412">
        <v>0</v>
      </c>
      <c r="M82" s="412"/>
      <c r="N82" s="413">
        <f t="shared" si="78"/>
        <v>0</v>
      </c>
      <c r="O82" s="414">
        <v>0</v>
      </c>
      <c r="P82" s="414">
        <v>0</v>
      </c>
      <c r="Q82" s="414">
        <v>0</v>
      </c>
      <c r="R82" s="415">
        <f t="shared" si="134"/>
        <v>0</v>
      </c>
      <c r="S82" s="416">
        <v>0</v>
      </c>
      <c r="T82" s="416">
        <v>0</v>
      </c>
      <c r="U82" s="416">
        <v>0</v>
      </c>
      <c r="V82" s="417">
        <f t="shared" si="135"/>
        <v>0</v>
      </c>
      <c r="W82" s="418">
        <f t="shared" si="136"/>
        <v>0</v>
      </c>
      <c r="X82" s="419">
        <f t="shared" si="79"/>
        <v>0</v>
      </c>
      <c r="Y82" s="481" t="str">
        <f t="shared" si="80"/>
        <v/>
      </c>
      <c r="Z82" s="466">
        <v>0</v>
      </c>
      <c r="AA82" s="420">
        <v>0</v>
      </c>
      <c r="AB82" s="420"/>
      <c r="AC82" s="421">
        <f t="shared" si="81"/>
        <v>0</v>
      </c>
      <c r="AD82" s="422">
        <v>0</v>
      </c>
      <c r="AE82" s="422">
        <v>0</v>
      </c>
      <c r="AF82" s="422">
        <v>0</v>
      </c>
      <c r="AG82" s="423">
        <f t="shared" si="82"/>
        <v>0</v>
      </c>
      <c r="AH82" s="424">
        <v>0</v>
      </c>
      <c r="AI82" s="424">
        <v>0</v>
      </c>
      <c r="AJ82" s="424">
        <v>0</v>
      </c>
      <c r="AK82" s="425">
        <f t="shared" si="83"/>
        <v>0</v>
      </c>
      <c r="AL82" s="426">
        <f t="shared" si="84"/>
        <v>0</v>
      </c>
      <c r="AM82" s="427">
        <f t="shared" si="85"/>
        <v>0</v>
      </c>
      <c r="AN82" s="467" t="str">
        <f t="shared" si="86"/>
        <v/>
      </c>
      <c r="AO82" s="326">
        <v>0</v>
      </c>
      <c r="AP82" s="9">
        <v>0</v>
      </c>
      <c r="AQ82" s="9"/>
      <c r="AR82" s="428">
        <f t="shared" si="87"/>
        <v>0</v>
      </c>
      <c r="AS82" s="429">
        <v>0</v>
      </c>
      <c r="AT82" s="429">
        <v>0</v>
      </c>
      <c r="AU82" s="429">
        <v>0</v>
      </c>
      <c r="AV82" s="430">
        <f t="shared" si="88"/>
        <v>0</v>
      </c>
      <c r="AW82" s="431">
        <v>0</v>
      </c>
      <c r="AX82" s="431">
        <v>0</v>
      </c>
      <c r="AY82" s="431">
        <v>0</v>
      </c>
      <c r="AZ82" s="432">
        <f t="shared" si="89"/>
        <v>0</v>
      </c>
      <c r="BA82" s="91">
        <f t="shared" si="90"/>
        <v>0</v>
      </c>
      <c r="BB82" s="433">
        <f t="shared" si="91"/>
        <v>0</v>
      </c>
      <c r="BC82" s="456" t="str">
        <f t="shared" si="92"/>
        <v/>
      </c>
      <c r="BD82" s="445">
        <v>0</v>
      </c>
      <c r="BE82" s="434">
        <v>0</v>
      </c>
      <c r="BF82" s="434"/>
      <c r="BG82" s="435">
        <f t="shared" si="93"/>
        <v>0</v>
      </c>
      <c r="BH82" s="436">
        <v>0</v>
      </c>
      <c r="BI82" s="436">
        <v>0</v>
      </c>
      <c r="BJ82" s="436">
        <v>0</v>
      </c>
      <c r="BK82" s="437">
        <f t="shared" si="94"/>
        <v>0</v>
      </c>
      <c r="BL82" s="438">
        <v>0</v>
      </c>
      <c r="BM82" s="438">
        <v>0</v>
      </c>
      <c r="BN82" s="438">
        <v>0</v>
      </c>
      <c r="BO82" s="439">
        <f t="shared" si="95"/>
        <v>0</v>
      </c>
      <c r="BP82" s="440">
        <f t="shared" si="96"/>
        <v>0</v>
      </c>
      <c r="BQ82" s="441">
        <f t="shared" si="97"/>
        <v>0</v>
      </c>
      <c r="BR82" s="446" t="str">
        <f t="shared" si="98"/>
        <v/>
      </c>
      <c r="BS82" s="326">
        <v>0</v>
      </c>
      <c r="BT82" s="9">
        <v>0</v>
      </c>
      <c r="BU82" s="9"/>
      <c r="BV82" s="428">
        <f t="shared" si="99"/>
        <v>0</v>
      </c>
      <c r="BW82" s="429">
        <v>0</v>
      </c>
      <c r="BX82" s="429">
        <v>0</v>
      </c>
      <c r="BY82" s="429">
        <v>0</v>
      </c>
      <c r="BZ82" s="430">
        <f t="shared" si="100"/>
        <v>0</v>
      </c>
      <c r="CA82" s="431">
        <v>0</v>
      </c>
      <c r="CB82" s="431">
        <v>0</v>
      </c>
      <c r="CC82" s="431">
        <v>0</v>
      </c>
      <c r="CD82" s="432">
        <f t="shared" si="101"/>
        <v>0</v>
      </c>
      <c r="CE82" s="91">
        <f t="shared" si="102"/>
        <v>0</v>
      </c>
      <c r="CF82" s="433">
        <f t="shared" si="103"/>
        <v>0</v>
      </c>
      <c r="CG82" s="456" t="str">
        <f t="shared" si="104"/>
        <v/>
      </c>
      <c r="CH82" s="382"/>
      <c r="CI82" s="58"/>
      <c r="CJ82" s="58"/>
      <c r="CK82" s="58"/>
      <c r="CL82" s="58"/>
      <c r="CM82" s="60">
        <f t="shared" si="72"/>
        <v>0</v>
      </c>
      <c r="CN82" s="298">
        <f t="shared" si="105"/>
        <v>0</v>
      </c>
      <c r="CO82" s="322" t="str">
        <f t="shared" si="131"/>
        <v/>
      </c>
      <c r="CP82" s="357"/>
      <c r="CQ82" s="82"/>
      <c r="CR82" s="82"/>
      <c r="CS82" s="82"/>
      <c r="CT82" s="82"/>
      <c r="CU82" s="91">
        <f t="shared" si="73"/>
        <v>0</v>
      </c>
      <c r="CV82" s="53">
        <f t="shared" si="106"/>
        <v>0</v>
      </c>
      <c r="CW82" s="358" t="str">
        <f t="shared" si="132"/>
        <v/>
      </c>
      <c r="CX82" s="346"/>
      <c r="CY82" s="57"/>
      <c r="CZ82" s="57"/>
      <c r="DA82" s="57"/>
      <c r="DB82" s="57"/>
      <c r="DC82" s="94">
        <f t="shared" si="74"/>
        <v>0</v>
      </c>
      <c r="DD82" s="52">
        <f t="shared" si="107"/>
        <v>0</v>
      </c>
      <c r="DE82" s="347" t="str">
        <f t="shared" si="133"/>
        <v/>
      </c>
      <c r="DF82" s="335"/>
      <c r="DG82" s="58"/>
      <c r="DH82" s="58"/>
      <c r="DI82" s="58"/>
      <c r="DJ82" s="58"/>
      <c r="DK82" s="60">
        <f t="shared" si="75"/>
        <v>0</v>
      </c>
      <c r="DL82" s="298" t="str">
        <f t="shared" si="108"/>
        <v/>
      </c>
      <c r="DM82" s="336" t="str">
        <f t="shared" si="109"/>
        <v/>
      </c>
      <c r="DN82" s="326"/>
      <c r="DO82" s="9"/>
      <c r="DP82" s="327" t="str">
        <f t="shared" si="110"/>
        <v/>
      </c>
      <c r="DQ82" s="309">
        <f t="shared" si="111"/>
        <v>900</v>
      </c>
      <c r="DR82" s="50">
        <f t="shared" si="112"/>
        <v>0</v>
      </c>
      <c r="DS82" s="297">
        <f t="shared" si="113"/>
        <v>0</v>
      </c>
      <c r="DT82" s="54" t="str">
        <f t="shared" si="114"/>
        <v/>
      </c>
      <c r="DU82" s="51" t="str">
        <f t="shared" si="115"/>
        <v/>
      </c>
      <c r="DV82" s="51" t="str">
        <f t="shared" si="116"/>
        <v/>
      </c>
      <c r="DW82" s="318" t="str">
        <f t="shared" si="117"/>
        <v/>
      </c>
      <c r="DX82" s="56">
        <f t="shared" si="118"/>
        <v>0</v>
      </c>
      <c r="DY82" s="689"/>
      <c r="DZ82" s="690"/>
      <c r="EB82" s="300">
        <f t="shared" si="119"/>
        <v>0</v>
      </c>
      <c r="EC82" s="300" t="s">
        <v>128</v>
      </c>
      <c r="ED82" s="300">
        <f t="shared" si="120"/>
        <v>100</v>
      </c>
      <c r="EE82" s="300" t="str">
        <f t="shared" si="121"/>
        <v>0/100</v>
      </c>
      <c r="EF82" s="300">
        <f t="shared" si="122"/>
        <v>0</v>
      </c>
      <c r="EG82" s="300" t="s">
        <v>128</v>
      </c>
      <c r="EH82" s="300">
        <f t="shared" si="123"/>
        <v>100</v>
      </c>
      <c r="EI82" s="300" t="str">
        <f t="shared" si="124"/>
        <v>0/100</v>
      </c>
      <c r="EJ82" s="300">
        <f t="shared" si="125"/>
        <v>0</v>
      </c>
      <c r="EK82" s="300" t="s">
        <v>128</v>
      </c>
      <c r="EL82" s="300">
        <f t="shared" si="126"/>
        <v>100</v>
      </c>
      <c r="EM82" s="300" t="str">
        <f t="shared" si="127"/>
        <v>0/100</v>
      </c>
      <c r="EN82" s="300">
        <f t="shared" si="128"/>
        <v>0</v>
      </c>
      <c r="EO82" s="300" t="s">
        <v>128</v>
      </c>
      <c r="EP82" s="300">
        <f t="shared" si="129"/>
        <v>0</v>
      </c>
      <c r="EQ82" s="300" t="str">
        <f t="shared" si="130"/>
        <v>0/0</v>
      </c>
    </row>
    <row r="83" spans="1:147" ht="15.75">
      <c r="A83" s="6">
        <f t="shared" si="76"/>
        <v>0</v>
      </c>
      <c r="B83" s="309">
        <v>75</v>
      </c>
      <c r="C83" s="51">
        <f t="shared" si="77"/>
        <v>0</v>
      </c>
      <c r="D83" s="8"/>
      <c r="E83" s="65"/>
      <c r="F83" s="7"/>
      <c r="G83" s="8"/>
      <c r="H83" s="8"/>
      <c r="I83" s="8"/>
      <c r="J83" s="533"/>
      <c r="K83" s="480">
        <v>0</v>
      </c>
      <c r="L83" s="412">
        <v>0</v>
      </c>
      <c r="M83" s="412"/>
      <c r="N83" s="413">
        <f t="shared" si="78"/>
        <v>0</v>
      </c>
      <c r="O83" s="414">
        <v>0</v>
      </c>
      <c r="P83" s="414">
        <v>0</v>
      </c>
      <c r="Q83" s="414">
        <v>0</v>
      </c>
      <c r="R83" s="415">
        <f t="shared" si="134"/>
        <v>0</v>
      </c>
      <c r="S83" s="416">
        <v>0</v>
      </c>
      <c r="T83" s="416">
        <v>0</v>
      </c>
      <c r="U83" s="416">
        <v>0</v>
      </c>
      <c r="V83" s="417">
        <f t="shared" si="135"/>
        <v>0</v>
      </c>
      <c r="W83" s="418">
        <f t="shared" si="136"/>
        <v>0</v>
      </c>
      <c r="X83" s="419">
        <f t="shared" si="79"/>
        <v>0</v>
      </c>
      <c r="Y83" s="481" t="str">
        <f t="shared" si="80"/>
        <v/>
      </c>
      <c r="Z83" s="466">
        <v>0</v>
      </c>
      <c r="AA83" s="420">
        <v>0</v>
      </c>
      <c r="AB83" s="420"/>
      <c r="AC83" s="421">
        <f t="shared" si="81"/>
        <v>0</v>
      </c>
      <c r="AD83" s="422">
        <v>0</v>
      </c>
      <c r="AE83" s="422">
        <v>0</v>
      </c>
      <c r="AF83" s="422">
        <v>0</v>
      </c>
      <c r="AG83" s="423">
        <f t="shared" si="82"/>
        <v>0</v>
      </c>
      <c r="AH83" s="424">
        <v>0</v>
      </c>
      <c r="AI83" s="424">
        <v>0</v>
      </c>
      <c r="AJ83" s="424">
        <v>0</v>
      </c>
      <c r="AK83" s="425">
        <f t="shared" si="83"/>
        <v>0</v>
      </c>
      <c r="AL83" s="426">
        <f t="shared" si="84"/>
        <v>0</v>
      </c>
      <c r="AM83" s="427">
        <f t="shared" si="85"/>
        <v>0</v>
      </c>
      <c r="AN83" s="467" t="str">
        <f t="shared" si="86"/>
        <v/>
      </c>
      <c r="AO83" s="326">
        <v>0</v>
      </c>
      <c r="AP83" s="9">
        <v>0</v>
      </c>
      <c r="AQ83" s="9"/>
      <c r="AR83" s="428">
        <f t="shared" si="87"/>
        <v>0</v>
      </c>
      <c r="AS83" s="429">
        <v>0</v>
      </c>
      <c r="AT83" s="429">
        <v>0</v>
      </c>
      <c r="AU83" s="429">
        <v>0</v>
      </c>
      <c r="AV83" s="430">
        <f t="shared" si="88"/>
        <v>0</v>
      </c>
      <c r="AW83" s="431">
        <v>0</v>
      </c>
      <c r="AX83" s="431">
        <v>0</v>
      </c>
      <c r="AY83" s="431">
        <v>0</v>
      </c>
      <c r="AZ83" s="432">
        <f t="shared" si="89"/>
        <v>0</v>
      </c>
      <c r="BA83" s="91">
        <f t="shared" si="90"/>
        <v>0</v>
      </c>
      <c r="BB83" s="433">
        <f t="shared" si="91"/>
        <v>0</v>
      </c>
      <c r="BC83" s="456" t="str">
        <f t="shared" si="92"/>
        <v/>
      </c>
      <c r="BD83" s="445">
        <v>0</v>
      </c>
      <c r="BE83" s="434">
        <v>0</v>
      </c>
      <c r="BF83" s="434"/>
      <c r="BG83" s="435">
        <f t="shared" si="93"/>
        <v>0</v>
      </c>
      <c r="BH83" s="436">
        <v>0</v>
      </c>
      <c r="BI83" s="436">
        <v>0</v>
      </c>
      <c r="BJ83" s="436">
        <v>0</v>
      </c>
      <c r="BK83" s="437">
        <f t="shared" si="94"/>
        <v>0</v>
      </c>
      <c r="BL83" s="438">
        <v>0</v>
      </c>
      <c r="BM83" s="438">
        <v>0</v>
      </c>
      <c r="BN83" s="438">
        <v>0</v>
      </c>
      <c r="BO83" s="439">
        <f t="shared" si="95"/>
        <v>0</v>
      </c>
      <c r="BP83" s="440">
        <f t="shared" si="96"/>
        <v>0</v>
      </c>
      <c r="BQ83" s="441">
        <f t="shared" si="97"/>
        <v>0</v>
      </c>
      <c r="BR83" s="446" t="str">
        <f t="shared" si="98"/>
        <v/>
      </c>
      <c r="BS83" s="326">
        <v>0</v>
      </c>
      <c r="BT83" s="9">
        <v>0</v>
      </c>
      <c r="BU83" s="9"/>
      <c r="BV83" s="428">
        <f t="shared" si="99"/>
        <v>0</v>
      </c>
      <c r="BW83" s="429">
        <v>0</v>
      </c>
      <c r="BX83" s="429">
        <v>0</v>
      </c>
      <c r="BY83" s="429">
        <v>0</v>
      </c>
      <c r="BZ83" s="430">
        <f t="shared" si="100"/>
        <v>0</v>
      </c>
      <c r="CA83" s="431">
        <v>0</v>
      </c>
      <c r="CB83" s="431">
        <v>0</v>
      </c>
      <c r="CC83" s="431">
        <v>0</v>
      </c>
      <c r="CD83" s="432">
        <f t="shared" si="101"/>
        <v>0</v>
      </c>
      <c r="CE83" s="91">
        <f t="shared" si="102"/>
        <v>0</v>
      </c>
      <c r="CF83" s="433">
        <f t="shared" si="103"/>
        <v>0</v>
      </c>
      <c r="CG83" s="456" t="str">
        <f t="shared" si="104"/>
        <v/>
      </c>
      <c r="CH83" s="382"/>
      <c r="CI83" s="58"/>
      <c r="CJ83" s="58"/>
      <c r="CK83" s="58"/>
      <c r="CL83" s="58"/>
      <c r="CM83" s="60">
        <f t="shared" si="72"/>
        <v>0</v>
      </c>
      <c r="CN83" s="298">
        <f t="shared" si="105"/>
        <v>0</v>
      </c>
      <c r="CO83" s="322" t="str">
        <f t="shared" si="131"/>
        <v/>
      </c>
      <c r="CP83" s="357"/>
      <c r="CQ83" s="82"/>
      <c r="CR83" s="82"/>
      <c r="CS83" s="82"/>
      <c r="CT83" s="82"/>
      <c r="CU83" s="91">
        <f t="shared" si="73"/>
        <v>0</v>
      </c>
      <c r="CV83" s="53">
        <f t="shared" si="106"/>
        <v>0</v>
      </c>
      <c r="CW83" s="358" t="str">
        <f t="shared" si="132"/>
        <v/>
      </c>
      <c r="CX83" s="346"/>
      <c r="CY83" s="57"/>
      <c r="CZ83" s="57"/>
      <c r="DA83" s="57"/>
      <c r="DB83" s="57"/>
      <c r="DC83" s="94">
        <f t="shared" si="74"/>
        <v>0</v>
      </c>
      <c r="DD83" s="52">
        <f t="shared" si="107"/>
        <v>0</v>
      </c>
      <c r="DE83" s="347" t="str">
        <f t="shared" si="133"/>
        <v/>
      </c>
      <c r="DF83" s="335"/>
      <c r="DG83" s="58"/>
      <c r="DH83" s="58"/>
      <c r="DI83" s="58"/>
      <c r="DJ83" s="58"/>
      <c r="DK83" s="60">
        <f t="shared" si="75"/>
        <v>0</v>
      </c>
      <c r="DL83" s="298" t="str">
        <f t="shared" si="108"/>
        <v/>
      </c>
      <c r="DM83" s="336" t="str">
        <f t="shared" si="109"/>
        <v/>
      </c>
      <c r="DN83" s="326"/>
      <c r="DO83" s="9"/>
      <c r="DP83" s="327" t="str">
        <f t="shared" si="110"/>
        <v/>
      </c>
      <c r="DQ83" s="309">
        <f t="shared" si="111"/>
        <v>900</v>
      </c>
      <c r="DR83" s="50">
        <f t="shared" si="112"/>
        <v>0</v>
      </c>
      <c r="DS83" s="297">
        <f t="shared" si="113"/>
        <v>0</v>
      </c>
      <c r="DT83" s="54" t="str">
        <f t="shared" si="114"/>
        <v/>
      </c>
      <c r="DU83" s="51" t="str">
        <f t="shared" si="115"/>
        <v/>
      </c>
      <c r="DV83" s="51" t="str">
        <f t="shared" si="116"/>
        <v/>
      </c>
      <c r="DW83" s="318" t="str">
        <f t="shared" si="117"/>
        <v/>
      </c>
      <c r="DX83" s="56">
        <f t="shared" si="118"/>
        <v>0</v>
      </c>
      <c r="DY83" s="689"/>
      <c r="DZ83" s="690"/>
      <c r="EB83" s="300">
        <f t="shared" si="119"/>
        <v>0</v>
      </c>
      <c r="EC83" s="300" t="s">
        <v>128</v>
      </c>
      <c r="ED83" s="300">
        <f t="shared" si="120"/>
        <v>100</v>
      </c>
      <c r="EE83" s="300" t="str">
        <f t="shared" si="121"/>
        <v>0/100</v>
      </c>
      <c r="EF83" s="300">
        <f t="shared" si="122"/>
        <v>0</v>
      </c>
      <c r="EG83" s="300" t="s">
        <v>128</v>
      </c>
      <c r="EH83" s="300">
        <f t="shared" si="123"/>
        <v>100</v>
      </c>
      <c r="EI83" s="300" t="str">
        <f t="shared" si="124"/>
        <v>0/100</v>
      </c>
      <c r="EJ83" s="300">
        <f t="shared" si="125"/>
        <v>0</v>
      </c>
      <c r="EK83" s="300" t="s">
        <v>128</v>
      </c>
      <c r="EL83" s="300">
        <f t="shared" si="126"/>
        <v>100</v>
      </c>
      <c r="EM83" s="300" t="str">
        <f t="shared" si="127"/>
        <v>0/100</v>
      </c>
      <c r="EN83" s="300">
        <f t="shared" si="128"/>
        <v>0</v>
      </c>
      <c r="EO83" s="300" t="s">
        <v>128</v>
      </c>
      <c r="EP83" s="300">
        <f t="shared" si="129"/>
        <v>0</v>
      </c>
      <c r="EQ83" s="300" t="str">
        <f t="shared" si="130"/>
        <v>0/0</v>
      </c>
    </row>
    <row r="84" spans="1:147" ht="15.75">
      <c r="A84" s="6">
        <f t="shared" si="76"/>
        <v>0</v>
      </c>
      <c r="B84" s="308">
        <v>76</v>
      </c>
      <c r="C84" s="51">
        <f t="shared" si="77"/>
        <v>0</v>
      </c>
      <c r="D84" s="8"/>
      <c r="E84" s="65"/>
      <c r="F84" s="7"/>
      <c r="G84" s="8"/>
      <c r="H84" s="8"/>
      <c r="I84" s="8"/>
      <c r="J84" s="533"/>
      <c r="K84" s="480">
        <v>0</v>
      </c>
      <c r="L84" s="412">
        <v>0</v>
      </c>
      <c r="M84" s="412"/>
      <c r="N84" s="413">
        <f t="shared" si="78"/>
        <v>0</v>
      </c>
      <c r="O84" s="414">
        <v>0</v>
      </c>
      <c r="P84" s="414">
        <v>0</v>
      </c>
      <c r="Q84" s="414">
        <v>0</v>
      </c>
      <c r="R84" s="415">
        <f t="shared" si="134"/>
        <v>0</v>
      </c>
      <c r="S84" s="416">
        <v>0</v>
      </c>
      <c r="T84" s="416">
        <v>0</v>
      </c>
      <c r="U84" s="416">
        <v>0</v>
      </c>
      <c r="V84" s="417">
        <f t="shared" si="135"/>
        <v>0</v>
      </c>
      <c r="W84" s="418">
        <f t="shared" si="136"/>
        <v>0</v>
      </c>
      <c r="X84" s="419">
        <f t="shared" si="79"/>
        <v>0</v>
      </c>
      <c r="Y84" s="481" t="str">
        <f t="shared" si="80"/>
        <v/>
      </c>
      <c r="Z84" s="466">
        <v>0</v>
      </c>
      <c r="AA84" s="420">
        <v>0</v>
      </c>
      <c r="AB84" s="420"/>
      <c r="AC84" s="421">
        <f t="shared" si="81"/>
        <v>0</v>
      </c>
      <c r="AD84" s="422">
        <v>0</v>
      </c>
      <c r="AE84" s="422">
        <v>0</v>
      </c>
      <c r="AF84" s="422">
        <v>0</v>
      </c>
      <c r="AG84" s="423">
        <f t="shared" si="82"/>
        <v>0</v>
      </c>
      <c r="AH84" s="424">
        <v>0</v>
      </c>
      <c r="AI84" s="424">
        <v>0</v>
      </c>
      <c r="AJ84" s="424">
        <v>0</v>
      </c>
      <c r="AK84" s="425">
        <f t="shared" si="83"/>
        <v>0</v>
      </c>
      <c r="AL84" s="426">
        <f t="shared" si="84"/>
        <v>0</v>
      </c>
      <c r="AM84" s="427">
        <f t="shared" si="85"/>
        <v>0</v>
      </c>
      <c r="AN84" s="467" t="str">
        <f t="shared" si="86"/>
        <v/>
      </c>
      <c r="AO84" s="326">
        <v>0</v>
      </c>
      <c r="AP84" s="9">
        <v>0</v>
      </c>
      <c r="AQ84" s="9"/>
      <c r="AR84" s="428">
        <f t="shared" si="87"/>
        <v>0</v>
      </c>
      <c r="AS84" s="429">
        <v>0</v>
      </c>
      <c r="AT84" s="429">
        <v>0</v>
      </c>
      <c r="AU84" s="429">
        <v>0</v>
      </c>
      <c r="AV84" s="430">
        <f t="shared" si="88"/>
        <v>0</v>
      </c>
      <c r="AW84" s="431">
        <v>0</v>
      </c>
      <c r="AX84" s="431">
        <v>0</v>
      </c>
      <c r="AY84" s="431">
        <v>0</v>
      </c>
      <c r="AZ84" s="432">
        <f t="shared" si="89"/>
        <v>0</v>
      </c>
      <c r="BA84" s="91">
        <f t="shared" si="90"/>
        <v>0</v>
      </c>
      <c r="BB84" s="433">
        <f t="shared" si="91"/>
        <v>0</v>
      </c>
      <c r="BC84" s="456" t="str">
        <f t="shared" si="92"/>
        <v/>
      </c>
      <c r="BD84" s="445">
        <v>0</v>
      </c>
      <c r="BE84" s="434">
        <v>0</v>
      </c>
      <c r="BF84" s="434"/>
      <c r="BG84" s="435">
        <f t="shared" si="93"/>
        <v>0</v>
      </c>
      <c r="BH84" s="436">
        <v>0</v>
      </c>
      <c r="BI84" s="436">
        <v>0</v>
      </c>
      <c r="BJ84" s="436">
        <v>0</v>
      </c>
      <c r="BK84" s="437">
        <f t="shared" si="94"/>
        <v>0</v>
      </c>
      <c r="BL84" s="438">
        <v>0</v>
      </c>
      <c r="BM84" s="438">
        <v>0</v>
      </c>
      <c r="BN84" s="438">
        <v>0</v>
      </c>
      <c r="BO84" s="439">
        <f t="shared" si="95"/>
        <v>0</v>
      </c>
      <c r="BP84" s="440">
        <f t="shared" si="96"/>
        <v>0</v>
      </c>
      <c r="BQ84" s="441">
        <f t="shared" si="97"/>
        <v>0</v>
      </c>
      <c r="BR84" s="446" t="str">
        <f t="shared" si="98"/>
        <v/>
      </c>
      <c r="BS84" s="326">
        <v>0</v>
      </c>
      <c r="BT84" s="9">
        <v>0</v>
      </c>
      <c r="BU84" s="9"/>
      <c r="BV84" s="428">
        <f t="shared" si="99"/>
        <v>0</v>
      </c>
      <c r="BW84" s="429">
        <v>0</v>
      </c>
      <c r="BX84" s="429">
        <v>0</v>
      </c>
      <c r="BY84" s="429">
        <v>0</v>
      </c>
      <c r="BZ84" s="430">
        <f t="shared" si="100"/>
        <v>0</v>
      </c>
      <c r="CA84" s="431">
        <v>0</v>
      </c>
      <c r="CB84" s="431">
        <v>0</v>
      </c>
      <c r="CC84" s="431">
        <v>0</v>
      </c>
      <c r="CD84" s="432">
        <f t="shared" si="101"/>
        <v>0</v>
      </c>
      <c r="CE84" s="91">
        <f t="shared" si="102"/>
        <v>0</v>
      </c>
      <c r="CF84" s="433">
        <f t="shared" si="103"/>
        <v>0</v>
      </c>
      <c r="CG84" s="456" t="str">
        <f t="shared" si="104"/>
        <v/>
      </c>
      <c r="CH84" s="382"/>
      <c r="CI84" s="58"/>
      <c r="CJ84" s="58"/>
      <c r="CK84" s="58"/>
      <c r="CL84" s="58"/>
      <c r="CM84" s="60">
        <f t="shared" si="72"/>
        <v>0</v>
      </c>
      <c r="CN84" s="298">
        <f t="shared" si="105"/>
        <v>0</v>
      </c>
      <c r="CO84" s="322" t="str">
        <f t="shared" si="131"/>
        <v/>
      </c>
      <c r="CP84" s="357"/>
      <c r="CQ84" s="82"/>
      <c r="CR84" s="82"/>
      <c r="CS84" s="82"/>
      <c r="CT84" s="82"/>
      <c r="CU84" s="91">
        <f t="shared" si="73"/>
        <v>0</v>
      </c>
      <c r="CV84" s="53">
        <f t="shared" si="106"/>
        <v>0</v>
      </c>
      <c r="CW84" s="358" t="str">
        <f t="shared" si="132"/>
        <v/>
      </c>
      <c r="CX84" s="346"/>
      <c r="CY84" s="57"/>
      <c r="CZ84" s="57"/>
      <c r="DA84" s="57"/>
      <c r="DB84" s="57"/>
      <c r="DC84" s="94">
        <f t="shared" si="74"/>
        <v>0</v>
      </c>
      <c r="DD84" s="52">
        <f t="shared" si="107"/>
        <v>0</v>
      </c>
      <c r="DE84" s="347" t="str">
        <f t="shared" si="133"/>
        <v/>
      </c>
      <c r="DF84" s="335"/>
      <c r="DG84" s="58"/>
      <c r="DH84" s="58"/>
      <c r="DI84" s="58"/>
      <c r="DJ84" s="58"/>
      <c r="DK84" s="60">
        <f t="shared" si="75"/>
        <v>0</v>
      </c>
      <c r="DL84" s="298" t="str">
        <f t="shared" si="108"/>
        <v/>
      </c>
      <c r="DM84" s="336" t="str">
        <f t="shared" si="109"/>
        <v/>
      </c>
      <c r="DN84" s="326"/>
      <c r="DO84" s="9"/>
      <c r="DP84" s="327" t="str">
        <f t="shared" si="110"/>
        <v/>
      </c>
      <c r="DQ84" s="309">
        <f t="shared" si="111"/>
        <v>900</v>
      </c>
      <c r="DR84" s="50">
        <f t="shared" si="112"/>
        <v>0</v>
      </c>
      <c r="DS84" s="297">
        <f t="shared" si="113"/>
        <v>0</v>
      </c>
      <c r="DT84" s="54" t="str">
        <f t="shared" si="114"/>
        <v/>
      </c>
      <c r="DU84" s="51" t="str">
        <f t="shared" si="115"/>
        <v/>
      </c>
      <c r="DV84" s="51" t="str">
        <f t="shared" si="116"/>
        <v/>
      </c>
      <c r="DW84" s="318" t="str">
        <f t="shared" si="117"/>
        <v/>
      </c>
      <c r="DX84" s="56">
        <f t="shared" si="118"/>
        <v>0</v>
      </c>
      <c r="DY84" s="689"/>
      <c r="DZ84" s="690"/>
      <c r="EB84" s="300">
        <f t="shared" si="119"/>
        <v>0</v>
      </c>
      <c r="EC84" s="300" t="s">
        <v>128</v>
      </c>
      <c r="ED84" s="300">
        <f t="shared" si="120"/>
        <v>100</v>
      </c>
      <c r="EE84" s="300" t="str">
        <f t="shared" si="121"/>
        <v>0/100</v>
      </c>
      <c r="EF84" s="300">
        <f t="shared" si="122"/>
        <v>0</v>
      </c>
      <c r="EG84" s="300" t="s">
        <v>128</v>
      </c>
      <c r="EH84" s="300">
        <f t="shared" si="123"/>
        <v>100</v>
      </c>
      <c r="EI84" s="300" t="str">
        <f t="shared" si="124"/>
        <v>0/100</v>
      </c>
      <c r="EJ84" s="300">
        <f t="shared" si="125"/>
        <v>0</v>
      </c>
      <c r="EK84" s="300" t="s">
        <v>128</v>
      </c>
      <c r="EL84" s="300">
        <f t="shared" si="126"/>
        <v>100</v>
      </c>
      <c r="EM84" s="300" t="str">
        <f t="shared" si="127"/>
        <v>0/100</v>
      </c>
      <c r="EN84" s="300">
        <f t="shared" si="128"/>
        <v>0</v>
      </c>
      <c r="EO84" s="300" t="s">
        <v>128</v>
      </c>
      <c r="EP84" s="300">
        <f t="shared" si="129"/>
        <v>0</v>
      </c>
      <c r="EQ84" s="300" t="str">
        <f t="shared" si="130"/>
        <v>0/0</v>
      </c>
    </row>
    <row r="85" spans="1:147" ht="15.75">
      <c r="A85" s="6">
        <f t="shared" si="76"/>
        <v>0</v>
      </c>
      <c r="B85" s="309">
        <v>77</v>
      </c>
      <c r="C85" s="51">
        <f t="shared" si="77"/>
        <v>0</v>
      </c>
      <c r="D85" s="8"/>
      <c r="E85" s="65"/>
      <c r="F85" s="7"/>
      <c r="G85" s="8"/>
      <c r="H85" s="8"/>
      <c r="I85" s="8"/>
      <c r="J85" s="533"/>
      <c r="K85" s="480">
        <v>0</v>
      </c>
      <c r="L85" s="412">
        <v>0</v>
      </c>
      <c r="M85" s="412"/>
      <c r="N85" s="413">
        <f t="shared" si="78"/>
        <v>0</v>
      </c>
      <c r="O85" s="414">
        <v>0</v>
      </c>
      <c r="P85" s="414">
        <v>0</v>
      </c>
      <c r="Q85" s="414">
        <v>0</v>
      </c>
      <c r="R85" s="415">
        <f t="shared" si="134"/>
        <v>0</v>
      </c>
      <c r="S85" s="416">
        <v>0</v>
      </c>
      <c r="T85" s="416">
        <v>0</v>
      </c>
      <c r="U85" s="416">
        <v>0</v>
      </c>
      <c r="V85" s="417">
        <f t="shared" si="135"/>
        <v>0</v>
      </c>
      <c r="W85" s="418">
        <f t="shared" si="136"/>
        <v>0</v>
      </c>
      <c r="X85" s="419">
        <f t="shared" si="79"/>
        <v>0</v>
      </c>
      <c r="Y85" s="481" t="str">
        <f t="shared" si="80"/>
        <v/>
      </c>
      <c r="Z85" s="466">
        <v>0</v>
      </c>
      <c r="AA85" s="420">
        <v>0</v>
      </c>
      <c r="AB85" s="420"/>
      <c r="AC85" s="421">
        <f t="shared" si="81"/>
        <v>0</v>
      </c>
      <c r="AD85" s="422">
        <v>0</v>
      </c>
      <c r="AE85" s="422">
        <v>0</v>
      </c>
      <c r="AF85" s="422">
        <v>0</v>
      </c>
      <c r="AG85" s="423">
        <f t="shared" si="82"/>
        <v>0</v>
      </c>
      <c r="AH85" s="424">
        <v>0</v>
      </c>
      <c r="AI85" s="424">
        <v>0</v>
      </c>
      <c r="AJ85" s="424">
        <v>0</v>
      </c>
      <c r="AK85" s="425">
        <f t="shared" si="83"/>
        <v>0</v>
      </c>
      <c r="AL85" s="426">
        <f t="shared" si="84"/>
        <v>0</v>
      </c>
      <c r="AM85" s="427">
        <f t="shared" si="85"/>
        <v>0</v>
      </c>
      <c r="AN85" s="467" t="str">
        <f t="shared" si="86"/>
        <v/>
      </c>
      <c r="AO85" s="326">
        <v>0</v>
      </c>
      <c r="AP85" s="9">
        <v>0</v>
      </c>
      <c r="AQ85" s="9"/>
      <c r="AR85" s="428">
        <f t="shared" si="87"/>
        <v>0</v>
      </c>
      <c r="AS85" s="429">
        <v>0</v>
      </c>
      <c r="AT85" s="429">
        <v>0</v>
      </c>
      <c r="AU85" s="429">
        <v>0</v>
      </c>
      <c r="AV85" s="430">
        <f t="shared" si="88"/>
        <v>0</v>
      </c>
      <c r="AW85" s="431">
        <v>0</v>
      </c>
      <c r="AX85" s="431">
        <v>0</v>
      </c>
      <c r="AY85" s="431">
        <v>0</v>
      </c>
      <c r="AZ85" s="432">
        <f t="shared" si="89"/>
        <v>0</v>
      </c>
      <c r="BA85" s="91">
        <f t="shared" si="90"/>
        <v>0</v>
      </c>
      <c r="BB85" s="433">
        <f t="shared" si="91"/>
        <v>0</v>
      </c>
      <c r="BC85" s="456" t="str">
        <f t="shared" si="92"/>
        <v/>
      </c>
      <c r="BD85" s="445">
        <v>0</v>
      </c>
      <c r="BE85" s="434">
        <v>0</v>
      </c>
      <c r="BF85" s="434"/>
      <c r="BG85" s="435">
        <f t="shared" si="93"/>
        <v>0</v>
      </c>
      <c r="BH85" s="436">
        <v>0</v>
      </c>
      <c r="BI85" s="436">
        <v>0</v>
      </c>
      <c r="BJ85" s="436">
        <v>0</v>
      </c>
      <c r="BK85" s="437">
        <f t="shared" si="94"/>
        <v>0</v>
      </c>
      <c r="BL85" s="438">
        <v>0</v>
      </c>
      <c r="BM85" s="438">
        <v>0</v>
      </c>
      <c r="BN85" s="438">
        <v>0</v>
      </c>
      <c r="BO85" s="439">
        <f t="shared" si="95"/>
        <v>0</v>
      </c>
      <c r="BP85" s="440">
        <f t="shared" si="96"/>
        <v>0</v>
      </c>
      <c r="BQ85" s="441">
        <f t="shared" si="97"/>
        <v>0</v>
      </c>
      <c r="BR85" s="446" t="str">
        <f t="shared" si="98"/>
        <v/>
      </c>
      <c r="BS85" s="326">
        <v>0</v>
      </c>
      <c r="BT85" s="9">
        <v>0</v>
      </c>
      <c r="BU85" s="9"/>
      <c r="BV85" s="428">
        <f t="shared" si="99"/>
        <v>0</v>
      </c>
      <c r="BW85" s="429">
        <v>0</v>
      </c>
      <c r="BX85" s="429">
        <v>0</v>
      </c>
      <c r="BY85" s="429">
        <v>0</v>
      </c>
      <c r="BZ85" s="430">
        <f t="shared" si="100"/>
        <v>0</v>
      </c>
      <c r="CA85" s="431">
        <v>0</v>
      </c>
      <c r="CB85" s="431">
        <v>0</v>
      </c>
      <c r="CC85" s="431">
        <v>0</v>
      </c>
      <c r="CD85" s="432">
        <f t="shared" si="101"/>
        <v>0</v>
      </c>
      <c r="CE85" s="91">
        <f t="shared" si="102"/>
        <v>0</v>
      </c>
      <c r="CF85" s="433">
        <f t="shared" si="103"/>
        <v>0</v>
      </c>
      <c r="CG85" s="456" t="str">
        <f t="shared" si="104"/>
        <v/>
      </c>
      <c r="CH85" s="382"/>
      <c r="CI85" s="58"/>
      <c r="CJ85" s="58"/>
      <c r="CK85" s="58"/>
      <c r="CL85" s="58"/>
      <c r="CM85" s="60">
        <f t="shared" si="72"/>
        <v>0</v>
      </c>
      <c r="CN85" s="298">
        <f t="shared" si="105"/>
        <v>0</v>
      </c>
      <c r="CO85" s="322" t="str">
        <f t="shared" si="131"/>
        <v/>
      </c>
      <c r="CP85" s="357"/>
      <c r="CQ85" s="82"/>
      <c r="CR85" s="82"/>
      <c r="CS85" s="82"/>
      <c r="CT85" s="82"/>
      <c r="CU85" s="91">
        <f t="shared" si="73"/>
        <v>0</v>
      </c>
      <c r="CV85" s="53">
        <f t="shared" si="106"/>
        <v>0</v>
      </c>
      <c r="CW85" s="358" t="str">
        <f t="shared" si="132"/>
        <v/>
      </c>
      <c r="CX85" s="346"/>
      <c r="CY85" s="57"/>
      <c r="CZ85" s="57"/>
      <c r="DA85" s="57"/>
      <c r="DB85" s="57"/>
      <c r="DC85" s="94">
        <f t="shared" si="74"/>
        <v>0</v>
      </c>
      <c r="DD85" s="52">
        <f t="shared" si="107"/>
        <v>0</v>
      </c>
      <c r="DE85" s="347" t="str">
        <f t="shared" si="133"/>
        <v/>
      </c>
      <c r="DF85" s="335"/>
      <c r="DG85" s="58"/>
      <c r="DH85" s="58"/>
      <c r="DI85" s="58"/>
      <c r="DJ85" s="58"/>
      <c r="DK85" s="60">
        <f t="shared" si="75"/>
        <v>0</v>
      </c>
      <c r="DL85" s="298" t="str">
        <f t="shared" si="108"/>
        <v/>
      </c>
      <c r="DM85" s="336" t="str">
        <f t="shared" si="109"/>
        <v/>
      </c>
      <c r="DN85" s="326"/>
      <c r="DO85" s="9"/>
      <c r="DP85" s="327" t="str">
        <f t="shared" si="110"/>
        <v/>
      </c>
      <c r="DQ85" s="309">
        <f t="shared" si="111"/>
        <v>900</v>
      </c>
      <c r="DR85" s="50">
        <f t="shared" si="112"/>
        <v>0</v>
      </c>
      <c r="DS85" s="297">
        <f t="shared" si="113"/>
        <v>0</v>
      </c>
      <c r="DT85" s="54" t="str">
        <f t="shared" si="114"/>
        <v/>
      </c>
      <c r="DU85" s="51" t="str">
        <f t="shared" si="115"/>
        <v/>
      </c>
      <c r="DV85" s="51" t="str">
        <f t="shared" si="116"/>
        <v/>
      </c>
      <c r="DW85" s="318" t="str">
        <f t="shared" si="117"/>
        <v/>
      </c>
      <c r="DX85" s="56">
        <f t="shared" si="118"/>
        <v>0</v>
      </c>
      <c r="DY85" s="689"/>
      <c r="DZ85" s="690"/>
      <c r="EB85" s="300">
        <f t="shared" si="119"/>
        <v>0</v>
      </c>
      <c r="EC85" s="300" t="s">
        <v>128</v>
      </c>
      <c r="ED85" s="300">
        <f t="shared" si="120"/>
        <v>100</v>
      </c>
      <c r="EE85" s="300" t="str">
        <f t="shared" si="121"/>
        <v>0/100</v>
      </c>
      <c r="EF85" s="300">
        <f t="shared" si="122"/>
        <v>0</v>
      </c>
      <c r="EG85" s="300" t="s">
        <v>128</v>
      </c>
      <c r="EH85" s="300">
        <f t="shared" si="123"/>
        <v>100</v>
      </c>
      <c r="EI85" s="300" t="str">
        <f t="shared" si="124"/>
        <v>0/100</v>
      </c>
      <c r="EJ85" s="300">
        <f t="shared" si="125"/>
        <v>0</v>
      </c>
      <c r="EK85" s="300" t="s">
        <v>128</v>
      </c>
      <c r="EL85" s="300">
        <f t="shared" si="126"/>
        <v>100</v>
      </c>
      <c r="EM85" s="300" t="str">
        <f t="shared" si="127"/>
        <v>0/100</v>
      </c>
      <c r="EN85" s="300">
        <f t="shared" si="128"/>
        <v>0</v>
      </c>
      <c r="EO85" s="300" t="s">
        <v>128</v>
      </c>
      <c r="EP85" s="300">
        <f t="shared" si="129"/>
        <v>0</v>
      </c>
      <c r="EQ85" s="300" t="str">
        <f t="shared" si="130"/>
        <v>0/0</v>
      </c>
    </row>
    <row r="86" spans="1:147" ht="15.75">
      <c r="A86" s="6">
        <f t="shared" si="76"/>
        <v>0</v>
      </c>
      <c r="B86" s="308">
        <v>78</v>
      </c>
      <c r="C86" s="51">
        <f t="shared" si="77"/>
        <v>0</v>
      </c>
      <c r="D86" s="8"/>
      <c r="E86" s="65"/>
      <c r="F86" s="7"/>
      <c r="G86" s="8"/>
      <c r="H86" s="8"/>
      <c r="I86" s="8"/>
      <c r="J86" s="533"/>
      <c r="K86" s="480">
        <v>0</v>
      </c>
      <c r="L86" s="412">
        <v>0</v>
      </c>
      <c r="M86" s="412"/>
      <c r="N86" s="413">
        <f t="shared" si="78"/>
        <v>0</v>
      </c>
      <c r="O86" s="414">
        <v>0</v>
      </c>
      <c r="P86" s="414">
        <v>0</v>
      </c>
      <c r="Q86" s="414">
        <v>0</v>
      </c>
      <c r="R86" s="415">
        <f t="shared" si="134"/>
        <v>0</v>
      </c>
      <c r="S86" s="416">
        <v>0</v>
      </c>
      <c r="T86" s="416">
        <v>0</v>
      </c>
      <c r="U86" s="416">
        <v>0</v>
      </c>
      <c r="V86" s="417">
        <f t="shared" si="135"/>
        <v>0</v>
      </c>
      <c r="W86" s="418">
        <f t="shared" si="136"/>
        <v>0</v>
      </c>
      <c r="X86" s="419">
        <f t="shared" si="79"/>
        <v>0</v>
      </c>
      <c r="Y86" s="481" t="str">
        <f t="shared" si="80"/>
        <v/>
      </c>
      <c r="Z86" s="466">
        <v>0</v>
      </c>
      <c r="AA86" s="420">
        <v>0</v>
      </c>
      <c r="AB86" s="420"/>
      <c r="AC86" s="421">
        <f t="shared" si="81"/>
        <v>0</v>
      </c>
      <c r="AD86" s="422">
        <v>0</v>
      </c>
      <c r="AE86" s="422">
        <v>0</v>
      </c>
      <c r="AF86" s="422">
        <v>0</v>
      </c>
      <c r="AG86" s="423">
        <f t="shared" si="82"/>
        <v>0</v>
      </c>
      <c r="AH86" s="424">
        <v>0</v>
      </c>
      <c r="AI86" s="424">
        <v>0</v>
      </c>
      <c r="AJ86" s="424">
        <v>0</v>
      </c>
      <c r="AK86" s="425">
        <f t="shared" si="83"/>
        <v>0</v>
      </c>
      <c r="AL86" s="426">
        <f t="shared" si="84"/>
        <v>0</v>
      </c>
      <c r="AM86" s="427">
        <f t="shared" si="85"/>
        <v>0</v>
      </c>
      <c r="AN86" s="467" t="str">
        <f t="shared" si="86"/>
        <v/>
      </c>
      <c r="AO86" s="326">
        <v>0</v>
      </c>
      <c r="AP86" s="9">
        <v>0</v>
      </c>
      <c r="AQ86" s="9"/>
      <c r="AR86" s="428">
        <f t="shared" si="87"/>
        <v>0</v>
      </c>
      <c r="AS86" s="429">
        <v>0</v>
      </c>
      <c r="AT86" s="429">
        <v>0</v>
      </c>
      <c r="AU86" s="429">
        <v>0</v>
      </c>
      <c r="AV86" s="430">
        <f t="shared" si="88"/>
        <v>0</v>
      </c>
      <c r="AW86" s="431">
        <v>0</v>
      </c>
      <c r="AX86" s="431">
        <v>0</v>
      </c>
      <c r="AY86" s="431">
        <v>0</v>
      </c>
      <c r="AZ86" s="432">
        <f t="shared" si="89"/>
        <v>0</v>
      </c>
      <c r="BA86" s="91">
        <f t="shared" si="90"/>
        <v>0</v>
      </c>
      <c r="BB86" s="433">
        <f t="shared" si="91"/>
        <v>0</v>
      </c>
      <c r="BC86" s="456" t="str">
        <f t="shared" si="92"/>
        <v/>
      </c>
      <c r="BD86" s="445">
        <v>0</v>
      </c>
      <c r="BE86" s="434">
        <v>0</v>
      </c>
      <c r="BF86" s="434"/>
      <c r="BG86" s="435">
        <f t="shared" si="93"/>
        <v>0</v>
      </c>
      <c r="BH86" s="436">
        <v>0</v>
      </c>
      <c r="BI86" s="436">
        <v>0</v>
      </c>
      <c r="BJ86" s="436">
        <v>0</v>
      </c>
      <c r="BK86" s="437">
        <f t="shared" si="94"/>
        <v>0</v>
      </c>
      <c r="BL86" s="438">
        <v>0</v>
      </c>
      <c r="BM86" s="438">
        <v>0</v>
      </c>
      <c r="BN86" s="438">
        <v>0</v>
      </c>
      <c r="BO86" s="439">
        <f t="shared" si="95"/>
        <v>0</v>
      </c>
      <c r="BP86" s="440">
        <f t="shared" si="96"/>
        <v>0</v>
      </c>
      <c r="BQ86" s="441">
        <f t="shared" si="97"/>
        <v>0</v>
      </c>
      <c r="BR86" s="446" t="str">
        <f t="shared" si="98"/>
        <v/>
      </c>
      <c r="BS86" s="326">
        <v>0</v>
      </c>
      <c r="BT86" s="9">
        <v>0</v>
      </c>
      <c r="BU86" s="9"/>
      <c r="BV86" s="428">
        <f t="shared" si="99"/>
        <v>0</v>
      </c>
      <c r="BW86" s="429">
        <v>0</v>
      </c>
      <c r="BX86" s="429">
        <v>0</v>
      </c>
      <c r="BY86" s="429">
        <v>0</v>
      </c>
      <c r="BZ86" s="430">
        <f t="shared" si="100"/>
        <v>0</v>
      </c>
      <c r="CA86" s="431">
        <v>0</v>
      </c>
      <c r="CB86" s="431">
        <v>0</v>
      </c>
      <c r="CC86" s="431">
        <v>0</v>
      </c>
      <c r="CD86" s="432">
        <f t="shared" si="101"/>
        <v>0</v>
      </c>
      <c r="CE86" s="91">
        <f t="shared" si="102"/>
        <v>0</v>
      </c>
      <c r="CF86" s="433">
        <f t="shared" si="103"/>
        <v>0</v>
      </c>
      <c r="CG86" s="456" t="str">
        <f t="shared" si="104"/>
        <v/>
      </c>
      <c r="CH86" s="382"/>
      <c r="CI86" s="58"/>
      <c r="CJ86" s="58"/>
      <c r="CK86" s="58"/>
      <c r="CL86" s="58"/>
      <c r="CM86" s="60">
        <f t="shared" si="72"/>
        <v>0</v>
      </c>
      <c r="CN86" s="298">
        <f t="shared" si="105"/>
        <v>0</v>
      </c>
      <c r="CO86" s="322" t="str">
        <f t="shared" si="131"/>
        <v/>
      </c>
      <c r="CP86" s="357"/>
      <c r="CQ86" s="82"/>
      <c r="CR86" s="82"/>
      <c r="CS86" s="82"/>
      <c r="CT86" s="82"/>
      <c r="CU86" s="91">
        <f t="shared" si="73"/>
        <v>0</v>
      </c>
      <c r="CV86" s="53">
        <f t="shared" si="106"/>
        <v>0</v>
      </c>
      <c r="CW86" s="358" t="str">
        <f t="shared" si="132"/>
        <v/>
      </c>
      <c r="CX86" s="346"/>
      <c r="CY86" s="57"/>
      <c r="CZ86" s="57"/>
      <c r="DA86" s="57"/>
      <c r="DB86" s="57"/>
      <c r="DC86" s="94">
        <f t="shared" si="74"/>
        <v>0</v>
      </c>
      <c r="DD86" s="52">
        <f t="shared" si="107"/>
        <v>0</v>
      </c>
      <c r="DE86" s="347" t="str">
        <f t="shared" si="133"/>
        <v/>
      </c>
      <c r="DF86" s="335"/>
      <c r="DG86" s="58"/>
      <c r="DH86" s="58"/>
      <c r="DI86" s="58"/>
      <c r="DJ86" s="58"/>
      <c r="DK86" s="60">
        <f t="shared" si="75"/>
        <v>0</v>
      </c>
      <c r="DL86" s="298" t="str">
        <f t="shared" si="108"/>
        <v/>
      </c>
      <c r="DM86" s="336" t="str">
        <f t="shared" si="109"/>
        <v/>
      </c>
      <c r="DN86" s="326"/>
      <c r="DO86" s="9"/>
      <c r="DP86" s="327" t="str">
        <f t="shared" si="110"/>
        <v/>
      </c>
      <c r="DQ86" s="309">
        <f t="shared" si="111"/>
        <v>900</v>
      </c>
      <c r="DR86" s="50">
        <f t="shared" si="112"/>
        <v>0</v>
      </c>
      <c r="DS86" s="297">
        <f t="shared" si="113"/>
        <v>0</v>
      </c>
      <c r="DT86" s="54" t="str">
        <f t="shared" si="114"/>
        <v/>
      </c>
      <c r="DU86" s="51" t="str">
        <f t="shared" si="115"/>
        <v/>
      </c>
      <c r="DV86" s="51" t="str">
        <f t="shared" si="116"/>
        <v/>
      </c>
      <c r="DW86" s="318" t="str">
        <f t="shared" si="117"/>
        <v/>
      </c>
      <c r="DX86" s="56">
        <f t="shared" si="118"/>
        <v>0</v>
      </c>
      <c r="DY86" s="689"/>
      <c r="DZ86" s="690"/>
      <c r="EB86" s="300">
        <f t="shared" si="119"/>
        <v>0</v>
      </c>
      <c r="EC86" s="300" t="s">
        <v>128</v>
      </c>
      <c r="ED86" s="300">
        <f t="shared" si="120"/>
        <v>100</v>
      </c>
      <c r="EE86" s="300" t="str">
        <f t="shared" si="121"/>
        <v>0/100</v>
      </c>
      <c r="EF86" s="300">
        <f t="shared" si="122"/>
        <v>0</v>
      </c>
      <c r="EG86" s="300" t="s">
        <v>128</v>
      </c>
      <c r="EH86" s="300">
        <f t="shared" si="123"/>
        <v>100</v>
      </c>
      <c r="EI86" s="300" t="str">
        <f t="shared" si="124"/>
        <v>0/100</v>
      </c>
      <c r="EJ86" s="300">
        <f t="shared" si="125"/>
        <v>0</v>
      </c>
      <c r="EK86" s="300" t="s">
        <v>128</v>
      </c>
      <c r="EL86" s="300">
        <f t="shared" si="126"/>
        <v>100</v>
      </c>
      <c r="EM86" s="300" t="str">
        <f t="shared" si="127"/>
        <v>0/100</v>
      </c>
      <c r="EN86" s="300">
        <f t="shared" si="128"/>
        <v>0</v>
      </c>
      <c r="EO86" s="300" t="s">
        <v>128</v>
      </c>
      <c r="EP86" s="300">
        <f t="shared" si="129"/>
        <v>0</v>
      </c>
      <c r="EQ86" s="300" t="str">
        <f t="shared" si="130"/>
        <v>0/0</v>
      </c>
    </row>
    <row r="87" spans="1:147" ht="15.75">
      <c r="A87" s="6">
        <f t="shared" si="76"/>
        <v>0</v>
      </c>
      <c r="B87" s="309">
        <v>79</v>
      </c>
      <c r="C87" s="51">
        <f t="shared" si="77"/>
        <v>0</v>
      </c>
      <c r="D87" s="8"/>
      <c r="E87" s="65"/>
      <c r="F87" s="7"/>
      <c r="G87" s="8"/>
      <c r="H87" s="8"/>
      <c r="I87" s="8"/>
      <c r="J87" s="533"/>
      <c r="K87" s="480">
        <v>0</v>
      </c>
      <c r="L87" s="412">
        <v>0</v>
      </c>
      <c r="M87" s="412"/>
      <c r="N87" s="413">
        <f t="shared" si="78"/>
        <v>0</v>
      </c>
      <c r="O87" s="414">
        <v>0</v>
      </c>
      <c r="P87" s="414">
        <v>0</v>
      </c>
      <c r="Q87" s="414">
        <v>0</v>
      </c>
      <c r="R87" s="415">
        <f t="shared" si="134"/>
        <v>0</v>
      </c>
      <c r="S87" s="416">
        <v>0</v>
      </c>
      <c r="T87" s="416">
        <v>0</v>
      </c>
      <c r="U87" s="416">
        <v>0</v>
      </c>
      <c r="V87" s="417">
        <f t="shared" si="135"/>
        <v>0</v>
      </c>
      <c r="W87" s="418">
        <f t="shared" si="136"/>
        <v>0</v>
      </c>
      <c r="X87" s="419">
        <f t="shared" si="79"/>
        <v>0</v>
      </c>
      <c r="Y87" s="481" t="str">
        <f t="shared" si="80"/>
        <v/>
      </c>
      <c r="Z87" s="466">
        <v>0</v>
      </c>
      <c r="AA87" s="420">
        <v>0</v>
      </c>
      <c r="AB87" s="420"/>
      <c r="AC87" s="421">
        <f t="shared" si="81"/>
        <v>0</v>
      </c>
      <c r="AD87" s="422">
        <v>0</v>
      </c>
      <c r="AE87" s="422">
        <v>0</v>
      </c>
      <c r="AF87" s="422">
        <v>0</v>
      </c>
      <c r="AG87" s="423">
        <f t="shared" si="82"/>
        <v>0</v>
      </c>
      <c r="AH87" s="424">
        <v>0</v>
      </c>
      <c r="AI87" s="424">
        <v>0</v>
      </c>
      <c r="AJ87" s="424">
        <v>0</v>
      </c>
      <c r="AK87" s="425">
        <f t="shared" si="83"/>
        <v>0</v>
      </c>
      <c r="AL87" s="426">
        <f t="shared" si="84"/>
        <v>0</v>
      </c>
      <c r="AM87" s="427">
        <f t="shared" si="85"/>
        <v>0</v>
      </c>
      <c r="AN87" s="467" t="str">
        <f t="shared" si="86"/>
        <v/>
      </c>
      <c r="AO87" s="326">
        <v>0</v>
      </c>
      <c r="AP87" s="9">
        <v>0</v>
      </c>
      <c r="AQ87" s="9"/>
      <c r="AR87" s="428">
        <f t="shared" si="87"/>
        <v>0</v>
      </c>
      <c r="AS87" s="429">
        <v>0</v>
      </c>
      <c r="AT87" s="429">
        <v>0</v>
      </c>
      <c r="AU87" s="429">
        <v>0</v>
      </c>
      <c r="AV87" s="430">
        <f t="shared" si="88"/>
        <v>0</v>
      </c>
      <c r="AW87" s="431">
        <v>0</v>
      </c>
      <c r="AX87" s="431">
        <v>0</v>
      </c>
      <c r="AY87" s="431">
        <v>0</v>
      </c>
      <c r="AZ87" s="432">
        <f t="shared" si="89"/>
        <v>0</v>
      </c>
      <c r="BA87" s="91">
        <f t="shared" si="90"/>
        <v>0</v>
      </c>
      <c r="BB87" s="433">
        <f t="shared" si="91"/>
        <v>0</v>
      </c>
      <c r="BC87" s="456" t="str">
        <f t="shared" si="92"/>
        <v/>
      </c>
      <c r="BD87" s="445">
        <v>0</v>
      </c>
      <c r="BE87" s="434">
        <v>0</v>
      </c>
      <c r="BF87" s="434"/>
      <c r="BG87" s="435">
        <f t="shared" si="93"/>
        <v>0</v>
      </c>
      <c r="BH87" s="436">
        <v>0</v>
      </c>
      <c r="BI87" s="436">
        <v>0</v>
      </c>
      <c r="BJ87" s="436">
        <v>0</v>
      </c>
      <c r="BK87" s="437">
        <f t="shared" si="94"/>
        <v>0</v>
      </c>
      <c r="BL87" s="438">
        <v>0</v>
      </c>
      <c r="BM87" s="438">
        <v>0</v>
      </c>
      <c r="BN87" s="438">
        <v>0</v>
      </c>
      <c r="BO87" s="439">
        <f t="shared" si="95"/>
        <v>0</v>
      </c>
      <c r="BP87" s="440">
        <f t="shared" si="96"/>
        <v>0</v>
      </c>
      <c r="BQ87" s="441">
        <f t="shared" si="97"/>
        <v>0</v>
      </c>
      <c r="BR87" s="446" t="str">
        <f t="shared" si="98"/>
        <v/>
      </c>
      <c r="BS87" s="326">
        <v>0</v>
      </c>
      <c r="BT87" s="9">
        <v>0</v>
      </c>
      <c r="BU87" s="9"/>
      <c r="BV87" s="428">
        <f t="shared" si="99"/>
        <v>0</v>
      </c>
      <c r="BW87" s="429">
        <v>0</v>
      </c>
      <c r="BX87" s="429">
        <v>0</v>
      </c>
      <c r="BY87" s="429">
        <v>0</v>
      </c>
      <c r="BZ87" s="430">
        <f t="shared" si="100"/>
        <v>0</v>
      </c>
      <c r="CA87" s="431">
        <v>0</v>
      </c>
      <c r="CB87" s="431">
        <v>0</v>
      </c>
      <c r="CC87" s="431">
        <v>0</v>
      </c>
      <c r="CD87" s="432">
        <f t="shared" si="101"/>
        <v>0</v>
      </c>
      <c r="CE87" s="91">
        <f t="shared" si="102"/>
        <v>0</v>
      </c>
      <c r="CF87" s="433">
        <f t="shared" si="103"/>
        <v>0</v>
      </c>
      <c r="CG87" s="456" t="str">
        <f t="shared" si="104"/>
        <v/>
      </c>
      <c r="CH87" s="382"/>
      <c r="CI87" s="58"/>
      <c r="CJ87" s="58"/>
      <c r="CK87" s="58"/>
      <c r="CL87" s="58"/>
      <c r="CM87" s="60">
        <f t="shared" si="72"/>
        <v>0</v>
      </c>
      <c r="CN87" s="298">
        <f t="shared" si="105"/>
        <v>0</v>
      </c>
      <c r="CO87" s="322" t="str">
        <f t="shared" si="131"/>
        <v/>
      </c>
      <c r="CP87" s="357"/>
      <c r="CQ87" s="82"/>
      <c r="CR87" s="82"/>
      <c r="CS87" s="82"/>
      <c r="CT87" s="82"/>
      <c r="CU87" s="91">
        <f t="shared" si="73"/>
        <v>0</v>
      </c>
      <c r="CV87" s="53">
        <f t="shared" si="106"/>
        <v>0</v>
      </c>
      <c r="CW87" s="358" t="str">
        <f t="shared" si="132"/>
        <v/>
      </c>
      <c r="CX87" s="346"/>
      <c r="CY87" s="57"/>
      <c r="CZ87" s="57"/>
      <c r="DA87" s="57"/>
      <c r="DB87" s="57"/>
      <c r="DC87" s="94">
        <f t="shared" si="74"/>
        <v>0</v>
      </c>
      <c r="DD87" s="52">
        <f t="shared" si="107"/>
        <v>0</v>
      </c>
      <c r="DE87" s="347" t="str">
        <f t="shared" si="133"/>
        <v/>
      </c>
      <c r="DF87" s="335"/>
      <c r="DG87" s="58"/>
      <c r="DH87" s="58"/>
      <c r="DI87" s="58"/>
      <c r="DJ87" s="58"/>
      <c r="DK87" s="60">
        <f t="shared" si="75"/>
        <v>0</v>
      </c>
      <c r="DL87" s="298" t="str">
        <f t="shared" si="108"/>
        <v/>
      </c>
      <c r="DM87" s="336" t="str">
        <f t="shared" si="109"/>
        <v/>
      </c>
      <c r="DN87" s="326"/>
      <c r="DO87" s="9"/>
      <c r="DP87" s="327" t="str">
        <f t="shared" si="110"/>
        <v/>
      </c>
      <c r="DQ87" s="309">
        <f t="shared" si="111"/>
        <v>900</v>
      </c>
      <c r="DR87" s="50">
        <f t="shared" si="112"/>
        <v>0</v>
      </c>
      <c r="DS87" s="297">
        <f t="shared" si="113"/>
        <v>0</v>
      </c>
      <c r="DT87" s="54" t="str">
        <f t="shared" si="114"/>
        <v/>
      </c>
      <c r="DU87" s="51" t="str">
        <f t="shared" si="115"/>
        <v/>
      </c>
      <c r="DV87" s="51" t="str">
        <f t="shared" si="116"/>
        <v/>
      </c>
      <c r="DW87" s="318" t="str">
        <f t="shared" si="117"/>
        <v/>
      </c>
      <c r="DX87" s="56">
        <f t="shared" si="118"/>
        <v>0</v>
      </c>
      <c r="DY87" s="689"/>
      <c r="DZ87" s="690"/>
      <c r="EB87" s="300">
        <f t="shared" si="119"/>
        <v>0</v>
      </c>
      <c r="EC87" s="300" t="s">
        <v>128</v>
      </c>
      <c r="ED87" s="300">
        <f t="shared" si="120"/>
        <v>100</v>
      </c>
      <c r="EE87" s="300" t="str">
        <f t="shared" si="121"/>
        <v>0/100</v>
      </c>
      <c r="EF87" s="300">
        <f t="shared" si="122"/>
        <v>0</v>
      </c>
      <c r="EG87" s="300" t="s">
        <v>128</v>
      </c>
      <c r="EH87" s="300">
        <f t="shared" si="123"/>
        <v>100</v>
      </c>
      <c r="EI87" s="300" t="str">
        <f t="shared" si="124"/>
        <v>0/100</v>
      </c>
      <c r="EJ87" s="300">
        <f t="shared" si="125"/>
        <v>0</v>
      </c>
      <c r="EK87" s="300" t="s">
        <v>128</v>
      </c>
      <c r="EL87" s="300">
        <f t="shared" si="126"/>
        <v>100</v>
      </c>
      <c r="EM87" s="300" t="str">
        <f t="shared" si="127"/>
        <v>0/100</v>
      </c>
      <c r="EN87" s="300">
        <f t="shared" si="128"/>
        <v>0</v>
      </c>
      <c r="EO87" s="300" t="s">
        <v>128</v>
      </c>
      <c r="EP87" s="300">
        <f t="shared" si="129"/>
        <v>0</v>
      </c>
      <c r="EQ87" s="300" t="str">
        <f t="shared" si="130"/>
        <v>0/0</v>
      </c>
    </row>
    <row r="88" spans="1:147" ht="15.75">
      <c r="A88" s="6">
        <f t="shared" si="76"/>
        <v>0</v>
      </c>
      <c r="B88" s="308">
        <v>80</v>
      </c>
      <c r="C88" s="51">
        <f t="shared" si="77"/>
        <v>0</v>
      </c>
      <c r="D88" s="8"/>
      <c r="E88" s="65"/>
      <c r="F88" s="7"/>
      <c r="G88" s="8"/>
      <c r="H88" s="8"/>
      <c r="I88" s="8"/>
      <c r="J88" s="533"/>
      <c r="K88" s="480">
        <v>0</v>
      </c>
      <c r="L88" s="412">
        <v>0</v>
      </c>
      <c r="M88" s="412"/>
      <c r="N88" s="413">
        <f t="shared" si="78"/>
        <v>0</v>
      </c>
      <c r="O88" s="414">
        <v>0</v>
      </c>
      <c r="P88" s="414">
        <v>0</v>
      </c>
      <c r="Q88" s="414">
        <v>0</v>
      </c>
      <c r="R88" s="415">
        <f t="shared" si="134"/>
        <v>0</v>
      </c>
      <c r="S88" s="416">
        <v>0</v>
      </c>
      <c r="T88" s="416">
        <v>0</v>
      </c>
      <c r="U88" s="416">
        <v>0</v>
      </c>
      <c r="V88" s="417">
        <f t="shared" si="135"/>
        <v>0</v>
      </c>
      <c r="W88" s="418">
        <f t="shared" si="136"/>
        <v>0</v>
      </c>
      <c r="X88" s="419">
        <f t="shared" si="79"/>
        <v>0</v>
      </c>
      <c r="Y88" s="481" t="str">
        <f t="shared" si="80"/>
        <v/>
      </c>
      <c r="Z88" s="466">
        <v>0</v>
      </c>
      <c r="AA88" s="420">
        <v>0</v>
      </c>
      <c r="AB88" s="420"/>
      <c r="AC88" s="421">
        <f t="shared" si="81"/>
        <v>0</v>
      </c>
      <c r="AD88" s="422">
        <v>0</v>
      </c>
      <c r="AE88" s="422">
        <v>0</v>
      </c>
      <c r="AF88" s="422">
        <v>0</v>
      </c>
      <c r="AG88" s="423">
        <f t="shared" si="82"/>
        <v>0</v>
      </c>
      <c r="AH88" s="424">
        <v>0</v>
      </c>
      <c r="AI88" s="424">
        <v>0</v>
      </c>
      <c r="AJ88" s="424">
        <v>0</v>
      </c>
      <c r="AK88" s="425">
        <f t="shared" si="83"/>
        <v>0</v>
      </c>
      <c r="AL88" s="426">
        <f t="shared" si="84"/>
        <v>0</v>
      </c>
      <c r="AM88" s="427">
        <f t="shared" si="85"/>
        <v>0</v>
      </c>
      <c r="AN88" s="467" t="str">
        <f t="shared" si="86"/>
        <v/>
      </c>
      <c r="AO88" s="326">
        <v>0</v>
      </c>
      <c r="AP88" s="9">
        <v>0</v>
      </c>
      <c r="AQ88" s="9"/>
      <c r="AR88" s="428">
        <f t="shared" si="87"/>
        <v>0</v>
      </c>
      <c r="AS88" s="429">
        <v>0</v>
      </c>
      <c r="AT88" s="429">
        <v>0</v>
      </c>
      <c r="AU88" s="429">
        <v>0</v>
      </c>
      <c r="AV88" s="430">
        <f t="shared" si="88"/>
        <v>0</v>
      </c>
      <c r="AW88" s="431">
        <v>0</v>
      </c>
      <c r="AX88" s="431">
        <v>0</v>
      </c>
      <c r="AY88" s="431">
        <v>0</v>
      </c>
      <c r="AZ88" s="432">
        <f t="shared" si="89"/>
        <v>0</v>
      </c>
      <c r="BA88" s="91">
        <f t="shared" si="90"/>
        <v>0</v>
      </c>
      <c r="BB88" s="433">
        <f t="shared" si="91"/>
        <v>0</v>
      </c>
      <c r="BC88" s="456" t="str">
        <f t="shared" si="92"/>
        <v/>
      </c>
      <c r="BD88" s="445">
        <v>0</v>
      </c>
      <c r="BE88" s="434">
        <v>0</v>
      </c>
      <c r="BF88" s="434"/>
      <c r="BG88" s="435">
        <f t="shared" si="93"/>
        <v>0</v>
      </c>
      <c r="BH88" s="436">
        <v>0</v>
      </c>
      <c r="BI88" s="436">
        <v>0</v>
      </c>
      <c r="BJ88" s="436">
        <v>0</v>
      </c>
      <c r="BK88" s="437">
        <f t="shared" si="94"/>
        <v>0</v>
      </c>
      <c r="BL88" s="438">
        <v>0</v>
      </c>
      <c r="BM88" s="438">
        <v>0</v>
      </c>
      <c r="BN88" s="438">
        <v>0</v>
      </c>
      <c r="BO88" s="439">
        <f t="shared" si="95"/>
        <v>0</v>
      </c>
      <c r="BP88" s="440">
        <f t="shared" si="96"/>
        <v>0</v>
      </c>
      <c r="BQ88" s="441">
        <f t="shared" si="97"/>
        <v>0</v>
      </c>
      <c r="BR88" s="446" t="str">
        <f t="shared" si="98"/>
        <v/>
      </c>
      <c r="BS88" s="326">
        <v>0</v>
      </c>
      <c r="BT88" s="9">
        <v>0</v>
      </c>
      <c r="BU88" s="9"/>
      <c r="BV88" s="428">
        <f t="shared" si="99"/>
        <v>0</v>
      </c>
      <c r="BW88" s="429">
        <v>0</v>
      </c>
      <c r="BX88" s="429">
        <v>0</v>
      </c>
      <c r="BY88" s="429">
        <v>0</v>
      </c>
      <c r="BZ88" s="430">
        <f t="shared" si="100"/>
        <v>0</v>
      </c>
      <c r="CA88" s="431">
        <v>0</v>
      </c>
      <c r="CB88" s="431">
        <v>0</v>
      </c>
      <c r="CC88" s="431">
        <v>0</v>
      </c>
      <c r="CD88" s="432">
        <f t="shared" si="101"/>
        <v>0</v>
      </c>
      <c r="CE88" s="91">
        <f t="shared" si="102"/>
        <v>0</v>
      </c>
      <c r="CF88" s="433">
        <f t="shared" si="103"/>
        <v>0</v>
      </c>
      <c r="CG88" s="456" t="str">
        <f t="shared" si="104"/>
        <v/>
      </c>
      <c r="CH88" s="382"/>
      <c r="CI88" s="58"/>
      <c r="CJ88" s="58"/>
      <c r="CK88" s="58"/>
      <c r="CL88" s="58"/>
      <c r="CM88" s="60">
        <f t="shared" si="72"/>
        <v>0</v>
      </c>
      <c r="CN88" s="298">
        <f t="shared" si="105"/>
        <v>0</v>
      </c>
      <c r="CO88" s="322" t="str">
        <f t="shared" si="131"/>
        <v/>
      </c>
      <c r="CP88" s="357"/>
      <c r="CQ88" s="82"/>
      <c r="CR88" s="82"/>
      <c r="CS88" s="82"/>
      <c r="CT88" s="82"/>
      <c r="CU88" s="91">
        <f t="shared" si="73"/>
        <v>0</v>
      </c>
      <c r="CV88" s="53">
        <f t="shared" si="106"/>
        <v>0</v>
      </c>
      <c r="CW88" s="358" t="str">
        <f t="shared" si="132"/>
        <v/>
      </c>
      <c r="CX88" s="346"/>
      <c r="CY88" s="57"/>
      <c r="CZ88" s="57"/>
      <c r="DA88" s="57"/>
      <c r="DB88" s="57"/>
      <c r="DC88" s="94">
        <f t="shared" si="74"/>
        <v>0</v>
      </c>
      <c r="DD88" s="52">
        <f t="shared" si="107"/>
        <v>0</v>
      </c>
      <c r="DE88" s="347" t="str">
        <f t="shared" si="133"/>
        <v/>
      </c>
      <c r="DF88" s="335"/>
      <c r="DG88" s="58"/>
      <c r="DH88" s="58"/>
      <c r="DI88" s="58"/>
      <c r="DJ88" s="58"/>
      <c r="DK88" s="60">
        <f t="shared" si="75"/>
        <v>0</v>
      </c>
      <c r="DL88" s="298" t="str">
        <f t="shared" si="108"/>
        <v/>
      </c>
      <c r="DM88" s="336" t="str">
        <f t="shared" si="109"/>
        <v/>
      </c>
      <c r="DN88" s="326"/>
      <c r="DO88" s="9"/>
      <c r="DP88" s="327" t="str">
        <f t="shared" si="110"/>
        <v/>
      </c>
      <c r="DQ88" s="309">
        <f t="shared" si="111"/>
        <v>900</v>
      </c>
      <c r="DR88" s="50">
        <f t="shared" si="112"/>
        <v>0</v>
      </c>
      <c r="DS88" s="297">
        <f t="shared" si="113"/>
        <v>0</v>
      </c>
      <c r="DT88" s="54" t="str">
        <f t="shared" si="114"/>
        <v/>
      </c>
      <c r="DU88" s="51" t="str">
        <f t="shared" si="115"/>
        <v/>
      </c>
      <c r="DV88" s="51" t="str">
        <f t="shared" si="116"/>
        <v/>
      </c>
      <c r="DW88" s="318" t="str">
        <f t="shared" si="117"/>
        <v/>
      </c>
      <c r="DX88" s="56">
        <f t="shared" si="118"/>
        <v>0</v>
      </c>
      <c r="DY88" s="689"/>
      <c r="DZ88" s="690"/>
      <c r="EB88" s="300">
        <f t="shared" si="119"/>
        <v>0</v>
      </c>
      <c r="EC88" s="300" t="s">
        <v>128</v>
      </c>
      <c r="ED88" s="300">
        <f t="shared" si="120"/>
        <v>100</v>
      </c>
      <c r="EE88" s="300" t="str">
        <f t="shared" si="121"/>
        <v>0/100</v>
      </c>
      <c r="EF88" s="300">
        <f t="shared" si="122"/>
        <v>0</v>
      </c>
      <c r="EG88" s="300" t="s">
        <v>128</v>
      </c>
      <c r="EH88" s="300">
        <f t="shared" si="123"/>
        <v>100</v>
      </c>
      <c r="EI88" s="300" t="str">
        <f t="shared" si="124"/>
        <v>0/100</v>
      </c>
      <c r="EJ88" s="300">
        <f t="shared" si="125"/>
        <v>0</v>
      </c>
      <c r="EK88" s="300" t="s">
        <v>128</v>
      </c>
      <c r="EL88" s="300">
        <f t="shared" si="126"/>
        <v>100</v>
      </c>
      <c r="EM88" s="300" t="str">
        <f t="shared" si="127"/>
        <v>0/100</v>
      </c>
      <c r="EN88" s="300">
        <f t="shared" si="128"/>
        <v>0</v>
      </c>
      <c r="EO88" s="300" t="s">
        <v>128</v>
      </c>
      <c r="EP88" s="300">
        <f t="shared" si="129"/>
        <v>0</v>
      </c>
      <c r="EQ88" s="300" t="str">
        <f t="shared" si="130"/>
        <v>0/0</v>
      </c>
    </row>
    <row r="89" spans="1:147" ht="15.75">
      <c r="A89" s="6">
        <f t="shared" si="76"/>
        <v>0</v>
      </c>
      <c r="B89" s="309">
        <v>81</v>
      </c>
      <c r="C89" s="51">
        <f t="shared" si="77"/>
        <v>0</v>
      </c>
      <c r="D89" s="8"/>
      <c r="E89" s="65"/>
      <c r="F89" s="7"/>
      <c r="G89" s="8"/>
      <c r="H89" s="8"/>
      <c r="I89" s="8"/>
      <c r="J89" s="533"/>
      <c r="K89" s="480">
        <v>0</v>
      </c>
      <c r="L89" s="412">
        <v>0</v>
      </c>
      <c r="M89" s="412"/>
      <c r="N89" s="413">
        <f t="shared" si="78"/>
        <v>0</v>
      </c>
      <c r="O89" s="414">
        <v>0</v>
      </c>
      <c r="P89" s="414">
        <v>0</v>
      </c>
      <c r="Q89" s="414">
        <v>0</v>
      </c>
      <c r="R89" s="415">
        <f t="shared" si="134"/>
        <v>0</v>
      </c>
      <c r="S89" s="416">
        <v>0</v>
      </c>
      <c r="T89" s="416">
        <v>0</v>
      </c>
      <c r="U89" s="416">
        <v>0</v>
      </c>
      <c r="V89" s="417">
        <f t="shared" si="135"/>
        <v>0</v>
      </c>
      <c r="W89" s="418">
        <f t="shared" si="136"/>
        <v>0</v>
      </c>
      <c r="X89" s="419">
        <f t="shared" si="79"/>
        <v>0</v>
      </c>
      <c r="Y89" s="481" t="str">
        <f t="shared" si="80"/>
        <v/>
      </c>
      <c r="Z89" s="466">
        <v>0</v>
      </c>
      <c r="AA89" s="420">
        <v>0</v>
      </c>
      <c r="AB89" s="420"/>
      <c r="AC89" s="421">
        <f t="shared" si="81"/>
        <v>0</v>
      </c>
      <c r="AD89" s="422">
        <v>0</v>
      </c>
      <c r="AE89" s="422">
        <v>0</v>
      </c>
      <c r="AF89" s="422">
        <v>0</v>
      </c>
      <c r="AG89" s="423">
        <f t="shared" si="82"/>
        <v>0</v>
      </c>
      <c r="AH89" s="424">
        <v>0</v>
      </c>
      <c r="AI89" s="424">
        <v>0</v>
      </c>
      <c r="AJ89" s="424">
        <v>0</v>
      </c>
      <c r="AK89" s="425">
        <f t="shared" si="83"/>
        <v>0</v>
      </c>
      <c r="AL89" s="426">
        <f t="shared" si="84"/>
        <v>0</v>
      </c>
      <c r="AM89" s="427">
        <f t="shared" si="85"/>
        <v>0</v>
      </c>
      <c r="AN89" s="467" t="str">
        <f t="shared" si="86"/>
        <v/>
      </c>
      <c r="AO89" s="326">
        <v>0</v>
      </c>
      <c r="AP89" s="9">
        <v>0</v>
      </c>
      <c r="AQ89" s="9"/>
      <c r="AR89" s="428">
        <f t="shared" si="87"/>
        <v>0</v>
      </c>
      <c r="AS89" s="429">
        <v>0</v>
      </c>
      <c r="AT89" s="429">
        <v>0</v>
      </c>
      <c r="AU89" s="429">
        <v>0</v>
      </c>
      <c r="AV89" s="430">
        <f t="shared" si="88"/>
        <v>0</v>
      </c>
      <c r="AW89" s="431">
        <v>0</v>
      </c>
      <c r="AX89" s="431">
        <v>0</v>
      </c>
      <c r="AY89" s="431">
        <v>0</v>
      </c>
      <c r="AZ89" s="432">
        <f t="shared" si="89"/>
        <v>0</v>
      </c>
      <c r="BA89" s="91">
        <f t="shared" si="90"/>
        <v>0</v>
      </c>
      <c r="BB89" s="433">
        <f t="shared" si="91"/>
        <v>0</v>
      </c>
      <c r="BC89" s="456" t="str">
        <f t="shared" si="92"/>
        <v/>
      </c>
      <c r="BD89" s="445">
        <v>0</v>
      </c>
      <c r="BE89" s="434">
        <v>0</v>
      </c>
      <c r="BF89" s="434"/>
      <c r="BG89" s="435">
        <f t="shared" si="93"/>
        <v>0</v>
      </c>
      <c r="BH89" s="436">
        <v>0</v>
      </c>
      <c r="BI89" s="436">
        <v>0</v>
      </c>
      <c r="BJ89" s="436">
        <v>0</v>
      </c>
      <c r="BK89" s="437">
        <f t="shared" si="94"/>
        <v>0</v>
      </c>
      <c r="BL89" s="438">
        <v>0</v>
      </c>
      <c r="BM89" s="438">
        <v>0</v>
      </c>
      <c r="BN89" s="438">
        <v>0</v>
      </c>
      <c r="BO89" s="439">
        <f t="shared" si="95"/>
        <v>0</v>
      </c>
      <c r="BP89" s="440">
        <f t="shared" si="96"/>
        <v>0</v>
      </c>
      <c r="BQ89" s="441">
        <f t="shared" si="97"/>
        <v>0</v>
      </c>
      <c r="BR89" s="446" t="str">
        <f t="shared" si="98"/>
        <v/>
      </c>
      <c r="BS89" s="326">
        <v>0</v>
      </c>
      <c r="BT89" s="9">
        <v>0</v>
      </c>
      <c r="BU89" s="9"/>
      <c r="BV89" s="428">
        <f t="shared" si="99"/>
        <v>0</v>
      </c>
      <c r="BW89" s="429">
        <v>0</v>
      </c>
      <c r="BX89" s="429">
        <v>0</v>
      </c>
      <c r="BY89" s="429">
        <v>0</v>
      </c>
      <c r="BZ89" s="430">
        <f t="shared" si="100"/>
        <v>0</v>
      </c>
      <c r="CA89" s="431">
        <v>0</v>
      </c>
      <c r="CB89" s="431">
        <v>0</v>
      </c>
      <c r="CC89" s="431">
        <v>0</v>
      </c>
      <c r="CD89" s="432">
        <f t="shared" si="101"/>
        <v>0</v>
      </c>
      <c r="CE89" s="91">
        <f t="shared" si="102"/>
        <v>0</v>
      </c>
      <c r="CF89" s="433">
        <f t="shared" si="103"/>
        <v>0</v>
      </c>
      <c r="CG89" s="456" t="str">
        <f t="shared" si="104"/>
        <v/>
      </c>
      <c r="CH89" s="382"/>
      <c r="CI89" s="58"/>
      <c r="CJ89" s="58"/>
      <c r="CK89" s="58"/>
      <c r="CL89" s="58"/>
      <c r="CM89" s="60">
        <f t="shared" si="72"/>
        <v>0</v>
      </c>
      <c r="CN89" s="298">
        <f t="shared" si="105"/>
        <v>0</v>
      </c>
      <c r="CO89" s="322" t="str">
        <f t="shared" si="131"/>
        <v/>
      </c>
      <c r="CP89" s="357"/>
      <c r="CQ89" s="82"/>
      <c r="CR89" s="82"/>
      <c r="CS89" s="82"/>
      <c r="CT89" s="82"/>
      <c r="CU89" s="91">
        <f t="shared" si="73"/>
        <v>0</v>
      </c>
      <c r="CV89" s="53">
        <f t="shared" si="106"/>
        <v>0</v>
      </c>
      <c r="CW89" s="358" t="str">
        <f t="shared" si="132"/>
        <v/>
      </c>
      <c r="CX89" s="346"/>
      <c r="CY89" s="57"/>
      <c r="CZ89" s="57"/>
      <c r="DA89" s="57"/>
      <c r="DB89" s="57"/>
      <c r="DC89" s="94">
        <f t="shared" si="74"/>
        <v>0</v>
      </c>
      <c r="DD89" s="52">
        <f t="shared" si="107"/>
        <v>0</v>
      </c>
      <c r="DE89" s="347" t="str">
        <f t="shared" si="133"/>
        <v/>
      </c>
      <c r="DF89" s="335"/>
      <c r="DG89" s="58"/>
      <c r="DH89" s="58"/>
      <c r="DI89" s="58"/>
      <c r="DJ89" s="58"/>
      <c r="DK89" s="60">
        <f t="shared" si="75"/>
        <v>0</v>
      </c>
      <c r="DL89" s="298" t="str">
        <f t="shared" si="108"/>
        <v/>
      </c>
      <c r="DM89" s="336" t="str">
        <f t="shared" si="109"/>
        <v/>
      </c>
      <c r="DN89" s="326"/>
      <c r="DO89" s="9"/>
      <c r="DP89" s="327" t="str">
        <f t="shared" si="110"/>
        <v/>
      </c>
      <c r="DQ89" s="309">
        <f t="shared" si="111"/>
        <v>900</v>
      </c>
      <c r="DR89" s="50">
        <f t="shared" si="112"/>
        <v>0</v>
      </c>
      <c r="DS89" s="297">
        <f t="shared" si="113"/>
        <v>0</v>
      </c>
      <c r="DT89" s="54" t="str">
        <f t="shared" si="114"/>
        <v/>
      </c>
      <c r="DU89" s="51" t="str">
        <f t="shared" si="115"/>
        <v/>
      </c>
      <c r="DV89" s="51" t="str">
        <f t="shared" si="116"/>
        <v/>
      </c>
      <c r="DW89" s="318" t="str">
        <f t="shared" si="117"/>
        <v/>
      </c>
      <c r="DX89" s="56">
        <f t="shared" si="118"/>
        <v>0</v>
      </c>
      <c r="DY89" s="689"/>
      <c r="DZ89" s="690"/>
      <c r="EB89" s="300">
        <f t="shared" si="119"/>
        <v>0</v>
      </c>
      <c r="EC89" s="300" t="s">
        <v>128</v>
      </c>
      <c r="ED89" s="300">
        <f t="shared" si="120"/>
        <v>100</v>
      </c>
      <c r="EE89" s="300" t="str">
        <f t="shared" si="121"/>
        <v>0/100</v>
      </c>
      <c r="EF89" s="300">
        <f t="shared" si="122"/>
        <v>0</v>
      </c>
      <c r="EG89" s="300" t="s">
        <v>128</v>
      </c>
      <c r="EH89" s="300">
        <f t="shared" si="123"/>
        <v>100</v>
      </c>
      <c r="EI89" s="300" t="str">
        <f t="shared" si="124"/>
        <v>0/100</v>
      </c>
      <c r="EJ89" s="300">
        <f t="shared" si="125"/>
        <v>0</v>
      </c>
      <c r="EK89" s="300" t="s">
        <v>128</v>
      </c>
      <c r="EL89" s="300">
        <f t="shared" si="126"/>
        <v>100</v>
      </c>
      <c r="EM89" s="300" t="str">
        <f t="shared" si="127"/>
        <v>0/100</v>
      </c>
      <c r="EN89" s="300">
        <f t="shared" si="128"/>
        <v>0</v>
      </c>
      <c r="EO89" s="300" t="s">
        <v>128</v>
      </c>
      <c r="EP89" s="300">
        <f t="shared" si="129"/>
        <v>0</v>
      </c>
      <c r="EQ89" s="300" t="str">
        <f t="shared" si="130"/>
        <v>0/0</v>
      </c>
    </row>
    <row r="90" spans="1:147" ht="15.75">
      <c r="A90" s="6">
        <f t="shared" si="76"/>
        <v>0</v>
      </c>
      <c r="B90" s="308">
        <v>82</v>
      </c>
      <c r="C90" s="51">
        <f t="shared" si="77"/>
        <v>0</v>
      </c>
      <c r="D90" s="8"/>
      <c r="E90" s="65"/>
      <c r="F90" s="7"/>
      <c r="G90" s="8"/>
      <c r="H90" s="8"/>
      <c r="I90" s="8"/>
      <c r="J90" s="533"/>
      <c r="K90" s="480">
        <v>0</v>
      </c>
      <c r="L90" s="412">
        <v>0</v>
      </c>
      <c r="M90" s="412"/>
      <c r="N90" s="413">
        <f t="shared" si="78"/>
        <v>0</v>
      </c>
      <c r="O90" s="414">
        <v>0</v>
      </c>
      <c r="P90" s="414">
        <v>0</v>
      </c>
      <c r="Q90" s="414">
        <v>0</v>
      </c>
      <c r="R90" s="415">
        <f t="shared" si="134"/>
        <v>0</v>
      </c>
      <c r="S90" s="416">
        <v>0</v>
      </c>
      <c r="T90" s="416">
        <v>0</v>
      </c>
      <c r="U90" s="416">
        <v>0</v>
      </c>
      <c r="V90" s="417">
        <f t="shared" si="135"/>
        <v>0</v>
      </c>
      <c r="W90" s="418">
        <f t="shared" si="136"/>
        <v>0</v>
      </c>
      <c r="X90" s="419">
        <f t="shared" si="79"/>
        <v>0</v>
      </c>
      <c r="Y90" s="481" t="str">
        <f t="shared" si="80"/>
        <v/>
      </c>
      <c r="Z90" s="466">
        <v>0</v>
      </c>
      <c r="AA90" s="420">
        <v>0</v>
      </c>
      <c r="AB90" s="420"/>
      <c r="AC90" s="421">
        <f t="shared" si="81"/>
        <v>0</v>
      </c>
      <c r="AD90" s="422">
        <v>0</v>
      </c>
      <c r="AE90" s="422">
        <v>0</v>
      </c>
      <c r="AF90" s="422">
        <v>0</v>
      </c>
      <c r="AG90" s="423">
        <f t="shared" si="82"/>
        <v>0</v>
      </c>
      <c r="AH90" s="424">
        <v>0</v>
      </c>
      <c r="AI90" s="424">
        <v>0</v>
      </c>
      <c r="AJ90" s="424">
        <v>0</v>
      </c>
      <c r="AK90" s="425">
        <f t="shared" si="83"/>
        <v>0</v>
      </c>
      <c r="AL90" s="426">
        <f t="shared" si="84"/>
        <v>0</v>
      </c>
      <c r="AM90" s="427">
        <f t="shared" si="85"/>
        <v>0</v>
      </c>
      <c r="AN90" s="467" t="str">
        <f t="shared" si="86"/>
        <v/>
      </c>
      <c r="AO90" s="326">
        <v>0</v>
      </c>
      <c r="AP90" s="9">
        <v>0</v>
      </c>
      <c r="AQ90" s="9"/>
      <c r="AR90" s="428">
        <f t="shared" si="87"/>
        <v>0</v>
      </c>
      <c r="AS90" s="429">
        <v>0</v>
      </c>
      <c r="AT90" s="429">
        <v>0</v>
      </c>
      <c r="AU90" s="429">
        <v>0</v>
      </c>
      <c r="AV90" s="430">
        <f t="shared" si="88"/>
        <v>0</v>
      </c>
      <c r="AW90" s="431">
        <v>0</v>
      </c>
      <c r="AX90" s="431">
        <v>0</v>
      </c>
      <c r="AY90" s="431">
        <v>0</v>
      </c>
      <c r="AZ90" s="432">
        <f t="shared" si="89"/>
        <v>0</v>
      </c>
      <c r="BA90" s="91">
        <f t="shared" si="90"/>
        <v>0</v>
      </c>
      <c r="BB90" s="433">
        <f t="shared" si="91"/>
        <v>0</v>
      </c>
      <c r="BC90" s="456" t="str">
        <f t="shared" si="92"/>
        <v/>
      </c>
      <c r="BD90" s="445">
        <v>0</v>
      </c>
      <c r="BE90" s="434">
        <v>0</v>
      </c>
      <c r="BF90" s="434"/>
      <c r="BG90" s="435">
        <f t="shared" si="93"/>
        <v>0</v>
      </c>
      <c r="BH90" s="436">
        <v>0</v>
      </c>
      <c r="BI90" s="436">
        <v>0</v>
      </c>
      <c r="BJ90" s="436">
        <v>0</v>
      </c>
      <c r="BK90" s="437">
        <f t="shared" si="94"/>
        <v>0</v>
      </c>
      <c r="BL90" s="438">
        <v>0</v>
      </c>
      <c r="BM90" s="438">
        <v>0</v>
      </c>
      <c r="BN90" s="438">
        <v>0</v>
      </c>
      <c r="BO90" s="439">
        <f t="shared" si="95"/>
        <v>0</v>
      </c>
      <c r="BP90" s="440">
        <f t="shared" si="96"/>
        <v>0</v>
      </c>
      <c r="BQ90" s="441">
        <f t="shared" si="97"/>
        <v>0</v>
      </c>
      <c r="BR90" s="446" t="str">
        <f t="shared" si="98"/>
        <v/>
      </c>
      <c r="BS90" s="326">
        <v>0</v>
      </c>
      <c r="BT90" s="9">
        <v>0</v>
      </c>
      <c r="BU90" s="9"/>
      <c r="BV90" s="428">
        <f t="shared" si="99"/>
        <v>0</v>
      </c>
      <c r="BW90" s="429">
        <v>0</v>
      </c>
      <c r="BX90" s="429">
        <v>0</v>
      </c>
      <c r="BY90" s="429">
        <v>0</v>
      </c>
      <c r="BZ90" s="430">
        <f t="shared" si="100"/>
        <v>0</v>
      </c>
      <c r="CA90" s="431">
        <v>0</v>
      </c>
      <c r="CB90" s="431">
        <v>0</v>
      </c>
      <c r="CC90" s="431">
        <v>0</v>
      </c>
      <c r="CD90" s="432">
        <f t="shared" si="101"/>
        <v>0</v>
      </c>
      <c r="CE90" s="91">
        <f t="shared" si="102"/>
        <v>0</v>
      </c>
      <c r="CF90" s="433">
        <f t="shared" si="103"/>
        <v>0</v>
      </c>
      <c r="CG90" s="456" t="str">
        <f t="shared" si="104"/>
        <v/>
      </c>
      <c r="CH90" s="382"/>
      <c r="CI90" s="58"/>
      <c r="CJ90" s="58"/>
      <c r="CK90" s="58"/>
      <c r="CL90" s="58"/>
      <c r="CM90" s="60">
        <f t="shared" si="72"/>
        <v>0</v>
      </c>
      <c r="CN90" s="298">
        <f t="shared" si="105"/>
        <v>0</v>
      </c>
      <c r="CO90" s="322" t="str">
        <f t="shared" si="131"/>
        <v/>
      </c>
      <c r="CP90" s="357"/>
      <c r="CQ90" s="82"/>
      <c r="CR90" s="82"/>
      <c r="CS90" s="82"/>
      <c r="CT90" s="82"/>
      <c r="CU90" s="91">
        <f t="shared" si="73"/>
        <v>0</v>
      </c>
      <c r="CV90" s="53">
        <f t="shared" si="106"/>
        <v>0</v>
      </c>
      <c r="CW90" s="358" t="str">
        <f t="shared" si="132"/>
        <v/>
      </c>
      <c r="CX90" s="346"/>
      <c r="CY90" s="57"/>
      <c r="CZ90" s="57"/>
      <c r="DA90" s="57"/>
      <c r="DB90" s="57"/>
      <c r="DC90" s="94">
        <f t="shared" si="74"/>
        <v>0</v>
      </c>
      <c r="DD90" s="52">
        <f t="shared" si="107"/>
        <v>0</v>
      </c>
      <c r="DE90" s="347" t="str">
        <f t="shared" si="133"/>
        <v/>
      </c>
      <c r="DF90" s="335"/>
      <c r="DG90" s="58"/>
      <c r="DH90" s="58"/>
      <c r="DI90" s="58"/>
      <c r="DJ90" s="58"/>
      <c r="DK90" s="60">
        <f t="shared" si="75"/>
        <v>0</v>
      </c>
      <c r="DL90" s="298" t="str">
        <f t="shared" si="108"/>
        <v/>
      </c>
      <c r="DM90" s="336" t="str">
        <f t="shared" si="109"/>
        <v/>
      </c>
      <c r="DN90" s="326"/>
      <c r="DO90" s="9"/>
      <c r="DP90" s="327" t="str">
        <f t="shared" si="110"/>
        <v/>
      </c>
      <c r="DQ90" s="309">
        <f t="shared" si="111"/>
        <v>900</v>
      </c>
      <c r="DR90" s="50">
        <f t="shared" si="112"/>
        <v>0</v>
      </c>
      <c r="DS90" s="297">
        <f t="shared" si="113"/>
        <v>0</v>
      </c>
      <c r="DT90" s="54" t="str">
        <f t="shared" si="114"/>
        <v/>
      </c>
      <c r="DU90" s="51" t="str">
        <f t="shared" si="115"/>
        <v/>
      </c>
      <c r="DV90" s="51" t="str">
        <f t="shared" si="116"/>
        <v/>
      </c>
      <c r="DW90" s="318" t="str">
        <f t="shared" si="117"/>
        <v/>
      </c>
      <c r="DX90" s="56">
        <f t="shared" si="118"/>
        <v>0</v>
      </c>
      <c r="DY90" s="689"/>
      <c r="DZ90" s="690"/>
      <c r="EB90" s="300">
        <f t="shared" si="119"/>
        <v>0</v>
      </c>
      <c r="EC90" s="300" t="s">
        <v>128</v>
      </c>
      <c r="ED90" s="300">
        <f t="shared" si="120"/>
        <v>100</v>
      </c>
      <c r="EE90" s="300" t="str">
        <f t="shared" si="121"/>
        <v>0/100</v>
      </c>
      <c r="EF90" s="300">
        <f t="shared" si="122"/>
        <v>0</v>
      </c>
      <c r="EG90" s="300" t="s">
        <v>128</v>
      </c>
      <c r="EH90" s="300">
        <f t="shared" si="123"/>
        <v>100</v>
      </c>
      <c r="EI90" s="300" t="str">
        <f t="shared" si="124"/>
        <v>0/100</v>
      </c>
      <c r="EJ90" s="300">
        <f t="shared" si="125"/>
        <v>0</v>
      </c>
      <c r="EK90" s="300" t="s">
        <v>128</v>
      </c>
      <c r="EL90" s="300">
        <f t="shared" si="126"/>
        <v>100</v>
      </c>
      <c r="EM90" s="300" t="str">
        <f t="shared" si="127"/>
        <v>0/100</v>
      </c>
      <c r="EN90" s="300">
        <f t="shared" si="128"/>
        <v>0</v>
      </c>
      <c r="EO90" s="300" t="s">
        <v>128</v>
      </c>
      <c r="EP90" s="300">
        <f t="shared" si="129"/>
        <v>0</v>
      </c>
      <c r="EQ90" s="300" t="str">
        <f t="shared" si="130"/>
        <v>0/0</v>
      </c>
    </row>
    <row r="91" spans="1:147" ht="15.75">
      <c r="A91" s="6">
        <f t="shared" si="76"/>
        <v>0</v>
      </c>
      <c r="B91" s="309">
        <v>83</v>
      </c>
      <c r="C91" s="51">
        <f t="shared" si="77"/>
        <v>0</v>
      </c>
      <c r="D91" s="8"/>
      <c r="E91" s="65"/>
      <c r="F91" s="7"/>
      <c r="G91" s="8"/>
      <c r="H91" s="8"/>
      <c r="I91" s="8"/>
      <c r="J91" s="533"/>
      <c r="K91" s="480">
        <v>0</v>
      </c>
      <c r="L91" s="412">
        <v>0</v>
      </c>
      <c r="M91" s="412"/>
      <c r="N91" s="413">
        <f t="shared" si="78"/>
        <v>0</v>
      </c>
      <c r="O91" s="414">
        <v>0</v>
      </c>
      <c r="P91" s="414">
        <v>0</v>
      </c>
      <c r="Q91" s="414">
        <v>0</v>
      </c>
      <c r="R91" s="415">
        <f t="shared" si="134"/>
        <v>0</v>
      </c>
      <c r="S91" s="416">
        <v>0</v>
      </c>
      <c r="T91" s="416">
        <v>0</v>
      </c>
      <c r="U91" s="416">
        <v>0</v>
      </c>
      <c r="V91" s="417">
        <f t="shared" si="135"/>
        <v>0</v>
      </c>
      <c r="W91" s="418">
        <f t="shared" si="136"/>
        <v>0</v>
      </c>
      <c r="X91" s="419">
        <f t="shared" si="79"/>
        <v>0</v>
      </c>
      <c r="Y91" s="481" t="str">
        <f t="shared" si="80"/>
        <v/>
      </c>
      <c r="Z91" s="466">
        <v>0</v>
      </c>
      <c r="AA91" s="420">
        <v>0</v>
      </c>
      <c r="AB91" s="420"/>
      <c r="AC91" s="421">
        <f t="shared" si="81"/>
        <v>0</v>
      </c>
      <c r="AD91" s="422">
        <v>0</v>
      </c>
      <c r="AE91" s="422">
        <v>0</v>
      </c>
      <c r="AF91" s="422">
        <v>0</v>
      </c>
      <c r="AG91" s="423">
        <f t="shared" si="82"/>
        <v>0</v>
      </c>
      <c r="AH91" s="424">
        <v>0</v>
      </c>
      <c r="AI91" s="424">
        <v>0</v>
      </c>
      <c r="AJ91" s="424">
        <v>0</v>
      </c>
      <c r="AK91" s="425">
        <f t="shared" si="83"/>
        <v>0</v>
      </c>
      <c r="AL91" s="426">
        <f t="shared" si="84"/>
        <v>0</v>
      </c>
      <c r="AM91" s="427">
        <f t="shared" si="85"/>
        <v>0</v>
      </c>
      <c r="AN91" s="467" t="str">
        <f t="shared" si="86"/>
        <v/>
      </c>
      <c r="AO91" s="326">
        <v>0</v>
      </c>
      <c r="AP91" s="9">
        <v>0</v>
      </c>
      <c r="AQ91" s="9"/>
      <c r="AR91" s="428">
        <f t="shared" si="87"/>
        <v>0</v>
      </c>
      <c r="AS91" s="429">
        <v>0</v>
      </c>
      <c r="AT91" s="429">
        <v>0</v>
      </c>
      <c r="AU91" s="429">
        <v>0</v>
      </c>
      <c r="AV91" s="430">
        <f t="shared" si="88"/>
        <v>0</v>
      </c>
      <c r="AW91" s="431">
        <v>0</v>
      </c>
      <c r="AX91" s="431">
        <v>0</v>
      </c>
      <c r="AY91" s="431">
        <v>0</v>
      </c>
      <c r="AZ91" s="432">
        <f t="shared" si="89"/>
        <v>0</v>
      </c>
      <c r="BA91" s="91">
        <f t="shared" si="90"/>
        <v>0</v>
      </c>
      <c r="BB91" s="433">
        <f t="shared" si="91"/>
        <v>0</v>
      </c>
      <c r="BC91" s="456" t="str">
        <f t="shared" si="92"/>
        <v/>
      </c>
      <c r="BD91" s="445">
        <v>0</v>
      </c>
      <c r="BE91" s="434">
        <v>0</v>
      </c>
      <c r="BF91" s="434"/>
      <c r="BG91" s="435">
        <f t="shared" si="93"/>
        <v>0</v>
      </c>
      <c r="BH91" s="436">
        <v>0</v>
      </c>
      <c r="BI91" s="436">
        <v>0</v>
      </c>
      <c r="BJ91" s="436">
        <v>0</v>
      </c>
      <c r="BK91" s="437">
        <f t="shared" si="94"/>
        <v>0</v>
      </c>
      <c r="BL91" s="438">
        <v>0</v>
      </c>
      <c r="BM91" s="438">
        <v>0</v>
      </c>
      <c r="BN91" s="438">
        <v>0</v>
      </c>
      <c r="BO91" s="439">
        <f t="shared" si="95"/>
        <v>0</v>
      </c>
      <c r="BP91" s="440">
        <f t="shared" si="96"/>
        <v>0</v>
      </c>
      <c r="BQ91" s="441">
        <f t="shared" si="97"/>
        <v>0</v>
      </c>
      <c r="BR91" s="446" t="str">
        <f t="shared" si="98"/>
        <v/>
      </c>
      <c r="BS91" s="326">
        <v>0</v>
      </c>
      <c r="BT91" s="9">
        <v>0</v>
      </c>
      <c r="BU91" s="9"/>
      <c r="BV91" s="428">
        <f t="shared" si="99"/>
        <v>0</v>
      </c>
      <c r="BW91" s="429">
        <v>0</v>
      </c>
      <c r="BX91" s="429">
        <v>0</v>
      </c>
      <c r="BY91" s="429">
        <v>0</v>
      </c>
      <c r="BZ91" s="430">
        <f t="shared" si="100"/>
        <v>0</v>
      </c>
      <c r="CA91" s="431">
        <v>0</v>
      </c>
      <c r="CB91" s="431">
        <v>0</v>
      </c>
      <c r="CC91" s="431">
        <v>0</v>
      </c>
      <c r="CD91" s="432">
        <f t="shared" si="101"/>
        <v>0</v>
      </c>
      <c r="CE91" s="91">
        <f t="shared" si="102"/>
        <v>0</v>
      </c>
      <c r="CF91" s="433">
        <f t="shared" si="103"/>
        <v>0</v>
      </c>
      <c r="CG91" s="456" t="str">
        <f t="shared" si="104"/>
        <v/>
      </c>
      <c r="CH91" s="382"/>
      <c r="CI91" s="58"/>
      <c r="CJ91" s="58"/>
      <c r="CK91" s="58"/>
      <c r="CL91" s="58"/>
      <c r="CM91" s="60">
        <f t="shared" si="72"/>
        <v>0</v>
      </c>
      <c r="CN91" s="298">
        <f t="shared" si="105"/>
        <v>0</v>
      </c>
      <c r="CO91" s="322" t="str">
        <f t="shared" si="131"/>
        <v/>
      </c>
      <c r="CP91" s="357"/>
      <c r="CQ91" s="82"/>
      <c r="CR91" s="82"/>
      <c r="CS91" s="82"/>
      <c r="CT91" s="82"/>
      <c r="CU91" s="91">
        <f t="shared" si="73"/>
        <v>0</v>
      </c>
      <c r="CV91" s="53">
        <f t="shared" si="106"/>
        <v>0</v>
      </c>
      <c r="CW91" s="358" t="str">
        <f t="shared" si="132"/>
        <v/>
      </c>
      <c r="CX91" s="346"/>
      <c r="CY91" s="57"/>
      <c r="CZ91" s="57"/>
      <c r="DA91" s="57"/>
      <c r="DB91" s="57"/>
      <c r="DC91" s="94">
        <f t="shared" si="74"/>
        <v>0</v>
      </c>
      <c r="DD91" s="52">
        <f t="shared" si="107"/>
        <v>0</v>
      </c>
      <c r="DE91" s="347" t="str">
        <f t="shared" si="133"/>
        <v/>
      </c>
      <c r="DF91" s="335"/>
      <c r="DG91" s="58"/>
      <c r="DH91" s="58"/>
      <c r="DI91" s="58"/>
      <c r="DJ91" s="58"/>
      <c r="DK91" s="60">
        <f t="shared" si="75"/>
        <v>0</v>
      </c>
      <c r="DL91" s="298" t="str">
        <f t="shared" si="108"/>
        <v/>
      </c>
      <c r="DM91" s="336" t="str">
        <f t="shared" si="109"/>
        <v/>
      </c>
      <c r="DN91" s="326"/>
      <c r="DO91" s="9"/>
      <c r="DP91" s="327" t="str">
        <f t="shared" si="110"/>
        <v/>
      </c>
      <c r="DQ91" s="309">
        <f t="shared" si="111"/>
        <v>900</v>
      </c>
      <c r="DR91" s="50">
        <f t="shared" si="112"/>
        <v>0</v>
      </c>
      <c r="DS91" s="297">
        <f t="shared" si="113"/>
        <v>0</v>
      </c>
      <c r="DT91" s="54" t="str">
        <f t="shared" si="114"/>
        <v/>
      </c>
      <c r="DU91" s="51" t="str">
        <f t="shared" si="115"/>
        <v/>
      </c>
      <c r="DV91" s="51" t="str">
        <f t="shared" si="116"/>
        <v/>
      </c>
      <c r="DW91" s="318" t="str">
        <f t="shared" si="117"/>
        <v/>
      </c>
      <c r="DX91" s="56">
        <f t="shared" si="118"/>
        <v>0</v>
      </c>
      <c r="DY91" s="689"/>
      <c r="DZ91" s="690"/>
      <c r="EB91" s="300">
        <f t="shared" si="119"/>
        <v>0</v>
      </c>
      <c r="EC91" s="300" t="s">
        <v>128</v>
      </c>
      <c r="ED91" s="300">
        <f t="shared" si="120"/>
        <v>100</v>
      </c>
      <c r="EE91" s="300" t="str">
        <f t="shared" si="121"/>
        <v>0/100</v>
      </c>
      <c r="EF91" s="300">
        <f t="shared" si="122"/>
        <v>0</v>
      </c>
      <c r="EG91" s="300" t="s">
        <v>128</v>
      </c>
      <c r="EH91" s="300">
        <f t="shared" si="123"/>
        <v>100</v>
      </c>
      <c r="EI91" s="300" t="str">
        <f t="shared" si="124"/>
        <v>0/100</v>
      </c>
      <c r="EJ91" s="300">
        <f t="shared" si="125"/>
        <v>0</v>
      </c>
      <c r="EK91" s="300" t="s">
        <v>128</v>
      </c>
      <c r="EL91" s="300">
        <f t="shared" si="126"/>
        <v>100</v>
      </c>
      <c r="EM91" s="300" t="str">
        <f t="shared" si="127"/>
        <v>0/100</v>
      </c>
      <c r="EN91" s="300">
        <f t="shared" si="128"/>
        <v>0</v>
      </c>
      <c r="EO91" s="300" t="s">
        <v>128</v>
      </c>
      <c r="EP91" s="300">
        <f t="shared" si="129"/>
        <v>0</v>
      </c>
      <c r="EQ91" s="300" t="str">
        <f t="shared" si="130"/>
        <v>0/0</v>
      </c>
    </row>
    <row r="92" spans="1:147" ht="15.75">
      <c r="A92" s="6">
        <f t="shared" si="76"/>
        <v>0</v>
      </c>
      <c r="B92" s="308">
        <v>84</v>
      </c>
      <c r="C92" s="51">
        <f t="shared" si="77"/>
        <v>0</v>
      </c>
      <c r="D92" s="8"/>
      <c r="E92" s="65"/>
      <c r="F92" s="7"/>
      <c r="G92" s="8"/>
      <c r="H92" s="8"/>
      <c r="I92" s="8"/>
      <c r="J92" s="533"/>
      <c r="K92" s="480">
        <v>0</v>
      </c>
      <c r="L92" s="412">
        <v>0</v>
      </c>
      <c r="M92" s="412"/>
      <c r="N92" s="413">
        <f t="shared" si="78"/>
        <v>0</v>
      </c>
      <c r="O92" s="414">
        <v>0</v>
      </c>
      <c r="P92" s="414">
        <v>0</v>
      </c>
      <c r="Q92" s="414">
        <v>0</v>
      </c>
      <c r="R92" s="415">
        <f t="shared" si="134"/>
        <v>0</v>
      </c>
      <c r="S92" s="416">
        <v>0</v>
      </c>
      <c r="T92" s="416">
        <v>0</v>
      </c>
      <c r="U92" s="416">
        <v>0</v>
      </c>
      <c r="V92" s="417">
        <f t="shared" si="135"/>
        <v>0</v>
      </c>
      <c r="W92" s="418">
        <f t="shared" si="136"/>
        <v>0</v>
      </c>
      <c r="X92" s="419">
        <f t="shared" si="79"/>
        <v>0</v>
      </c>
      <c r="Y92" s="481" t="str">
        <f t="shared" si="80"/>
        <v/>
      </c>
      <c r="Z92" s="466">
        <v>0</v>
      </c>
      <c r="AA92" s="420">
        <v>0</v>
      </c>
      <c r="AB92" s="420"/>
      <c r="AC92" s="421">
        <f t="shared" si="81"/>
        <v>0</v>
      </c>
      <c r="AD92" s="422">
        <v>0</v>
      </c>
      <c r="AE92" s="422">
        <v>0</v>
      </c>
      <c r="AF92" s="422">
        <v>0</v>
      </c>
      <c r="AG92" s="423">
        <f t="shared" si="82"/>
        <v>0</v>
      </c>
      <c r="AH92" s="424">
        <v>0</v>
      </c>
      <c r="AI92" s="424">
        <v>0</v>
      </c>
      <c r="AJ92" s="424">
        <v>0</v>
      </c>
      <c r="AK92" s="425">
        <f t="shared" si="83"/>
        <v>0</v>
      </c>
      <c r="AL92" s="426">
        <f t="shared" si="84"/>
        <v>0</v>
      </c>
      <c r="AM92" s="427">
        <f t="shared" si="85"/>
        <v>0</v>
      </c>
      <c r="AN92" s="467" t="str">
        <f t="shared" si="86"/>
        <v/>
      </c>
      <c r="AO92" s="326">
        <v>0</v>
      </c>
      <c r="AP92" s="9">
        <v>0</v>
      </c>
      <c r="AQ92" s="9"/>
      <c r="AR92" s="428">
        <f t="shared" si="87"/>
        <v>0</v>
      </c>
      <c r="AS92" s="429">
        <v>0</v>
      </c>
      <c r="AT92" s="429">
        <v>0</v>
      </c>
      <c r="AU92" s="429">
        <v>0</v>
      </c>
      <c r="AV92" s="430">
        <f t="shared" si="88"/>
        <v>0</v>
      </c>
      <c r="AW92" s="431">
        <v>0</v>
      </c>
      <c r="AX92" s="431">
        <v>0</v>
      </c>
      <c r="AY92" s="431">
        <v>0</v>
      </c>
      <c r="AZ92" s="432">
        <f t="shared" si="89"/>
        <v>0</v>
      </c>
      <c r="BA92" s="91">
        <f t="shared" si="90"/>
        <v>0</v>
      </c>
      <c r="BB92" s="433">
        <f t="shared" si="91"/>
        <v>0</v>
      </c>
      <c r="BC92" s="456" t="str">
        <f t="shared" si="92"/>
        <v/>
      </c>
      <c r="BD92" s="445">
        <v>0</v>
      </c>
      <c r="BE92" s="434">
        <v>0</v>
      </c>
      <c r="BF92" s="434"/>
      <c r="BG92" s="435">
        <f t="shared" si="93"/>
        <v>0</v>
      </c>
      <c r="BH92" s="436">
        <v>0</v>
      </c>
      <c r="BI92" s="436">
        <v>0</v>
      </c>
      <c r="BJ92" s="436">
        <v>0</v>
      </c>
      <c r="BK92" s="437">
        <f t="shared" si="94"/>
        <v>0</v>
      </c>
      <c r="BL92" s="438">
        <v>0</v>
      </c>
      <c r="BM92" s="438">
        <v>0</v>
      </c>
      <c r="BN92" s="438">
        <v>0</v>
      </c>
      <c r="BO92" s="439">
        <f t="shared" si="95"/>
        <v>0</v>
      </c>
      <c r="BP92" s="440">
        <f t="shared" si="96"/>
        <v>0</v>
      </c>
      <c r="BQ92" s="441">
        <f t="shared" si="97"/>
        <v>0</v>
      </c>
      <c r="BR92" s="446" t="str">
        <f t="shared" si="98"/>
        <v/>
      </c>
      <c r="BS92" s="326">
        <v>0</v>
      </c>
      <c r="BT92" s="9">
        <v>0</v>
      </c>
      <c r="BU92" s="9"/>
      <c r="BV92" s="428">
        <f t="shared" si="99"/>
        <v>0</v>
      </c>
      <c r="BW92" s="429">
        <v>0</v>
      </c>
      <c r="BX92" s="429">
        <v>0</v>
      </c>
      <c r="BY92" s="429">
        <v>0</v>
      </c>
      <c r="BZ92" s="430">
        <f t="shared" si="100"/>
        <v>0</v>
      </c>
      <c r="CA92" s="431">
        <v>0</v>
      </c>
      <c r="CB92" s="431">
        <v>0</v>
      </c>
      <c r="CC92" s="431">
        <v>0</v>
      </c>
      <c r="CD92" s="432">
        <f t="shared" si="101"/>
        <v>0</v>
      </c>
      <c r="CE92" s="91">
        <f t="shared" si="102"/>
        <v>0</v>
      </c>
      <c r="CF92" s="433">
        <f t="shared" si="103"/>
        <v>0</v>
      </c>
      <c r="CG92" s="456" t="str">
        <f t="shared" si="104"/>
        <v/>
      </c>
      <c r="CH92" s="382"/>
      <c r="CI92" s="58"/>
      <c r="CJ92" s="58"/>
      <c r="CK92" s="58"/>
      <c r="CL92" s="58"/>
      <c r="CM92" s="60">
        <f t="shared" si="72"/>
        <v>0</v>
      </c>
      <c r="CN92" s="298">
        <f t="shared" si="105"/>
        <v>0</v>
      </c>
      <c r="CO92" s="322" t="str">
        <f t="shared" si="131"/>
        <v/>
      </c>
      <c r="CP92" s="357"/>
      <c r="CQ92" s="82"/>
      <c r="CR92" s="82"/>
      <c r="CS92" s="82"/>
      <c r="CT92" s="82"/>
      <c r="CU92" s="91">
        <f t="shared" si="73"/>
        <v>0</v>
      </c>
      <c r="CV92" s="53">
        <f t="shared" si="106"/>
        <v>0</v>
      </c>
      <c r="CW92" s="358" t="str">
        <f t="shared" si="132"/>
        <v/>
      </c>
      <c r="CX92" s="346"/>
      <c r="CY92" s="57"/>
      <c r="CZ92" s="57"/>
      <c r="DA92" s="57"/>
      <c r="DB92" s="57"/>
      <c r="DC92" s="94">
        <f t="shared" si="74"/>
        <v>0</v>
      </c>
      <c r="DD92" s="52">
        <f t="shared" si="107"/>
        <v>0</v>
      </c>
      <c r="DE92" s="347" t="str">
        <f t="shared" si="133"/>
        <v/>
      </c>
      <c r="DF92" s="335"/>
      <c r="DG92" s="58"/>
      <c r="DH92" s="58"/>
      <c r="DI92" s="58"/>
      <c r="DJ92" s="58"/>
      <c r="DK92" s="60">
        <f t="shared" si="75"/>
        <v>0</v>
      </c>
      <c r="DL92" s="298" t="str">
        <f t="shared" si="108"/>
        <v/>
      </c>
      <c r="DM92" s="336" t="str">
        <f t="shared" si="109"/>
        <v/>
      </c>
      <c r="DN92" s="326"/>
      <c r="DO92" s="9"/>
      <c r="DP92" s="327" t="str">
        <f t="shared" si="110"/>
        <v/>
      </c>
      <c r="DQ92" s="309">
        <f t="shared" si="111"/>
        <v>900</v>
      </c>
      <c r="DR92" s="50">
        <f t="shared" si="112"/>
        <v>0</v>
      </c>
      <c r="DS92" s="297">
        <f t="shared" si="113"/>
        <v>0</v>
      </c>
      <c r="DT92" s="54" t="str">
        <f t="shared" si="114"/>
        <v/>
      </c>
      <c r="DU92" s="51" t="str">
        <f t="shared" si="115"/>
        <v/>
      </c>
      <c r="DV92" s="51" t="str">
        <f t="shared" si="116"/>
        <v/>
      </c>
      <c r="DW92" s="318" t="str">
        <f t="shared" si="117"/>
        <v/>
      </c>
      <c r="DX92" s="56">
        <f t="shared" si="118"/>
        <v>0</v>
      </c>
      <c r="DY92" s="689"/>
      <c r="DZ92" s="690"/>
      <c r="EB92" s="300">
        <f t="shared" si="119"/>
        <v>0</v>
      </c>
      <c r="EC92" s="300" t="s">
        <v>128</v>
      </c>
      <c r="ED92" s="300">
        <f t="shared" si="120"/>
        <v>100</v>
      </c>
      <c r="EE92" s="300" t="str">
        <f t="shared" si="121"/>
        <v>0/100</v>
      </c>
      <c r="EF92" s="300">
        <f t="shared" si="122"/>
        <v>0</v>
      </c>
      <c r="EG92" s="300" t="s">
        <v>128</v>
      </c>
      <c r="EH92" s="300">
        <f t="shared" si="123"/>
        <v>100</v>
      </c>
      <c r="EI92" s="300" t="str">
        <f t="shared" si="124"/>
        <v>0/100</v>
      </c>
      <c r="EJ92" s="300">
        <f t="shared" si="125"/>
        <v>0</v>
      </c>
      <c r="EK92" s="300" t="s">
        <v>128</v>
      </c>
      <c r="EL92" s="300">
        <f t="shared" si="126"/>
        <v>100</v>
      </c>
      <c r="EM92" s="300" t="str">
        <f t="shared" si="127"/>
        <v>0/100</v>
      </c>
      <c r="EN92" s="300">
        <f t="shared" si="128"/>
        <v>0</v>
      </c>
      <c r="EO92" s="300" t="s">
        <v>128</v>
      </c>
      <c r="EP92" s="300">
        <f t="shared" si="129"/>
        <v>0</v>
      </c>
      <c r="EQ92" s="300" t="str">
        <f t="shared" si="130"/>
        <v>0/0</v>
      </c>
    </row>
    <row r="93" spans="1:147" ht="15.75">
      <c r="A93" s="6">
        <f t="shared" si="76"/>
        <v>0</v>
      </c>
      <c r="B93" s="309">
        <v>85</v>
      </c>
      <c r="C93" s="51">
        <f t="shared" si="77"/>
        <v>0</v>
      </c>
      <c r="D93" s="8"/>
      <c r="E93" s="65"/>
      <c r="F93" s="7"/>
      <c r="G93" s="8"/>
      <c r="H93" s="8"/>
      <c r="I93" s="8"/>
      <c r="J93" s="533"/>
      <c r="K93" s="480">
        <v>0</v>
      </c>
      <c r="L93" s="412">
        <v>0</v>
      </c>
      <c r="M93" s="412"/>
      <c r="N93" s="413">
        <f t="shared" si="78"/>
        <v>0</v>
      </c>
      <c r="O93" s="414">
        <v>0</v>
      </c>
      <c r="P93" s="414">
        <v>0</v>
      </c>
      <c r="Q93" s="414">
        <v>0</v>
      </c>
      <c r="R93" s="415">
        <f t="shared" si="134"/>
        <v>0</v>
      </c>
      <c r="S93" s="416">
        <v>0</v>
      </c>
      <c r="T93" s="416">
        <v>0</v>
      </c>
      <c r="U93" s="416">
        <v>0</v>
      </c>
      <c r="V93" s="417">
        <f t="shared" si="135"/>
        <v>0</v>
      </c>
      <c r="W93" s="418">
        <f t="shared" si="136"/>
        <v>0</v>
      </c>
      <c r="X93" s="419">
        <f t="shared" si="79"/>
        <v>0</v>
      </c>
      <c r="Y93" s="481" t="str">
        <f t="shared" si="80"/>
        <v/>
      </c>
      <c r="Z93" s="466">
        <v>0</v>
      </c>
      <c r="AA93" s="420">
        <v>0</v>
      </c>
      <c r="AB93" s="420"/>
      <c r="AC93" s="421">
        <f t="shared" si="81"/>
        <v>0</v>
      </c>
      <c r="AD93" s="422">
        <v>0</v>
      </c>
      <c r="AE93" s="422">
        <v>0</v>
      </c>
      <c r="AF93" s="422">
        <v>0</v>
      </c>
      <c r="AG93" s="423">
        <f t="shared" si="82"/>
        <v>0</v>
      </c>
      <c r="AH93" s="424">
        <v>0</v>
      </c>
      <c r="AI93" s="424">
        <v>0</v>
      </c>
      <c r="AJ93" s="424">
        <v>0</v>
      </c>
      <c r="AK93" s="425">
        <f t="shared" si="83"/>
        <v>0</v>
      </c>
      <c r="AL93" s="426">
        <f t="shared" si="84"/>
        <v>0</v>
      </c>
      <c r="AM93" s="427">
        <f t="shared" si="85"/>
        <v>0</v>
      </c>
      <c r="AN93" s="467" t="str">
        <f t="shared" si="86"/>
        <v/>
      </c>
      <c r="AO93" s="326">
        <v>0</v>
      </c>
      <c r="AP93" s="9">
        <v>0</v>
      </c>
      <c r="AQ93" s="9"/>
      <c r="AR93" s="428">
        <f t="shared" si="87"/>
        <v>0</v>
      </c>
      <c r="AS93" s="429">
        <v>0</v>
      </c>
      <c r="AT93" s="429">
        <v>0</v>
      </c>
      <c r="AU93" s="429">
        <v>0</v>
      </c>
      <c r="AV93" s="430">
        <f t="shared" si="88"/>
        <v>0</v>
      </c>
      <c r="AW93" s="431">
        <v>0</v>
      </c>
      <c r="AX93" s="431">
        <v>0</v>
      </c>
      <c r="AY93" s="431">
        <v>0</v>
      </c>
      <c r="AZ93" s="432">
        <f t="shared" si="89"/>
        <v>0</v>
      </c>
      <c r="BA93" s="91">
        <f t="shared" si="90"/>
        <v>0</v>
      </c>
      <c r="BB93" s="433">
        <f t="shared" si="91"/>
        <v>0</v>
      </c>
      <c r="BC93" s="456" t="str">
        <f t="shared" si="92"/>
        <v/>
      </c>
      <c r="BD93" s="445">
        <v>0</v>
      </c>
      <c r="BE93" s="434">
        <v>0</v>
      </c>
      <c r="BF93" s="434"/>
      <c r="BG93" s="435">
        <f t="shared" si="93"/>
        <v>0</v>
      </c>
      <c r="BH93" s="436">
        <v>0</v>
      </c>
      <c r="BI93" s="436">
        <v>0</v>
      </c>
      <c r="BJ93" s="436">
        <v>0</v>
      </c>
      <c r="BK93" s="437">
        <f t="shared" si="94"/>
        <v>0</v>
      </c>
      <c r="BL93" s="438">
        <v>0</v>
      </c>
      <c r="BM93" s="438">
        <v>0</v>
      </c>
      <c r="BN93" s="438">
        <v>0</v>
      </c>
      <c r="BO93" s="439">
        <f t="shared" si="95"/>
        <v>0</v>
      </c>
      <c r="BP93" s="440">
        <f t="shared" si="96"/>
        <v>0</v>
      </c>
      <c r="BQ93" s="441">
        <f t="shared" si="97"/>
        <v>0</v>
      </c>
      <c r="BR93" s="446" t="str">
        <f t="shared" si="98"/>
        <v/>
      </c>
      <c r="BS93" s="326">
        <v>0</v>
      </c>
      <c r="BT93" s="9">
        <v>0</v>
      </c>
      <c r="BU93" s="9"/>
      <c r="BV93" s="428">
        <f t="shared" si="99"/>
        <v>0</v>
      </c>
      <c r="BW93" s="429">
        <v>0</v>
      </c>
      <c r="BX93" s="429">
        <v>0</v>
      </c>
      <c r="BY93" s="429">
        <v>0</v>
      </c>
      <c r="BZ93" s="430">
        <f t="shared" si="100"/>
        <v>0</v>
      </c>
      <c r="CA93" s="431">
        <v>0</v>
      </c>
      <c r="CB93" s="431">
        <v>0</v>
      </c>
      <c r="CC93" s="431">
        <v>0</v>
      </c>
      <c r="CD93" s="432">
        <f t="shared" si="101"/>
        <v>0</v>
      </c>
      <c r="CE93" s="91">
        <f t="shared" si="102"/>
        <v>0</v>
      </c>
      <c r="CF93" s="433">
        <f t="shared" si="103"/>
        <v>0</v>
      </c>
      <c r="CG93" s="456" t="str">
        <f t="shared" si="104"/>
        <v/>
      </c>
      <c r="CH93" s="382"/>
      <c r="CI93" s="58"/>
      <c r="CJ93" s="58"/>
      <c r="CK93" s="58"/>
      <c r="CL93" s="58"/>
      <c r="CM93" s="60">
        <f t="shared" si="72"/>
        <v>0</v>
      </c>
      <c r="CN93" s="298">
        <f t="shared" si="105"/>
        <v>0</v>
      </c>
      <c r="CO93" s="322" t="str">
        <f t="shared" si="131"/>
        <v/>
      </c>
      <c r="CP93" s="357"/>
      <c r="CQ93" s="82"/>
      <c r="CR93" s="82"/>
      <c r="CS93" s="82"/>
      <c r="CT93" s="82"/>
      <c r="CU93" s="91">
        <f t="shared" si="73"/>
        <v>0</v>
      </c>
      <c r="CV93" s="53">
        <f t="shared" si="106"/>
        <v>0</v>
      </c>
      <c r="CW93" s="358" t="str">
        <f t="shared" si="132"/>
        <v/>
      </c>
      <c r="CX93" s="346"/>
      <c r="CY93" s="57"/>
      <c r="CZ93" s="57"/>
      <c r="DA93" s="57"/>
      <c r="DB93" s="57"/>
      <c r="DC93" s="94">
        <f t="shared" si="74"/>
        <v>0</v>
      </c>
      <c r="DD93" s="52">
        <f t="shared" si="107"/>
        <v>0</v>
      </c>
      <c r="DE93" s="347" t="str">
        <f t="shared" si="133"/>
        <v/>
      </c>
      <c r="DF93" s="335"/>
      <c r="DG93" s="58"/>
      <c r="DH93" s="58"/>
      <c r="DI93" s="58"/>
      <c r="DJ93" s="58"/>
      <c r="DK93" s="60">
        <f t="shared" si="75"/>
        <v>0</v>
      </c>
      <c r="DL93" s="298" t="str">
        <f t="shared" si="108"/>
        <v/>
      </c>
      <c r="DM93" s="336" t="str">
        <f t="shared" si="109"/>
        <v/>
      </c>
      <c r="DN93" s="326"/>
      <c r="DO93" s="9"/>
      <c r="DP93" s="327" t="str">
        <f t="shared" si="110"/>
        <v/>
      </c>
      <c r="DQ93" s="309">
        <f t="shared" si="111"/>
        <v>900</v>
      </c>
      <c r="DR93" s="50">
        <f t="shared" si="112"/>
        <v>0</v>
      </c>
      <c r="DS93" s="297">
        <f t="shared" si="113"/>
        <v>0</v>
      </c>
      <c r="DT93" s="54" t="str">
        <f t="shared" si="114"/>
        <v/>
      </c>
      <c r="DU93" s="51" t="str">
        <f t="shared" si="115"/>
        <v/>
      </c>
      <c r="DV93" s="51" t="str">
        <f t="shared" si="116"/>
        <v/>
      </c>
      <c r="DW93" s="318" t="str">
        <f t="shared" si="117"/>
        <v/>
      </c>
      <c r="DX93" s="56">
        <f t="shared" si="118"/>
        <v>0</v>
      </c>
      <c r="DY93" s="689"/>
      <c r="DZ93" s="690"/>
      <c r="EB93" s="300">
        <f t="shared" si="119"/>
        <v>0</v>
      </c>
      <c r="EC93" s="300" t="s">
        <v>128</v>
      </c>
      <c r="ED93" s="300">
        <f t="shared" si="120"/>
        <v>100</v>
      </c>
      <c r="EE93" s="300" t="str">
        <f t="shared" si="121"/>
        <v>0/100</v>
      </c>
      <c r="EF93" s="300">
        <f t="shared" si="122"/>
        <v>0</v>
      </c>
      <c r="EG93" s="300" t="s">
        <v>128</v>
      </c>
      <c r="EH93" s="300">
        <f t="shared" si="123"/>
        <v>100</v>
      </c>
      <c r="EI93" s="300" t="str">
        <f t="shared" si="124"/>
        <v>0/100</v>
      </c>
      <c r="EJ93" s="300">
        <f t="shared" si="125"/>
        <v>0</v>
      </c>
      <c r="EK93" s="300" t="s">
        <v>128</v>
      </c>
      <c r="EL93" s="300">
        <f t="shared" si="126"/>
        <v>100</v>
      </c>
      <c r="EM93" s="300" t="str">
        <f t="shared" si="127"/>
        <v>0/100</v>
      </c>
      <c r="EN93" s="300">
        <f t="shared" si="128"/>
        <v>0</v>
      </c>
      <c r="EO93" s="300" t="s">
        <v>128</v>
      </c>
      <c r="EP93" s="300">
        <f t="shared" si="129"/>
        <v>0</v>
      </c>
      <c r="EQ93" s="300" t="str">
        <f t="shared" si="130"/>
        <v>0/0</v>
      </c>
    </row>
    <row r="94" spans="1:147" ht="15.75">
      <c r="A94" s="6">
        <f t="shared" si="76"/>
        <v>0</v>
      </c>
      <c r="B94" s="308">
        <v>86</v>
      </c>
      <c r="C94" s="51">
        <f t="shared" si="77"/>
        <v>0</v>
      </c>
      <c r="D94" s="8"/>
      <c r="E94" s="65"/>
      <c r="F94" s="7"/>
      <c r="G94" s="8"/>
      <c r="H94" s="8"/>
      <c r="I94" s="8"/>
      <c r="J94" s="533"/>
      <c r="K94" s="480">
        <v>0</v>
      </c>
      <c r="L94" s="412">
        <v>0</v>
      </c>
      <c r="M94" s="412"/>
      <c r="N94" s="413">
        <f t="shared" si="78"/>
        <v>0</v>
      </c>
      <c r="O94" s="414">
        <v>0</v>
      </c>
      <c r="P94" s="414">
        <v>0</v>
      </c>
      <c r="Q94" s="414">
        <v>0</v>
      </c>
      <c r="R94" s="415">
        <f t="shared" si="134"/>
        <v>0</v>
      </c>
      <c r="S94" s="416">
        <v>0</v>
      </c>
      <c r="T94" s="416">
        <v>0</v>
      </c>
      <c r="U94" s="416">
        <v>0</v>
      </c>
      <c r="V94" s="417">
        <f t="shared" si="135"/>
        <v>0</v>
      </c>
      <c r="W94" s="418">
        <f t="shared" si="136"/>
        <v>0</v>
      </c>
      <c r="X94" s="419">
        <f t="shared" si="79"/>
        <v>0</v>
      </c>
      <c r="Y94" s="481" t="str">
        <f t="shared" si="80"/>
        <v/>
      </c>
      <c r="Z94" s="466">
        <v>0</v>
      </c>
      <c r="AA94" s="420">
        <v>0</v>
      </c>
      <c r="AB94" s="420"/>
      <c r="AC94" s="421">
        <f t="shared" si="81"/>
        <v>0</v>
      </c>
      <c r="AD94" s="422">
        <v>0</v>
      </c>
      <c r="AE94" s="422">
        <v>0</v>
      </c>
      <c r="AF94" s="422">
        <v>0</v>
      </c>
      <c r="AG94" s="423">
        <f t="shared" si="82"/>
        <v>0</v>
      </c>
      <c r="AH94" s="424">
        <v>0</v>
      </c>
      <c r="AI94" s="424">
        <v>0</v>
      </c>
      <c r="AJ94" s="424">
        <v>0</v>
      </c>
      <c r="AK94" s="425">
        <f t="shared" si="83"/>
        <v>0</v>
      </c>
      <c r="AL94" s="426">
        <f t="shared" si="84"/>
        <v>0</v>
      </c>
      <c r="AM94" s="427">
        <f t="shared" si="85"/>
        <v>0</v>
      </c>
      <c r="AN94" s="467" t="str">
        <f t="shared" si="86"/>
        <v/>
      </c>
      <c r="AO94" s="326">
        <v>0</v>
      </c>
      <c r="AP94" s="9">
        <v>0</v>
      </c>
      <c r="AQ94" s="9"/>
      <c r="AR94" s="428">
        <f t="shared" si="87"/>
        <v>0</v>
      </c>
      <c r="AS94" s="429">
        <v>0</v>
      </c>
      <c r="AT94" s="429">
        <v>0</v>
      </c>
      <c r="AU94" s="429">
        <v>0</v>
      </c>
      <c r="AV94" s="430">
        <f t="shared" si="88"/>
        <v>0</v>
      </c>
      <c r="AW94" s="431">
        <v>0</v>
      </c>
      <c r="AX94" s="431">
        <v>0</v>
      </c>
      <c r="AY94" s="431">
        <v>0</v>
      </c>
      <c r="AZ94" s="432">
        <f t="shared" si="89"/>
        <v>0</v>
      </c>
      <c r="BA94" s="91">
        <f t="shared" si="90"/>
        <v>0</v>
      </c>
      <c r="BB94" s="433">
        <f t="shared" si="91"/>
        <v>0</v>
      </c>
      <c r="BC94" s="456" t="str">
        <f t="shared" si="92"/>
        <v/>
      </c>
      <c r="BD94" s="445">
        <v>0</v>
      </c>
      <c r="BE94" s="434">
        <v>0</v>
      </c>
      <c r="BF94" s="434"/>
      <c r="BG94" s="435">
        <f t="shared" si="93"/>
        <v>0</v>
      </c>
      <c r="BH94" s="436">
        <v>0</v>
      </c>
      <c r="BI94" s="436">
        <v>0</v>
      </c>
      <c r="BJ94" s="436">
        <v>0</v>
      </c>
      <c r="BK94" s="437">
        <f t="shared" si="94"/>
        <v>0</v>
      </c>
      <c r="BL94" s="438">
        <v>0</v>
      </c>
      <c r="BM94" s="438">
        <v>0</v>
      </c>
      <c r="BN94" s="438">
        <v>0</v>
      </c>
      <c r="BO94" s="439">
        <f t="shared" si="95"/>
        <v>0</v>
      </c>
      <c r="BP94" s="440">
        <f t="shared" si="96"/>
        <v>0</v>
      </c>
      <c r="BQ94" s="441">
        <f t="shared" si="97"/>
        <v>0</v>
      </c>
      <c r="BR94" s="446" t="str">
        <f t="shared" si="98"/>
        <v/>
      </c>
      <c r="BS94" s="326">
        <v>0</v>
      </c>
      <c r="BT94" s="9">
        <v>0</v>
      </c>
      <c r="BU94" s="9"/>
      <c r="BV94" s="428">
        <f t="shared" si="99"/>
        <v>0</v>
      </c>
      <c r="BW94" s="429">
        <v>0</v>
      </c>
      <c r="BX94" s="429">
        <v>0</v>
      </c>
      <c r="BY94" s="429">
        <v>0</v>
      </c>
      <c r="BZ94" s="430">
        <f t="shared" si="100"/>
        <v>0</v>
      </c>
      <c r="CA94" s="431">
        <v>0</v>
      </c>
      <c r="CB94" s="431">
        <v>0</v>
      </c>
      <c r="CC94" s="431">
        <v>0</v>
      </c>
      <c r="CD94" s="432">
        <f t="shared" si="101"/>
        <v>0</v>
      </c>
      <c r="CE94" s="91">
        <f t="shared" si="102"/>
        <v>0</v>
      </c>
      <c r="CF94" s="433">
        <f t="shared" si="103"/>
        <v>0</v>
      </c>
      <c r="CG94" s="456" t="str">
        <f t="shared" si="104"/>
        <v/>
      </c>
      <c r="CH94" s="382"/>
      <c r="CI94" s="58"/>
      <c r="CJ94" s="58"/>
      <c r="CK94" s="58"/>
      <c r="CL94" s="58"/>
      <c r="CM94" s="60">
        <f t="shared" si="72"/>
        <v>0</v>
      </c>
      <c r="CN94" s="298">
        <f t="shared" si="105"/>
        <v>0</v>
      </c>
      <c r="CO94" s="322" t="str">
        <f t="shared" si="131"/>
        <v/>
      </c>
      <c r="CP94" s="357"/>
      <c r="CQ94" s="82"/>
      <c r="CR94" s="82"/>
      <c r="CS94" s="82"/>
      <c r="CT94" s="82"/>
      <c r="CU94" s="91">
        <f t="shared" si="73"/>
        <v>0</v>
      </c>
      <c r="CV94" s="53">
        <f t="shared" si="106"/>
        <v>0</v>
      </c>
      <c r="CW94" s="358" t="str">
        <f t="shared" si="132"/>
        <v/>
      </c>
      <c r="CX94" s="346"/>
      <c r="CY94" s="57"/>
      <c r="CZ94" s="57"/>
      <c r="DA94" s="57"/>
      <c r="DB94" s="57"/>
      <c r="DC94" s="94">
        <f t="shared" si="74"/>
        <v>0</v>
      </c>
      <c r="DD94" s="52">
        <f t="shared" si="107"/>
        <v>0</v>
      </c>
      <c r="DE94" s="347" t="str">
        <f t="shared" si="133"/>
        <v/>
      </c>
      <c r="DF94" s="335"/>
      <c r="DG94" s="58"/>
      <c r="DH94" s="58"/>
      <c r="DI94" s="58"/>
      <c r="DJ94" s="58"/>
      <c r="DK94" s="60">
        <f t="shared" si="75"/>
        <v>0</v>
      </c>
      <c r="DL94" s="298" t="str">
        <f t="shared" si="108"/>
        <v/>
      </c>
      <c r="DM94" s="336" t="str">
        <f t="shared" si="109"/>
        <v/>
      </c>
      <c r="DN94" s="326"/>
      <c r="DO94" s="9"/>
      <c r="DP94" s="327" t="str">
        <f t="shared" si="110"/>
        <v/>
      </c>
      <c r="DQ94" s="309">
        <f t="shared" si="111"/>
        <v>900</v>
      </c>
      <c r="DR94" s="50">
        <f t="shared" si="112"/>
        <v>0</v>
      </c>
      <c r="DS94" s="297">
        <f t="shared" si="113"/>
        <v>0</v>
      </c>
      <c r="DT94" s="54" t="str">
        <f t="shared" si="114"/>
        <v/>
      </c>
      <c r="DU94" s="51" t="str">
        <f t="shared" si="115"/>
        <v/>
      </c>
      <c r="DV94" s="51" t="str">
        <f t="shared" si="116"/>
        <v/>
      </c>
      <c r="DW94" s="318" t="str">
        <f t="shared" si="117"/>
        <v/>
      </c>
      <c r="DX94" s="56">
        <f t="shared" si="118"/>
        <v>0</v>
      </c>
      <c r="DY94" s="689"/>
      <c r="DZ94" s="690"/>
      <c r="EB94" s="300">
        <f t="shared" si="119"/>
        <v>0</v>
      </c>
      <c r="EC94" s="300" t="s">
        <v>128</v>
      </c>
      <c r="ED94" s="300">
        <f t="shared" si="120"/>
        <v>100</v>
      </c>
      <c r="EE94" s="300" t="str">
        <f t="shared" si="121"/>
        <v>0/100</v>
      </c>
      <c r="EF94" s="300">
        <f t="shared" si="122"/>
        <v>0</v>
      </c>
      <c r="EG94" s="300" t="s">
        <v>128</v>
      </c>
      <c r="EH94" s="300">
        <f t="shared" si="123"/>
        <v>100</v>
      </c>
      <c r="EI94" s="300" t="str">
        <f t="shared" si="124"/>
        <v>0/100</v>
      </c>
      <c r="EJ94" s="300">
        <f t="shared" si="125"/>
        <v>0</v>
      </c>
      <c r="EK94" s="300" t="s">
        <v>128</v>
      </c>
      <c r="EL94" s="300">
        <f t="shared" si="126"/>
        <v>100</v>
      </c>
      <c r="EM94" s="300" t="str">
        <f t="shared" si="127"/>
        <v>0/100</v>
      </c>
      <c r="EN94" s="300">
        <f t="shared" si="128"/>
        <v>0</v>
      </c>
      <c r="EO94" s="300" t="s">
        <v>128</v>
      </c>
      <c r="EP94" s="300">
        <f t="shared" si="129"/>
        <v>0</v>
      </c>
      <c r="EQ94" s="300" t="str">
        <f t="shared" si="130"/>
        <v>0/0</v>
      </c>
    </row>
    <row r="95" spans="1:147" ht="15.75">
      <c r="A95" s="6">
        <f t="shared" si="76"/>
        <v>0</v>
      </c>
      <c r="B95" s="309">
        <v>87</v>
      </c>
      <c r="C95" s="51">
        <f t="shared" si="77"/>
        <v>0</v>
      </c>
      <c r="D95" s="8"/>
      <c r="E95" s="65"/>
      <c r="F95" s="7"/>
      <c r="G95" s="8"/>
      <c r="H95" s="8"/>
      <c r="I95" s="8"/>
      <c r="J95" s="533"/>
      <c r="K95" s="480">
        <v>0</v>
      </c>
      <c r="L95" s="412">
        <v>0</v>
      </c>
      <c r="M95" s="412"/>
      <c r="N95" s="413">
        <f t="shared" si="78"/>
        <v>0</v>
      </c>
      <c r="O95" s="414">
        <v>0</v>
      </c>
      <c r="P95" s="414">
        <v>0</v>
      </c>
      <c r="Q95" s="414">
        <v>0</v>
      </c>
      <c r="R95" s="415">
        <f t="shared" si="134"/>
        <v>0</v>
      </c>
      <c r="S95" s="416">
        <v>0</v>
      </c>
      <c r="T95" s="416">
        <v>0</v>
      </c>
      <c r="U95" s="416">
        <v>0</v>
      </c>
      <c r="V95" s="417">
        <f t="shared" si="135"/>
        <v>0</v>
      </c>
      <c r="W95" s="418">
        <f t="shared" si="136"/>
        <v>0</v>
      </c>
      <c r="X95" s="419">
        <f t="shared" si="79"/>
        <v>0</v>
      </c>
      <c r="Y95" s="481" t="str">
        <f t="shared" si="80"/>
        <v/>
      </c>
      <c r="Z95" s="466">
        <v>0</v>
      </c>
      <c r="AA95" s="420">
        <v>0</v>
      </c>
      <c r="AB95" s="420"/>
      <c r="AC95" s="421">
        <f t="shared" si="81"/>
        <v>0</v>
      </c>
      <c r="AD95" s="422">
        <v>0</v>
      </c>
      <c r="AE95" s="422">
        <v>0</v>
      </c>
      <c r="AF95" s="422">
        <v>0</v>
      </c>
      <c r="AG95" s="423">
        <f t="shared" si="82"/>
        <v>0</v>
      </c>
      <c r="AH95" s="424">
        <v>0</v>
      </c>
      <c r="AI95" s="424">
        <v>0</v>
      </c>
      <c r="AJ95" s="424">
        <v>0</v>
      </c>
      <c r="AK95" s="425">
        <f t="shared" si="83"/>
        <v>0</v>
      </c>
      <c r="AL95" s="426">
        <f t="shared" si="84"/>
        <v>0</v>
      </c>
      <c r="AM95" s="427">
        <f t="shared" si="85"/>
        <v>0</v>
      </c>
      <c r="AN95" s="467" t="str">
        <f t="shared" si="86"/>
        <v/>
      </c>
      <c r="AO95" s="326">
        <v>0</v>
      </c>
      <c r="AP95" s="9">
        <v>0</v>
      </c>
      <c r="AQ95" s="9"/>
      <c r="AR95" s="428">
        <f t="shared" si="87"/>
        <v>0</v>
      </c>
      <c r="AS95" s="429">
        <v>0</v>
      </c>
      <c r="AT95" s="429">
        <v>0</v>
      </c>
      <c r="AU95" s="429">
        <v>0</v>
      </c>
      <c r="AV95" s="430">
        <f t="shared" si="88"/>
        <v>0</v>
      </c>
      <c r="AW95" s="431">
        <v>0</v>
      </c>
      <c r="AX95" s="431">
        <v>0</v>
      </c>
      <c r="AY95" s="431">
        <v>0</v>
      </c>
      <c r="AZ95" s="432">
        <f t="shared" si="89"/>
        <v>0</v>
      </c>
      <c r="BA95" s="91">
        <f t="shared" si="90"/>
        <v>0</v>
      </c>
      <c r="BB95" s="433">
        <f t="shared" si="91"/>
        <v>0</v>
      </c>
      <c r="BC95" s="456" t="str">
        <f t="shared" si="92"/>
        <v/>
      </c>
      <c r="BD95" s="445">
        <v>0</v>
      </c>
      <c r="BE95" s="434">
        <v>0</v>
      </c>
      <c r="BF95" s="434"/>
      <c r="BG95" s="435">
        <f t="shared" si="93"/>
        <v>0</v>
      </c>
      <c r="BH95" s="436">
        <v>0</v>
      </c>
      <c r="BI95" s="436">
        <v>0</v>
      </c>
      <c r="BJ95" s="436">
        <v>0</v>
      </c>
      <c r="BK95" s="437">
        <f t="shared" si="94"/>
        <v>0</v>
      </c>
      <c r="BL95" s="438">
        <v>0</v>
      </c>
      <c r="BM95" s="438">
        <v>0</v>
      </c>
      <c r="BN95" s="438">
        <v>0</v>
      </c>
      <c r="BO95" s="439">
        <f t="shared" si="95"/>
        <v>0</v>
      </c>
      <c r="BP95" s="440">
        <f t="shared" si="96"/>
        <v>0</v>
      </c>
      <c r="BQ95" s="441">
        <f t="shared" si="97"/>
        <v>0</v>
      </c>
      <c r="BR95" s="446" t="str">
        <f t="shared" si="98"/>
        <v/>
      </c>
      <c r="BS95" s="326">
        <v>0</v>
      </c>
      <c r="BT95" s="9">
        <v>0</v>
      </c>
      <c r="BU95" s="9"/>
      <c r="BV95" s="428">
        <f t="shared" si="99"/>
        <v>0</v>
      </c>
      <c r="BW95" s="429">
        <v>0</v>
      </c>
      <c r="BX95" s="429">
        <v>0</v>
      </c>
      <c r="BY95" s="429">
        <v>0</v>
      </c>
      <c r="BZ95" s="430">
        <f t="shared" si="100"/>
        <v>0</v>
      </c>
      <c r="CA95" s="431">
        <v>0</v>
      </c>
      <c r="CB95" s="431">
        <v>0</v>
      </c>
      <c r="CC95" s="431">
        <v>0</v>
      </c>
      <c r="CD95" s="432">
        <f t="shared" si="101"/>
        <v>0</v>
      </c>
      <c r="CE95" s="91">
        <f t="shared" si="102"/>
        <v>0</v>
      </c>
      <c r="CF95" s="433">
        <f t="shared" si="103"/>
        <v>0</v>
      </c>
      <c r="CG95" s="456" t="str">
        <f t="shared" si="104"/>
        <v/>
      </c>
      <c r="CH95" s="382"/>
      <c r="CI95" s="58"/>
      <c r="CJ95" s="58"/>
      <c r="CK95" s="58"/>
      <c r="CL95" s="58"/>
      <c r="CM95" s="60">
        <f t="shared" si="72"/>
        <v>0</v>
      </c>
      <c r="CN95" s="298">
        <f t="shared" si="105"/>
        <v>0</v>
      </c>
      <c r="CO95" s="322" t="str">
        <f t="shared" si="131"/>
        <v/>
      </c>
      <c r="CP95" s="357"/>
      <c r="CQ95" s="82"/>
      <c r="CR95" s="82"/>
      <c r="CS95" s="82"/>
      <c r="CT95" s="82"/>
      <c r="CU95" s="91">
        <f t="shared" si="73"/>
        <v>0</v>
      </c>
      <c r="CV95" s="53">
        <f t="shared" si="106"/>
        <v>0</v>
      </c>
      <c r="CW95" s="358" t="str">
        <f t="shared" si="132"/>
        <v/>
      </c>
      <c r="CX95" s="346"/>
      <c r="CY95" s="57"/>
      <c r="CZ95" s="57"/>
      <c r="DA95" s="57"/>
      <c r="DB95" s="57"/>
      <c r="DC95" s="94">
        <f t="shared" si="74"/>
        <v>0</v>
      </c>
      <c r="DD95" s="52">
        <f t="shared" si="107"/>
        <v>0</v>
      </c>
      <c r="DE95" s="347" t="str">
        <f t="shared" si="133"/>
        <v/>
      </c>
      <c r="DF95" s="335"/>
      <c r="DG95" s="58"/>
      <c r="DH95" s="58"/>
      <c r="DI95" s="58"/>
      <c r="DJ95" s="58"/>
      <c r="DK95" s="60">
        <f t="shared" si="75"/>
        <v>0</v>
      </c>
      <c r="DL95" s="298" t="str">
        <f t="shared" si="108"/>
        <v/>
      </c>
      <c r="DM95" s="336" t="str">
        <f t="shared" si="109"/>
        <v/>
      </c>
      <c r="DN95" s="326"/>
      <c r="DO95" s="9"/>
      <c r="DP95" s="327" t="str">
        <f t="shared" si="110"/>
        <v/>
      </c>
      <c r="DQ95" s="309">
        <f t="shared" si="111"/>
        <v>900</v>
      </c>
      <c r="DR95" s="50">
        <f t="shared" si="112"/>
        <v>0</v>
      </c>
      <c r="DS95" s="297">
        <f t="shared" si="113"/>
        <v>0</v>
      </c>
      <c r="DT95" s="54" t="str">
        <f t="shared" si="114"/>
        <v/>
      </c>
      <c r="DU95" s="51" t="str">
        <f t="shared" si="115"/>
        <v/>
      </c>
      <c r="DV95" s="51" t="str">
        <f t="shared" si="116"/>
        <v/>
      </c>
      <c r="DW95" s="318" t="str">
        <f t="shared" si="117"/>
        <v/>
      </c>
      <c r="DX95" s="56">
        <f t="shared" si="118"/>
        <v>0</v>
      </c>
      <c r="DY95" s="689"/>
      <c r="DZ95" s="690"/>
      <c r="EB95" s="300">
        <f t="shared" si="119"/>
        <v>0</v>
      </c>
      <c r="EC95" s="300" t="s">
        <v>128</v>
      </c>
      <c r="ED95" s="300">
        <f t="shared" si="120"/>
        <v>100</v>
      </c>
      <c r="EE95" s="300" t="str">
        <f t="shared" si="121"/>
        <v>0/100</v>
      </c>
      <c r="EF95" s="300">
        <f t="shared" si="122"/>
        <v>0</v>
      </c>
      <c r="EG95" s="300" t="s">
        <v>128</v>
      </c>
      <c r="EH95" s="300">
        <f t="shared" si="123"/>
        <v>100</v>
      </c>
      <c r="EI95" s="300" t="str">
        <f t="shared" si="124"/>
        <v>0/100</v>
      </c>
      <c r="EJ95" s="300">
        <f t="shared" si="125"/>
        <v>0</v>
      </c>
      <c r="EK95" s="300" t="s">
        <v>128</v>
      </c>
      <c r="EL95" s="300">
        <f t="shared" si="126"/>
        <v>100</v>
      </c>
      <c r="EM95" s="300" t="str">
        <f t="shared" si="127"/>
        <v>0/100</v>
      </c>
      <c r="EN95" s="300">
        <f t="shared" si="128"/>
        <v>0</v>
      </c>
      <c r="EO95" s="300" t="s">
        <v>128</v>
      </c>
      <c r="EP95" s="300">
        <f t="shared" si="129"/>
        <v>0</v>
      </c>
      <c r="EQ95" s="300" t="str">
        <f t="shared" si="130"/>
        <v>0/0</v>
      </c>
    </row>
    <row r="96" spans="1:147" ht="15.75">
      <c r="A96" s="6">
        <f t="shared" si="76"/>
        <v>0</v>
      </c>
      <c r="B96" s="308">
        <v>88</v>
      </c>
      <c r="C96" s="51">
        <f t="shared" si="77"/>
        <v>0</v>
      </c>
      <c r="D96" s="8"/>
      <c r="E96" s="65"/>
      <c r="F96" s="7"/>
      <c r="G96" s="8"/>
      <c r="H96" s="8"/>
      <c r="I96" s="8"/>
      <c r="J96" s="533"/>
      <c r="K96" s="480">
        <v>0</v>
      </c>
      <c r="L96" s="412">
        <v>0</v>
      </c>
      <c r="M96" s="412"/>
      <c r="N96" s="413">
        <f t="shared" si="78"/>
        <v>0</v>
      </c>
      <c r="O96" s="414">
        <v>0</v>
      </c>
      <c r="P96" s="414">
        <v>0</v>
      </c>
      <c r="Q96" s="414">
        <v>0</v>
      </c>
      <c r="R96" s="415">
        <f t="shared" si="134"/>
        <v>0</v>
      </c>
      <c r="S96" s="416">
        <v>0</v>
      </c>
      <c r="T96" s="416">
        <v>0</v>
      </c>
      <c r="U96" s="416">
        <v>0</v>
      </c>
      <c r="V96" s="417">
        <f t="shared" si="135"/>
        <v>0</v>
      </c>
      <c r="W96" s="418">
        <f t="shared" si="136"/>
        <v>0</v>
      </c>
      <c r="X96" s="419">
        <f t="shared" si="79"/>
        <v>0</v>
      </c>
      <c r="Y96" s="481" t="str">
        <f t="shared" si="80"/>
        <v/>
      </c>
      <c r="Z96" s="466">
        <v>0</v>
      </c>
      <c r="AA96" s="420">
        <v>0</v>
      </c>
      <c r="AB96" s="420"/>
      <c r="AC96" s="421">
        <f t="shared" si="81"/>
        <v>0</v>
      </c>
      <c r="AD96" s="422">
        <v>0</v>
      </c>
      <c r="AE96" s="422">
        <v>0</v>
      </c>
      <c r="AF96" s="422">
        <v>0</v>
      </c>
      <c r="AG96" s="423">
        <f t="shared" si="82"/>
        <v>0</v>
      </c>
      <c r="AH96" s="424">
        <v>0</v>
      </c>
      <c r="AI96" s="424">
        <v>0</v>
      </c>
      <c r="AJ96" s="424">
        <v>0</v>
      </c>
      <c r="AK96" s="425">
        <f t="shared" si="83"/>
        <v>0</v>
      </c>
      <c r="AL96" s="426">
        <f t="shared" si="84"/>
        <v>0</v>
      </c>
      <c r="AM96" s="427">
        <f t="shared" si="85"/>
        <v>0</v>
      </c>
      <c r="AN96" s="467" t="str">
        <f t="shared" si="86"/>
        <v/>
      </c>
      <c r="AO96" s="326">
        <v>0</v>
      </c>
      <c r="AP96" s="9">
        <v>0</v>
      </c>
      <c r="AQ96" s="9"/>
      <c r="AR96" s="428">
        <f t="shared" si="87"/>
        <v>0</v>
      </c>
      <c r="AS96" s="429">
        <v>0</v>
      </c>
      <c r="AT96" s="429">
        <v>0</v>
      </c>
      <c r="AU96" s="429">
        <v>0</v>
      </c>
      <c r="AV96" s="430">
        <f t="shared" si="88"/>
        <v>0</v>
      </c>
      <c r="AW96" s="431">
        <v>0</v>
      </c>
      <c r="AX96" s="431">
        <v>0</v>
      </c>
      <c r="AY96" s="431">
        <v>0</v>
      </c>
      <c r="AZ96" s="432">
        <f t="shared" si="89"/>
        <v>0</v>
      </c>
      <c r="BA96" s="91">
        <f t="shared" si="90"/>
        <v>0</v>
      </c>
      <c r="BB96" s="433">
        <f t="shared" si="91"/>
        <v>0</v>
      </c>
      <c r="BC96" s="456" t="str">
        <f t="shared" si="92"/>
        <v/>
      </c>
      <c r="BD96" s="445">
        <v>0</v>
      </c>
      <c r="BE96" s="434">
        <v>0</v>
      </c>
      <c r="BF96" s="434"/>
      <c r="BG96" s="435">
        <f t="shared" si="93"/>
        <v>0</v>
      </c>
      <c r="BH96" s="436">
        <v>0</v>
      </c>
      <c r="BI96" s="436">
        <v>0</v>
      </c>
      <c r="BJ96" s="436">
        <v>0</v>
      </c>
      <c r="BK96" s="437">
        <f t="shared" si="94"/>
        <v>0</v>
      </c>
      <c r="BL96" s="438">
        <v>0</v>
      </c>
      <c r="BM96" s="438">
        <v>0</v>
      </c>
      <c r="BN96" s="438">
        <v>0</v>
      </c>
      <c r="BO96" s="439">
        <f t="shared" si="95"/>
        <v>0</v>
      </c>
      <c r="BP96" s="440">
        <f t="shared" si="96"/>
        <v>0</v>
      </c>
      <c r="BQ96" s="441">
        <f t="shared" si="97"/>
        <v>0</v>
      </c>
      <c r="BR96" s="446" t="str">
        <f t="shared" si="98"/>
        <v/>
      </c>
      <c r="BS96" s="326">
        <v>0</v>
      </c>
      <c r="BT96" s="9">
        <v>0</v>
      </c>
      <c r="BU96" s="9"/>
      <c r="BV96" s="428">
        <f t="shared" si="99"/>
        <v>0</v>
      </c>
      <c r="BW96" s="429">
        <v>0</v>
      </c>
      <c r="BX96" s="429">
        <v>0</v>
      </c>
      <c r="BY96" s="429">
        <v>0</v>
      </c>
      <c r="BZ96" s="430">
        <f t="shared" si="100"/>
        <v>0</v>
      </c>
      <c r="CA96" s="431">
        <v>0</v>
      </c>
      <c r="CB96" s="431">
        <v>0</v>
      </c>
      <c r="CC96" s="431">
        <v>0</v>
      </c>
      <c r="CD96" s="432">
        <f t="shared" si="101"/>
        <v>0</v>
      </c>
      <c r="CE96" s="91">
        <f t="shared" si="102"/>
        <v>0</v>
      </c>
      <c r="CF96" s="433">
        <f t="shared" si="103"/>
        <v>0</v>
      </c>
      <c r="CG96" s="456" t="str">
        <f t="shared" si="104"/>
        <v/>
      </c>
      <c r="CH96" s="382"/>
      <c r="CI96" s="58"/>
      <c r="CJ96" s="58"/>
      <c r="CK96" s="58"/>
      <c r="CL96" s="58"/>
      <c r="CM96" s="60">
        <f t="shared" si="72"/>
        <v>0</v>
      </c>
      <c r="CN96" s="298">
        <f t="shared" si="105"/>
        <v>0</v>
      </c>
      <c r="CO96" s="322" t="str">
        <f t="shared" si="131"/>
        <v/>
      </c>
      <c r="CP96" s="357"/>
      <c r="CQ96" s="82"/>
      <c r="CR96" s="82"/>
      <c r="CS96" s="82"/>
      <c r="CT96" s="82"/>
      <c r="CU96" s="91">
        <f t="shared" si="73"/>
        <v>0</v>
      </c>
      <c r="CV96" s="53">
        <f t="shared" si="106"/>
        <v>0</v>
      </c>
      <c r="CW96" s="358" t="str">
        <f t="shared" si="132"/>
        <v/>
      </c>
      <c r="CX96" s="346"/>
      <c r="CY96" s="57"/>
      <c r="CZ96" s="57"/>
      <c r="DA96" s="57"/>
      <c r="DB96" s="57"/>
      <c r="DC96" s="94">
        <f t="shared" si="74"/>
        <v>0</v>
      </c>
      <c r="DD96" s="52">
        <f t="shared" si="107"/>
        <v>0</v>
      </c>
      <c r="DE96" s="347" t="str">
        <f t="shared" si="133"/>
        <v/>
      </c>
      <c r="DF96" s="335"/>
      <c r="DG96" s="58"/>
      <c r="DH96" s="58"/>
      <c r="DI96" s="58"/>
      <c r="DJ96" s="58"/>
      <c r="DK96" s="60">
        <f t="shared" si="75"/>
        <v>0</v>
      </c>
      <c r="DL96" s="298" t="str">
        <f t="shared" si="108"/>
        <v/>
      </c>
      <c r="DM96" s="336" t="str">
        <f t="shared" si="109"/>
        <v/>
      </c>
      <c r="DN96" s="326"/>
      <c r="DO96" s="9"/>
      <c r="DP96" s="327" t="str">
        <f t="shared" si="110"/>
        <v/>
      </c>
      <c r="DQ96" s="309">
        <f t="shared" si="111"/>
        <v>900</v>
      </c>
      <c r="DR96" s="50">
        <f t="shared" si="112"/>
        <v>0</v>
      </c>
      <c r="DS96" s="297">
        <f t="shared" si="113"/>
        <v>0</v>
      </c>
      <c r="DT96" s="54" t="str">
        <f t="shared" si="114"/>
        <v/>
      </c>
      <c r="DU96" s="51" t="str">
        <f t="shared" si="115"/>
        <v/>
      </c>
      <c r="DV96" s="51" t="str">
        <f t="shared" si="116"/>
        <v/>
      </c>
      <c r="DW96" s="318" t="str">
        <f t="shared" si="117"/>
        <v/>
      </c>
      <c r="DX96" s="56">
        <f t="shared" si="118"/>
        <v>0</v>
      </c>
      <c r="DY96" s="689"/>
      <c r="DZ96" s="690"/>
      <c r="EB96" s="300">
        <f t="shared" si="119"/>
        <v>0</v>
      </c>
      <c r="EC96" s="300" t="s">
        <v>128</v>
      </c>
      <c r="ED96" s="300">
        <f t="shared" si="120"/>
        <v>100</v>
      </c>
      <c r="EE96" s="300" t="str">
        <f t="shared" si="121"/>
        <v>0/100</v>
      </c>
      <c r="EF96" s="300">
        <f t="shared" si="122"/>
        <v>0</v>
      </c>
      <c r="EG96" s="300" t="s">
        <v>128</v>
      </c>
      <c r="EH96" s="300">
        <f t="shared" si="123"/>
        <v>100</v>
      </c>
      <c r="EI96" s="300" t="str">
        <f t="shared" si="124"/>
        <v>0/100</v>
      </c>
      <c r="EJ96" s="300">
        <f t="shared" si="125"/>
        <v>0</v>
      </c>
      <c r="EK96" s="300" t="s">
        <v>128</v>
      </c>
      <c r="EL96" s="300">
        <f t="shared" si="126"/>
        <v>100</v>
      </c>
      <c r="EM96" s="300" t="str">
        <f t="shared" si="127"/>
        <v>0/100</v>
      </c>
      <c r="EN96" s="300">
        <f t="shared" si="128"/>
        <v>0</v>
      </c>
      <c r="EO96" s="300" t="s">
        <v>128</v>
      </c>
      <c r="EP96" s="300">
        <f t="shared" si="129"/>
        <v>0</v>
      </c>
      <c r="EQ96" s="300" t="str">
        <f t="shared" si="130"/>
        <v>0/0</v>
      </c>
    </row>
    <row r="97" spans="1:147" ht="15.75">
      <c r="A97" s="6">
        <f t="shared" si="76"/>
        <v>0</v>
      </c>
      <c r="B97" s="309">
        <v>89</v>
      </c>
      <c r="C97" s="51">
        <f t="shared" si="77"/>
        <v>0</v>
      </c>
      <c r="D97" s="8"/>
      <c r="E97" s="65"/>
      <c r="F97" s="7"/>
      <c r="G97" s="8"/>
      <c r="H97" s="8"/>
      <c r="I97" s="8"/>
      <c r="J97" s="533"/>
      <c r="K97" s="480">
        <v>0</v>
      </c>
      <c r="L97" s="412">
        <v>0</v>
      </c>
      <c r="M97" s="412"/>
      <c r="N97" s="413">
        <f t="shared" si="78"/>
        <v>0</v>
      </c>
      <c r="O97" s="414">
        <v>0</v>
      </c>
      <c r="P97" s="414">
        <v>0</v>
      </c>
      <c r="Q97" s="414">
        <v>0</v>
      </c>
      <c r="R97" s="415">
        <f t="shared" si="134"/>
        <v>0</v>
      </c>
      <c r="S97" s="416">
        <v>0</v>
      </c>
      <c r="T97" s="416">
        <v>0</v>
      </c>
      <c r="U97" s="416">
        <v>0</v>
      </c>
      <c r="V97" s="417">
        <f t="shared" si="135"/>
        <v>0</v>
      </c>
      <c r="W97" s="418">
        <f t="shared" si="136"/>
        <v>0</v>
      </c>
      <c r="X97" s="419">
        <f t="shared" si="79"/>
        <v>0</v>
      </c>
      <c r="Y97" s="481" t="str">
        <f t="shared" si="80"/>
        <v/>
      </c>
      <c r="Z97" s="466">
        <v>0</v>
      </c>
      <c r="AA97" s="420">
        <v>0</v>
      </c>
      <c r="AB97" s="420"/>
      <c r="AC97" s="421">
        <f t="shared" si="81"/>
        <v>0</v>
      </c>
      <c r="AD97" s="422">
        <v>0</v>
      </c>
      <c r="AE97" s="422">
        <v>0</v>
      </c>
      <c r="AF97" s="422">
        <v>0</v>
      </c>
      <c r="AG97" s="423">
        <f t="shared" si="82"/>
        <v>0</v>
      </c>
      <c r="AH97" s="424">
        <v>0</v>
      </c>
      <c r="AI97" s="424">
        <v>0</v>
      </c>
      <c r="AJ97" s="424">
        <v>0</v>
      </c>
      <c r="AK97" s="425">
        <f t="shared" si="83"/>
        <v>0</v>
      </c>
      <c r="AL97" s="426">
        <f t="shared" si="84"/>
        <v>0</v>
      </c>
      <c r="AM97" s="427">
        <f t="shared" si="85"/>
        <v>0</v>
      </c>
      <c r="AN97" s="467" t="str">
        <f t="shared" si="86"/>
        <v/>
      </c>
      <c r="AO97" s="326">
        <v>0</v>
      </c>
      <c r="AP97" s="9">
        <v>0</v>
      </c>
      <c r="AQ97" s="9"/>
      <c r="AR97" s="428">
        <f t="shared" si="87"/>
        <v>0</v>
      </c>
      <c r="AS97" s="429">
        <v>0</v>
      </c>
      <c r="AT97" s="429">
        <v>0</v>
      </c>
      <c r="AU97" s="429">
        <v>0</v>
      </c>
      <c r="AV97" s="430">
        <f t="shared" si="88"/>
        <v>0</v>
      </c>
      <c r="AW97" s="431">
        <v>0</v>
      </c>
      <c r="AX97" s="431">
        <v>0</v>
      </c>
      <c r="AY97" s="431">
        <v>0</v>
      </c>
      <c r="AZ97" s="432">
        <f t="shared" si="89"/>
        <v>0</v>
      </c>
      <c r="BA97" s="91">
        <f t="shared" si="90"/>
        <v>0</v>
      </c>
      <c r="BB97" s="433">
        <f t="shared" si="91"/>
        <v>0</v>
      </c>
      <c r="BC97" s="456" t="str">
        <f t="shared" si="92"/>
        <v/>
      </c>
      <c r="BD97" s="445">
        <v>0</v>
      </c>
      <c r="BE97" s="434">
        <v>0</v>
      </c>
      <c r="BF97" s="434"/>
      <c r="BG97" s="435">
        <f t="shared" si="93"/>
        <v>0</v>
      </c>
      <c r="BH97" s="436">
        <v>0</v>
      </c>
      <c r="BI97" s="436">
        <v>0</v>
      </c>
      <c r="BJ97" s="436">
        <v>0</v>
      </c>
      <c r="BK97" s="437">
        <f t="shared" si="94"/>
        <v>0</v>
      </c>
      <c r="BL97" s="438">
        <v>0</v>
      </c>
      <c r="BM97" s="438">
        <v>0</v>
      </c>
      <c r="BN97" s="438">
        <v>0</v>
      </c>
      <c r="BO97" s="439">
        <f t="shared" si="95"/>
        <v>0</v>
      </c>
      <c r="BP97" s="440">
        <f t="shared" si="96"/>
        <v>0</v>
      </c>
      <c r="BQ97" s="441">
        <f t="shared" si="97"/>
        <v>0</v>
      </c>
      <c r="BR97" s="446" t="str">
        <f t="shared" si="98"/>
        <v/>
      </c>
      <c r="BS97" s="326">
        <v>0</v>
      </c>
      <c r="BT97" s="9">
        <v>0</v>
      </c>
      <c r="BU97" s="9"/>
      <c r="BV97" s="428">
        <f t="shared" si="99"/>
        <v>0</v>
      </c>
      <c r="BW97" s="429">
        <v>0</v>
      </c>
      <c r="BX97" s="429">
        <v>0</v>
      </c>
      <c r="BY97" s="429">
        <v>0</v>
      </c>
      <c r="BZ97" s="430">
        <f t="shared" si="100"/>
        <v>0</v>
      </c>
      <c r="CA97" s="431">
        <v>0</v>
      </c>
      <c r="CB97" s="431">
        <v>0</v>
      </c>
      <c r="CC97" s="431">
        <v>0</v>
      </c>
      <c r="CD97" s="432">
        <f t="shared" si="101"/>
        <v>0</v>
      </c>
      <c r="CE97" s="91">
        <f t="shared" si="102"/>
        <v>0</v>
      </c>
      <c r="CF97" s="433">
        <f t="shared" si="103"/>
        <v>0</v>
      </c>
      <c r="CG97" s="456" t="str">
        <f t="shared" si="104"/>
        <v/>
      </c>
      <c r="CH97" s="382"/>
      <c r="CI97" s="58"/>
      <c r="CJ97" s="58"/>
      <c r="CK97" s="58"/>
      <c r="CL97" s="58"/>
      <c r="CM97" s="60">
        <f t="shared" si="72"/>
        <v>0</v>
      </c>
      <c r="CN97" s="298">
        <f t="shared" si="105"/>
        <v>0</v>
      </c>
      <c r="CO97" s="322" t="str">
        <f t="shared" si="131"/>
        <v/>
      </c>
      <c r="CP97" s="357"/>
      <c r="CQ97" s="82"/>
      <c r="CR97" s="82"/>
      <c r="CS97" s="82"/>
      <c r="CT97" s="82"/>
      <c r="CU97" s="91">
        <f t="shared" si="73"/>
        <v>0</v>
      </c>
      <c r="CV97" s="53">
        <f t="shared" si="106"/>
        <v>0</v>
      </c>
      <c r="CW97" s="358" t="str">
        <f t="shared" si="132"/>
        <v/>
      </c>
      <c r="CX97" s="346"/>
      <c r="CY97" s="57"/>
      <c r="CZ97" s="57"/>
      <c r="DA97" s="57"/>
      <c r="DB97" s="57"/>
      <c r="DC97" s="94">
        <f t="shared" si="74"/>
        <v>0</v>
      </c>
      <c r="DD97" s="52">
        <f t="shared" si="107"/>
        <v>0</v>
      </c>
      <c r="DE97" s="347" t="str">
        <f t="shared" si="133"/>
        <v/>
      </c>
      <c r="DF97" s="335"/>
      <c r="DG97" s="58"/>
      <c r="DH97" s="58"/>
      <c r="DI97" s="58"/>
      <c r="DJ97" s="58"/>
      <c r="DK97" s="60">
        <f t="shared" si="75"/>
        <v>0</v>
      </c>
      <c r="DL97" s="298" t="str">
        <f t="shared" si="108"/>
        <v/>
      </c>
      <c r="DM97" s="336" t="str">
        <f t="shared" si="109"/>
        <v/>
      </c>
      <c r="DN97" s="326"/>
      <c r="DO97" s="9"/>
      <c r="DP97" s="327" t="str">
        <f t="shared" si="110"/>
        <v/>
      </c>
      <c r="DQ97" s="309">
        <f t="shared" si="111"/>
        <v>900</v>
      </c>
      <c r="DR97" s="50">
        <f t="shared" si="112"/>
        <v>0</v>
      </c>
      <c r="DS97" s="297">
        <f t="shared" si="113"/>
        <v>0</v>
      </c>
      <c r="DT97" s="54" t="str">
        <f t="shared" si="114"/>
        <v/>
      </c>
      <c r="DU97" s="51" t="str">
        <f t="shared" si="115"/>
        <v/>
      </c>
      <c r="DV97" s="51" t="str">
        <f t="shared" si="116"/>
        <v/>
      </c>
      <c r="DW97" s="318" t="str">
        <f t="shared" si="117"/>
        <v/>
      </c>
      <c r="DX97" s="56">
        <f t="shared" si="118"/>
        <v>0</v>
      </c>
      <c r="DY97" s="689"/>
      <c r="DZ97" s="690"/>
      <c r="EB97" s="300">
        <f t="shared" si="119"/>
        <v>0</v>
      </c>
      <c r="EC97" s="300" t="s">
        <v>128</v>
      </c>
      <c r="ED97" s="300">
        <f t="shared" si="120"/>
        <v>100</v>
      </c>
      <c r="EE97" s="300" t="str">
        <f t="shared" si="121"/>
        <v>0/100</v>
      </c>
      <c r="EF97" s="300">
        <f t="shared" si="122"/>
        <v>0</v>
      </c>
      <c r="EG97" s="300" t="s">
        <v>128</v>
      </c>
      <c r="EH97" s="300">
        <f t="shared" si="123"/>
        <v>100</v>
      </c>
      <c r="EI97" s="300" t="str">
        <f t="shared" si="124"/>
        <v>0/100</v>
      </c>
      <c r="EJ97" s="300">
        <f t="shared" si="125"/>
        <v>0</v>
      </c>
      <c r="EK97" s="300" t="s">
        <v>128</v>
      </c>
      <c r="EL97" s="300">
        <f t="shared" si="126"/>
        <v>100</v>
      </c>
      <c r="EM97" s="300" t="str">
        <f t="shared" si="127"/>
        <v>0/100</v>
      </c>
      <c r="EN97" s="300">
        <f t="shared" si="128"/>
        <v>0</v>
      </c>
      <c r="EO97" s="300" t="s">
        <v>128</v>
      </c>
      <c r="EP97" s="300">
        <f t="shared" si="129"/>
        <v>0</v>
      </c>
      <c r="EQ97" s="300" t="str">
        <f t="shared" si="130"/>
        <v>0/0</v>
      </c>
    </row>
    <row r="98" spans="1:147" ht="15.75">
      <c r="A98" s="6">
        <f t="shared" si="76"/>
        <v>0</v>
      </c>
      <c r="B98" s="308">
        <v>90</v>
      </c>
      <c r="C98" s="51">
        <f t="shared" si="77"/>
        <v>0</v>
      </c>
      <c r="D98" s="8"/>
      <c r="E98" s="65"/>
      <c r="F98" s="7"/>
      <c r="G98" s="8"/>
      <c r="H98" s="8"/>
      <c r="I98" s="8"/>
      <c r="J98" s="533"/>
      <c r="K98" s="480">
        <v>0</v>
      </c>
      <c r="L98" s="412">
        <v>0</v>
      </c>
      <c r="M98" s="412"/>
      <c r="N98" s="413">
        <f t="shared" si="78"/>
        <v>0</v>
      </c>
      <c r="O98" s="414">
        <v>0</v>
      </c>
      <c r="P98" s="414">
        <v>0</v>
      </c>
      <c r="Q98" s="414">
        <v>0</v>
      </c>
      <c r="R98" s="415">
        <f t="shared" si="134"/>
        <v>0</v>
      </c>
      <c r="S98" s="416">
        <v>0</v>
      </c>
      <c r="T98" s="416">
        <v>0</v>
      </c>
      <c r="U98" s="416">
        <v>0</v>
      </c>
      <c r="V98" s="417">
        <f t="shared" si="135"/>
        <v>0</v>
      </c>
      <c r="W98" s="418">
        <f t="shared" si="136"/>
        <v>0</v>
      </c>
      <c r="X98" s="419">
        <f t="shared" si="79"/>
        <v>0</v>
      </c>
      <c r="Y98" s="481" t="str">
        <f t="shared" si="80"/>
        <v/>
      </c>
      <c r="Z98" s="466">
        <v>0</v>
      </c>
      <c r="AA98" s="420">
        <v>0</v>
      </c>
      <c r="AB98" s="420"/>
      <c r="AC98" s="421">
        <f t="shared" si="81"/>
        <v>0</v>
      </c>
      <c r="AD98" s="422">
        <v>0</v>
      </c>
      <c r="AE98" s="422">
        <v>0</v>
      </c>
      <c r="AF98" s="422">
        <v>0</v>
      </c>
      <c r="AG98" s="423">
        <f t="shared" si="82"/>
        <v>0</v>
      </c>
      <c r="AH98" s="424">
        <v>0</v>
      </c>
      <c r="AI98" s="424">
        <v>0</v>
      </c>
      <c r="AJ98" s="424">
        <v>0</v>
      </c>
      <c r="AK98" s="425">
        <f t="shared" si="83"/>
        <v>0</v>
      </c>
      <c r="AL98" s="426">
        <f t="shared" si="84"/>
        <v>0</v>
      </c>
      <c r="AM98" s="427">
        <f t="shared" si="85"/>
        <v>0</v>
      </c>
      <c r="AN98" s="467" t="str">
        <f t="shared" si="86"/>
        <v/>
      </c>
      <c r="AO98" s="326">
        <v>0</v>
      </c>
      <c r="AP98" s="9">
        <v>0</v>
      </c>
      <c r="AQ98" s="9"/>
      <c r="AR98" s="428">
        <f t="shared" si="87"/>
        <v>0</v>
      </c>
      <c r="AS98" s="429">
        <v>0</v>
      </c>
      <c r="AT98" s="429">
        <v>0</v>
      </c>
      <c r="AU98" s="429">
        <v>0</v>
      </c>
      <c r="AV98" s="430">
        <f t="shared" si="88"/>
        <v>0</v>
      </c>
      <c r="AW98" s="431">
        <v>0</v>
      </c>
      <c r="AX98" s="431">
        <v>0</v>
      </c>
      <c r="AY98" s="431">
        <v>0</v>
      </c>
      <c r="AZ98" s="432">
        <f t="shared" si="89"/>
        <v>0</v>
      </c>
      <c r="BA98" s="91">
        <f t="shared" si="90"/>
        <v>0</v>
      </c>
      <c r="BB98" s="433">
        <f t="shared" si="91"/>
        <v>0</v>
      </c>
      <c r="BC98" s="456" t="str">
        <f t="shared" si="92"/>
        <v/>
      </c>
      <c r="BD98" s="445">
        <v>0</v>
      </c>
      <c r="BE98" s="434">
        <v>0</v>
      </c>
      <c r="BF98" s="434"/>
      <c r="BG98" s="435">
        <f t="shared" si="93"/>
        <v>0</v>
      </c>
      <c r="BH98" s="436">
        <v>0</v>
      </c>
      <c r="BI98" s="436">
        <v>0</v>
      </c>
      <c r="BJ98" s="436">
        <v>0</v>
      </c>
      <c r="BK98" s="437">
        <f t="shared" si="94"/>
        <v>0</v>
      </c>
      <c r="BL98" s="438">
        <v>0</v>
      </c>
      <c r="BM98" s="438">
        <v>0</v>
      </c>
      <c r="BN98" s="438">
        <v>0</v>
      </c>
      <c r="BO98" s="439">
        <f t="shared" si="95"/>
        <v>0</v>
      </c>
      <c r="BP98" s="440">
        <f t="shared" si="96"/>
        <v>0</v>
      </c>
      <c r="BQ98" s="441">
        <f t="shared" si="97"/>
        <v>0</v>
      </c>
      <c r="BR98" s="446" t="str">
        <f t="shared" si="98"/>
        <v/>
      </c>
      <c r="BS98" s="326">
        <v>0</v>
      </c>
      <c r="BT98" s="9">
        <v>0</v>
      </c>
      <c r="BU98" s="9"/>
      <c r="BV98" s="428">
        <f t="shared" si="99"/>
        <v>0</v>
      </c>
      <c r="BW98" s="429">
        <v>0</v>
      </c>
      <c r="BX98" s="429">
        <v>0</v>
      </c>
      <c r="BY98" s="429">
        <v>0</v>
      </c>
      <c r="BZ98" s="430">
        <f t="shared" si="100"/>
        <v>0</v>
      </c>
      <c r="CA98" s="431">
        <v>0</v>
      </c>
      <c r="CB98" s="431">
        <v>0</v>
      </c>
      <c r="CC98" s="431">
        <v>0</v>
      </c>
      <c r="CD98" s="432">
        <f t="shared" si="101"/>
        <v>0</v>
      </c>
      <c r="CE98" s="91">
        <f t="shared" si="102"/>
        <v>0</v>
      </c>
      <c r="CF98" s="433">
        <f t="shared" si="103"/>
        <v>0</v>
      </c>
      <c r="CG98" s="456" t="str">
        <f t="shared" si="104"/>
        <v/>
      </c>
      <c r="CH98" s="382"/>
      <c r="CI98" s="58"/>
      <c r="CJ98" s="58"/>
      <c r="CK98" s="58"/>
      <c r="CL98" s="58"/>
      <c r="CM98" s="60">
        <f t="shared" si="72"/>
        <v>0</v>
      </c>
      <c r="CN98" s="298">
        <f t="shared" si="105"/>
        <v>0</v>
      </c>
      <c r="CO98" s="322" t="str">
        <f t="shared" si="131"/>
        <v/>
      </c>
      <c r="CP98" s="357"/>
      <c r="CQ98" s="82"/>
      <c r="CR98" s="82"/>
      <c r="CS98" s="82"/>
      <c r="CT98" s="82"/>
      <c r="CU98" s="91">
        <f t="shared" si="73"/>
        <v>0</v>
      </c>
      <c r="CV98" s="53">
        <f t="shared" si="106"/>
        <v>0</v>
      </c>
      <c r="CW98" s="358" t="str">
        <f t="shared" si="132"/>
        <v/>
      </c>
      <c r="CX98" s="346"/>
      <c r="CY98" s="57"/>
      <c r="CZ98" s="57"/>
      <c r="DA98" s="57"/>
      <c r="DB98" s="57"/>
      <c r="DC98" s="94">
        <f t="shared" si="74"/>
        <v>0</v>
      </c>
      <c r="DD98" s="52">
        <f t="shared" si="107"/>
        <v>0</v>
      </c>
      <c r="DE98" s="347" t="str">
        <f t="shared" si="133"/>
        <v/>
      </c>
      <c r="DF98" s="335"/>
      <c r="DG98" s="58"/>
      <c r="DH98" s="58"/>
      <c r="DI98" s="58"/>
      <c r="DJ98" s="58"/>
      <c r="DK98" s="60">
        <f t="shared" si="75"/>
        <v>0</v>
      </c>
      <c r="DL98" s="298" t="str">
        <f t="shared" si="108"/>
        <v/>
      </c>
      <c r="DM98" s="336" t="str">
        <f t="shared" si="109"/>
        <v/>
      </c>
      <c r="DN98" s="326"/>
      <c r="DO98" s="9"/>
      <c r="DP98" s="327" t="str">
        <f t="shared" si="110"/>
        <v/>
      </c>
      <c r="DQ98" s="309">
        <f t="shared" si="111"/>
        <v>900</v>
      </c>
      <c r="DR98" s="50">
        <f t="shared" si="112"/>
        <v>0</v>
      </c>
      <c r="DS98" s="297">
        <f t="shared" si="113"/>
        <v>0</v>
      </c>
      <c r="DT98" s="54" t="str">
        <f t="shared" si="114"/>
        <v/>
      </c>
      <c r="DU98" s="51" t="str">
        <f t="shared" si="115"/>
        <v/>
      </c>
      <c r="DV98" s="51" t="str">
        <f t="shared" si="116"/>
        <v/>
      </c>
      <c r="DW98" s="318" t="str">
        <f t="shared" si="117"/>
        <v/>
      </c>
      <c r="DX98" s="56">
        <f t="shared" si="118"/>
        <v>0</v>
      </c>
      <c r="DY98" s="689"/>
      <c r="DZ98" s="690"/>
      <c r="EB98" s="300">
        <f t="shared" si="119"/>
        <v>0</v>
      </c>
      <c r="EC98" s="300" t="s">
        <v>128</v>
      </c>
      <c r="ED98" s="300">
        <f t="shared" si="120"/>
        <v>100</v>
      </c>
      <c r="EE98" s="300" t="str">
        <f t="shared" si="121"/>
        <v>0/100</v>
      </c>
      <c r="EF98" s="300">
        <f t="shared" si="122"/>
        <v>0</v>
      </c>
      <c r="EG98" s="300" t="s">
        <v>128</v>
      </c>
      <c r="EH98" s="300">
        <f t="shared" si="123"/>
        <v>100</v>
      </c>
      <c r="EI98" s="300" t="str">
        <f t="shared" si="124"/>
        <v>0/100</v>
      </c>
      <c r="EJ98" s="300">
        <f t="shared" si="125"/>
        <v>0</v>
      </c>
      <c r="EK98" s="300" t="s">
        <v>128</v>
      </c>
      <c r="EL98" s="300">
        <f t="shared" si="126"/>
        <v>100</v>
      </c>
      <c r="EM98" s="300" t="str">
        <f t="shared" si="127"/>
        <v>0/100</v>
      </c>
      <c r="EN98" s="300">
        <f t="shared" si="128"/>
        <v>0</v>
      </c>
      <c r="EO98" s="300" t="s">
        <v>128</v>
      </c>
      <c r="EP98" s="300">
        <f t="shared" si="129"/>
        <v>0</v>
      </c>
      <c r="EQ98" s="300" t="str">
        <f t="shared" si="130"/>
        <v>0/0</v>
      </c>
    </row>
    <row r="99" spans="1:147" ht="15.75">
      <c r="A99" s="6">
        <f t="shared" si="76"/>
        <v>0</v>
      </c>
      <c r="B99" s="309">
        <v>91</v>
      </c>
      <c r="C99" s="51">
        <f t="shared" si="77"/>
        <v>0</v>
      </c>
      <c r="D99" s="8"/>
      <c r="E99" s="65"/>
      <c r="F99" s="7"/>
      <c r="G99" s="8"/>
      <c r="H99" s="8"/>
      <c r="I99" s="8"/>
      <c r="J99" s="533"/>
      <c r="K99" s="480">
        <v>0</v>
      </c>
      <c r="L99" s="412">
        <v>0</v>
      </c>
      <c r="M99" s="412"/>
      <c r="N99" s="413">
        <f t="shared" si="78"/>
        <v>0</v>
      </c>
      <c r="O99" s="414">
        <v>0</v>
      </c>
      <c r="P99" s="414">
        <v>0</v>
      </c>
      <c r="Q99" s="414">
        <v>0</v>
      </c>
      <c r="R99" s="415">
        <f t="shared" si="134"/>
        <v>0</v>
      </c>
      <c r="S99" s="416">
        <v>0</v>
      </c>
      <c r="T99" s="416">
        <v>0</v>
      </c>
      <c r="U99" s="416">
        <v>0</v>
      </c>
      <c r="V99" s="417">
        <f t="shared" si="135"/>
        <v>0</v>
      </c>
      <c r="W99" s="418">
        <f t="shared" si="136"/>
        <v>0</v>
      </c>
      <c r="X99" s="419">
        <f t="shared" si="79"/>
        <v>0</v>
      </c>
      <c r="Y99" s="481" t="str">
        <f t="shared" si="80"/>
        <v/>
      </c>
      <c r="Z99" s="466">
        <v>0</v>
      </c>
      <c r="AA99" s="420">
        <v>0</v>
      </c>
      <c r="AB99" s="420"/>
      <c r="AC99" s="421">
        <f t="shared" si="81"/>
        <v>0</v>
      </c>
      <c r="AD99" s="422">
        <v>0</v>
      </c>
      <c r="AE99" s="422">
        <v>0</v>
      </c>
      <c r="AF99" s="422">
        <v>0</v>
      </c>
      <c r="AG99" s="423">
        <f t="shared" si="82"/>
        <v>0</v>
      </c>
      <c r="AH99" s="424">
        <v>0</v>
      </c>
      <c r="AI99" s="424">
        <v>0</v>
      </c>
      <c r="AJ99" s="424">
        <v>0</v>
      </c>
      <c r="AK99" s="425">
        <f t="shared" si="83"/>
        <v>0</v>
      </c>
      <c r="AL99" s="426">
        <f t="shared" si="84"/>
        <v>0</v>
      </c>
      <c r="AM99" s="427">
        <f t="shared" si="85"/>
        <v>0</v>
      </c>
      <c r="AN99" s="467" t="str">
        <f t="shared" si="86"/>
        <v/>
      </c>
      <c r="AO99" s="326">
        <v>0</v>
      </c>
      <c r="AP99" s="9">
        <v>0</v>
      </c>
      <c r="AQ99" s="9"/>
      <c r="AR99" s="428">
        <f t="shared" si="87"/>
        <v>0</v>
      </c>
      <c r="AS99" s="429">
        <v>0</v>
      </c>
      <c r="AT99" s="429">
        <v>0</v>
      </c>
      <c r="AU99" s="429">
        <v>0</v>
      </c>
      <c r="AV99" s="430">
        <f t="shared" si="88"/>
        <v>0</v>
      </c>
      <c r="AW99" s="431">
        <v>0</v>
      </c>
      <c r="AX99" s="431">
        <v>0</v>
      </c>
      <c r="AY99" s="431">
        <v>0</v>
      </c>
      <c r="AZ99" s="432">
        <f t="shared" si="89"/>
        <v>0</v>
      </c>
      <c r="BA99" s="91">
        <f t="shared" si="90"/>
        <v>0</v>
      </c>
      <c r="BB99" s="433">
        <f t="shared" si="91"/>
        <v>0</v>
      </c>
      <c r="BC99" s="456" t="str">
        <f t="shared" si="92"/>
        <v/>
      </c>
      <c r="BD99" s="445">
        <v>0</v>
      </c>
      <c r="BE99" s="434">
        <v>0</v>
      </c>
      <c r="BF99" s="434"/>
      <c r="BG99" s="435">
        <f t="shared" si="93"/>
        <v>0</v>
      </c>
      <c r="BH99" s="436">
        <v>0</v>
      </c>
      <c r="BI99" s="436">
        <v>0</v>
      </c>
      <c r="BJ99" s="436">
        <v>0</v>
      </c>
      <c r="BK99" s="437">
        <f t="shared" si="94"/>
        <v>0</v>
      </c>
      <c r="BL99" s="438">
        <v>0</v>
      </c>
      <c r="BM99" s="438">
        <v>0</v>
      </c>
      <c r="BN99" s="438">
        <v>0</v>
      </c>
      <c r="BO99" s="439">
        <f t="shared" si="95"/>
        <v>0</v>
      </c>
      <c r="BP99" s="440">
        <f t="shared" si="96"/>
        <v>0</v>
      </c>
      <c r="BQ99" s="441">
        <f t="shared" si="97"/>
        <v>0</v>
      </c>
      <c r="BR99" s="446" t="str">
        <f t="shared" si="98"/>
        <v/>
      </c>
      <c r="BS99" s="326">
        <v>0</v>
      </c>
      <c r="BT99" s="9">
        <v>0</v>
      </c>
      <c r="BU99" s="9"/>
      <c r="BV99" s="428">
        <f t="shared" si="99"/>
        <v>0</v>
      </c>
      <c r="BW99" s="429">
        <v>0</v>
      </c>
      <c r="BX99" s="429">
        <v>0</v>
      </c>
      <c r="BY99" s="429">
        <v>0</v>
      </c>
      <c r="BZ99" s="430">
        <f t="shared" si="100"/>
        <v>0</v>
      </c>
      <c r="CA99" s="431">
        <v>0</v>
      </c>
      <c r="CB99" s="431">
        <v>0</v>
      </c>
      <c r="CC99" s="431">
        <v>0</v>
      </c>
      <c r="CD99" s="432">
        <f t="shared" si="101"/>
        <v>0</v>
      </c>
      <c r="CE99" s="91">
        <f t="shared" si="102"/>
        <v>0</v>
      </c>
      <c r="CF99" s="433">
        <f t="shared" si="103"/>
        <v>0</v>
      </c>
      <c r="CG99" s="456" t="str">
        <f t="shared" si="104"/>
        <v/>
      </c>
      <c r="CH99" s="382"/>
      <c r="CI99" s="58"/>
      <c r="CJ99" s="58"/>
      <c r="CK99" s="58"/>
      <c r="CL99" s="58"/>
      <c r="CM99" s="60">
        <f t="shared" si="72"/>
        <v>0</v>
      </c>
      <c r="CN99" s="298">
        <f t="shared" si="105"/>
        <v>0</v>
      </c>
      <c r="CO99" s="322" t="str">
        <f t="shared" si="131"/>
        <v/>
      </c>
      <c r="CP99" s="357"/>
      <c r="CQ99" s="82"/>
      <c r="CR99" s="82"/>
      <c r="CS99" s="82"/>
      <c r="CT99" s="82"/>
      <c r="CU99" s="91">
        <f t="shared" si="73"/>
        <v>0</v>
      </c>
      <c r="CV99" s="53">
        <f t="shared" si="106"/>
        <v>0</v>
      </c>
      <c r="CW99" s="358" t="str">
        <f t="shared" si="132"/>
        <v/>
      </c>
      <c r="CX99" s="346"/>
      <c r="CY99" s="57"/>
      <c r="CZ99" s="57"/>
      <c r="DA99" s="57"/>
      <c r="DB99" s="57"/>
      <c r="DC99" s="94">
        <f t="shared" si="74"/>
        <v>0</v>
      </c>
      <c r="DD99" s="52">
        <f t="shared" si="107"/>
        <v>0</v>
      </c>
      <c r="DE99" s="347" t="str">
        <f t="shared" si="133"/>
        <v/>
      </c>
      <c r="DF99" s="335"/>
      <c r="DG99" s="58"/>
      <c r="DH99" s="58"/>
      <c r="DI99" s="58"/>
      <c r="DJ99" s="58"/>
      <c r="DK99" s="60">
        <f t="shared" si="75"/>
        <v>0</v>
      </c>
      <c r="DL99" s="298" t="str">
        <f t="shared" si="108"/>
        <v/>
      </c>
      <c r="DM99" s="336" t="str">
        <f t="shared" si="109"/>
        <v/>
      </c>
      <c r="DN99" s="326"/>
      <c r="DO99" s="9"/>
      <c r="DP99" s="327" t="str">
        <f t="shared" si="110"/>
        <v/>
      </c>
      <c r="DQ99" s="309">
        <f t="shared" si="111"/>
        <v>900</v>
      </c>
      <c r="DR99" s="50">
        <f t="shared" si="112"/>
        <v>0</v>
      </c>
      <c r="DS99" s="297">
        <f t="shared" si="113"/>
        <v>0</v>
      </c>
      <c r="DT99" s="54" t="str">
        <f t="shared" si="114"/>
        <v/>
      </c>
      <c r="DU99" s="51" t="str">
        <f t="shared" si="115"/>
        <v/>
      </c>
      <c r="DV99" s="51" t="str">
        <f t="shared" si="116"/>
        <v/>
      </c>
      <c r="DW99" s="318" t="str">
        <f t="shared" si="117"/>
        <v/>
      </c>
      <c r="DX99" s="56">
        <f t="shared" si="118"/>
        <v>0</v>
      </c>
      <c r="DY99" s="689"/>
      <c r="DZ99" s="690"/>
      <c r="EB99" s="300">
        <f t="shared" si="119"/>
        <v>0</v>
      </c>
      <c r="EC99" s="300" t="s">
        <v>128</v>
      </c>
      <c r="ED99" s="300">
        <f t="shared" si="120"/>
        <v>100</v>
      </c>
      <c r="EE99" s="300" t="str">
        <f t="shared" si="121"/>
        <v>0/100</v>
      </c>
      <c r="EF99" s="300">
        <f t="shared" si="122"/>
        <v>0</v>
      </c>
      <c r="EG99" s="300" t="s">
        <v>128</v>
      </c>
      <c r="EH99" s="300">
        <f t="shared" si="123"/>
        <v>100</v>
      </c>
      <c r="EI99" s="300" t="str">
        <f t="shared" si="124"/>
        <v>0/100</v>
      </c>
      <c r="EJ99" s="300">
        <f t="shared" si="125"/>
        <v>0</v>
      </c>
      <c r="EK99" s="300" t="s">
        <v>128</v>
      </c>
      <c r="EL99" s="300">
        <f t="shared" si="126"/>
        <v>100</v>
      </c>
      <c r="EM99" s="300" t="str">
        <f t="shared" si="127"/>
        <v>0/100</v>
      </c>
      <c r="EN99" s="300">
        <f t="shared" si="128"/>
        <v>0</v>
      </c>
      <c r="EO99" s="300" t="s">
        <v>128</v>
      </c>
      <c r="EP99" s="300">
        <f t="shared" si="129"/>
        <v>0</v>
      </c>
      <c r="EQ99" s="300" t="str">
        <f t="shared" si="130"/>
        <v>0/0</v>
      </c>
    </row>
    <row r="100" spans="1:147" ht="15.75">
      <c r="A100" s="6">
        <f t="shared" si="76"/>
        <v>0</v>
      </c>
      <c r="B100" s="308">
        <v>92</v>
      </c>
      <c r="C100" s="51">
        <f t="shared" si="77"/>
        <v>0</v>
      </c>
      <c r="D100" s="8"/>
      <c r="E100" s="65"/>
      <c r="F100" s="7"/>
      <c r="G100" s="8"/>
      <c r="H100" s="8"/>
      <c r="I100" s="8"/>
      <c r="J100" s="533"/>
      <c r="K100" s="480">
        <v>0</v>
      </c>
      <c r="L100" s="412">
        <v>0</v>
      </c>
      <c r="M100" s="412"/>
      <c r="N100" s="413">
        <f t="shared" si="78"/>
        <v>0</v>
      </c>
      <c r="O100" s="414">
        <v>0</v>
      </c>
      <c r="P100" s="414">
        <v>0</v>
      </c>
      <c r="Q100" s="414">
        <v>0</v>
      </c>
      <c r="R100" s="415">
        <f t="shared" si="134"/>
        <v>0</v>
      </c>
      <c r="S100" s="416">
        <v>0</v>
      </c>
      <c r="T100" s="416">
        <v>0</v>
      </c>
      <c r="U100" s="416">
        <v>0</v>
      </c>
      <c r="V100" s="417">
        <f t="shared" si="135"/>
        <v>0</v>
      </c>
      <c r="W100" s="418">
        <f t="shared" si="136"/>
        <v>0</v>
      </c>
      <c r="X100" s="419">
        <f t="shared" si="79"/>
        <v>0</v>
      </c>
      <c r="Y100" s="481" t="str">
        <f t="shared" si="80"/>
        <v/>
      </c>
      <c r="Z100" s="466">
        <v>0</v>
      </c>
      <c r="AA100" s="420">
        <v>0</v>
      </c>
      <c r="AB100" s="420"/>
      <c r="AC100" s="421">
        <f t="shared" si="81"/>
        <v>0</v>
      </c>
      <c r="AD100" s="422">
        <v>0</v>
      </c>
      <c r="AE100" s="422">
        <v>0</v>
      </c>
      <c r="AF100" s="422">
        <v>0</v>
      </c>
      <c r="AG100" s="423">
        <f t="shared" si="82"/>
        <v>0</v>
      </c>
      <c r="AH100" s="424">
        <v>0</v>
      </c>
      <c r="AI100" s="424">
        <v>0</v>
      </c>
      <c r="AJ100" s="424">
        <v>0</v>
      </c>
      <c r="AK100" s="425">
        <f t="shared" si="83"/>
        <v>0</v>
      </c>
      <c r="AL100" s="426">
        <f t="shared" si="84"/>
        <v>0</v>
      </c>
      <c r="AM100" s="427">
        <f t="shared" si="85"/>
        <v>0</v>
      </c>
      <c r="AN100" s="467" t="str">
        <f t="shared" si="86"/>
        <v/>
      </c>
      <c r="AO100" s="326">
        <v>0</v>
      </c>
      <c r="AP100" s="9">
        <v>0</v>
      </c>
      <c r="AQ100" s="9"/>
      <c r="AR100" s="428">
        <f t="shared" si="87"/>
        <v>0</v>
      </c>
      <c r="AS100" s="429">
        <v>0</v>
      </c>
      <c r="AT100" s="429">
        <v>0</v>
      </c>
      <c r="AU100" s="429">
        <v>0</v>
      </c>
      <c r="AV100" s="430">
        <f t="shared" si="88"/>
        <v>0</v>
      </c>
      <c r="AW100" s="431">
        <v>0</v>
      </c>
      <c r="AX100" s="431">
        <v>0</v>
      </c>
      <c r="AY100" s="431">
        <v>0</v>
      </c>
      <c r="AZ100" s="432">
        <f t="shared" si="89"/>
        <v>0</v>
      </c>
      <c r="BA100" s="91">
        <f t="shared" si="90"/>
        <v>0</v>
      </c>
      <c r="BB100" s="433">
        <f t="shared" si="91"/>
        <v>0</v>
      </c>
      <c r="BC100" s="456" t="str">
        <f t="shared" si="92"/>
        <v/>
      </c>
      <c r="BD100" s="445">
        <v>0</v>
      </c>
      <c r="BE100" s="434">
        <v>0</v>
      </c>
      <c r="BF100" s="434"/>
      <c r="BG100" s="435">
        <f t="shared" si="93"/>
        <v>0</v>
      </c>
      <c r="BH100" s="436">
        <v>0</v>
      </c>
      <c r="BI100" s="436">
        <v>0</v>
      </c>
      <c r="BJ100" s="436">
        <v>0</v>
      </c>
      <c r="BK100" s="437">
        <f t="shared" si="94"/>
        <v>0</v>
      </c>
      <c r="BL100" s="438">
        <v>0</v>
      </c>
      <c r="BM100" s="438">
        <v>0</v>
      </c>
      <c r="BN100" s="438">
        <v>0</v>
      </c>
      <c r="BO100" s="439">
        <f t="shared" si="95"/>
        <v>0</v>
      </c>
      <c r="BP100" s="440">
        <f t="shared" si="96"/>
        <v>0</v>
      </c>
      <c r="BQ100" s="441">
        <f t="shared" si="97"/>
        <v>0</v>
      </c>
      <c r="BR100" s="446" t="str">
        <f t="shared" si="98"/>
        <v/>
      </c>
      <c r="BS100" s="326">
        <v>0</v>
      </c>
      <c r="BT100" s="9">
        <v>0</v>
      </c>
      <c r="BU100" s="9"/>
      <c r="BV100" s="428">
        <f t="shared" si="99"/>
        <v>0</v>
      </c>
      <c r="BW100" s="429">
        <v>0</v>
      </c>
      <c r="BX100" s="429">
        <v>0</v>
      </c>
      <c r="BY100" s="429">
        <v>0</v>
      </c>
      <c r="BZ100" s="430">
        <f t="shared" si="100"/>
        <v>0</v>
      </c>
      <c r="CA100" s="431">
        <v>0</v>
      </c>
      <c r="CB100" s="431">
        <v>0</v>
      </c>
      <c r="CC100" s="431">
        <v>0</v>
      </c>
      <c r="CD100" s="432">
        <f t="shared" si="101"/>
        <v>0</v>
      </c>
      <c r="CE100" s="91">
        <f t="shared" si="102"/>
        <v>0</v>
      </c>
      <c r="CF100" s="433">
        <f t="shared" si="103"/>
        <v>0</v>
      </c>
      <c r="CG100" s="456" t="str">
        <f t="shared" si="104"/>
        <v/>
      </c>
      <c r="CH100" s="382"/>
      <c r="CI100" s="58"/>
      <c r="CJ100" s="58"/>
      <c r="CK100" s="58"/>
      <c r="CL100" s="58"/>
      <c r="CM100" s="60">
        <f t="shared" si="72"/>
        <v>0</v>
      </c>
      <c r="CN100" s="298">
        <f t="shared" si="105"/>
        <v>0</v>
      </c>
      <c r="CO100" s="322" t="str">
        <f t="shared" si="131"/>
        <v/>
      </c>
      <c r="CP100" s="357"/>
      <c r="CQ100" s="82"/>
      <c r="CR100" s="82"/>
      <c r="CS100" s="82"/>
      <c r="CT100" s="82"/>
      <c r="CU100" s="91">
        <f t="shared" si="73"/>
        <v>0</v>
      </c>
      <c r="CV100" s="53">
        <f t="shared" si="106"/>
        <v>0</v>
      </c>
      <c r="CW100" s="358" t="str">
        <f t="shared" si="132"/>
        <v/>
      </c>
      <c r="CX100" s="346"/>
      <c r="CY100" s="57"/>
      <c r="CZ100" s="57"/>
      <c r="DA100" s="57"/>
      <c r="DB100" s="57"/>
      <c r="DC100" s="94">
        <f t="shared" si="74"/>
        <v>0</v>
      </c>
      <c r="DD100" s="52">
        <f t="shared" si="107"/>
        <v>0</v>
      </c>
      <c r="DE100" s="347" t="str">
        <f t="shared" si="133"/>
        <v/>
      </c>
      <c r="DF100" s="335"/>
      <c r="DG100" s="58"/>
      <c r="DH100" s="58"/>
      <c r="DI100" s="58"/>
      <c r="DJ100" s="58"/>
      <c r="DK100" s="60">
        <f t="shared" si="75"/>
        <v>0</v>
      </c>
      <c r="DL100" s="298" t="str">
        <f t="shared" si="108"/>
        <v/>
      </c>
      <c r="DM100" s="336" t="str">
        <f t="shared" si="109"/>
        <v/>
      </c>
      <c r="DN100" s="326"/>
      <c r="DO100" s="9"/>
      <c r="DP100" s="327" t="str">
        <f t="shared" si="110"/>
        <v/>
      </c>
      <c r="DQ100" s="309">
        <f t="shared" si="111"/>
        <v>900</v>
      </c>
      <c r="DR100" s="50">
        <f t="shared" si="112"/>
        <v>0</v>
      </c>
      <c r="DS100" s="297">
        <f t="shared" si="113"/>
        <v>0</v>
      </c>
      <c r="DT100" s="54" t="str">
        <f t="shared" si="114"/>
        <v/>
      </c>
      <c r="DU100" s="51" t="str">
        <f t="shared" si="115"/>
        <v/>
      </c>
      <c r="DV100" s="51" t="str">
        <f t="shared" si="116"/>
        <v/>
      </c>
      <c r="DW100" s="318" t="str">
        <f t="shared" si="117"/>
        <v/>
      </c>
      <c r="DX100" s="56">
        <f t="shared" si="118"/>
        <v>0</v>
      </c>
      <c r="DY100" s="689"/>
      <c r="DZ100" s="690"/>
      <c r="EB100" s="300">
        <f t="shared" si="119"/>
        <v>0</v>
      </c>
      <c r="EC100" s="300" t="s">
        <v>128</v>
      </c>
      <c r="ED100" s="300">
        <f t="shared" si="120"/>
        <v>100</v>
      </c>
      <c r="EE100" s="300" t="str">
        <f t="shared" si="121"/>
        <v>0/100</v>
      </c>
      <c r="EF100" s="300">
        <f t="shared" si="122"/>
        <v>0</v>
      </c>
      <c r="EG100" s="300" t="s">
        <v>128</v>
      </c>
      <c r="EH100" s="300">
        <f t="shared" si="123"/>
        <v>100</v>
      </c>
      <c r="EI100" s="300" t="str">
        <f t="shared" si="124"/>
        <v>0/100</v>
      </c>
      <c r="EJ100" s="300">
        <f t="shared" si="125"/>
        <v>0</v>
      </c>
      <c r="EK100" s="300" t="s">
        <v>128</v>
      </c>
      <c r="EL100" s="300">
        <f t="shared" si="126"/>
        <v>100</v>
      </c>
      <c r="EM100" s="300" t="str">
        <f t="shared" si="127"/>
        <v>0/100</v>
      </c>
      <c r="EN100" s="300">
        <f t="shared" si="128"/>
        <v>0</v>
      </c>
      <c r="EO100" s="300" t="s">
        <v>128</v>
      </c>
      <c r="EP100" s="300">
        <f t="shared" si="129"/>
        <v>0</v>
      </c>
      <c r="EQ100" s="300" t="str">
        <f t="shared" si="130"/>
        <v>0/0</v>
      </c>
    </row>
    <row r="101" spans="1:147" ht="15.75">
      <c r="A101" s="6">
        <f t="shared" si="76"/>
        <v>0</v>
      </c>
      <c r="B101" s="309">
        <v>93</v>
      </c>
      <c r="C101" s="51">
        <f t="shared" si="77"/>
        <v>0</v>
      </c>
      <c r="D101" s="8"/>
      <c r="E101" s="65"/>
      <c r="F101" s="7"/>
      <c r="G101" s="8"/>
      <c r="H101" s="8"/>
      <c r="I101" s="8"/>
      <c r="J101" s="533"/>
      <c r="K101" s="480">
        <v>0</v>
      </c>
      <c r="L101" s="412">
        <v>0</v>
      </c>
      <c r="M101" s="412"/>
      <c r="N101" s="413">
        <f t="shared" si="78"/>
        <v>0</v>
      </c>
      <c r="O101" s="414">
        <v>0</v>
      </c>
      <c r="P101" s="414">
        <v>0</v>
      </c>
      <c r="Q101" s="414">
        <v>0</v>
      </c>
      <c r="R101" s="415">
        <f t="shared" si="134"/>
        <v>0</v>
      </c>
      <c r="S101" s="416">
        <v>0</v>
      </c>
      <c r="T101" s="416">
        <v>0</v>
      </c>
      <c r="U101" s="416">
        <v>0</v>
      </c>
      <c r="V101" s="417">
        <f t="shared" si="135"/>
        <v>0</v>
      </c>
      <c r="W101" s="418">
        <f t="shared" si="136"/>
        <v>0</v>
      </c>
      <c r="X101" s="419">
        <f t="shared" si="79"/>
        <v>0</v>
      </c>
      <c r="Y101" s="481" t="str">
        <f t="shared" si="80"/>
        <v/>
      </c>
      <c r="Z101" s="466">
        <v>0</v>
      </c>
      <c r="AA101" s="420">
        <v>0</v>
      </c>
      <c r="AB101" s="420"/>
      <c r="AC101" s="421">
        <f t="shared" si="81"/>
        <v>0</v>
      </c>
      <c r="AD101" s="422">
        <v>0</v>
      </c>
      <c r="AE101" s="422">
        <v>0</v>
      </c>
      <c r="AF101" s="422">
        <v>0</v>
      </c>
      <c r="AG101" s="423">
        <f t="shared" si="82"/>
        <v>0</v>
      </c>
      <c r="AH101" s="424">
        <v>0</v>
      </c>
      <c r="AI101" s="424">
        <v>0</v>
      </c>
      <c r="AJ101" s="424">
        <v>0</v>
      </c>
      <c r="AK101" s="425">
        <f t="shared" si="83"/>
        <v>0</v>
      </c>
      <c r="AL101" s="426">
        <f t="shared" si="84"/>
        <v>0</v>
      </c>
      <c r="AM101" s="427">
        <f t="shared" si="85"/>
        <v>0</v>
      </c>
      <c r="AN101" s="467" t="str">
        <f t="shared" si="86"/>
        <v/>
      </c>
      <c r="AO101" s="326">
        <v>0</v>
      </c>
      <c r="AP101" s="9">
        <v>0</v>
      </c>
      <c r="AQ101" s="9"/>
      <c r="AR101" s="428">
        <f t="shared" si="87"/>
        <v>0</v>
      </c>
      <c r="AS101" s="429">
        <v>0</v>
      </c>
      <c r="AT101" s="429">
        <v>0</v>
      </c>
      <c r="AU101" s="429">
        <v>0</v>
      </c>
      <c r="AV101" s="430">
        <f t="shared" si="88"/>
        <v>0</v>
      </c>
      <c r="AW101" s="431">
        <v>0</v>
      </c>
      <c r="AX101" s="431">
        <v>0</v>
      </c>
      <c r="AY101" s="431">
        <v>0</v>
      </c>
      <c r="AZ101" s="432">
        <f t="shared" si="89"/>
        <v>0</v>
      </c>
      <c r="BA101" s="91">
        <f t="shared" si="90"/>
        <v>0</v>
      </c>
      <c r="BB101" s="433">
        <f t="shared" si="91"/>
        <v>0</v>
      </c>
      <c r="BC101" s="456" t="str">
        <f t="shared" si="92"/>
        <v/>
      </c>
      <c r="BD101" s="445">
        <v>0</v>
      </c>
      <c r="BE101" s="434">
        <v>0</v>
      </c>
      <c r="BF101" s="434"/>
      <c r="BG101" s="435">
        <f t="shared" si="93"/>
        <v>0</v>
      </c>
      <c r="BH101" s="436">
        <v>0</v>
      </c>
      <c r="BI101" s="436">
        <v>0</v>
      </c>
      <c r="BJ101" s="436">
        <v>0</v>
      </c>
      <c r="BK101" s="437">
        <f t="shared" si="94"/>
        <v>0</v>
      </c>
      <c r="BL101" s="438">
        <v>0</v>
      </c>
      <c r="BM101" s="438">
        <v>0</v>
      </c>
      <c r="BN101" s="438">
        <v>0</v>
      </c>
      <c r="BO101" s="439">
        <f t="shared" si="95"/>
        <v>0</v>
      </c>
      <c r="BP101" s="440">
        <f t="shared" si="96"/>
        <v>0</v>
      </c>
      <c r="BQ101" s="441">
        <f t="shared" si="97"/>
        <v>0</v>
      </c>
      <c r="BR101" s="446" t="str">
        <f t="shared" si="98"/>
        <v/>
      </c>
      <c r="BS101" s="326">
        <v>0</v>
      </c>
      <c r="BT101" s="9">
        <v>0</v>
      </c>
      <c r="BU101" s="9"/>
      <c r="BV101" s="428">
        <f t="shared" si="99"/>
        <v>0</v>
      </c>
      <c r="BW101" s="429">
        <v>0</v>
      </c>
      <c r="BX101" s="429">
        <v>0</v>
      </c>
      <c r="BY101" s="429">
        <v>0</v>
      </c>
      <c r="BZ101" s="430">
        <f t="shared" si="100"/>
        <v>0</v>
      </c>
      <c r="CA101" s="431">
        <v>0</v>
      </c>
      <c r="CB101" s="431">
        <v>0</v>
      </c>
      <c r="CC101" s="431">
        <v>0</v>
      </c>
      <c r="CD101" s="432">
        <f t="shared" si="101"/>
        <v>0</v>
      </c>
      <c r="CE101" s="91">
        <f t="shared" si="102"/>
        <v>0</v>
      </c>
      <c r="CF101" s="433">
        <f t="shared" si="103"/>
        <v>0</v>
      </c>
      <c r="CG101" s="456" t="str">
        <f t="shared" si="104"/>
        <v/>
      </c>
      <c r="CH101" s="382"/>
      <c r="CI101" s="58"/>
      <c r="CJ101" s="58"/>
      <c r="CK101" s="58"/>
      <c r="CL101" s="58"/>
      <c r="CM101" s="60">
        <f t="shared" si="72"/>
        <v>0</v>
      </c>
      <c r="CN101" s="298">
        <f t="shared" si="105"/>
        <v>0</v>
      </c>
      <c r="CO101" s="322" t="str">
        <f t="shared" si="131"/>
        <v/>
      </c>
      <c r="CP101" s="357"/>
      <c r="CQ101" s="82"/>
      <c r="CR101" s="82"/>
      <c r="CS101" s="82"/>
      <c r="CT101" s="82"/>
      <c r="CU101" s="91">
        <f t="shared" si="73"/>
        <v>0</v>
      </c>
      <c r="CV101" s="53">
        <f t="shared" si="106"/>
        <v>0</v>
      </c>
      <c r="CW101" s="358" t="str">
        <f t="shared" si="132"/>
        <v/>
      </c>
      <c r="CX101" s="346"/>
      <c r="CY101" s="57"/>
      <c r="CZ101" s="57"/>
      <c r="DA101" s="57"/>
      <c r="DB101" s="57"/>
      <c r="DC101" s="94">
        <f t="shared" si="74"/>
        <v>0</v>
      </c>
      <c r="DD101" s="52">
        <f t="shared" si="107"/>
        <v>0</v>
      </c>
      <c r="DE101" s="347" t="str">
        <f t="shared" si="133"/>
        <v/>
      </c>
      <c r="DF101" s="335"/>
      <c r="DG101" s="58"/>
      <c r="DH101" s="58"/>
      <c r="DI101" s="58"/>
      <c r="DJ101" s="58"/>
      <c r="DK101" s="60">
        <f t="shared" si="75"/>
        <v>0</v>
      </c>
      <c r="DL101" s="298" t="str">
        <f t="shared" si="108"/>
        <v/>
      </c>
      <c r="DM101" s="336" t="str">
        <f t="shared" si="109"/>
        <v/>
      </c>
      <c r="DN101" s="326"/>
      <c r="DO101" s="9"/>
      <c r="DP101" s="327" t="str">
        <f t="shared" si="110"/>
        <v/>
      </c>
      <c r="DQ101" s="309">
        <f t="shared" si="111"/>
        <v>900</v>
      </c>
      <c r="DR101" s="50">
        <f t="shared" si="112"/>
        <v>0</v>
      </c>
      <c r="DS101" s="297">
        <f t="shared" si="113"/>
        <v>0</v>
      </c>
      <c r="DT101" s="54" t="str">
        <f t="shared" si="114"/>
        <v/>
      </c>
      <c r="DU101" s="51" t="str">
        <f t="shared" si="115"/>
        <v/>
      </c>
      <c r="DV101" s="51" t="str">
        <f t="shared" si="116"/>
        <v/>
      </c>
      <c r="DW101" s="318" t="str">
        <f t="shared" si="117"/>
        <v/>
      </c>
      <c r="DX101" s="56">
        <f t="shared" si="118"/>
        <v>0</v>
      </c>
      <c r="DY101" s="689"/>
      <c r="DZ101" s="690"/>
      <c r="EB101" s="300">
        <f t="shared" si="119"/>
        <v>0</v>
      </c>
      <c r="EC101" s="300" t="s">
        <v>128</v>
      </c>
      <c r="ED101" s="300">
        <f t="shared" si="120"/>
        <v>100</v>
      </c>
      <c r="EE101" s="300" t="str">
        <f t="shared" si="121"/>
        <v>0/100</v>
      </c>
      <c r="EF101" s="300">
        <f t="shared" si="122"/>
        <v>0</v>
      </c>
      <c r="EG101" s="300" t="s">
        <v>128</v>
      </c>
      <c r="EH101" s="300">
        <f t="shared" si="123"/>
        <v>100</v>
      </c>
      <c r="EI101" s="300" t="str">
        <f t="shared" si="124"/>
        <v>0/100</v>
      </c>
      <c r="EJ101" s="300">
        <f t="shared" si="125"/>
        <v>0</v>
      </c>
      <c r="EK101" s="300" t="s">
        <v>128</v>
      </c>
      <c r="EL101" s="300">
        <f t="shared" si="126"/>
        <v>100</v>
      </c>
      <c r="EM101" s="300" t="str">
        <f t="shared" si="127"/>
        <v>0/100</v>
      </c>
      <c r="EN101" s="300">
        <f t="shared" si="128"/>
        <v>0</v>
      </c>
      <c r="EO101" s="300" t="s">
        <v>128</v>
      </c>
      <c r="EP101" s="300">
        <f t="shared" si="129"/>
        <v>0</v>
      </c>
      <c r="EQ101" s="300" t="str">
        <f t="shared" si="130"/>
        <v>0/0</v>
      </c>
    </row>
    <row r="102" spans="1:147" ht="15.75">
      <c r="A102" s="6">
        <f t="shared" si="76"/>
        <v>0</v>
      </c>
      <c r="B102" s="308">
        <v>94</v>
      </c>
      <c r="C102" s="51">
        <f t="shared" si="77"/>
        <v>0</v>
      </c>
      <c r="D102" s="8"/>
      <c r="E102" s="65"/>
      <c r="F102" s="7"/>
      <c r="G102" s="8"/>
      <c r="H102" s="8"/>
      <c r="I102" s="8"/>
      <c r="J102" s="533"/>
      <c r="K102" s="480">
        <v>0</v>
      </c>
      <c r="L102" s="412">
        <v>0</v>
      </c>
      <c r="M102" s="412"/>
      <c r="N102" s="413">
        <f t="shared" si="78"/>
        <v>0</v>
      </c>
      <c r="O102" s="414">
        <v>0</v>
      </c>
      <c r="P102" s="414">
        <v>0</v>
      </c>
      <c r="Q102" s="414">
        <v>0</v>
      </c>
      <c r="R102" s="415">
        <f t="shared" si="134"/>
        <v>0</v>
      </c>
      <c r="S102" s="416">
        <v>0</v>
      </c>
      <c r="T102" s="416">
        <v>0</v>
      </c>
      <c r="U102" s="416">
        <v>0</v>
      </c>
      <c r="V102" s="417">
        <f t="shared" si="135"/>
        <v>0</v>
      </c>
      <c r="W102" s="418">
        <f t="shared" si="136"/>
        <v>0</v>
      </c>
      <c r="X102" s="419">
        <f t="shared" si="79"/>
        <v>0</v>
      </c>
      <c r="Y102" s="481" t="str">
        <f t="shared" si="80"/>
        <v/>
      </c>
      <c r="Z102" s="466">
        <v>0</v>
      </c>
      <c r="AA102" s="420">
        <v>0</v>
      </c>
      <c r="AB102" s="420"/>
      <c r="AC102" s="421">
        <f t="shared" si="81"/>
        <v>0</v>
      </c>
      <c r="AD102" s="422">
        <v>0</v>
      </c>
      <c r="AE102" s="422">
        <v>0</v>
      </c>
      <c r="AF102" s="422">
        <v>0</v>
      </c>
      <c r="AG102" s="423">
        <f t="shared" si="82"/>
        <v>0</v>
      </c>
      <c r="AH102" s="424">
        <v>0</v>
      </c>
      <c r="AI102" s="424">
        <v>0</v>
      </c>
      <c r="AJ102" s="424">
        <v>0</v>
      </c>
      <c r="AK102" s="425">
        <f t="shared" si="83"/>
        <v>0</v>
      </c>
      <c r="AL102" s="426">
        <f t="shared" si="84"/>
        <v>0</v>
      </c>
      <c r="AM102" s="427">
        <f t="shared" si="85"/>
        <v>0</v>
      </c>
      <c r="AN102" s="467" t="str">
        <f t="shared" si="86"/>
        <v/>
      </c>
      <c r="AO102" s="326">
        <v>0</v>
      </c>
      <c r="AP102" s="9">
        <v>0</v>
      </c>
      <c r="AQ102" s="9"/>
      <c r="AR102" s="428">
        <f t="shared" si="87"/>
        <v>0</v>
      </c>
      <c r="AS102" s="429">
        <v>0</v>
      </c>
      <c r="AT102" s="429">
        <v>0</v>
      </c>
      <c r="AU102" s="429">
        <v>0</v>
      </c>
      <c r="AV102" s="430">
        <f t="shared" si="88"/>
        <v>0</v>
      </c>
      <c r="AW102" s="431">
        <v>0</v>
      </c>
      <c r="AX102" s="431">
        <v>0</v>
      </c>
      <c r="AY102" s="431">
        <v>0</v>
      </c>
      <c r="AZ102" s="432">
        <f t="shared" si="89"/>
        <v>0</v>
      </c>
      <c r="BA102" s="91">
        <f t="shared" si="90"/>
        <v>0</v>
      </c>
      <c r="BB102" s="433">
        <f t="shared" si="91"/>
        <v>0</v>
      </c>
      <c r="BC102" s="456" t="str">
        <f t="shared" si="92"/>
        <v/>
      </c>
      <c r="BD102" s="445">
        <v>0</v>
      </c>
      <c r="BE102" s="434">
        <v>0</v>
      </c>
      <c r="BF102" s="434"/>
      <c r="BG102" s="435">
        <f t="shared" si="93"/>
        <v>0</v>
      </c>
      <c r="BH102" s="436">
        <v>0</v>
      </c>
      <c r="BI102" s="436">
        <v>0</v>
      </c>
      <c r="BJ102" s="436">
        <v>0</v>
      </c>
      <c r="BK102" s="437">
        <f t="shared" si="94"/>
        <v>0</v>
      </c>
      <c r="BL102" s="438">
        <v>0</v>
      </c>
      <c r="BM102" s="438">
        <v>0</v>
      </c>
      <c r="BN102" s="438">
        <v>0</v>
      </c>
      <c r="BO102" s="439">
        <f t="shared" si="95"/>
        <v>0</v>
      </c>
      <c r="BP102" s="440">
        <f t="shared" si="96"/>
        <v>0</v>
      </c>
      <c r="BQ102" s="441">
        <f t="shared" si="97"/>
        <v>0</v>
      </c>
      <c r="BR102" s="446" t="str">
        <f t="shared" si="98"/>
        <v/>
      </c>
      <c r="BS102" s="326">
        <v>0</v>
      </c>
      <c r="BT102" s="9">
        <v>0</v>
      </c>
      <c r="BU102" s="9"/>
      <c r="BV102" s="428">
        <f t="shared" si="99"/>
        <v>0</v>
      </c>
      <c r="BW102" s="429">
        <v>0</v>
      </c>
      <c r="BX102" s="429">
        <v>0</v>
      </c>
      <c r="BY102" s="429">
        <v>0</v>
      </c>
      <c r="BZ102" s="430">
        <f t="shared" si="100"/>
        <v>0</v>
      </c>
      <c r="CA102" s="431">
        <v>0</v>
      </c>
      <c r="CB102" s="431">
        <v>0</v>
      </c>
      <c r="CC102" s="431">
        <v>0</v>
      </c>
      <c r="CD102" s="432">
        <f t="shared" si="101"/>
        <v>0</v>
      </c>
      <c r="CE102" s="91">
        <f t="shared" si="102"/>
        <v>0</v>
      </c>
      <c r="CF102" s="433">
        <f t="shared" si="103"/>
        <v>0</v>
      </c>
      <c r="CG102" s="456" t="str">
        <f t="shared" si="104"/>
        <v/>
      </c>
      <c r="CH102" s="382"/>
      <c r="CI102" s="58"/>
      <c r="CJ102" s="58"/>
      <c r="CK102" s="58"/>
      <c r="CL102" s="58"/>
      <c r="CM102" s="60">
        <f t="shared" si="72"/>
        <v>0</v>
      </c>
      <c r="CN102" s="298">
        <f t="shared" si="105"/>
        <v>0</v>
      </c>
      <c r="CO102" s="322" t="str">
        <f t="shared" si="131"/>
        <v/>
      </c>
      <c r="CP102" s="357"/>
      <c r="CQ102" s="82"/>
      <c r="CR102" s="82"/>
      <c r="CS102" s="82"/>
      <c r="CT102" s="82"/>
      <c r="CU102" s="91">
        <f t="shared" si="73"/>
        <v>0</v>
      </c>
      <c r="CV102" s="53">
        <f t="shared" si="106"/>
        <v>0</v>
      </c>
      <c r="CW102" s="358" t="str">
        <f t="shared" si="132"/>
        <v/>
      </c>
      <c r="CX102" s="346"/>
      <c r="CY102" s="57"/>
      <c r="CZ102" s="57"/>
      <c r="DA102" s="57"/>
      <c r="DB102" s="57"/>
      <c r="DC102" s="94">
        <f t="shared" si="74"/>
        <v>0</v>
      </c>
      <c r="DD102" s="52">
        <f t="shared" si="107"/>
        <v>0</v>
      </c>
      <c r="DE102" s="347" t="str">
        <f t="shared" si="133"/>
        <v/>
      </c>
      <c r="DF102" s="335"/>
      <c r="DG102" s="58"/>
      <c r="DH102" s="58"/>
      <c r="DI102" s="58"/>
      <c r="DJ102" s="58"/>
      <c r="DK102" s="60">
        <f t="shared" si="75"/>
        <v>0</v>
      </c>
      <c r="DL102" s="298" t="str">
        <f t="shared" si="108"/>
        <v/>
      </c>
      <c r="DM102" s="336" t="str">
        <f t="shared" si="109"/>
        <v/>
      </c>
      <c r="DN102" s="326"/>
      <c r="DO102" s="9"/>
      <c r="DP102" s="327" t="str">
        <f t="shared" si="110"/>
        <v/>
      </c>
      <c r="DQ102" s="309">
        <f t="shared" si="111"/>
        <v>900</v>
      </c>
      <c r="DR102" s="50">
        <f t="shared" si="112"/>
        <v>0</v>
      </c>
      <c r="DS102" s="297">
        <f t="shared" si="113"/>
        <v>0</v>
      </c>
      <c r="DT102" s="54" t="str">
        <f t="shared" si="114"/>
        <v/>
      </c>
      <c r="DU102" s="51" t="str">
        <f t="shared" si="115"/>
        <v/>
      </c>
      <c r="DV102" s="51" t="str">
        <f t="shared" si="116"/>
        <v/>
      </c>
      <c r="DW102" s="318" t="str">
        <f t="shared" si="117"/>
        <v/>
      </c>
      <c r="DX102" s="56">
        <f t="shared" si="118"/>
        <v>0</v>
      </c>
      <c r="DY102" s="689"/>
      <c r="DZ102" s="690"/>
      <c r="EB102" s="300">
        <f t="shared" si="119"/>
        <v>0</v>
      </c>
      <c r="EC102" s="300" t="s">
        <v>128</v>
      </c>
      <c r="ED102" s="300">
        <f t="shared" si="120"/>
        <v>100</v>
      </c>
      <c r="EE102" s="300" t="str">
        <f t="shared" si="121"/>
        <v>0/100</v>
      </c>
      <c r="EF102" s="300">
        <f t="shared" si="122"/>
        <v>0</v>
      </c>
      <c r="EG102" s="300" t="s">
        <v>128</v>
      </c>
      <c r="EH102" s="300">
        <f t="shared" si="123"/>
        <v>100</v>
      </c>
      <c r="EI102" s="300" t="str">
        <f t="shared" si="124"/>
        <v>0/100</v>
      </c>
      <c r="EJ102" s="300">
        <f t="shared" si="125"/>
        <v>0</v>
      </c>
      <c r="EK102" s="300" t="s">
        <v>128</v>
      </c>
      <c r="EL102" s="300">
        <f t="shared" si="126"/>
        <v>100</v>
      </c>
      <c r="EM102" s="300" t="str">
        <f t="shared" si="127"/>
        <v>0/100</v>
      </c>
      <c r="EN102" s="300">
        <f t="shared" si="128"/>
        <v>0</v>
      </c>
      <c r="EO102" s="300" t="s">
        <v>128</v>
      </c>
      <c r="EP102" s="300">
        <f t="shared" si="129"/>
        <v>0</v>
      </c>
      <c r="EQ102" s="300" t="str">
        <f t="shared" si="130"/>
        <v>0/0</v>
      </c>
    </row>
    <row r="103" spans="1:147" ht="15.75">
      <c r="A103" s="6">
        <f t="shared" si="76"/>
        <v>0</v>
      </c>
      <c r="B103" s="309">
        <v>95</v>
      </c>
      <c r="C103" s="51">
        <f t="shared" si="77"/>
        <v>0</v>
      </c>
      <c r="D103" s="8"/>
      <c r="E103" s="65"/>
      <c r="F103" s="7"/>
      <c r="G103" s="8"/>
      <c r="H103" s="8"/>
      <c r="I103" s="8"/>
      <c r="J103" s="533"/>
      <c r="K103" s="480">
        <v>0</v>
      </c>
      <c r="L103" s="412">
        <v>0</v>
      </c>
      <c r="M103" s="412"/>
      <c r="N103" s="413">
        <f t="shared" si="78"/>
        <v>0</v>
      </c>
      <c r="O103" s="414">
        <v>0</v>
      </c>
      <c r="P103" s="414">
        <v>0</v>
      </c>
      <c r="Q103" s="414">
        <v>0</v>
      </c>
      <c r="R103" s="415">
        <f t="shared" si="134"/>
        <v>0</v>
      </c>
      <c r="S103" s="416">
        <v>0</v>
      </c>
      <c r="T103" s="416">
        <v>0</v>
      </c>
      <c r="U103" s="416">
        <v>0</v>
      </c>
      <c r="V103" s="417">
        <f t="shared" si="135"/>
        <v>0</v>
      </c>
      <c r="W103" s="418">
        <f t="shared" si="136"/>
        <v>0</v>
      </c>
      <c r="X103" s="419">
        <f t="shared" si="79"/>
        <v>0</v>
      </c>
      <c r="Y103" s="481" t="str">
        <f t="shared" si="80"/>
        <v/>
      </c>
      <c r="Z103" s="466">
        <v>0</v>
      </c>
      <c r="AA103" s="420">
        <v>0</v>
      </c>
      <c r="AB103" s="420"/>
      <c r="AC103" s="421">
        <f t="shared" si="81"/>
        <v>0</v>
      </c>
      <c r="AD103" s="422">
        <v>0</v>
      </c>
      <c r="AE103" s="422">
        <v>0</v>
      </c>
      <c r="AF103" s="422">
        <v>0</v>
      </c>
      <c r="AG103" s="423">
        <f t="shared" si="82"/>
        <v>0</v>
      </c>
      <c r="AH103" s="424">
        <v>0</v>
      </c>
      <c r="AI103" s="424">
        <v>0</v>
      </c>
      <c r="AJ103" s="424">
        <v>0</v>
      </c>
      <c r="AK103" s="425">
        <f t="shared" si="83"/>
        <v>0</v>
      </c>
      <c r="AL103" s="426">
        <f t="shared" si="84"/>
        <v>0</v>
      </c>
      <c r="AM103" s="427">
        <f t="shared" si="85"/>
        <v>0</v>
      </c>
      <c r="AN103" s="467" t="str">
        <f t="shared" si="86"/>
        <v/>
      </c>
      <c r="AO103" s="326">
        <v>0</v>
      </c>
      <c r="AP103" s="9">
        <v>0</v>
      </c>
      <c r="AQ103" s="9"/>
      <c r="AR103" s="428">
        <f t="shared" si="87"/>
        <v>0</v>
      </c>
      <c r="AS103" s="429">
        <v>0</v>
      </c>
      <c r="AT103" s="429">
        <v>0</v>
      </c>
      <c r="AU103" s="429">
        <v>0</v>
      </c>
      <c r="AV103" s="430">
        <f t="shared" si="88"/>
        <v>0</v>
      </c>
      <c r="AW103" s="431">
        <v>0</v>
      </c>
      <c r="AX103" s="431">
        <v>0</v>
      </c>
      <c r="AY103" s="431">
        <v>0</v>
      </c>
      <c r="AZ103" s="432">
        <f t="shared" si="89"/>
        <v>0</v>
      </c>
      <c r="BA103" s="91">
        <f t="shared" si="90"/>
        <v>0</v>
      </c>
      <c r="BB103" s="433">
        <f t="shared" si="91"/>
        <v>0</v>
      </c>
      <c r="BC103" s="456" t="str">
        <f t="shared" si="92"/>
        <v/>
      </c>
      <c r="BD103" s="445">
        <v>0</v>
      </c>
      <c r="BE103" s="434">
        <v>0</v>
      </c>
      <c r="BF103" s="434"/>
      <c r="BG103" s="435">
        <f t="shared" si="93"/>
        <v>0</v>
      </c>
      <c r="BH103" s="436">
        <v>0</v>
      </c>
      <c r="BI103" s="436">
        <v>0</v>
      </c>
      <c r="BJ103" s="436">
        <v>0</v>
      </c>
      <c r="BK103" s="437">
        <f t="shared" si="94"/>
        <v>0</v>
      </c>
      <c r="BL103" s="438">
        <v>0</v>
      </c>
      <c r="BM103" s="438">
        <v>0</v>
      </c>
      <c r="BN103" s="438">
        <v>0</v>
      </c>
      <c r="BO103" s="439">
        <f t="shared" si="95"/>
        <v>0</v>
      </c>
      <c r="BP103" s="440">
        <f t="shared" si="96"/>
        <v>0</v>
      </c>
      <c r="BQ103" s="441">
        <f t="shared" si="97"/>
        <v>0</v>
      </c>
      <c r="BR103" s="446" t="str">
        <f t="shared" si="98"/>
        <v/>
      </c>
      <c r="BS103" s="326">
        <v>0</v>
      </c>
      <c r="BT103" s="9">
        <v>0</v>
      </c>
      <c r="BU103" s="9"/>
      <c r="BV103" s="428">
        <f t="shared" si="99"/>
        <v>0</v>
      </c>
      <c r="BW103" s="429">
        <v>0</v>
      </c>
      <c r="BX103" s="429">
        <v>0</v>
      </c>
      <c r="BY103" s="429">
        <v>0</v>
      </c>
      <c r="BZ103" s="430">
        <f t="shared" si="100"/>
        <v>0</v>
      </c>
      <c r="CA103" s="431">
        <v>0</v>
      </c>
      <c r="CB103" s="431">
        <v>0</v>
      </c>
      <c r="CC103" s="431">
        <v>0</v>
      </c>
      <c r="CD103" s="432">
        <f t="shared" si="101"/>
        <v>0</v>
      </c>
      <c r="CE103" s="91">
        <f t="shared" si="102"/>
        <v>0</v>
      </c>
      <c r="CF103" s="433">
        <f t="shared" si="103"/>
        <v>0</v>
      </c>
      <c r="CG103" s="456" t="str">
        <f t="shared" si="104"/>
        <v/>
      </c>
      <c r="CH103" s="382"/>
      <c r="CI103" s="58"/>
      <c r="CJ103" s="58"/>
      <c r="CK103" s="58"/>
      <c r="CL103" s="58"/>
      <c r="CM103" s="60">
        <f t="shared" si="72"/>
        <v>0</v>
      </c>
      <c r="CN103" s="298">
        <f t="shared" si="105"/>
        <v>0</v>
      </c>
      <c r="CO103" s="322" t="str">
        <f t="shared" si="131"/>
        <v/>
      </c>
      <c r="CP103" s="357"/>
      <c r="CQ103" s="82"/>
      <c r="CR103" s="82"/>
      <c r="CS103" s="82"/>
      <c r="CT103" s="82"/>
      <c r="CU103" s="91">
        <f t="shared" si="73"/>
        <v>0</v>
      </c>
      <c r="CV103" s="53">
        <f t="shared" si="106"/>
        <v>0</v>
      </c>
      <c r="CW103" s="358" t="str">
        <f t="shared" si="132"/>
        <v/>
      </c>
      <c r="CX103" s="346"/>
      <c r="CY103" s="57"/>
      <c r="CZ103" s="57"/>
      <c r="DA103" s="57"/>
      <c r="DB103" s="57"/>
      <c r="DC103" s="94">
        <f t="shared" si="74"/>
        <v>0</v>
      </c>
      <c r="DD103" s="52">
        <f t="shared" si="107"/>
        <v>0</v>
      </c>
      <c r="DE103" s="347" t="str">
        <f t="shared" si="133"/>
        <v/>
      </c>
      <c r="DF103" s="335"/>
      <c r="DG103" s="58"/>
      <c r="DH103" s="58"/>
      <c r="DI103" s="58"/>
      <c r="DJ103" s="58"/>
      <c r="DK103" s="60">
        <f t="shared" si="75"/>
        <v>0</v>
      </c>
      <c r="DL103" s="298" t="str">
        <f t="shared" si="108"/>
        <v/>
      </c>
      <c r="DM103" s="336" t="str">
        <f t="shared" si="109"/>
        <v/>
      </c>
      <c r="DN103" s="326"/>
      <c r="DO103" s="9"/>
      <c r="DP103" s="327" t="str">
        <f t="shared" si="110"/>
        <v/>
      </c>
      <c r="DQ103" s="309">
        <f t="shared" si="111"/>
        <v>900</v>
      </c>
      <c r="DR103" s="50">
        <f t="shared" si="112"/>
        <v>0</v>
      </c>
      <c r="DS103" s="297">
        <f t="shared" si="113"/>
        <v>0</v>
      </c>
      <c r="DT103" s="54" t="str">
        <f t="shared" si="114"/>
        <v/>
      </c>
      <c r="DU103" s="51" t="str">
        <f t="shared" si="115"/>
        <v/>
      </c>
      <c r="DV103" s="51" t="str">
        <f t="shared" si="116"/>
        <v/>
      </c>
      <c r="DW103" s="318" t="str">
        <f t="shared" si="117"/>
        <v/>
      </c>
      <c r="DX103" s="56">
        <f t="shared" si="118"/>
        <v>0</v>
      </c>
      <c r="DY103" s="689"/>
      <c r="DZ103" s="690"/>
      <c r="EB103" s="300">
        <f t="shared" si="119"/>
        <v>0</v>
      </c>
      <c r="EC103" s="300" t="s">
        <v>128</v>
      </c>
      <c r="ED103" s="300">
        <f t="shared" si="120"/>
        <v>100</v>
      </c>
      <c r="EE103" s="300" t="str">
        <f t="shared" si="121"/>
        <v>0/100</v>
      </c>
      <c r="EF103" s="300">
        <f t="shared" si="122"/>
        <v>0</v>
      </c>
      <c r="EG103" s="300" t="s">
        <v>128</v>
      </c>
      <c r="EH103" s="300">
        <f t="shared" si="123"/>
        <v>100</v>
      </c>
      <c r="EI103" s="300" t="str">
        <f t="shared" si="124"/>
        <v>0/100</v>
      </c>
      <c r="EJ103" s="300">
        <f t="shared" si="125"/>
        <v>0</v>
      </c>
      <c r="EK103" s="300" t="s">
        <v>128</v>
      </c>
      <c r="EL103" s="300">
        <f t="shared" si="126"/>
        <v>100</v>
      </c>
      <c r="EM103" s="300" t="str">
        <f t="shared" si="127"/>
        <v>0/100</v>
      </c>
      <c r="EN103" s="300">
        <f t="shared" si="128"/>
        <v>0</v>
      </c>
      <c r="EO103" s="300" t="s">
        <v>128</v>
      </c>
      <c r="EP103" s="300">
        <f t="shared" si="129"/>
        <v>0</v>
      </c>
      <c r="EQ103" s="300" t="str">
        <f t="shared" si="130"/>
        <v>0/0</v>
      </c>
    </row>
    <row r="104" spans="1:147" ht="15.75">
      <c r="A104" s="6">
        <f t="shared" si="76"/>
        <v>0</v>
      </c>
      <c r="B104" s="308">
        <v>96</v>
      </c>
      <c r="C104" s="51">
        <f t="shared" si="77"/>
        <v>0</v>
      </c>
      <c r="D104" s="8"/>
      <c r="E104" s="65"/>
      <c r="F104" s="7"/>
      <c r="G104" s="8"/>
      <c r="H104" s="8"/>
      <c r="I104" s="8"/>
      <c r="J104" s="533"/>
      <c r="K104" s="480">
        <v>0</v>
      </c>
      <c r="L104" s="412">
        <v>0</v>
      </c>
      <c r="M104" s="412"/>
      <c r="N104" s="413">
        <f t="shared" si="78"/>
        <v>0</v>
      </c>
      <c r="O104" s="414">
        <v>0</v>
      </c>
      <c r="P104" s="414">
        <v>0</v>
      </c>
      <c r="Q104" s="414">
        <v>0</v>
      </c>
      <c r="R104" s="415">
        <f t="shared" si="134"/>
        <v>0</v>
      </c>
      <c r="S104" s="416">
        <v>0</v>
      </c>
      <c r="T104" s="416">
        <v>0</v>
      </c>
      <c r="U104" s="416">
        <v>0</v>
      </c>
      <c r="V104" s="417">
        <f t="shared" si="135"/>
        <v>0</v>
      </c>
      <c r="W104" s="418">
        <f t="shared" si="136"/>
        <v>0</v>
      </c>
      <c r="X104" s="419">
        <f t="shared" si="79"/>
        <v>0</v>
      </c>
      <c r="Y104" s="481" t="str">
        <f t="shared" si="80"/>
        <v/>
      </c>
      <c r="Z104" s="466">
        <v>0</v>
      </c>
      <c r="AA104" s="420">
        <v>0</v>
      </c>
      <c r="AB104" s="420"/>
      <c r="AC104" s="421">
        <f t="shared" si="81"/>
        <v>0</v>
      </c>
      <c r="AD104" s="422">
        <v>0</v>
      </c>
      <c r="AE104" s="422">
        <v>0</v>
      </c>
      <c r="AF104" s="422">
        <v>0</v>
      </c>
      <c r="AG104" s="423">
        <f t="shared" si="82"/>
        <v>0</v>
      </c>
      <c r="AH104" s="424">
        <v>0</v>
      </c>
      <c r="AI104" s="424">
        <v>0</v>
      </c>
      <c r="AJ104" s="424">
        <v>0</v>
      </c>
      <c r="AK104" s="425">
        <f t="shared" si="83"/>
        <v>0</v>
      </c>
      <c r="AL104" s="426">
        <f t="shared" si="84"/>
        <v>0</v>
      </c>
      <c r="AM104" s="427">
        <f t="shared" si="85"/>
        <v>0</v>
      </c>
      <c r="AN104" s="467" t="str">
        <f t="shared" si="86"/>
        <v/>
      </c>
      <c r="AO104" s="326">
        <v>0</v>
      </c>
      <c r="AP104" s="9">
        <v>0</v>
      </c>
      <c r="AQ104" s="9"/>
      <c r="AR104" s="428">
        <f t="shared" si="87"/>
        <v>0</v>
      </c>
      <c r="AS104" s="429">
        <v>0</v>
      </c>
      <c r="AT104" s="429">
        <v>0</v>
      </c>
      <c r="AU104" s="429">
        <v>0</v>
      </c>
      <c r="AV104" s="430">
        <f t="shared" si="88"/>
        <v>0</v>
      </c>
      <c r="AW104" s="431">
        <v>0</v>
      </c>
      <c r="AX104" s="431">
        <v>0</v>
      </c>
      <c r="AY104" s="431">
        <v>0</v>
      </c>
      <c r="AZ104" s="432">
        <f t="shared" si="89"/>
        <v>0</v>
      </c>
      <c r="BA104" s="91">
        <f t="shared" si="90"/>
        <v>0</v>
      </c>
      <c r="BB104" s="433">
        <f t="shared" si="91"/>
        <v>0</v>
      </c>
      <c r="BC104" s="456" t="str">
        <f t="shared" si="92"/>
        <v/>
      </c>
      <c r="BD104" s="445">
        <v>0</v>
      </c>
      <c r="BE104" s="434">
        <v>0</v>
      </c>
      <c r="BF104" s="434"/>
      <c r="BG104" s="435">
        <f t="shared" si="93"/>
        <v>0</v>
      </c>
      <c r="BH104" s="436">
        <v>0</v>
      </c>
      <c r="BI104" s="436">
        <v>0</v>
      </c>
      <c r="BJ104" s="436">
        <v>0</v>
      </c>
      <c r="BK104" s="437">
        <f t="shared" si="94"/>
        <v>0</v>
      </c>
      <c r="BL104" s="438">
        <v>0</v>
      </c>
      <c r="BM104" s="438">
        <v>0</v>
      </c>
      <c r="BN104" s="438">
        <v>0</v>
      </c>
      <c r="BO104" s="439">
        <f t="shared" si="95"/>
        <v>0</v>
      </c>
      <c r="BP104" s="440">
        <f t="shared" si="96"/>
        <v>0</v>
      </c>
      <c r="BQ104" s="441">
        <f t="shared" si="97"/>
        <v>0</v>
      </c>
      <c r="BR104" s="446" t="str">
        <f t="shared" si="98"/>
        <v/>
      </c>
      <c r="BS104" s="326">
        <v>0</v>
      </c>
      <c r="BT104" s="9">
        <v>0</v>
      </c>
      <c r="BU104" s="9"/>
      <c r="BV104" s="428">
        <f t="shared" si="99"/>
        <v>0</v>
      </c>
      <c r="BW104" s="429">
        <v>0</v>
      </c>
      <c r="BX104" s="429">
        <v>0</v>
      </c>
      <c r="BY104" s="429">
        <v>0</v>
      </c>
      <c r="BZ104" s="430">
        <f t="shared" si="100"/>
        <v>0</v>
      </c>
      <c r="CA104" s="431">
        <v>0</v>
      </c>
      <c r="CB104" s="431">
        <v>0</v>
      </c>
      <c r="CC104" s="431">
        <v>0</v>
      </c>
      <c r="CD104" s="432">
        <f t="shared" si="101"/>
        <v>0</v>
      </c>
      <c r="CE104" s="91">
        <f t="shared" si="102"/>
        <v>0</v>
      </c>
      <c r="CF104" s="433">
        <f t="shared" si="103"/>
        <v>0</v>
      </c>
      <c r="CG104" s="456" t="str">
        <f t="shared" si="104"/>
        <v/>
      </c>
      <c r="CH104" s="382"/>
      <c r="CI104" s="58"/>
      <c r="CJ104" s="58"/>
      <c r="CK104" s="58"/>
      <c r="CL104" s="58"/>
      <c r="CM104" s="60">
        <f t="shared" si="72"/>
        <v>0</v>
      </c>
      <c r="CN104" s="298">
        <f t="shared" si="105"/>
        <v>0</v>
      </c>
      <c r="CO104" s="322" t="str">
        <f t="shared" si="131"/>
        <v/>
      </c>
      <c r="CP104" s="357"/>
      <c r="CQ104" s="82"/>
      <c r="CR104" s="82"/>
      <c r="CS104" s="82"/>
      <c r="CT104" s="82"/>
      <c r="CU104" s="91">
        <f t="shared" si="73"/>
        <v>0</v>
      </c>
      <c r="CV104" s="53">
        <f t="shared" si="106"/>
        <v>0</v>
      </c>
      <c r="CW104" s="358" t="str">
        <f t="shared" si="132"/>
        <v/>
      </c>
      <c r="CX104" s="346"/>
      <c r="CY104" s="57"/>
      <c r="CZ104" s="57"/>
      <c r="DA104" s="57"/>
      <c r="DB104" s="57"/>
      <c r="DC104" s="94">
        <f t="shared" si="74"/>
        <v>0</v>
      </c>
      <c r="DD104" s="52">
        <f t="shared" si="107"/>
        <v>0</v>
      </c>
      <c r="DE104" s="347" t="str">
        <f t="shared" si="133"/>
        <v/>
      </c>
      <c r="DF104" s="335"/>
      <c r="DG104" s="58"/>
      <c r="DH104" s="58"/>
      <c r="DI104" s="58"/>
      <c r="DJ104" s="58"/>
      <c r="DK104" s="60">
        <f t="shared" si="75"/>
        <v>0</v>
      </c>
      <c r="DL104" s="298" t="str">
        <f t="shared" si="108"/>
        <v/>
      </c>
      <c r="DM104" s="336" t="str">
        <f t="shared" si="109"/>
        <v/>
      </c>
      <c r="DN104" s="326"/>
      <c r="DO104" s="9"/>
      <c r="DP104" s="327" t="str">
        <f t="shared" si="110"/>
        <v/>
      </c>
      <c r="DQ104" s="309">
        <f t="shared" si="111"/>
        <v>900</v>
      </c>
      <c r="DR104" s="50">
        <f t="shared" si="112"/>
        <v>0</v>
      </c>
      <c r="DS104" s="297">
        <f t="shared" si="113"/>
        <v>0</v>
      </c>
      <c r="DT104" s="54" t="str">
        <f t="shared" si="114"/>
        <v/>
      </c>
      <c r="DU104" s="51" t="str">
        <f t="shared" si="115"/>
        <v/>
      </c>
      <c r="DV104" s="51" t="str">
        <f t="shared" si="116"/>
        <v/>
      </c>
      <c r="DW104" s="318" t="str">
        <f t="shared" si="117"/>
        <v/>
      </c>
      <c r="DX104" s="56">
        <f t="shared" si="118"/>
        <v>0</v>
      </c>
      <c r="DY104" s="689"/>
      <c r="DZ104" s="690"/>
      <c r="EB104" s="300">
        <f t="shared" si="119"/>
        <v>0</v>
      </c>
      <c r="EC104" s="300" t="s">
        <v>128</v>
      </c>
      <c r="ED104" s="300">
        <f t="shared" si="120"/>
        <v>100</v>
      </c>
      <c r="EE104" s="300" t="str">
        <f t="shared" si="121"/>
        <v>0/100</v>
      </c>
      <c r="EF104" s="300">
        <f t="shared" si="122"/>
        <v>0</v>
      </c>
      <c r="EG104" s="300" t="s">
        <v>128</v>
      </c>
      <c r="EH104" s="300">
        <f t="shared" si="123"/>
        <v>100</v>
      </c>
      <c r="EI104" s="300" t="str">
        <f t="shared" si="124"/>
        <v>0/100</v>
      </c>
      <c r="EJ104" s="300">
        <f t="shared" si="125"/>
        <v>0</v>
      </c>
      <c r="EK104" s="300" t="s">
        <v>128</v>
      </c>
      <c r="EL104" s="300">
        <f t="shared" si="126"/>
        <v>100</v>
      </c>
      <c r="EM104" s="300" t="str">
        <f t="shared" si="127"/>
        <v>0/100</v>
      </c>
      <c r="EN104" s="300">
        <f t="shared" si="128"/>
        <v>0</v>
      </c>
      <c r="EO104" s="300" t="s">
        <v>128</v>
      </c>
      <c r="EP104" s="300">
        <f t="shared" si="129"/>
        <v>0</v>
      </c>
      <c r="EQ104" s="300" t="str">
        <f t="shared" si="130"/>
        <v>0/0</v>
      </c>
    </row>
    <row r="105" spans="1:147" ht="15.75">
      <c r="A105" s="6">
        <f t="shared" si="76"/>
        <v>0</v>
      </c>
      <c r="B105" s="309">
        <v>97</v>
      </c>
      <c r="C105" s="51">
        <f t="shared" si="77"/>
        <v>0</v>
      </c>
      <c r="D105" s="8"/>
      <c r="E105" s="65"/>
      <c r="F105" s="7"/>
      <c r="G105" s="8"/>
      <c r="H105" s="8"/>
      <c r="I105" s="8"/>
      <c r="J105" s="533"/>
      <c r="K105" s="480">
        <v>0</v>
      </c>
      <c r="L105" s="412">
        <v>0</v>
      </c>
      <c r="M105" s="412"/>
      <c r="N105" s="413">
        <f t="shared" si="78"/>
        <v>0</v>
      </c>
      <c r="O105" s="414">
        <v>0</v>
      </c>
      <c r="P105" s="414">
        <v>0</v>
      </c>
      <c r="Q105" s="414">
        <v>0</v>
      </c>
      <c r="R105" s="415">
        <f t="shared" si="134"/>
        <v>0</v>
      </c>
      <c r="S105" s="416">
        <v>0</v>
      </c>
      <c r="T105" s="416">
        <v>0</v>
      </c>
      <c r="U105" s="416">
        <v>0</v>
      </c>
      <c r="V105" s="417">
        <f t="shared" si="135"/>
        <v>0</v>
      </c>
      <c r="W105" s="418">
        <f t="shared" si="136"/>
        <v>0</v>
      </c>
      <c r="X105" s="419">
        <f t="shared" si="79"/>
        <v>0</v>
      </c>
      <c r="Y105" s="481" t="str">
        <f t="shared" si="80"/>
        <v/>
      </c>
      <c r="Z105" s="466">
        <v>0</v>
      </c>
      <c r="AA105" s="420">
        <v>0</v>
      </c>
      <c r="AB105" s="420"/>
      <c r="AC105" s="421">
        <f t="shared" si="81"/>
        <v>0</v>
      </c>
      <c r="AD105" s="422">
        <v>0</v>
      </c>
      <c r="AE105" s="422">
        <v>0</v>
      </c>
      <c r="AF105" s="422">
        <v>0</v>
      </c>
      <c r="AG105" s="423">
        <f t="shared" si="82"/>
        <v>0</v>
      </c>
      <c r="AH105" s="424">
        <v>0</v>
      </c>
      <c r="AI105" s="424">
        <v>0</v>
      </c>
      <c r="AJ105" s="424">
        <v>0</v>
      </c>
      <c r="AK105" s="425">
        <f t="shared" si="83"/>
        <v>0</v>
      </c>
      <c r="AL105" s="426">
        <f t="shared" si="84"/>
        <v>0</v>
      </c>
      <c r="AM105" s="427">
        <f t="shared" si="85"/>
        <v>0</v>
      </c>
      <c r="AN105" s="467" t="str">
        <f t="shared" si="86"/>
        <v/>
      </c>
      <c r="AO105" s="326">
        <v>0</v>
      </c>
      <c r="AP105" s="9">
        <v>0</v>
      </c>
      <c r="AQ105" s="9"/>
      <c r="AR105" s="428">
        <f t="shared" si="87"/>
        <v>0</v>
      </c>
      <c r="AS105" s="429">
        <v>0</v>
      </c>
      <c r="AT105" s="429">
        <v>0</v>
      </c>
      <c r="AU105" s="429">
        <v>0</v>
      </c>
      <c r="AV105" s="430">
        <f t="shared" si="88"/>
        <v>0</v>
      </c>
      <c r="AW105" s="431">
        <v>0</v>
      </c>
      <c r="AX105" s="431">
        <v>0</v>
      </c>
      <c r="AY105" s="431">
        <v>0</v>
      </c>
      <c r="AZ105" s="432">
        <f t="shared" si="89"/>
        <v>0</v>
      </c>
      <c r="BA105" s="91">
        <f t="shared" si="90"/>
        <v>0</v>
      </c>
      <c r="BB105" s="433">
        <f t="shared" si="91"/>
        <v>0</v>
      </c>
      <c r="BC105" s="456" t="str">
        <f t="shared" si="92"/>
        <v/>
      </c>
      <c r="BD105" s="445">
        <v>0</v>
      </c>
      <c r="BE105" s="434">
        <v>0</v>
      </c>
      <c r="BF105" s="434"/>
      <c r="BG105" s="435">
        <f t="shared" si="93"/>
        <v>0</v>
      </c>
      <c r="BH105" s="436">
        <v>0</v>
      </c>
      <c r="BI105" s="436">
        <v>0</v>
      </c>
      <c r="BJ105" s="436">
        <v>0</v>
      </c>
      <c r="BK105" s="437">
        <f t="shared" si="94"/>
        <v>0</v>
      </c>
      <c r="BL105" s="438">
        <v>0</v>
      </c>
      <c r="BM105" s="438">
        <v>0</v>
      </c>
      <c r="BN105" s="438">
        <v>0</v>
      </c>
      <c r="BO105" s="439">
        <f t="shared" si="95"/>
        <v>0</v>
      </c>
      <c r="BP105" s="440">
        <f t="shared" si="96"/>
        <v>0</v>
      </c>
      <c r="BQ105" s="441">
        <f t="shared" si="97"/>
        <v>0</v>
      </c>
      <c r="BR105" s="446" t="str">
        <f t="shared" si="98"/>
        <v/>
      </c>
      <c r="BS105" s="326">
        <v>0</v>
      </c>
      <c r="BT105" s="9">
        <v>0</v>
      </c>
      <c r="BU105" s="9"/>
      <c r="BV105" s="428">
        <f t="shared" si="99"/>
        <v>0</v>
      </c>
      <c r="BW105" s="429">
        <v>0</v>
      </c>
      <c r="BX105" s="429">
        <v>0</v>
      </c>
      <c r="BY105" s="429">
        <v>0</v>
      </c>
      <c r="BZ105" s="430">
        <f t="shared" si="100"/>
        <v>0</v>
      </c>
      <c r="CA105" s="431">
        <v>0</v>
      </c>
      <c r="CB105" s="431">
        <v>0</v>
      </c>
      <c r="CC105" s="431">
        <v>0</v>
      </c>
      <c r="CD105" s="432">
        <f t="shared" si="101"/>
        <v>0</v>
      </c>
      <c r="CE105" s="91">
        <f t="shared" si="102"/>
        <v>0</v>
      </c>
      <c r="CF105" s="433">
        <f t="shared" si="103"/>
        <v>0</v>
      </c>
      <c r="CG105" s="456" t="str">
        <f t="shared" si="104"/>
        <v/>
      </c>
      <c r="CH105" s="382"/>
      <c r="CI105" s="58"/>
      <c r="CJ105" s="58"/>
      <c r="CK105" s="58"/>
      <c r="CL105" s="58"/>
      <c r="CM105" s="60">
        <f t="shared" ref="CM105:CM108" si="137">SUM(CH105:CL105)</f>
        <v>0</v>
      </c>
      <c r="CN105" s="298">
        <f t="shared" si="105"/>
        <v>0</v>
      </c>
      <c r="CO105" s="322" t="str">
        <f t="shared" si="131"/>
        <v/>
      </c>
      <c r="CP105" s="357"/>
      <c r="CQ105" s="82"/>
      <c r="CR105" s="82"/>
      <c r="CS105" s="82"/>
      <c r="CT105" s="82"/>
      <c r="CU105" s="91">
        <f t="shared" ref="CU105:CU108" si="138">SUM(CP105:CT105)</f>
        <v>0</v>
      </c>
      <c r="CV105" s="53">
        <f t="shared" si="106"/>
        <v>0</v>
      </c>
      <c r="CW105" s="358" t="str">
        <f t="shared" si="132"/>
        <v/>
      </c>
      <c r="CX105" s="346"/>
      <c r="CY105" s="57"/>
      <c r="CZ105" s="57"/>
      <c r="DA105" s="57"/>
      <c r="DB105" s="57"/>
      <c r="DC105" s="94">
        <f t="shared" ref="DC105:DC108" si="139">SUM(CX105:DB105)</f>
        <v>0</v>
      </c>
      <c r="DD105" s="52">
        <f t="shared" si="107"/>
        <v>0</v>
      </c>
      <c r="DE105" s="347" t="str">
        <f t="shared" si="133"/>
        <v/>
      </c>
      <c r="DF105" s="335"/>
      <c r="DG105" s="58"/>
      <c r="DH105" s="58"/>
      <c r="DI105" s="58"/>
      <c r="DJ105" s="58"/>
      <c r="DK105" s="60">
        <f t="shared" ref="DK105:DK108" si="140">SUM(DF105:DJ105)</f>
        <v>0</v>
      </c>
      <c r="DL105" s="298" t="str">
        <f t="shared" si="108"/>
        <v/>
      </c>
      <c r="DM105" s="336" t="str">
        <f t="shared" si="109"/>
        <v/>
      </c>
      <c r="DN105" s="326"/>
      <c r="DO105" s="9"/>
      <c r="DP105" s="327" t="str">
        <f t="shared" si="110"/>
        <v/>
      </c>
      <c r="DQ105" s="309">
        <f t="shared" si="111"/>
        <v>900</v>
      </c>
      <c r="DR105" s="50">
        <f t="shared" si="112"/>
        <v>0</v>
      </c>
      <c r="DS105" s="297">
        <f t="shared" si="113"/>
        <v>0</v>
      </c>
      <c r="DT105" s="54" t="str">
        <f t="shared" si="114"/>
        <v/>
      </c>
      <c r="DU105" s="51" t="str">
        <f t="shared" si="115"/>
        <v/>
      </c>
      <c r="DV105" s="51" t="str">
        <f t="shared" si="116"/>
        <v/>
      </c>
      <c r="DW105" s="318" t="str">
        <f t="shared" si="117"/>
        <v/>
      </c>
      <c r="DX105" s="56">
        <f t="shared" si="118"/>
        <v>0</v>
      </c>
      <c r="DY105" s="689"/>
      <c r="DZ105" s="690"/>
      <c r="EB105" s="300">
        <f t="shared" si="119"/>
        <v>0</v>
      </c>
      <c r="EC105" s="300" t="s">
        <v>128</v>
      </c>
      <c r="ED105" s="300">
        <f t="shared" si="120"/>
        <v>100</v>
      </c>
      <c r="EE105" s="300" t="str">
        <f t="shared" si="121"/>
        <v>0/100</v>
      </c>
      <c r="EF105" s="300">
        <f t="shared" si="122"/>
        <v>0</v>
      </c>
      <c r="EG105" s="300" t="s">
        <v>128</v>
      </c>
      <c r="EH105" s="300">
        <f t="shared" si="123"/>
        <v>100</v>
      </c>
      <c r="EI105" s="300" t="str">
        <f t="shared" si="124"/>
        <v>0/100</v>
      </c>
      <c r="EJ105" s="300">
        <f t="shared" si="125"/>
        <v>0</v>
      </c>
      <c r="EK105" s="300" t="s">
        <v>128</v>
      </c>
      <c r="EL105" s="300">
        <f t="shared" si="126"/>
        <v>100</v>
      </c>
      <c r="EM105" s="300" t="str">
        <f t="shared" si="127"/>
        <v>0/100</v>
      </c>
      <c r="EN105" s="300">
        <f t="shared" si="128"/>
        <v>0</v>
      </c>
      <c r="EO105" s="300" t="s">
        <v>128</v>
      </c>
      <c r="EP105" s="300">
        <f t="shared" si="129"/>
        <v>0</v>
      </c>
      <c r="EQ105" s="300" t="str">
        <f t="shared" si="130"/>
        <v>0/0</v>
      </c>
    </row>
    <row r="106" spans="1:147" ht="25.5" customHeight="1">
      <c r="A106" s="6">
        <f t="shared" si="76"/>
        <v>0</v>
      </c>
      <c r="B106" s="308">
        <v>98</v>
      </c>
      <c r="C106" s="51">
        <f t="shared" si="77"/>
        <v>0</v>
      </c>
      <c r="D106" s="8"/>
      <c r="E106" s="65"/>
      <c r="F106" s="7"/>
      <c r="G106" s="8"/>
      <c r="H106" s="8"/>
      <c r="I106" s="8"/>
      <c r="J106" s="533"/>
      <c r="K106" s="480">
        <v>0</v>
      </c>
      <c r="L106" s="412">
        <v>0</v>
      </c>
      <c r="M106" s="412"/>
      <c r="N106" s="413">
        <f t="shared" si="78"/>
        <v>0</v>
      </c>
      <c r="O106" s="414">
        <v>0</v>
      </c>
      <c r="P106" s="414">
        <v>0</v>
      </c>
      <c r="Q106" s="414">
        <v>0</v>
      </c>
      <c r="R106" s="415">
        <f t="shared" si="134"/>
        <v>0</v>
      </c>
      <c r="S106" s="416">
        <v>0</v>
      </c>
      <c r="T106" s="416">
        <v>0</v>
      </c>
      <c r="U106" s="416">
        <v>0</v>
      </c>
      <c r="V106" s="417">
        <f t="shared" si="135"/>
        <v>0</v>
      </c>
      <c r="W106" s="418">
        <f t="shared" si="136"/>
        <v>0</v>
      </c>
      <c r="X106" s="419">
        <f t="shared" si="79"/>
        <v>0</v>
      </c>
      <c r="Y106" s="481" t="str">
        <f t="shared" si="80"/>
        <v/>
      </c>
      <c r="Z106" s="466">
        <v>0</v>
      </c>
      <c r="AA106" s="420">
        <v>0</v>
      </c>
      <c r="AB106" s="420"/>
      <c r="AC106" s="421">
        <f t="shared" si="81"/>
        <v>0</v>
      </c>
      <c r="AD106" s="422">
        <v>0</v>
      </c>
      <c r="AE106" s="422">
        <v>0</v>
      </c>
      <c r="AF106" s="422">
        <v>0</v>
      </c>
      <c r="AG106" s="423">
        <f t="shared" si="82"/>
        <v>0</v>
      </c>
      <c r="AH106" s="424">
        <v>0</v>
      </c>
      <c r="AI106" s="424">
        <v>0</v>
      </c>
      <c r="AJ106" s="424">
        <v>0</v>
      </c>
      <c r="AK106" s="425">
        <f t="shared" si="83"/>
        <v>0</v>
      </c>
      <c r="AL106" s="426">
        <f t="shared" si="84"/>
        <v>0</v>
      </c>
      <c r="AM106" s="427">
        <f t="shared" si="85"/>
        <v>0</v>
      </c>
      <c r="AN106" s="467" t="str">
        <f t="shared" si="86"/>
        <v/>
      </c>
      <c r="AO106" s="326">
        <v>0</v>
      </c>
      <c r="AP106" s="9">
        <v>0</v>
      </c>
      <c r="AQ106" s="9"/>
      <c r="AR106" s="428">
        <f t="shared" si="87"/>
        <v>0</v>
      </c>
      <c r="AS106" s="429">
        <v>0</v>
      </c>
      <c r="AT106" s="429">
        <v>0</v>
      </c>
      <c r="AU106" s="429">
        <v>0</v>
      </c>
      <c r="AV106" s="430">
        <f t="shared" si="88"/>
        <v>0</v>
      </c>
      <c r="AW106" s="431">
        <v>0</v>
      </c>
      <c r="AX106" s="431">
        <v>0</v>
      </c>
      <c r="AY106" s="431">
        <v>0</v>
      </c>
      <c r="AZ106" s="432">
        <f t="shared" si="89"/>
        <v>0</v>
      </c>
      <c r="BA106" s="91">
        <f t="shared" si="90"/>
        <v>0</v>
      </c>
      <c r="BB106" s="433">
        <f t="shared" si="91"/>
        <v>0</v>
      </c>
      <c r="BC106" s="456" t="str">
        <f t="shared" si="92"/>
        <v/>
      </c>
      <c r="BD106" s="445">
        <v>0</v>
      </c>
      <c r="BE106" s="434">
        <v>0</v>
      </c>
      <c r="BF106" s="434"/>
      <c r="BG106" s="435">
        <f t="shared" si="93"/>
        <v>0</v>
      </c>
      <c r="BH106" s="436">
        <v>0</v>
      </c>
      <c r="BI106" s="436">
        <v>0</v>
      </c>
      <c r="BJ106" s="436">
        <v>0</v>
      </c>
      <c r="BK106" s="437">
        <f t="shared" si="94"/>
        <v>0</v>
      </c>
      <c r="BL106" s="438">
        <v>0</v>
      </c>
      <c r="BM106" s="438">
        <v>0</v>
      </c>
      <c r="BN106" s="438">
        <v>0</v>
      </c>
      <c r="BO106" s="439">
        <f t="shared" si="95"/>
        <v>0</v>
      </c>
      <c r="BP106" s="440">
        <f t="shared" si="96"/>
        <v>0</v>
      </c>
      <c r="BQ106" s="441">
        <f t="shared" si="97"/>
        <v>0</v>
      </c>
      <c r="BR106" s="446" t="str">
        <f t="shared" si="98"/>
        <v/>
      </c>
      <c r="BS106" s="326">
        <v>0</v>
      </c>
      <c r="BT106" s="9">
        <v>0</v>
      </c>
      <c r="BU106" s="9"/>
      <c r="BV106" s="428">
        <f t="shared" si="99"/>
        <v>0</v>
      </c>
      <c r="BW106" s="429">
        <v>0</v>
      </c>
      <c r="BX106" s="429">
        <v>0</v>
      </c>
      <c r="BY106" s="429">
        <v>0</v>
      </c>
      <c r="BZ106" s="430">
        <f t="shared" si="100"/>
        <v>0</v>
      </c>
      <c r="CA106" s="431">
        <v>0</v>
      </c>
      <c r="CB106" s="431">
        <v>0</v>
      </c>
      <c r="CC106" s="431">
        <v>0</v>
      </c>
      <c r="CD106" s="432">
        <f t="shared" si="101"/>
        <v>0</v>
      </c>
      <c r="CE106" s="91">
        <f t="shared" si="102"/>
        <v>0</v>
      </c>
      <c r="CF106" s="433">
        <f t="shared" si="103"/>
        <v>0</v>
      </c>
      <c r="CG106" s="456" t="str">
        <f t="shared" si="104"/>
        <v/>
      </c>
      <c r="CH106" s="382"/>
      <c r="CI106" s="58"/>
      <c r="CJ106" s="58"/>
      <c r="CK106" s="58"/>
      <c r="CL106" s="58"/>
      <c r="CM106" s="60">
        <f t="shared" si="137"/>
        <v>0</v>
      </c>
      <c r="CN106" s="298">
        <f t="shared" si="105"/>
        <v>0</v>
      </c>
      <c r="CO106" s="322" t="str">
        <f t="shared" si="131"/>
        <v/>
      </c>
      <c r="CP106" s="357"/>
      <c r="CQ106" s="82"/>
      <c r="CR106" s="82"/>
      <c r="CS106" s="82"/>
      <c r="CT106" s="82"/>
      <c r="CU106" s="91">
        <f t="shared" si="138"/>
        <v>0</v>
      </c>
      <c r="CV106" s="53">
        <f t="shared" si="106"/>
        <v>0</v>
      </c>
      <c r="CW106" s="358" t="str">
        <f t="shared" si="132"/>
        <v/>
      </c>
      <c r="CX106" s="346"/>
      <c r="CY106" s="57"/>
      <c r="CZ106" s="57"/>
      <c r="DA106" s="57"/>
      <c r="DB106" s="57"/>
      <c r="DC106" s="94">
        <f t="shared" si="139"/>
        <v>0</v>
      </c>
      <c r="DD106" s="52">
        <f t="shared" si="107"/>
        <v>0</v>
      </c>
      <c r="DE106" s="347" t="str">
        <f t="shared" si="133"/>
        <v/>
      </c>
      <c r="DF106" s="335"/>
      <c r="DG106" s="58"/>
      <c r="DH106" s="58"/>
      <c r="DI106" s="58"/>
      <c r="DJ106" s="58"/>
      <c r="DK106" s="60">
        <f t="shared" si="140"/>
        <v>0</v>
      </c>
      <c r="DL106" s="298" t="str">
        <f t="shared" si="108"/>
        <v/>
      </c>
      <c r="DM106" s="336" t="str">
        <f t="shared" si="109"/>
        <v/>
      </c>
      <c r="DN106" s="326"/>
      <c r="DO106" s="9"/>
      <c r="DP106" s="327" t="str">
        <f t="shared" si="110"/>
        <v/>
      </c>
      <c r="DQ106" s="309">
        <f t="shared" si="111"/>
        <v>900</v>
      </c>
      <c r="DR106" s="50">
        <f t="shared" si="112"/>
        <v>0</v>
      </c>
      <c r="DS106" s="297">
        <f t="shared" si="113"/>
        <v>0</v>
      </c>
      <c r="DT106" s="54" t="str">
        <f t="shared" si="114"/>
        <v/>
      </c>
      <c r="DU106" s="51" t="str">
        <f t="shared" si="115"/>
        <v/>
      </c>
      <c r="DV106" s="51" t="str">
        <f t="shared" si="116"/>
        <v/>
      </c>
      <c r="DW106" s="318" t="str">
        <f t="shared" si="117"/>
        <v/>
      </c>
      <c r="DX106" s="56">
        <f t="shared" si="118"/>
        <v>0</v>
      </c>
      <c r="DY106" s="689"/>
      <c r="DZ106" s="690"/>
      <c r="EB106" s="300">
        <f t="shared" si="119"/>
        <v>0</v>
      </c>
      <c r="EC106" s="300" t="s">
        <v>128</v>
      </c>
      <c r="ED106" s="300">
        <f t="shared" si="120"/>
        <v>100</v>
      </c>
      <c r="EE106" s="300" t="str">
        <f t="shared" si="121"/>
        <v>0/100</v>
      </c>
      <c r="EF106" s="300">
        <f t="shared" si="122"/>
        <v>0</v>
      </c>
      <c r="EG106" s="300" t="s">
        <v>128</v>
      </c>
      <c r="EH106" s="300">
        <f t="shared" si="123"/>
        <v>100</v>
      </c>
      <c r="EI106" s="300" t="str">
        <f t="shared" si="124"/>
        <v>0/100</v>
      </c>
      <c r="EJ106" s="300">
        <f t="shared" si="125"/>
        <v>0</v>
      </c>
      <c r="EK106" s="300" t="s">
        <v>128</v>
      </c>
      <c r="EL106" s="300">
        <f t="shared" si="126"/>
        <v>100</v>
      </c>
      <c r="EM106" s="300" t="str">
        <f t="shared" si="127"/>
        <v>0/100</v>
      </c>
      <c r="EN106" s="300">
        <f t="shared" si="128"/>
        <v>0</v>
      </c>
      <c r="EO106" s="300" t="s">
        <v>128</v>
      </c>
      <c r="EP106" s="300">
        <f t="shared" si="129"/>
        <v>0</v>
      </c>
      <c r="EQ106" s="300" t="str">
        <f t="shared" si="130"/>
        <v>0/0</v>
      </c>
    </row>
    <row r="107" spans="1:147" ht="25.5" customHeight="1">
      <c r="A107" s="6">
        <f t="shared" si="76"/>
        <v>0</v>
      </c>
      <c r="B107" s="309">
        <v>99</v>
      </c>
      <c r="C107" s="51">
        <f t="shared" si="77"/>
        <v>0</v>
      </c>
      <c r="D107" s="8"/>
      <c r="E107" s="65"/>
      <c r="F107" s="7"/>
      <c r="G107" s="8"/>
      <c r="H107" s="8"/>
      <c r="I107" s="8"/>
      <c r="J107" s="533"/>
      <c r="K107" s="480">
        <v>0</v>
      </c>
      <c r="L107" s="412">
        <v>0</v>
      </c>
      <c r="M107" s="412"/>
      <c r="N107" s="413">
        <f t="shared" si="78"/>
        <v>0</v>
      </c>
      <c r="O107" s="414">
        <v>0</v>
      </c>
      <c r="P107" s="414">
        <v>0</v>
      </c>
      <c r="Q107" s="414">
        <v>0</v>
      </c>
      <c r="R107" s="415">
        <f t="shared" si="134"/>
        <v>0</v>
      </c>
      <c r="S107" s="416">
        <v>0</v>
      </c>
      <c r="T107" s="416">
        <v>0</v>
      </c>
      <c r="U107" s="416">
        <v>0</v>
      </c>
      <c r="V107" s="417">
        <f t="shared" si="135"/>
        <v>0</v>
      </c>
      <c r="W107" s="418">
        <f t="shared" si="136"/>
        <v>0</v>
      </c>
      <c r="X107" s="419">
        <f t="shared" si="79"/>
        <v>0</v>
      </c>
      <c r="Y107" s="481" t="str">
        <f t="shared" si="80"/>
        <v/>
      </c>
      <c r="Z107" s="466">
        <v>0</v>
      </c>
      <c r="AA107" s="420">
        <v>0</v>
      </c>
      <c r="AB107" s="420"/>
      <c r="AC107" s="421">
        <f t="shared" si="81"/>
        <v>0</v>
      </c>
      <c r="AD107" s="422">
        <v>0</v>
      </c>
      <c r="AE107" s="422">
        <v>0</v>
      </c>
      <c r="AF107" s="422">
        <v>0</v>
      </c>
      <c r="AG107" s="423">
        <f t="shared" si="82"/>
        <v>0</v>
      </c>
      <c r="AH107" s="424">
        <v>0</v>
      </c>
      <c r="AI107" s="424">
        <v>0</v>
      </c>
      <c r="AJ107" s="424">
        <v>0</v>
      </c>
      <c r="AK107" s="425">
        <f t="shared" si="83"/>
        <v>0</v>
      </c>
      <c r="AL107" s="426">
        <f t="shared" si="84"/>
        <v>0</v>
      </c>
      <c r="AM107" s="427">
        <f t="shared" si="85"/>
        <v>0</v>
      </c>
      <c r="AN107" s="467" t="str">
        <f t="shared" si="86"/>
        <v/>
      </c>
      <c r="AO107" s="326">
        <v>0</v>
      </c>
      <c r="AP107" s="9">
        <v>0</v>
      </c>
      <c r="AQ107" s="9"/>
      <c r="AR107" s="428">
        <f t="shared" si="87"/>
        <v>0</v>
      </c>
      <c r="AS107" s="429">
        <v>0</v>
      </c>
      <c r="AT107" s="429">
        <v>0</v>
      </c>
      <c r="AU107" s="429">
        <v>0</v>
      </c>
      <c r="AV107" s="430">
        <f t="shared" si="88"/>
        <v>0</v>
      </c>
      <c r="AW107" s="431">
        <v>0</v>
      </c>
      <c r="AX107" s="431">
        <v>0</v>
      </c>
      <c r="AY107" s="431">
        <v>0</v>
      </c>
      <c r="AZ107" s="432">
        <f t="shared" si="89"/>
        <v>0</v>
      </c>
      <c r="BA107" s="91">
        <f t="shared" si="90"/>
        <v>0</v>
      </c>
      <c r="BB107" s="433">
        <f t="shared" si="91"/>
        <v>0</v>
      </c>
      <c r="BC107" s="456" t="str">
        <f t="shared" si="92"/>
        <v/>
      </c>
      <c r="BD107" s="445">
        <v>0</v>
      </c>
      <c r="BE107" s="434">
        <v>0</v>
      </c>
      <c r="BF107" s="434"/>
      <c r="BG107" s="435">
        <f t="shared" si="93"/>
        <v>0</v>
      </c>
      <c r="BH107" s="436">
        <v>0</v>
      </c>
      <c r="BI107" s="436">
        <v>0</v>
      </c>
      <c r="BJ107" s="436">
        <v>0</v>
      </c>
      <c r="BK107" s="437">
        <f t="shared" si="94"/>
        <v>0</v>
      </c>
      <c r="BL107" s="438">
        <v>0</v>
      </c>
      <c r="BM107" s="438">
        <v>0</v>
      </c>
      <c r="BN107" s="438">
        <v>0</v>
      </c>
      <c r="BO107" s="439">
        <f t="shared" si="95"/>
        <v>0</v>
      </c>
      <c r="BP107" s="440">
        <f t="shared" si="96"/>
        <v>0</v>
      </c>
      <c r="BQ107" s="441">
        <f t="shared" si="97"/>
        <v>0</v>
      </c>
      <c r="BR107" s="446" t="str">
        <f t="shared" si="98"/>
        <v/>
      </c>
      <c r="BS107" s="326">
        <v>0</v>
      </c>
      <c r="BT107" s="9">
        <v>0</v>
      </c>
      <c r="BU107" s="9"/>
      <c r="BV107" s="428">
        <f t="shared" si="99"/>
        <v>0</v>
      </c>
      <c r="BW107" s="429">
        <v>0</v>
      </c>
      <c r="BX107" s="429">
        <v>0</v>
      </c>
      <c r="BY107" s="429">
        <v>0</v>
      </c>
      <c r="BZ107" s="430">
        <f t="shared" si="100"/>
        <v>0</v>
      </c>
      <c r="CA107" s="431">
        <v>0</v>
      </c>
      <c r="CB107" s="431">
        <v>0</v>
      </c>
      <c r="CC107" s="431">
        <v>0</v>
      </c>
      <c r="CD107" s="432">
        <f t="shared" si="101"/>
        <v>0</v>
      </c>
      <c r="CE107" s="91">
        <f t="shared" si="102"/>
        <v>0</v>
      </c>
      <c r="CF107" s="433">
        <f t="shared" si="103"/>
        <v>0</v>
      </c>
      <c r="CG107" s="456" t="str">
        <f t="shared" si="104"/>
        <v/>
      </c>
      <c r="CH107" s="382"/>
      <c r="CI107" s="58"/>
      <c r="CJ107" s="58"/>
      <c r="CK107" s="58"/>
      <c r="CL107" s="58"/>
      <c r="CM107" s="60">
        <f t="shared" si="137"/>
        <v>0</v>
      </c>
      <c r="CN107" s="298">
        <f t="shared" si="105"/>
        <v>0</v>
      </c>
      <c r="CO107" s="322" t="str">
        <f t="shared" si="131"/>
        <v/>
      </c>
      <c r="CP107" s="357"/>
      <c r="CQ107" s="82"/>
      <c r="CR107" s="82"/>
      <c r="CS107" s="82"/>
      <c r="CT107" s="82"/>
      <c r="CU107" s="91">
        <f t="shared" si="138"/>
        <v>0</v>
      </c>
      <c r="CV107" s="53">
        <f t="shared" si="106"/>
        <v>0</v>
      </c>
      <c r="CW107" s="358" t="str">
        <f t="shared" si="132"/>
        <v/>
      </c>
      <c r="CX107" s="346"/>
      <c r="CY107" s="57"/>
      <c r="CZ107" s="57"/>
      <c r="DA107" s="57"/>
      <c r="DB107" s="57"/>
      <c r="DC107" s="94">
        <f t="shared" si="139"/>
        <v>0</v>
      </c>
      <c r="DD107" s="52">
        <f t="shared" si="107"/>
        <v>0</v>
      </c>
      <c r="DE107" s="347" t="str">
        <f t="shared" si="133"/>
        <v/>
      </c>
      <c r="DF107" s="335"/>
      <c r="DG107" s="58"/>
      <c r="DH107" s="58"/>
      <c r="DI107" s="58"/>
      <c r="DJ107" s="58"/>
      <c r="DK107" s="60">
        <f t="shared" si="140"/>
        <v>0</v>
      </c>
      <c r="DL107" s="298" t="str">
        <f t="shared" si="108"/>
        <v/>
      </c>
      <c r="DM107" s="336" t="str">
        <f t="shared" si="109"/>
        <v/>
      </c>
      <c r="DN107" s="326"/>
      <c r="DO107" s="9"/>
      <c r="DP107" s="327" t="str">
        <f t="shared" si="110"/>
        <v/>
      </c>
      <c r="DQ107" s="309">
        <f t="shared" si="111"/>
        <v>900</v>
      </c>
      <c r="DR107" s="50">
        <f t="shared" si="112"/>
        <v>0</v>
      </c>
      <c r="DS107" s="297">
        <f t="shared" si="113"/>
        <v>0</v>
      </c>
      <c r="DT107" s="54" t="str">
        <f t="shared" si="114"/>
        <v/>
      </c>
      <c r="DU107" s="51" t="str">
        <f t="shared" si="115"/>
        <v/>
      </c>
      <c r="DV107" s="51" t="str">
        <f t="shared" si="116"/>
        <v/>
      </c>
      <c r="DW107" s="318" t="str">
        <f t="shared" si="117"/>
        <v/>
      </c>
      <c r="DX107" s="56">
        <f t="shared" si="118"/>
        <v>0</v>
      </c>
      <c r="DY107" s="689"/>
      <c r="DZ107" s="690"/>
      <c r="EB107" s="300">
        <f t="shared" si="119"/>
        <v>0</v>
      </c>
      <c r="EC107" s="300" t="s">
        <v>128</v>
      </c>
      <c r="ED107" s="300">
        <f t="shared" si="120"/>
        <v>100</v>
      </c>
      <c r="EE107" s="300" t="str">
        <f t="shared" si="121"/>
        <v>0/100</v>
      </c>
      <c r="EF107" s="300">
        <f t="shared" si="122"/>
        <v>0</v>
      </c>
      <c r="EG107" s="300" t="s">
        <v>128</v>
      </c>
      <c r="EH107" s="300">
        <f t="shared" si="123"/>
        <v>100</v>
      </c>
      <c r="EI107" s="300" t="str">
        <f t="shared" si="124"/>
        <v>0/100</v>
      </c>
      <c r="EJ107" s="300">
        <f t="shared" si="125"/>
        <v>0</v>
      </c>
      <c r="EK107" s="300" t="s">
        <v>128</v>
      </c>
      <c r="EL107" s="300">
        <f t="shared" si="126"/>
        <v>100</v>
      </c>
      <c r="EM107" s="300" t="str">
        <f t="shared" si="127"/>
        <v>0/100</v>
      </c>
      <c r="EN107" s="300">
        <f t="shared" si="128"/>
        <v>0</v>
      </c>
      <c r="EO107" s="300" t="s">
        <v>128</v>
      </c>
      <c r="EP107" s="300">
        <f t="shared" si="129"/>
        <v>0</v>
      </c>
      <c r="EQ107" s="300" t="str">
        <f t="shared" si="130"/>
        <v>0/0</v>
      </c>
    </row>
    <row r="108" spans="1:147" ht="25.5" customHeight="1" thickBot="1">
      <c r="A108" s="6">
        <f t="shared" si="76"/>
        <v>0</v>
      </c>
      <c r="B108" s="310">
        <v>100</v>
      </c>
      <c r="C108" s="55">
        <f t="shared" si="77"/>
        <v>0</v>
      </c>
      <c r="D108" s="311"/>
      <c r="E108" s="312"/>
      <c r="F108" s="313"/>
      <c r="G108" s="311"/>
      <c r="H108" s="311"/>
      <c r="I108" s="311"/>
      <c r="J108" s="534"/>
      <c r="K108" s="482">
        <v>0</v>
      </c>
      <c r="L108" s="483">
        <v>0</v>
      </c>
      <c r="M108" s="483"/>
      <c r="N108" s="484">
        <f t="shared" si="78"/>
        <v>0</v>
      </c>
      <c r="O108" s="485">
        <v>0</v>
      </c>
      <c r="P108" s="485">
        <v>0</v>
      </c>
      <c r="Q108" s="485">
        <v>0</v>
      </c>
      <c r="R108" s="125">
        <f t="shared" si="134"/>
        <v>0</v>
      </c>
      <c r="S108" s="486">
        <v>0</v>
      </c>
      <c r="T108" s="486">
        <v>0</v>
      </c>
      <c r="U108" s="486">
        <v>0</v>
      </c>
      <c r="V108" s="487">
        <f t="shared" si="135"/>
        <v>0</v>
      </c>
      <c r="W108" s="488">
        <f t="shared" si="136"/>
        <v>0</v>
      </c>
      <c r="X108" s="489">
        <f t="shared" si="79"/>
        <v>0</v>
      </c>
      <c r="Y108" s="490" t="str">
        <f t="shared" si="80"/>
        <v/>
      </c>
      <c r="Z108" s="468">
        <v>0</v>
      </c>
      <c r="AA108" s="469">
        <v>0</v>
      </c>
      <c r="AB108" s="469"/>
      <c r="AC108" s="470">
        <f t="shared" si="81"/>
        <v>0</v>
      </c>
      <c r="AD108" s="471">
        <v>0</v>
      </c>
      <c r="AE108" s="471">
        <v>0</v>
      </c>
      <c r="AF108" s="471">
        <v>0</v>
      </c>
      <c r="AG108" s="124">
        <f t="shared" si="82"/>
        <v>0</v>
      </c>
      <c r="AH108" s="472">
        <v>0</v>
      </c>
      <c r="AI108" s="472">
        <v>0</v>
      </c>
      <c r="AJ108" s="472">
        <v>0</v>
      </c>
      <c r="AK108" s="473">
        <f t="shared" si="83"/>
        <v>0</v>
      </c>
      <c r="AL108" s="474">
        <f t="shared" si="84"/>
        <v>0</v>
      </c>
      <c r="AM108" s="475">
        <f t="shared" si="85"/>
        <v>0</v>
      </c>
      <c r="AN108" s="476" t="str">
        <f t="shared" si="86"/>
        <v/>
      </c>
      <c r="AO108" s="328">
        <v>0</v>
      </c>
      <c r="AP108" s="13">
        <v>0</v>
      </c>
      <c r="AQ108" s="13"/>
      <c r="AR108" s="457">
        <f t="shared" si="87"/>
        <v>0</v>
      </c>
      <c r="AS108" s="458">
        <v>0</v>
      </c>
      <c r="AT108" s="458">
        <v>0</v>
      </c>
      <c r="AU108" s="458">
        <v>0</v>
      </c>
      <c r="AV108" s="121">
        <f t="shared" si="88"/>
        <v>0</v>
      </c>
      <c r="AW108" s="459">
        <v>0</v>
      </c>
      <c r="AX108" s="459">
        <v>0</v>
      </c>
      <c r="AY108" s="459">
        <v>0</v>
      </c>
      <c r="AZ108" s="460">
        <f t="shared" si="89"/>
        <v>0</v>
      </c>
      <c r="BA108" s="92">
        <f t="shared" si="90"/>
        <v>0</v>
      </c>
      <c r="BB108" s="461">
        <f t="shared" si="91"/>
        <v>0</v>
      </c>
      <c r="BC108" s="462" t="str">
        <f t="shared" si="92"/>
        <v/>
      </c>
      <c r="BD108" s="447">
        <v>0</v>
      </c>
      <c r="BE108" s="448">
        <v>0</v>
      </c>
      <c r="BF108" s="448"/>
      <c r="BG108" s="449">
        <f t="shared" si="93"/>
        <v>0</v>
      </c>
      <c r="BH108" s="450">
        <v>0</v>
      </c>
      <c r="BI108" s="450">
        <v>0</v>
      </c>
      <c r="BJ108" s="450">
        <v>0</v>
      </c>
      <c r="BK108" s="123">
        <f t="shared" si="94"/>
        <v>0</v>
      </c>
      <c r="BL108" s="451">
        <v>0</v>
      </c>
      <c r="BM108" s="451">
        <v>0</v>
      </c>
      <c r="BN108" s="451">
        <v>0</v>
      </c>
      <c r="BO108" s="452">
        <f t="shared" si="95"/>
        <v>0</v>
      </c>
      <c r="BP108" s="453">
        <f t="shared" si="96"/>
        <v>0</v>
      </c>
      <c r="BQ108" s="454">
        <f t="shared" si="97"/>
        <v>0</v>
      </c>
      <c r="BR108" s="455" t="str">
        <f t="shared" si="98"/>
        <v/>
      </c>
      <c r="BS108" s="328">
        <v>0</v>
      </c>
      <c r="BT108" s="13">
        <v>0</v>
      </c>
      <c r="BU108" s="13"/>
      <c r="BV108" s="457">
        <f t="shared" si="99"/>
        <v>0</v>
      </c>
      <c r="BW108" s="458">
        <v>0</v>
      </c>
      <c r="BX108" s="458">
        <v>0</v>
      </c>
      <c r="BY108" s="458">
        <v>0</v>
      </c>
      <c r="BZ108" s="121">
        <f t="shared" si="100"/>
        <v>0</v>
      </c>
      <c r="CA108" s="459">
        <v>0</v>
      </c>
      <c r="CB108" s="459">
        <v>0</v>
      </c>
      <c r="CC108" s="459">
        <v>0</v>
      </c>
      <c r="CD108" s="460">
        <f t="shared" si="101"/>
        <v>0</v>
      </c>
      <c r="CE108" s="92">
        <f t="shared" si="102"/>
        <v>0</v>
      </c>
      <c r="CF108" s="461">
        <f t="shared" si="103"/>
        <v>0</v>
      </c>
      <c r="CG108" s="462" t="str">
        <f t="shared" si="104"/>
        <v/>
      </c>
      <c r="CH108" s="383"/>
      <c r="CI108" s="90"/>
      <c r="CJ108" s="90"/>
      <c r="CK108" s="90"/>
      <c r="CL108" s="90"/>
      <c r="CM108" s="61">
        <f t="shared" si="137"/>
        <v>0</v>
      </c>
      <c r="CN108" s="298">
        <f t="shared" si="105"/>
        <v>0</v>
      </c>
      <c r="CO108" s="322" t="str">
        <f t="shared" si="131"/>
        <v/>
      </c>
      <c r="CP108" s="359"/>
      <c r="CQ108" s="360"/>
      <c r="CR108" s="360"/>
      <c r="CS108" s="360"/>
      <c r="CT108" s="360"/>
      <c r="CU108" s="92">
        <f t="shared" si="138"/>
        <v>0</v>
      </c>
      <c r="CV108" s="361">
        <f t="shared" si="106"/>
        <v>0</v>
      </c>
      <c r="CW108" s="362" t="str">
        <f t="shared" si="132"/>
        <v/>
      </c>
      <c r="CX108" s="348"/>
      <c r="CY108" s="349"/>
      <c r="CZ108" s="349"/>
      <c r="DA108" s="349"/>
      <c r="DB108" s="349"/>
      <c r="DC108" s="95">
        <f t="shared" si="139"/>
        <v>0</v>
      </c>
      <c r="DD108" s="350">
        <f t="shared" si="107"/>
        <v>0</v>
      </c>
      <c r="DE108" s="351" t="str">
        <f t="shared" si="133"/>
        <v/>
      </c>
      <c r="DF108" s="337"/>
      <c r="DG108" s="338"/>
      <c r="DH108" s="338"/>
      <c r="DI108" s="338"/>
      <c r="DJ108" s="338"/>
      <c r="DK108" s="61">
        <f t="shared" si="140"/>
        <v>0</v>
      </c>
      <c r="DL108" s="339" t="str">
        <f t="shared" si="108"/>
        <v/>
      </c>
      <c r="DM108" s="340" t="str">
        <f t="shared" si="109"/>
        <v/>
      </c>
      <c r="DN108" s="328"/>
      <c r="DO108" s="13"/>
      <c r="DP108" s="329" t="str">
        <f t="shared" si="110"/>
        <v/>
      </c>
      <c r="DQ108" s="301">
        <f t="shared" si="111"/>
        <v>900</v>
      </c>
      <c r="DR108" s="302">
        <f t="shared" si="112"/>
        <v>0</v>
      </c>
      <c r="DS108" s="319">
        <f t="shared" si="113"/>
        <v>0</v>
      </c>
      <c r="DT108" s="320" t="str">
        <f t="shared" si="114"/>
        <v/>
      </c>
      <c r="DU108" s="55" t="str">
        <f t="shared" si="115"/>
        <v/>
      </c>
      <c r="DV108" s="55" t="str">
        <f t="shared" si="116"/>
        <v/>
      </c>
      <c r="DW108" s="321" t="str">
        <f t="shared" si="117"/>
        <v/>
      </c>
      <c r="DX108" s="56">
        <f t="shared" si="118"/>
        <v>0</v>
      </c>
      <c r="DY108" s="689"/>
      <c r="DZ108" s="690"/>
      <c r="EB108" s="300">
        <f t="shared" si="119"/>
        <v>0</v>
      </c>
      <c r="EC108" s="300" t="s">
        <v>128</v>
      </c>
      <c r="ED108" s="300">
        <f t="shared" si="120"/>
        <v>100</v>
      </c>
      <c r="EE108" s="300" t="str">
        <f t="shared" si="121"/>
        <v>0/100</v>
      </c>
      <c r="EF108" s="300">
        <f t="shared" si="122"/>
        <v>0</v>
      </c>
      <c r="EG108" s="300" t="s">
        <v>128</v>
      </c>
      <c r="EH108" s="300">
        <f t="shared" si="123"/>
        <v>100</v>
      </c>
      <c r="EI108" s="300" t="str">
        <f t="shared" si="124"/>
        <v>0/100</v>
      </c>
      <c r="EJ108" s="300">
        <f t="shared" si="125"/>
        <v>0</v>
      </c>
      <c r="EK108" s="300" t="s">
        <v>128</v>
      </c>
      <c r="EL108" s="300">
        <f t="shared" si="126"/>
        <v>100</v>
      </c>
      <c r="EM108" s="300" t="str">
        <f t="shared" si="127"/>
        <v>0/100</v>
      </c>
      <c r="EN108" s="300">
        <f t="shared" si="128"/>
        <v>0</v>
      </c>
      <c r="EO108" s="300" t="s">
        <v>128</v>
      </c>
      <c r="EP108" s="300">
        <f t="shared" si="129"/>
        <v>0</v>
      </c>
      <c r="EQ108" s="300" t="str">
        <f t="shared" si="130"/>
        <v>0/0</v>
      </c>
    </row>
    <row r="109" spans="1:147" ht="15" hidden="1">
      <c r="B109" s="5">
        <v>1</v>
      </c>
      <c r="C109" s="5">
        <v>2</v>
      </c>
      <c r="D109" s="5">
        <v>3</v>
      </c>
      <c r="E109" s="5">
        <v>4</v>
      </c>
      <c r="F109" s="5">
        <v>5</v>
      </c>
      <c r="G109" s="5">
        <v>6</v>
      </c>
      <c r="H109" s="5">
        <v>7</v>
      </c>
      <c r="I109" s="5">
        <v>8</v>
      </c>
      <c r="J109" s="5">
        <v>9</v>
      </c>
      <c r="K109" s="5">
        <v>10</v>
      </c>
      <c r="L109" s="5">
        <v>11</v>
      </c>
      <c r="M109" s="5">
        <v>12</v>
      </c>
      <c r="N109" s="5">
        <v>13</v>
      </c>
      <c r="O109" s="5">
        <v>14</v>
      </c>
      <c r="P109" s="5">
        <v>15</v>
      </c>
      <c r="Q109" s="5">
        <v>16</v>
      </c>
      <c r="R109" s="5">
        <v>17</v>
      </c>
      <c r="S109" s="5">
        <v>18</v>
      </c>
      <c r="T109" s="5">
        <v>19</v>
      </c>
      <c r="U109" s="5">
        <v>20</v>
      </c>
      <c r="V109" s="5">
        <v>21</v>
      </c>
      <c r="W109" s="5">
        <v>22</v>
      </c>
      <c r="X109" s="5">
        <v>23</v>
      </c>
      <c r="Y109" s="5">
        <v>24</v>
      </c>
      <c r="Z109" s="5">
        <v>25</v>
      </c>
      <c r="AA109" s="5">
        <v>26</v>
      </c>
      <c r="AB109" s="5">
        <v>27</v>
      </c>
      <c r="AC109" s="5">
        <v>28</v>
      </c>
      <c r="AD109" s="5">
        <v>29</v>
      </c>
      <c r="AE109" s="5">
        <v>30</v>
      </c>
      <c r="AF109" s="5">
        <v>31</v>
      </c>
      <c r="AG109" s="5">
        <v>32</v>
      </c>
      <c r="AH109" s="5">
        <v>33</v>
      </c>
      <c r="AI109" s="5">
        <v>34</v>
      </c>
      <c r="AJ109" s="5">
        <v>35</v>
      </c>
      <c r="AK109" s="5">
        <v>36</v>
      </c>
      <c r="AL109" s="5">
        <v>37</v>
      </c>
      <c r="AM109" s="5">
        <v>38</v>
      </c>
      <c r="AN109" s="5">
        <v>39</v>
      </c>
      <c r="AO109" s="5">
        <v>40</v>
      </c>
      <c r="AP109" s="5">
        <v>41</v>
      </c>
      <c r="AQ109" s="5">
        <v>42</v>
      </c>
      <c r="AR109" s="5">
        <v>43</v>
      </c>
      <c r="AS109" s="5">
        <v>44</v>
      </c>
      <c r="AT109" s="5">
        <v>45</v>
      </c>
      <c r="AU109" s="5">
        <v>46</v>
      </c>
      <c r="AV109" s="5">
        <v>47</v>
      </c>
      <c r="AW109" s="5">
        <v>48</v>
      </c>
      <c r="AX109" s="5">
        <v>49</v>
      </c>
      <c r="AY109" s="5">
        <v>50</v>
      </c>
      <c r="AZ109" s="5">
        <v>51</v>
      </c>
      <c r="BA109" s="5">
        <v>52</v>
      </c>
      <c r="BB109" s="5">
        <v>53</v>
      </c>
      <c r="BC109" s="5">
        <v>54</v>
      </c>
      <c r="BD109" s="5">
        <v>55</v>
      </c>
      <c r="BE109" s="5">
        <v>56</v>
      </c>
      <c r="BF109" s="5">
        <v>57</v>
      </c>
      <c r="BG109" s="5">
        <v>58</v>
      </c>
      <c r="BH109" s="5">
        <v>59</v>
      </c>
      <c r="BI109" s="5">
        <v>60</v>
      </c>
      <c r="BJ109" s="5">
        <v>61</v>
      </c>
      <c r="BK109" s="5">
        <v>62</v>
      </c>
      <c r="BL109" s="5">
        <v>63</v>
      </c>
      <c r="BM109" s="5">
        <v>64</v>
      </c>
      <c r="BN109" s="5">
        <v>65</v>
      </c>
      <c r="BO109" s="5">
        <v>66</v>
      </c>
      <c r="BP109" s="5">
        <v>67</v>
      </c>
      <c r="BQ109" s="5">
        <v>68</v>
      </c>
      <c r="BR109" s="5">
        <v>69</v>
      </c>
      <c r="BS109" s="5">
        <v>70</v>
      </c>
      <c r="BT109" s="5">
        <v>71</v>
      </c>
      <c r="BU109" s="5">
        <v>72</v>
      </c>
      <c r="BV109" s="5">
        <v>73</v>
      </c>
      <c r="BW109" s="5">
        <v>74</v>
      </c>
      <c r="BX109" s="5">
        <v>75</v>
      </c>
      <c r="BY109" s="5">
        <v>76</v>
      </c>
      <c r="BZ109" s="5">
        <v>77</v>
      </c>
      <c r="CA109" s="5">
        <v>78</v>
      </c>
      <c r="CB109" s="5">
        <v>79</v>
      </c>
      <c r="CC109" s="5">
        <v>80</v>
      </c>
      <c r="CD109" s="5">
        <v>81</v>
      </c>
      <c r="CE109" s="5">
        <v>82</v>
      </c>
      <c r="CF109" s="5">
        <v>83</v>
      </c>
      <c r="CG109" s="5">
        <v>84</v>
      </c>
      <c r="CH109" s="5">
        <v>85</v>
      </c>
      <c r="CI109" s="5">
        <v>86</v>
      </c>
      <c r="CJ109" s="5">
        <v>87</v>
      </c>
      <c r="CK109" s="5">
        <v>88</v>
      </c>
      <c r="CL109" s="5">
        <v>89</v>
      </c>
      <c r="CM109" s="5">
        <v>90</v>
      </c>
      <c r="CN109" s="5">
        <v>91</v>
      </c>
      <c r="CO109" s="5">
        <v>92</v>
      </c>
      <c r="CP109" s="5">
        <v>93</v>
      </c>
      <c r="CQ109" s="5">
        <v>94</v>
      </c>
      <c r="CR109" s="5">
        <v>95</v>
      </c>
      <c r="CS109" s="5">
        <v>96</v>
      </c>
      <c r="CT109" s="5">
        <v>97</v>
      </c>
      <c r="CU109" s="5">
        <v>98</v>
      </c>
      <c r="CV109" s="5">
        <v>99</v>
      </c>
      <c r="CW109" s="5">
        <v>100</v>
      </c>
      <c r="CX109" s="5">
        <v>101</v>
      </c>
      <c r="CY109" s="5">
        <v>102</v>
      </c>
      <c r="CZ109" s="5">
        <v>103</v>
      </c>
      <c r="DA109" s="5">
        <v>104</v>
      </c>
      <c r="DB109" s="5">
        <v>105</v>
      </c>
      <c r="DC109" s="5">
        <v>106</v>
      </c>
      <c r="DD109" s="5">
        <v>107</v>
      </c>
      <c r="DE109" s="5">
        <v>108</v>
      </c>
      <c r="DF109" s="5">
        <v>109</v>
      </c>
      <c r="DG109" s="5">
        <v>110</v>
      </c>
      <c r="DH109" s="5">
        <v>111</v>
      </c>
      <c r="DI109" s="5">
        <v>112</v>
      </c>
      <c r="DJ109" s="5">
        <v>113</v>
      </c>
      <c r="DK109" s="5">
        <v>114</v>
      </c>
      <c r="DL109" s="5">
        <v>115</v>
      </c>
      <c r="DM109" s="5">
        <v>116</v>
      </c>
      <c r="DN109" s="5">
        <v>117</v>
      </c>
      <c r="DO109" s="5">
        <v>118</v>
      </c>
      <c r="DP109" s="5">
        <v>119</v>
      </c>
      <c r="DQ109" s="5">
        <v>120</v>
      </c>
      <c r="DR109" s="5">
        <v>121</v>
      </c>
      <c r="DS109" s="5">
        <v>122</v>
      </c>
      <c r="DT109" s="5">
        <v>123</v>
      </c>
      <c r="DU109" s="5">
        <v>124</v>
      </c>
      <c r="DV109" s="5">
        <v>125</v>
      </c>
      <c r="DW109" s="5">
        <v>126</v>
      </c>
      <c r="DX109" s="5">
        <v>127</v>
      </c>
      <c r="DY109" s="5">
        <v>128</v>
      </c>
      <c r="DZ109" s="5">
        <v>129</v>
      </c>
      <c r="EA109" s="5">
        <v>130</v>
      </c>
      <c r="EB109" s="5">
        <v>131</v>
      </c>
      <c r="EC109" s="5">
        <v>132</v>
      </c>
      <c r="ED109" s="5">
        <v>133</v>
      </c>
      <c r="EE109" s="5">
        <v>134</v>
      </c>
      <c r="EF109" s="5">
        <v>135</v>
      </c>
      <c r="EG109" s="5">
        <v>136</v>
      </c>
      <c r="EH109" s="5">
        <v>137</v>
      </c>
      <c r="EI109" s="5">
        <v>138</v>
      </c>
      <c r="EJ109" s="5">
        <v>139</v>
      </c>
      <c r="EK109" s="5">
        <v>140</v>
      </c>
      <c r="EL109" s="5">
        <v>141</v>
      </c>
      <c r="EM109" s="5">
        <v>142</v>
      </c>
      <c r="EN109" s="5">
        <v>143</v>
      </c>
      <c r="EO109" s="5">
        <v>144</v>
      </c>
      <c r="EP109" s="5">
        <v>145</v>
      </c>
      <c r="EQ109" s="5">
        <v>146</v>
      </c>
    </row>
    <row r="110" spans="1:147" ht="15" hidden="1"/>
    <row r="111" spans="1:147" ht="15" hidden="1">
      <c r="H111" s="5" t="str">
        <f>Master!L7</f>
        <v>Hindi</v>
      </c>
      <c r="I111" s="5" t="str">
        <f>Master!O7</f>
        <v>A</v>
      </c>
    </row>
    <row r="112" spans="1:147" ht="15" hidden="1">
      <c r="H112" s="5" t="str">
        <f>Master!L8</f>
        <v>English</v>
      </c>
      <c r="I112" s="5" t="str">
        <f>Master!O8</f>
        <v>B</v>
      </c>
    </row>
    <row r="113" spans="8:9" ht="15" hidden="1">
      <c r="H113" s="5" t="str">
        <f>Master!L9</f>
        <v>Mathematics</v>
      </c>
      <c r="I113" s="5" t="str">
        <f>Master!O9</f>
        <v>C</v>
      </c>
    </row>
    <row r="114" spans="8:9" ht="15" hidden="1">
      <c r="H114" s="5" t="str">
        <f>Master!L10</f>
        <v>Env. Study</v>
      </c>
      <c r="I114" s="5" t="str">
        <f>Master!O10</f>
        <v>D</v>
      </c>
    </row>
    <row r="115" spans="8:9" ht="15" hidden="1">
      <c r="H115" s="5" t="str">
        <f>Master!L11</f>
        <v>Sanskrit/Urdu</v>
      </c>
      <c r="I115" s="5" t="str">
        <f>Master!O11</f>
        <v>E</v>
      </c>
    </row>
    <row r="116" spans="8:9" ht="15" hidden="1">
      <c r="H116" s="5" t="str">
        <f>Master!L12</f>
        <v>ART EDU.</v>
      </c>
      <c r="I116" s="5">
        <f>Master!O12</f>
        <v>0</v>
      </c>
    </row>
    <row r="117" spans="8:9" ht="15" hidden="1">
      <c r="H117" s="5" t="str">
        <f>Master!L13</f>
        <v>H&amp;P. EDU.</v>
      </c>
      <c r="I117" s="5">
        <f>Master!O13</f>
        <v>0</v>
      </c>
    </row>
    <row r="118" spans="8:9" ht="15" hidden="1">
      <c r="H118" s="5" t="str">
        <f>Master!L14</f>
        <v>WORK EXP.</v>
      </c>
      <c r="I118" s="5">
        <f>Master!O14</f>
        <v>0</v>
      </c>
    </row>
    <row r="119" spans="8:9" ht="15" hidden="1">
      <c r="H119" s="5">
        <f>Master!L15</f>
        <v>0</v>
      </c>
      <c r="I119" s="5">
        <f>Master!O15</f>
        <v>0</v>
      </c>
    </row>
    <row r="120" spans="8:9" ht="15" hidden="1">
      <c r="H120" s="5">
        <f>Master!L16</f>
        <v>0</v>
      </c>
      <c r="I120" s="5">
        <f>Master!O16</f>
        <v>0</v>
      </c>
    </row>
    <row r="121" spans="8:9" ht="15" hidden="1">
      <c r="H121" s="5">
        <f>Master!L17</f>
        <v>0</v>
      </c>
      <c r="I121" s="5">
        <f>Master!O17</f>
        <v>0</v>
      </c>
    </row>
    <row r="122" spans="8:9" ht="15" hidden="1">
      <c r="H122" s="5">
        <f>Master!L18</f>
        <v>0</v>
      </c>
      <c r="I122" s="5">
        <f>Master!O18</f>
        <v>0</v>
      </c>
    </row>
    <row r="123" spans="8:9" ht="15" hidden="1">
      <c r="H123" s="5">
        <f>Master!L19</f>
        <v>0</v>
      </c>
      <c r="I123" s="5">
        <f>Master!O19</f>
        <v>0</v>
      </c>
    </row>
    <row r="124" spans="8:9" ht="15" hidden="1">
      <c r="H124" s="5">
        <f>Master!L20</f>
        <v>0</v>
      </c>
      <c r="I124" s="5">
        <f>Master!O20</f>
        <v>0</v>
      </c>
    </row>
    <row r="125" spans="8:9" ht="15" hidden="1">
      <c r="I125" s="5">
        <f>Master!Q7</f>
        <v>0</v>
      </c>
    </row>
    <row r="126" spans="8:9" ht="15" hidden="1">
      <c r="I126" s="5">
        <f>Master!Q8</f>
        <v>0</v>
      </c>
    </row>
    <row r="127" spans="8:9" ht="15" hidden="1">
      <c r="I127" s="5">
        <f>Master!Q9</f>
        <v>0</v>
      </c>
    </row>
    <row r="128" spans="8:9" ht="15" hidden="1">
      <c r="I128" s="5">
        <f>Master!Q10</f>
        <v>0</v>
      </c>
    </row>
    <row r="129" spans="9:9" ht="15" hidden="1">
      <c r="I129" s="5">
        <f>Master!Q11</f>
        <v>0</v>
      </c>
    </row>
    <row r="130" spans="9:9" ht="15" hidden="1">
      <c r="I130" s="5">
        <f>Master!Q12</f>
        <v>0</v>
      </c>
    </row>
    <row r="131" spans="9:9" ht="15" hidden="1">
      <c r="I131" s="5">
        <f>Master!Q13</f>
        <v>0</v>
      </c>
    </row>
    <row r="132" spans="9:9" ht="15" hidden="1">
      <c r="I132" s="5">
        <f>Master!Q14</f>
        <v>0</v>
      </c>
    </row>
    <row r="133" spans="9:9" ht="15" hidden="1">
      <c r="I133" s="5">
        <f>Master!Q15</f>
        <v>0</v>
      </c>
    </row>
    <row r="134" spans="9:9" ht="15" hidden="1">
      <c r="I134" s="5">
        <f>Master!Q16</f>
        <v>0</v>
      </c>
    </row>
    <row r="135" spans="9:9" ht="15" hidden="1">
      <c r="I135" s="5">
        <f>Master!Q17</f>
        <v>0</v>
      </c>
    </row>
    <row r="136" spans="9:9" ht="15" hidden="1">
      <c r="I136" s="5">
        <f>Master!Q18</f>
        <v>0</v>
      </c>
    </row>
    <row r="137" spans="9:9" ht="15" hidden="1">
      <c r="I137" s="5">
        <f>Master!Q19</f>
        <v>0</v>
      </c>
    </row>
    <row r="138" spans="9:9" ht="15" hidden="1">
      <c r="I138" s="5">
        <f>Master!Q20</f>
        <v>0</v>
      </c>
    </row>
    <row r="139" spans="9:9" ht="15" hidden="1">
      <c r="I139" s="1"/>
    </row>
    <row r="140" spans="9:9" ht="15" hidden="1">
      <c r="I140" s="1"/>
    </row>
    <row r="141" spans="9:9" ht="15" hidden="1">
      <c r="I141" s="1"/>
    </row>
    <row r="142" spans="9:9" ht="15" hidden="1">
      <c r="I142" s="1"/>
    </row>
    <row r="143" spans="9:9" ht="15" hidden="1">
      <c r="I143" s="1"/>
    </row>
    <row r="144" spans="9:9" ht="15" hidden="1">
      <c r="I144" s="1"/>
    </row>
    <row r="145" spans="9:9" ht="15" hidden="1">
      <c r="I145" s="1"/>
    </row>
    <row r="146" spans="9:9" ht="15" hidden="1">
      <c r="I146" s="1"/>
    </row>
    <row r="147" spans="9:9" ht="15" hidden="1">
      <c r="I147" s="1"/>
    </row>
    <row r="148" spans="9:9" ht="15" hidden="1">
      <c r="I148" s="1"/>
    </row>
    <row r="149" spans="9:9" ht="15" hidden="1">
      <c r="I149" s="1"/>
    </row>
    <row r="150" spans="9:9" ht="15" hidden="1">
      <c r="I150" s="1"/>
    </row>
    <row r="151" spans="9:9" ht="15" hidden="1">
      <c r="I151" s="1"/>
    </row>
  </sheetData>
  <sheetProtection password="E8FA" sheet="1" objects="1" scenarios="1" formatCells="0" formatColumns="0" formatRows="0" insertColumns="0" insertRows="0" deleteColumns="0" deleteRows="0" selectLockedCells="1"/>
  <mergeCells count="123">
    <mergeCell ref="EB7:EE7"/>
    <mergeCell ref="EF7:EI7"/>
    <mergeCell ref="EJ7:EM7"/>
    <mergeCell ref="EN7:EQ7"/>
    <mergeCell ref="CO6:CO7"/>
    <mergeCell ref="B6:B7"/>
    <mergeCell ref="C6:C7"/>
    <mergeCell ref="D6:D7"/>
    <mergeCell ref="E6:E7"/>
    <mergeCell ref="F6:F7"/>
    <mergeCell ref="G6:G7"/>
    <mergeCell ref="H6:H7"/>
    <mergeCell ref="I6:I7"/>
    <mergeCell ref="CM5:CM6"/>
    <mergeCell ref="J6:J7"/>
    <mergeCell ref="Y6:Y7"/>
    <mergeCell ref="B5:J5"/>
    <mergeCell ref="S5:U5"/>
    <mergeCell ref="W5:W6"/>
    <mergeCell ref="O5:R5"/>
    <mergeCell ref="K5:N5"/>
    <mergeCell ref="CU5:CU6"/>
    <mergeCell ref="CV5:CV7"/>
    <mergeCell ref="CW6:CW7"/>
    <mergeCell ref="AW5:AY5"/>
    <mergeCell ref="BC6:BC7"/>
    <mergeCell ref="DR4:DR7"/>
    <mergeCell ref="DS4:DS7"/>
    <mergeCell ref="DT4:DT7"/>
    <mergeCell ref="DU4:DU7"/>
    <mergeCell ref="DW4:DW7"/>
    <mergeCell ref="X5:X7"/>
    <mergeCell ref="DN4:DN7"/>
    <mergeCell ref="DO4:DO7"/>
    <mergeCell ref="DP4:DP7"/>
    <mergeCell ref="DQ4:DQ7"/>
    <mergeCell ref="BA5:BA6"/>
    <mergeCell ref="BB5:BB7"/>
    <mergeCell ref="CH5:CH6"/>
    <mergeCell ref="CN5:CN7"/>
    <mergeCell ref="CP4:CW4"/>
    <mergeCell ref="CP5:CP6"/>
    <mergeCell ref="CQ5:CQ6"/>
    <mergeCell ref="CR5:CR6"/>
    <mergeCell ref="CS5:CS6"/>
    <mergeCell ref="CI5:CI6"/>
    <mergeCell ref="CJ5:CJ6"/>
    <mergeCell ref="CX4:DE4"/>
    <mergeCell ref="F3:G3"/>
    <mergeCell ref="I3:J3"/>
    <mergeCell ref="K3:Y3"/>
    <mergeCell ref="CH3:CO3"/>
    <mergeCell ref="K2:S2"/>
    <mergeCell ref="U2:Y2"/>
    <mergeCell ref="B1:J2"/>
    <mergeCell ref="CK5:CK6"/>
    <mergeCell ref="CL5:CL6"/>
    <mergeCell ref="Z1:AN1"/>
    <mergeCell ref="Z3:AN3"/>
    <mergeCell ref="Z4:AN4"/>
    <mergeCell ref="Z5:AC5"/>
    <mergeCell ref="AD5:AG5"/>
    <mergeCell ref="AH5:AJ5"/>
    <mergeCell ref="AL5:AL6"/>
    <mergeCell ref="AM5:AM7"/>
    <mergeCell ref="AN6:AN7"/>
    <mergeCell ref="K1:Y1"/>
    <mergeCell ref="CH1:DX1"/>
    <mergeCell ref="DQ3:DW3"/>
    <mergeCell ref="DX3:DX7"/>
    <mergeCell ref="CT5:CT6"/>
    <mergeCell ref="CX3:DE3"/>
    <mergeCell ref="DY1:DZ108"/>
    <mergeCell ref="B4:E4"/>
    <mergeCell ref="F4:G4"/>
    <mergeCell ref="I4:J4"/>
    <mergeCell ref="K4:Y4"/>
    <mergeCell ref="CH4:CO4"/>
    <mergeCell ref="AO1:BC1"/>
    <mergeCell ref="AO3:BC3"/>
    <mergeCell ref="AO4:BC4"/>
    <mergeCell ref="AO5:AR5"/>
    <mergeCell ref="AS5:AV5"/>
    <mergeCell ref="BD1:BR1"/>
    <mergeCell ref="BD3:BR3"/>
    <mergeCell ref="BD4:BR4"/>
    <mergeCell ref="BD5:BG5"/>
    <mergeCell ref="BH5:BK5"/>
    <mergeCell ref="BL5:BN5"/>
    <mergeCell ref="BP5:BP6"/>
    <mergeCell ref="BQ5:BQ7"/>
    <mergeCell ref="BR6:BR7"/>
    <mergeCell ref="Z2:DX2"/>
    <mergeCell ref="B3:E3"/>
    <mergeCell ref="CP3:CW3"/>
    <mergeCell ref="DN3:DP3"/>
    <mergeCell ref="CX5:CX6"/>
    <mergeCell ref="CY5:CY6"/>
    <mergeCell ref="CZ5:CZ6"/>
    <mergeCell ref="DA5:DA6"/>
    <mergeCell ref="DB5:DB6"/>
    <mergeCell ref="DC5:DC6"/>
    <mergeCell ref="DD5:DD7"/>
    <mergeCell ref="DE6:DE7"/>
    <mergeCell ref="DF3:DM3"/>
    <mergeCell ref="DF4:DM4"/>
    <mergeCell ref="DF5:DF6"/>
    <mergeCell ref="DG5:DG6"/>
    <mergeCell ref="DH5:DH6"/>
    <mergeCell ref="DI5:DI6"/>
    <mergeCell ref="DJ5:DJ6"/>
    <mergeCell ref="DK5:DK6"/>
    <mergeCell ref="DL5:DL7"/>
    <mergeCell ref="DM6:DM7"/>
    <mergeCell ref="BS1:CG1"/>
    <mergeCell ref="BS3:CG3"/>
    <mergeCell ref="BS4:CG4"/>
    <mergeCell ref="BS5:BV5"/>
    <mergeCell ref="BW5:BZ5"/>
    <mergeCell ref="CA5:CC5"/>
    <mergeCell ref="CE5:CE6"/>
    <mergeCell ref="CF5:CF7"/>
    <mergeCell ref="CG6:CG7"/>
  </mergeCells>
  <conditionalFormatting sqref="Y9:DM108">
    <cfRule type="cellIs" dxfId="1004" priority="154" operator="equal">
      <formula>"E"</formula>
    </cfRule>
    <cfRule type="cellIs" dxfId="1003" priority="155" operator="equal">
      <formula>"D"</formula>
    </cfRule>
    <cfRule type="cellIs" dxfId="1002" priority="156" operator="equal">
      <formula>"C"</formula>
    </cfRule>
    <cfRule type="cellIs" dxfId="1001" priority="157" operator="equal">
      <formula>"B"</formula>
    </cfRule>
    <cfRule type="cellIs" dxfId="1000" priority="158" operator="equal">
      <formula>"A"</formula>
    </cfRule>
  </conditionalFormatting>
  <conditionalFormatting sqref="CM9:CM108 W9:W108 CO9:DM108 DQ9:DX108 Y9:CG108">
    <cfRule type="cellIs" dxfId="999" priority="153" operator="equal">
      <formula>0</formula>
    </cfRule>
  </conditionalFormatting>
  <conditionalFormatting sqref="DP9:DP108">
    <cfRule type="cellIs" dxfId="998" priority="152" operator="lessThan">
      <formula>75</formula>
    </cfRule>
  </conditionalFormatting>
  <conditionalFormatting sqref="DT9:DT108">
    <cfRule type="cellIs" dxfId="997" priority="151" operator="equal">
      <formula>"promoted"</formula>
    </cfRule>
  </conditionalFormatting>
  <conditionalFormatting sqref="DU9:DV108">
    <cfRule type="cellIs" dxfId="996" priority="148" operator="equal">
      <formula>"Promoted"</formula>
    </cfRule>
    <cfRule type="cellIs" dxfId="995" priority="149" operator="equal">
      <formula>"Passed"</formula>
    </cfRule>
    <cfRule type="cellIs" dxfId="994" priority="150" operator="equal">
      <formula>"Transfered"</formula>
    </cfRule>
  </conditionalFormatting>
  <conditionalFormatting sqref="F4:G4 I4:J4">
    <cfRule type="cellIs" dxfId="993" priority="147" operator="equal">
      <formula>0</formula>
    </cfRule>
  </conditionalFormatting>
  <conditionalFormatting sqref="S9:U108 A9:Q108 W9:DX108">
    <cfRule type="expression" dxfId="992" priority="144">
      <formula>$A9="TC"</formula>
    </cfRule>
    <cfRule type="expression" dxfId="991" priority="145">
      <formula>$A9="NSO"</formula>
    </cfRule>
    <cfRule type="expression" dxfId="990" priority="146">
      <formula>$A9="ab"</formula>
    </cfRule>
  </conditionalFormatting>
  <conditionalFormatting sqref="S9:U108 B9:Q108 W9:DX108">
    <cfRule type="expression" dxfId="989" priority="143">
      <formula>$B9=0</formula>
    </cfRule>
  </conditionalFormatting>
  <conditionalFormatting sqref="U2:Z2">
    <cfRule type="cellIs" dxfId="988" priority="136" operator="equal">
      <formula>0</formula>
    </cfRule>
  </conditionalFormatting>
  <conditionalFormatting sqref="DX9:DX108">
    <cfRule type="expression" dxfId="987" priority="132">
      <formula>$A9="TC"</formula>
    </cfRule>
    <cfRule type="expression" dxfId="986" priority="133">
      <formula>$A9="NSO"</formula>
    </cfRule>
    <cfRule type="expression" dxfId="985" priority="134">
      <formula>$A9="ab"</formula>
    </cfRule>
  </conditionalFormatting>
  <conditionalFormatting sqref="DX9:DX108">
    <cfRule type="expression" dxfId="984" priority="131">
      <formula>$B9=0</formula>
    </cfRule>
  </conditionalFormatting>
  <conditionalFormatting sqref="DX9:DX108">
    <cfRule type="expression" dxfId="983" priority="127">
      <formula>$A9="TC"</formula>
    </cfRule>
    <cfRule type="expression" dxfId="982" priority="128">
      <formula>$A9="NSO"</formula>
    </cfRule>
    <cfRule type="expression" dxfId="981" priority="129">
      <formula>$A9="ab"</formula>
    </cfRule>
  </conditionalFormatting>
  <conditionalFormatting sqref="DX9:DX108">
    <cfRule type="expression" dxfId="980" priority="126">
      <formula>$B9=0</formula>
    </cfRule>
  </conditionalFormatting>
  <conditionalFormatting sqref="DX9:DX108">
    <cfRule type="expression" dxfId="979" priority="122">
      <formula>$A9="TC"</formula>
    </cfRule>
    <cfRule type="expression" dxfId="978" priority="123">
      <formula>$A9="NSO"</formula>
    </cfRule>
    <cfRule type="expression" dxfId="977" priority="124">
      <formula>$A9="ab"</formula>
    </cfRule>
  </conditionalFormatting>
  <conditionalFormatting sqref="DX9:DX108">
    <cfRule type="expression" dxfId="976" priority="121">
      <formula>$B9=0</formula>
    </cfRule>
  </conditionalFormatting>
  <conditionalFormatting sqref="DX9:DX108">
    <cfRule type="expression" dxfId="975" priority="117">
      <formula>$A9="TC"</formula>
    </cfRule>
    <cfRule type="expression" dxfId="974" priority="118">
      <formula>$A9="NSO"</formula>
    </cfRule>
    <cfRule type="expression" dxfId="973" priority="119">
      <formula>$A9="ab"</formula>
    </cfRule>
  </conditionalFormatting>
  <conditionalFormatting sqref="DX9:DX108">
    <cfRule type="expression" dxfId="972" priority="116">
      <formula>$B9=0</formula>
    </cfRule>
  </conditionalFormatting>
  <conditionalFormatting sqref="C9:DX108">
    <cfRule type="expression" dxfId="971" priority="110">
      <formula>$C9=0</formula>
    </cfRule>
  </conditionalFormatting>
  <conditionalFormatting sqref="S9:U108 AM10:AM108">
    <cfRule type="expression" dxfId="970" priority="101">
      <formula>$A9="TC"</formula>
    </cfRule>
    <cfRule type="expression" dxfId="969" priority="102">
      <formula>$A9="NSO"</formula>
    </cfRule>
    <cfRule type="expression" dxfId="968" priority="103">
      <formula>$A9="ab"</formula>
    </cfRule>
  </conditionalFormatting>
  <conditionalFormatting sqref="S9:U108 AM10:AM108">
    <cfRule type="expression" dxfId="967" priority="100">
      <formula>$B9=0</formula>
    </cfRule>
  </conditionalFormatting>
  <conditionalFormatting sqref="S9:U108 AM10:AM108">
    <cfRule type="expression" dxfId="966" priority="90">
      <formula>$A9="TC"</formula>
    </cfRule>
    <cfRule type="expression" dxfId="965" priority="91">
      <formula>$A9="NSO"</formula>
    </cfRule>
    <cfRule type="expression" dxfId="964" priority="92">
      <formula>$A9="ab"</formula>
    </cfRule>
  </conditionalFormatting>
  <conditionalFormatting sqref="S9:U108 AM10:AM108">
    <cfRule type="expression" dxfId="963" priority="80">
      <formula>$A9="TC"</formula>
    </cfRule>
    <cfRule type="expression" dxfId="962" priority="81">
      <formula>$A9="NSO"</formula>
    </cfRule>
    <cfRule type="expression" dxfId="961" priority="82">
      <formula>$A9="ab"</formula>
    </cfRule>
  </conditionalFormatting>
  <conditionalFormatting sqref="B9:B108">
    <cfRule type="expression" dxfId="960" priority="76">
      <formula>$A9="TC"</formula>
    </cfRule>
    <cfRule type="expression" dxfId="959" priority="77">
      <formula>$A9="NSO"</formula>
    </cfRule>
    <cfRule type="expression" dxfId="958" priority="78">
      <formula>$A9="ab"</formula>
    </cfRule>
  </conditionalFormatting>
  <conditionalFormatting sqref="B9:B108">
    <cfRule type="expression" dxfId="957" priority="75">
      <formula>$B9=0</formula>
    </cfRule>
  </conditionalFormatting>
  <conditionalFormatting sqref="B9:B108">
    <cfRule type="expression" dxfId="956" priority="72">
      <formula>$A9="TC"</formula>
    </cfRule>
    <cfRule type="expression" dxfId="955" priority="73">
      <formula>$A9="NSO"</formula>
    </cfRule>
    <cfRule type="expression" dxfId="954" priority="74">
      <formula>$A9="ab"</formula>
    </cfRule>
  </conditionalFormatting>
  <conditionalFormatting sqref="B9:B108">
    <cfRule type="expression" dxfId="953" priority="71">
      <formula>$C9=0</formula>
    </cfRule>
  </conditionalFormatting>
  <conditionalFormatting sqref="B9:B108">
    <cfRule type="expression" dxfId="952" priority="68">
      <formula>$A9="TC"</formula>
    </cfRule>
    <cfRule type="expression" dxfId="951" priority="69">
      <formula>$A9="NSO"</formula>
    </cfRule>
    <cfRule type="expression" dxfId="950" priority="70">
      <formula>$A9="ab"</formula>
    </cfRule>
  </conditionalFormatting>
  <conditionalFormatting sqref="B9:B108">
    <cfRule type="expression" dxfId="949" priority="67">
      <formula>$B9=0</formula>
    </cfRule>
  </conditionalFormatting>
  <conditionalFormatting sqref="AH9:AJ108">
    <cfRule type="expression" dxfId="948" priority="38">
      <formula>$A9="TC"</formula>
    </cfRule>
    <cfRule type="expression" dxfId="947" priority="39">
      <formula>$A9="NSO"</formula>
    </cfRule>
    <cfRule type="expression" dxfId="946" priority="40">
      <formula>$A9="ab"</formula>
    </cfRule>
  </conditionalFormatting>
  <conditionalFormatting sqref="AH9:AJ108">
    <cfRule type="expression" dxfId="945" priority="37">
      <formula>$B9=0</formula>
    </cfRule>
  </conditionalFormatting>
  <conditionalFormatting sqref="AH9:AJ108">
    <cfRule type="expression" dxfId="944" priority="34">
      <formula>$A9="TC"</formula>
    </cfRule>
    <cfRule type="expression" dxfId="943" priority="35">
      <formula>$A9="NSO"</formula>
    </cfRule>
    <cfRule type="expression" dxfId="942" priority="36">
      <formula>$A9="ab"</formula>
    </cfRule>
  </conditionalFormatting>
  <conditionalFormatting sqref="AH9:AJ108">
    <cfRule type="expression" dxfId="941" priority="31">
      <formula>$A9="TC"</formula>
    </cfRule>
    <cfRule type="expression" dxfId="940" priority="32">
      <formula>$A9="NSO"</formula>
    </cfRule>
    <cfRule type="expression" dxfId="939" priority="33">
      <formula>$A9="ab"</formula>
    </cfRule>
  </conditionalFormatting>
  <conditionalFormatting sqref="AW9:AY108">
    <cfRule type="expression" dxfId="938" priority="28">
      <formula>$A9="TC"</formula>
    </cfRule>
    <cfRule type="expression" dxfId="937" priority="29">
      <formula>$A9="NSO"</formula>
    </cfRule>
    <cfRule type="expression" dxfId="936" priority="30">
      <formula>$A9="ab"</formula>
    </cfRule>
  </conditionalFormatting>
  <conditionalFormatting sqref="AW9:AY108">
    <cfRule type="expression" dxfId="935" priority="27">
      <formula>$B9=0</formula>
    </cfRule>
  </conditionalFormatting>
  <conditionalFormatting sqref="AW9:AY108">
    <cfRule type="expression" dxfId="934" priority="24">
      <formula>$A9="TC"</formula>
    </cfRule>
    <cfRule type="expression" dxfId="933" priority="25">
      <formula>$A9="NSO"</formula>
    </cfRule>
    <cfRule type="expression" dxfId="932" priority="26">
      <formula>$A9="ab"</formula>
    </cfRule>
  </conditionalFormatting>
  <conditionalFormatting sqref="AW9:AY108">
    <cfRule type="expression" dxfId="931" priority="21">
      <formula>$A9="TC"</formula>
    </cfRule>
    <cfRule type="expression" dxfId="930" priority="22">
      <formula>$A9="NSO"</formula>
    </cfRule>
    <cfRule type="expression" dxfId="929" priority="23">
      <formula>$A9="ab"</formula>
    </cfRule>
  </conditionalFormatting>
  <conditionalFormatting sqref="BL9:BN108">
    <cfRule type="expression" dxfId="928" priority="18">
      <formula>$A9="TC"</formula>
    </cfRule>
    <cfRule type="expression" dxfId="927" priority="19">
      <formula>$A9="NSO"</formula>
    </cfRule>
    <cfRule type="expression" dxfId="926" priority="20">
      <formula>$A9="ab"</formula>
    </cfRule>
  </conditionalFormatting>
  <conditionalFormatting sqref="BL9:BN108">
    <cfRule type="expression" dxfId="925" priority="17">
      <formula>$B9=0</formula>
    </cfRule>
  </conditionalFormatting>
  <conditionalFormatting sqref="BL9:BN108">
    <cfRule type="expression" dxfId="924" priority="14">
      <formula>$A9="TC"</formula>
    </cfRule>
    <cfRule type="expression" dxfId="923" priority="15">
      <formula>$A9="NSO"</formula>
    </cfRule>
    <cfRule type="expression" dxfId="922" priority="16">
      <formula>$A9="ab"</formula>
    </cfRule>
  </conditionalFormatting>
  <conditionalFormatting sqref="BL9:BN108">
    <cfRule type="expression" dxfId="921" priority="11">
      <formula>$A9="TC"</formula>
    </cfRule>
    <cfRule type="expression" dxfId="920" priority="12">
      <formula>$A9="NSO"</formula>
    </cfRule>
    <cfRule type="expression" dxfId="919" priority="13">
      <formula>$A9="ab"</formula>
    </cfRule>
  </conditionalFormatting>
  <conditionalFormatting sqref="CA9:CC108">
    <cfRule type="expression" dxfId="918" priority="8">
      <formula>$A9="TC"</formula>
    </cfRule>
    <cfRule type="expression" dxfId="917" priority="9">
      <formula>$A9="NSO"</formula>
    </cfRule>
    <cfRule type="expression" dxfId="916" priority="10">
      <formula>$A9="ab"</formula>
    </cfRule>
  </conditionalFormatting>
  <conditionalFormatting sqref="CA9:CC108">
    <cfRule type="expression" dxfId="915" priority="7">
      <formula>$B9=0</formula>
    </cfRule>
  </conditionalFormatting>
  <conditionalFormatting sqref="CA9:CC108">
    <cfRule type="expression" dxfId="914" priority="4">
      <formula>$A9="TC"</formula>
    </cfRule>
    <cfRule type="expression" dxfId="913" priority="5">
      <formula>$A9="NSO"</formula>
    </cfRule>
    <cfRule type="expression" dxfId="912" priority="6">
      <formula>$A9="ab"</formula>
    </cfRule>
  </conditionalFormatting>
  <conditionalFormatting sqref="CA9:CC108">
    <cfRule type="expression" dxfId="911" priority="1">
      <formula>$A9="TC"</formula>
    </cfRule>
    <cfRule type="expression" dxfId="910" priority="2">
      <formula>$A9="NSO"</formula>
    </cfRule>
    <cfRule type="expression" dxfId="909" priority="3">
      <formula>$A9="ab"</formula>
    </cfRule>
  </conditionalFormatting>
  <dataValidations count="5">
    <dataValidation type="list" allowBlank="1" showInputMessage="1" showErrorMessage="1" sqref="CX4:DM4">
      <formula1>$I$127:$I$151</formula1>
    </dataValidation>
    <dataValidation type="list" allowBlank="1" showInputMessage="1" showErrorMessage="1" sqref="I4:J4">
      <formula1>"0, (A), (B), (C), (D)"</formula1>
    </dataValidation>
    <dataValidation type="list" allowBlank="1" showInputMessage="1" showErrorMessage="1" sqref="K3:BD3 BS3:DM3">
      <formula1>$H$111:$H$124</formula1>
    </dataValidation>
    <dataValidation type="list" allowBlank="1" showInputMessage="1" showErrorMessage="1" sqref="K4:CW4">
      <formula1>$I$111:$I$138</formula1>
    </dataValidation>
    <dataValidation type="custom" allowBlank="1" showInputMessage="1" showErrorMessage="1" error="कृपया सही वैल्यू भरें" sqref="K9:M108 O9:O108 Q9:Q108 S9:S108 U9:U108 Z9:AB108 AD9:AD108 AF9:AF108 AH9:AH108 AJ9:AJ108 AO9:AQ108 AS9:AS108 AU9:AU108 AW9:AW108 AY9:AY108 BD9:BF108 BH9:BH108 BJ9:BJ108 BL9:BL108 BN9:BN108 CH9:CL108 CP9:CT108 CX9:DB108 BS9:BU108 BW9:BW108 BY9:BY108 CA9:CA108 CC9:CC108">
      <formula1>OR(K9&lt;=K$7,K9="ML",K9="NA",K9="AB")</formula1>
    </dataValidation>
  </dataValidations>
  <pageMargins left="0.18" right="0.17" top="0.2" bottom="0.19" header="0.17" footer="0.16"/>
  <pageSetup paperSize="9" scale="62" orientation="landscape" r:id="rId1"/>
</worksheet>
</file>

<file path=xl/worksheets/sheet4.xml><?xml version="1.0" encoding="utf-8"?>
<worksheet xmlns="http://schemas.openxmlformats.org/spreadsheetml/2006/main" xmlns:r="http://schemas.openxmlformats.org/officeDocument/2006/relationships">
  <sheetPr>
    <tabColor rgb="FF0070C0"/>
  </sheetPr>
  <dimension ref="A1:DV111"/>
  <sheetViews>
    <sheetView zoomScaleSheetLayoutView="85" workbookViewId="0">
      <selection activeCell="BS5" sqref="BS5"/>
    </sheetView>
  </sheetViews>
  <sheetFormatPr defaultColWidth="0" defaultRowHeight="15" zeroHeight="1"/>
  <cols>
    <col min="1" max="1" width="1.7109375" customWidth="1"/>
    <col min="2" max="2" width="5.85546875" customWidth="1"/>
    <col min="3" max="3" width="9.140625" customWidth="1"/>
    <col min="4" max="4" width="7.42578125" hidden="1" customWidth="1"/>
    <col min="5" max="5" width="5.140625" customWidth="1"/>
    <col min="6" max="8" width="15.28515625" customWidth="1"/>
    <col min="9" max="9" width="9.42578125" customWidth="1"/>
    <col min="10" max="16" width="3.42578125" style="275" customWidth="1"/>
    <col min="17" max="18" width="4.28515625" style="275" customWidth="1"/>
    <col min="19" max="20" width="3.42578125" style="275" customWidth="1"/>
    <col min="21" max="22" width="4.28515625" style="275" customWidth="1"/>
    <col min="23" max="23" width="4.28515625" style="275" hidden="1" customWidth="1"/>
    <col min="24" max="24" width="4.28515625" style="275" customWidth="1"/>
    <col min="25" max="31" width="3.42578125" style="275" customWidth="1"/>
    <col min="32" max="33" width="4.28515625" style="275" customWidth="1"/>
    <col min="34" max="35" width="3.42578125" style="275" customWidth="1"/>
    <col min="36" max="37" width="4.28515625" style="275" customWidth="1"/>
    <col min="38" max="38" width="4.28515625" style="275" hidden="1" customWidth="1"/>
    <col min="39" max="39" width="4.28515625" style="275" customWidth="1"/>
    <col min="40" max="47" width="3.5703125" style="275" customWidth="1"/>
    <col min="48" max="52" width="4.28515625" style="275" customWidth="1"/>
    <col min="53" max="53" width="4.28515625" style="275" hidden="1" customWidth="1"/>
    <col min="54" max="67" width="4.28515625" style="275" customWidth="1"/>
    <col min="68" max="68" width="4.28515625" style="275" hidden="1" customWidth="1"/>
    <col min="69" max="82" width="4.28515625" style="275" customWidth="1"/>
    <col min="83" max="83" width="4.28515625" style="275" hidden="1" customWidth="1"/>
    <col min="84" max="90" width="4.28515625" style="275" customWidth="1"/>
    <col min="91" max="91" width="4.28515625" style="275" hidden="1" customWidth="1"/>
    <col min="92" max="98" width="4.28515625" style="275" customWidth="1"/>
    <col min="99" max="99" width="4.28515625" style="275" hidden="1" customWidth="1"/>
    <col min="100" max="106" width="4.28515625" style="275" customWidth="1"/>
    <col min="107" max="107" width="4.28515625" style="275" hidden="1" customWidth="1"/>
    <col min="108" max="108" width="4.28515625" style="275" customWidth="1"/>
    <col min="109" max="116" width="4.28515625" style="275" hidden="1" customWidth="1"/>
    <col min="117" max="120" width="4.28515625" style="275" customWidth="1"/>
    <col min="121" max="121" width="4.42578125" style="275" customWidth="1"/>
    <col min="122" max="122" width="5.42578125" style="275" customWidth="1"/>
    <col min="123" max="123" width="4.28515625" style="275" customWidth="1"/>
    <col min="124" max="124" width="8.140625" style="275" customWidth="1"/>
    <col min="125" max="125" width="4.28515625" style="275" hidden="1" customWidth="1"/>
    <col min="126" max="126" width="4.28515625" style="275" customWidth="1"/>
    <col min="127" max="16384" width="9.140625" hidden="1"/>
  </cols>
  <sheetData>
    <row r="1" spans="1:126" ht="15.75" thickBot="1">
      <c r="A1" s="867"/>
      <c r="B1" s="867"/>
      <c r="C1" s="867"/>
      <c r="D1" s="867"/>
      <c r="E1" s="867"/>
      <c r="F1" s="867"/>
      <c r="G1" s="867"/>
      <c r="H1" s="867"/>
      <c r="I1" s="867"/>
      <c r="J1" s="867"/>
      <c r="K1" s="867"/>
      <c r="L1" s="867"/>
      <c r="M1" s="867"/>
      <c r="N1" s="867"/>
      <c r="O1" s="867"/>
      <c r="P1" s="867"/>
      <c r="Q1" s="867"/>
      <c r="R1" s="867"/>
      <c r="S1" s="867"/>
      <c r="T1" s="867"/>
      <c r="U1" s="867"/>
      <c r="V1" s="867"/>
      <c r="W1" s="867"/>
      <c r="X1" s="867"/>
      <c r="Y1" s="867"/>
      <c r="Z1" s="867"/>
      <c r="AA1" s="867"/>
      <c r="AB1" s="867"/>
      <c r="AC1" s="867"/>
      <c r="AD1" s="867"/>
      <c r="AE1" s="867"/>
      <c r="AF1" s="867"/>
      <c r="AG1" s="867"/>
      <c r="AH1" s="867"/>
      <c r="AI1" s="867"/>
      <c r="AJ1" s="867"/>
      <c r="AK1" s="867"/>
      <c r="AL1" s="867"/>
      <c r="AM1" s="867"/>
      <c r="AN1" s="867"/>
      <c r="AO1" s="867"/>
      <c r="AP1" s="867"/>
      <c r="AQ1" s="867"/>
      <c r="AR1" s="867"/>
      <c r="AS1" s="867"/>
      <c r="AT1" s="867"/>
      <c r="AU1" s="867"/>
      <c r="AV1" s="867"/>
      <c r="AW1" s="867"/>
      <c r="AX1" s="867"/>
      <c r="AY1" s="867"/>
      <c r="AZ1" s="867"/>
      <c r="BA1" s="867"/>
      <c r="BB1" s="867"/>
      <c r="BC1" s="867"/>
      <c r="BD1" s="867"/>
      <c r="BE1" s="867"/>
      <c r="BF1" s="867"/>
      <c r="BG1" s="867"/>
      <c r="BH1" s="867"/>
      <c r="BI1" s="867"/>
      <c r="BJ1" s="867"/>
      <c r="BK1" s="867"/>
      <c r="BL1" s="867"/>
      <c r="BM1" s="867"/>
      <c r="BN1" s="867"/>
      <c r="BO1" s="867"/>
      <c r="BP1" s="867"/>
      <c r="BQ1" s="867"/>
      <c r="BR1" s="867"/>
      <c r="BS1" s="867"/>
      <c r="BT1" s="867"/>
      <c r="BU1" s="867"/>
      <c r="BV1" s="867"/>
      <c r="BW1" s="867"/>
      <c r="BX1" s="867"/>
      <c r="BY1" s="867"/>
      <c r="BZ1" s="867"/>
      <c r="CA1" s="867"/>
      <c r="CB1" s="867"/>
      <c r="CC1" s="867"/>
      <c r="CD1" s="867"/>
      <c r="CE1" s="867"/>
      <c r="CF1" s="867"/>
      <c r="CG1" s="867"/>
      <c r="CH1" s="867"/>
      <c r="CI1" s="867"/>
      <c r="CJ1" s="867"/>
      <c r="CK1" s="867"/>
      <c r="CL1" s="867"/>
      <c r="CM1" s="867"/>
      <c r="CN1" s="867"/>
      <c r="CO1" s="867"/>
      <c r="CP1" s="867"/>
      <c r="CQ1" s="867"/>
      <c r="CR1" s="867"/>
      <c r="CS1" s="867"/>
      <c r="CT1" s="867"/>
      <c r="CU1" s="867"/>
      <c r="CV1" s="867"/>
      <c r="CW1" s="867"/>
      <c r="CX1" s="867"/>
      <c r="CY1" s="867"/>
      <c r="CZ1" s="867"/>
      <c r="DA1" s="867"/>
      <c r="DB1" s="867"/>
      <c r="DC1" s="867"/>
      <c r="DD1" s="867"/>
      <c r="DE1" s="867"/>
      <c r="DF1" s="867"/>
      <c r="DG1" s="867"/>
      <c r="DH1" s="867"/>
      <c r="DI1" s="867"/>
      <c r="DJ1" s="867"/>
      <c r="DK1" s="867"/>
      <c r="DL1" s="867"/>
      <c r="DM1" s="867"/>
      <c r="DN1" s="867"/>
      <c r="DO1" s="867"/>
      <c r="DP1" s="867"/>
      <c r="DQ1" s="867"/>
      <c r="DR1" s="867"/>
      <c r="DS1" s="867"/>
      <c r="DT1" s="867"/>
      <c r="DU1" s="867"/>
      <c r="DV1" s="867"/>
    </row>
    <row r="2" spans="1:126" ht="16.5" customHeight="1" thickBot="1">
      <c r="A2" s="867"/>
      <c r="B2" s="889" t="s">
        <v>120</v>
      </c>
      <c r="C2" s="890"/>
      <c r="D2" s="890"/>
      <c r="E2" s="890"/>
      <c r="F2" s="890"/>
      <c r="G2" s="283"/>
      <c r="H2" s="283"/>
      <c r="I2" s="284"/>
      <c r="J2" s="845" t="str">
        <f>'Result Entry'!K3</f>
        <v>Hindi</v>
      </c>
      <c r="K2" s="846"/>
      <c r="L2" s="846"/>
      <c r="M2" s="846"/>
      <c r="N2" s="846"/>
      <c r="O2" s="846"/>
      <c r="P2" s="847"/>
      <c r="Q2" s="847"/>
      <c r="R2" s="847"/>
      <c r="S2" s="847"/>
      <c r="T2" s="847"/>
      <c r="U2" s="847"/>
      <c r="V2" s="847"/>
      <c r="W2" s="847"/>
      <c r="X2" s="848"/>
      <c r="Y2" s="845" t="str">
        <f>'Result Entry'!Z3</f>
        <v>Mathematics</v>
      </c>
      <c r="Z2" s="846"/>
      <c r="AA2" s="846"/>
      <c r="AB2" s="846"/>
      <c r="AC2" s="846"/>
      <c r="AD2" s="846"/>
      <c r="AE2" s="847"/>
      <c r="AF2" s="847"/>
      <c r="AG2" s="847"/>
      <c r="AH2" s="847"/>
      <c r="AI2" s="847"/>
      <c r="AJ2" s="847"/>
      <c r="AK2" s="847"/>
      <c r="AL2" s="847"/>
      <c r="AM2" s="848"/>
      <c r="AN2" s="845" t="str">
        <f>'Result Entry'!AO3</f>
        <v>English</v>
      </c>
      <c r="AO2" s="846"/>
      <c r="AP2" s="846"/>
      <c r="AQ2" s="846"/>
      <c r="AR2" s="846"/>
      <c r="AS2" s="846"/>
      <c r="AT2" s="847"/>
      <c r="AU2" s="847"/>
      <c r="AV2" s="847"/>
      <c r="AW2" s="847"/>
      <c r="AX2" s="847"/>
      <c r="AY2" s="847"/>
      <c r="AZ2" s="847"/>
      <c r="BA2" s="847"/>
      <c r="BB2" s="848"/>
      <c r="BC2" s="845" t="str">
        <f>'Result Entry'!BD3</f>
        <v>Env. Study</v>
      </c>
      <c r="BD2" s="846"/>
      <c r="BE2" s="846"/>
      <c r="BF2" s="846"/>
      <c r="BG2" s="846"/>
      <c r="BH2" s="846"/>
      <c r="BI2" s="847"/>
      <c r="BJ2" s="847"/>
      <c r="BK2" s="847"/>
      <c r="BL2" s="847"/>
      <c r="BM2" s="847"/>
      <c r="BN2" s="847"/>
      <c r="BO2" s="847"/>
      <c r="BP2" s="847"/>
      <c r="BQ2" s="848"/>
      <c r="BR2" s="845" t="str">
        <f>'Result Entry'!BS3</f>
        <v>Sanskrit/Urdu</v>
      </c>
      <c r="BS2" s="846"/>
      <c r="BT2" s="846"/>
      <c r="BU2" s="846"/>
      <c r="BV2" s="846"/>
      <c r="BW2" s="846"/>
      <c r="BX2" s="847"/>
      <c r="BY2" s="847"/>
      <c r="BZ2" s="847"/>
      <c r="CA2" s="847"/>
      <c r="CB2" s="847"/>
      <c r="CC2" s="847"/>
      <c r="CD2" s="847"/>
      <c r="CE2" s="847"/>
      <c r="CF2" s="848"/>
      <c r="CG2" s="845" t="str">
        <f>'Result Entry'!CH3</f>
        <v>WORK EXP.</v>
      </c>
      <c r="CH2" s="846"/>
      <c r="CI2" s="846"/>
      <c r="CJ2" s="846"/>
      <c r="CK2" s="846"/>
      <c r="CL2" s="847"/>
      <c r="CM2" s="847"/>
      <c r="CN2" s="848"/>
      <c r="CO2" s="845" t="str">
        <f>'Result Entry'!CP3</f>
        <v>ART EDU.</v>
      </c>
      <c r="CP2" s="846"/>
      <c r="CQ2" s="846"/>
      <c r="CR2" s="846"/>
      <c r="CS2" s="846"/>
      <c r="CT2" s="847"/>
      <c r="CU2" s="847"/>
      <c r="CV2" s="848"/>
      <c r="CW2" s="845" t="str">
        <f>'Result Entry'!CX3</f>
        <v>H&amp;P. EDU.</v>
      </c>
      <c r="CX2" s="846"/>
      <c r="CY2" s="846"/>
      <c r="CZ2" s="846"/>
      <c r="DA2" s="846"/>
      <c r="DB2" s="847"/>
      <c r="DC2" s="847"/>
      <c r="DD2" s="848"/>
      <c r="DE2" s="845">
        <f>'Result Entry'!DF3</f>
        <v>0</v>
      </c>
      <c r="DF2" s="846"/>
      <c r="DG2" s="846"/>
      <c r="DH2" s="846"/>
      <c r="DI2" s="846"/>
      <c r="DJ2" s="847"/>
      <c r="DK2" s="847"/>
      <c r="DL2" s="848"/>
      <c r="DM2" s="931" t="s">
        <v>45</v>
      </c>
      <c r="DN2" s="932"/>
      <c r="DO2" s="933"/>
      <c r="DP2" s="934" t="s">
        <v>52</v>
      </c>
      <c r="DQ2" s="935"/>
      <c r="DR2" s="935"/>
      <c r="DS2" s="935"/>
      <c r="DT2" s="935"/>
      <c r="DU2" s="935"/>
      <c r="DV2" s="936"/>
    </row>
    <row r="3" spans="1:126" ht="15.75" customHeight="1">
      <c r="A3" s="867"/>
      <c r="B3" s="943" t="s">
        <v>121</v>
      </c>
      <c r="C3" s="944"/>
      <c r="D3" s="944"/>
      <c r="E3" s="944"/>
      <c r="F3" s="945" t="str">
        <f>Master!E8</f>
        <v>Govt.Sr.Sec.Sch. Raimalwada</v>
      </c>
      <c r="G3" s="945"/>
      <c r="H3" s="945"/>
      <c r="I3" s="946"/>
      <c r="J3" s="849">
        <f>'Result Entry'!K4</f>
        <v>0</v>
      </c>
      <c r="K3" s="850"/>
      <c r="L3" s="850"/>
      <c r="M3" s="850"/>
      <c r="N3" s="850"/>
      <c r="O3" s="850"/>
      <c r="P3" s="851"/>
      <c r="Q3" s="851"/>
      <c r="R3" s="851"/>
      <c r="S3" s="851"/>
      <c r="T3" s="851"/>
      <c r="U3" s="851"/>
      <c r="V3" s="851"/>
      <c r="W3" s="851"/>
      <c r="X3" s="852"/>
      <c r="Y3" s="849">
        <f>'Result Entry'!Z4</f>
        <v>0</v>
      </c>
      <c r="Z3" s="850"/>
      <c r="AA3" s="850"/>
      <c r="AB3" s="850"/>
      <c r="AC3" s="850"/>
      <c r="AD3" s="850"/>
      <c r="AE3" s="851"/>
      <c r="AF3" s="851"/>
      <c r="AG3" s="851"/>
      <c r="AH3" s="851"/>
      <c r="AI3" s="851"/>
      <c r="AJ3" s="851"/>
      <c r="AK3" s="851"/>
      <c r="AL3" s="851"/>
      <c r="AM3" s="852"/>
      <c r="AN3" s="849">
        <f>'Result Entry'!AO4</f>
        <v>0</v>
      </c>
      <c r="AO3" s="850"/>
      <c r="AP3" s="850"/>
      <c r="AQ3" s="850"/>
      <c r="AR3" s="850"/>
      <c r="AS3" s="850"/>
      <c r="AT3" s="851"/>
      <c r="AU3" s="851"/>
      <c r="AV3" s="851"/>
      <c r="AW3" s="851"/>
      <c r="AX3" s="851"/>
      <c r="AY3" s="851"/>
      <c r="AZ3" s="851"/>
      <c r="BA3" s="851"/>
      <c r="BB3" s="852"/>
      <c r="BC3" s="849">
        <f>'Result Entry'!BD4</f>
        <v>0</v>
      </c>
      <c r="BD3" s="850"/>
      <c r="BE3" s="850"/>
      <c r="BF3" s="850"/>
      <c r="BG3" s="850"/>
      <c r="BH3" s="850"/>
      <c r="BI3" s="851"/>
      <c r="BJ3" s="851"/>
      <c r="BK3" s="851"/>
      <c r="BL3" s="851"/>
      <c r="BM3" s="851"/>
      <c r="BN3" s="851"/>
      <c r="BO3" s="851"/>
      <c r="BP3" s="851"/>
      <c r="BQ3" s="852"/>
      <c r="BR3" s="849">
        <f>'Result Entry'!BS4</f>
        <v>0</v>
      </c>
      <c r="BS3" s="850"/>
      <c r="BT3" s="850"/>
      <c r="BU3" s="850"/>
      <c r="BV3" s="850"/>
      <c r="BW3" s="850"/>
      <c r="BX3" s="851"/>
      <c r="BY3" s="851"/>
      <c r="BZ3" s="851"/>
      <c r="CA3" s="851"/>
      <c r="CB3" s="851"/>
      <c r="CC3" s="851"/>
      <c r="CD3" s="851"/>
      <c r="CE3" s="851"/>
      <c r="CF3" s="852"/>
      <c r="CG3" s="849">
        <f>'Result Entry'!CH4</f>
        <v>0</v>
      </c>
      <c r="CH3" s="850"/>
      <c r="CI3" s="850"/>
      <c r="CJ3" s="850"/>
      <c r="CK3" s="850"/>
      <c r="CL3" s="851"/>
      <c r="CM3" s="851"/>
      <c r="CN3" s="852"/>
      <c r="CO3" s="849">
        <f>'Result Entry'!CP4</f>
        <v>0</v>
      </c>
      <c r="CP3" s="850"/>
      <c r="CQ3" s="850"/>
      <c r="CR3" s="850"/>
      <c r="CS3" s="850"/>
      <c r="CT3" s="851"/>
      <c r="CU3" s="851"/>
      <c r="CV3" s="852"/>
      <c r="CW3" s="849">
        <f>'Result Entry'!CX4</f>
        <v>0</v>
      </c>
      <c r="CX3" s="850"/>
      <c r="CY3" s="850"/>
      <c r="CZ3" s="850"/>
      <c r="DA3" s="850"/>
      <c r="DB3" s="851"/>
      <c r="DC3" s="851"/>
      <c r="DD3" s="852"/>
      <c r="DE3" s="849">
        <f>'Result Entry'!DF4</f>
        <v>0</v>
      </c>
      <c r="DF3" s="850"/>
      <c r="DG3" s="850"/>
      <c r="DH3" s="850"/>
      <c r="DI3" s="850"/>
      <c r="DJ3" s="851"/>
      <c r="DK3" s="851"/>
      <c r="DL3" s="852"/>
      <c r="DM3" s="909" t="s">
        <v>43</v>
      </c>
      <c r="DN3" s="907" t="s">
        <v>44</v>
      </c>
      <c r="DO3" s="911" t="s">
        <v>46</v>
      </c>
      <c r="DP3" s="937" t="s">
        <v>48</v>
      </c>
      <c r="DQ3" s="906" t="s">
        <v>50</v>
      </c>
      <c r="DR3" s="906" t="s">
        <v>51</v>
      </c>
      <c r="DS3" s="906" t="str">
        <f>'Result Entry'!DT4</f>
        <v>Whole Grade (A/B/C/D/E)</v>
      </c>
      <c r="DT3" s="900" t="s">
        <v>49</v>
      </c>
      <c r="DU3" s="195"/>
      <c r="DV3" s="903" t="s">
        <v>53</v>
      </c>
    </row>
    <row r="4" spans="1:126" ht="15" customHeight="1">
      <c r="A4" s="867"/>
      <c r="B4" s="947" t="s">
        <v>122</v>
      </c>
      <c r="C4" s="948"/>
      <c r="D4" s="948"/>
      <c r="E4" s="941" t="str">
        <f>CONCATENATE('Result Entry'!F4,'Result Entry'!I4)</f>
        <v>2(A)</v>
      </c>
      <c r="F4" s="941"/>
      <c r="G4" s="100" t="s">
        <v>61</v>
      </c>
      <c r="H4" s="941" t="str">
        <f>Master!$E$6</f>
        <v>2022-23</v>
      </c>
      <c r="I4" s="942"/>
      <c r="J4" s="853" t="str">
        <f>'Result Entry'!K5</f>
        <v>Test</v>
      </c>
      <c r="K4" s="854">
        <f>'Result Entry'!L5</f>
        <v>0</v>
      </c>
      <c r="L4" s="854">
        <f>'Result Entry'!M5</f>
        <v>0</v>
      </c>
      <c r="M4" s="855">
        <f>'Result Entry'!N5</f>
        <v>0</v>
      </c>
      <c r="N4" s="856" t="str">
        <f>'Result Entry'!O5</f>
        <v>Half Yeary</v>
      </c>
      <c r="O4" s="856">
        <f>'Result Entry'!P5</f>
        <v>0</v>
      </c>
      <c r="P4" s="856">
        <f>'Result Entry'!Q5</f>
        <v>0</v>
      </c>
      <c r="Q4" s="857">
        <f>'Result Entry'!R5</f>
        <v>0</v>
      </c>
      <c r="R4" s="858" t="str">
        <f>'Result Entry'!S5</f>
        <v>Yearly</v>
      </c>
      <c r="S4" s="858">
        <f>'Result Entry'!T5</f>
        <v>0</v>
      </c>
      <c r="T4" s="858">
        <f>'Result Entry'!U5</f>
        <v>0</v>
      </c>
      <c r="U4" s="859" t="str">
        <f>'Result Entry'!V6</f>
        <v>Total</v>
      </c>
      <c r="V4" s="861" t="str">
        <f>'Result Entry'!W5</f>
        <v>Total</v>
      </c>
      <c r="W4" s="862" t="str">
        <f>'Result Entry'!X5</f>
        <v>MARKS %</v>
      </c>
      <c r="X4" s="196" t="str">
        <f>'Result Entry'!Y5</f>
        <v>Grd.</v>
      </c>
      <c r="Y4" s="853" t="str">
        <f>'Result Entry'!Z5</f>
        <v>Test</v>
      </c>
      <c r="Z4" s="854">
        <f>'Result Entry'!AA5</f>
        <v>0</v>
      </c>
      <c r="AA4" s="854">
        <f>'Result Entry'!AB5</f>
        <v>0</v>
      </c>
      <c r="AB4" s="855">
        <f>'Result Entry'!AC5</f>
        <v>0</v>
      </c>
      <c r="AC4" s="856" t="str">
        <f>'Result Entry'!AD5</f>
        <v>Half Yeary</v>
      </c>
      <c r="AD4" s="856">
        <f>'Result Entry'!AE5</f>
        <v>0</v>
      </c>
      <c r="AE4" s="856">
        <f>'Result Entry'!AF5</f>
        <v>0</v>
      </c>
      <c r="AF4" s="857">
        <f>'Result Entry'!AG5</f>
        <v>0</v>
      </c>
      <c r="AG4" s="858" t="str">
        <f>'Result Entry'!AH5</f>
        <v>Yearly</v>
      </c>
      <c r="AH4" s="858">
        <f>'Result Entry'!AI5</f>
        <v>0</v>
      </c>
      <c r="AI4" s="858">
        <f>'Result Entry'!AJ5</f>
        <v>0</v>
      </c>
      <c r="AJ4" s="859" t="str">
        <f>'Result Entry'!AK6</f>
        <v>Total</v>
      </c>
      <c r="AK4" s="861" t="str">
        <f>'Result Entry'!AL5</f>
        <v>Total</v>
      </c>
      <c r="AL4" s="862" t="str">
        <f>'Result Entry'!AM5</f>
        <v>MARKS %</v>
      </c>
      <c r="AM4" s="196" t="str">
        <f>'Result Entry'!AN5</f>
        <v>Grd.</v>
      </c>
      <c r="AN4" s="853" t="str">
        <f>'Result Entry'!AO5</f>
        <v>Test</v>
      </c>
      <c r="AO4" s="854">
        <f>'Result Entry'!AP5</f>
        <v>0</v>
      </c>
      <c r="AP4" s="854">
        <f>'Result Entry'!AQ5</f>
        <v>0</v>
      </c>
      <c r="AQ4" s="855">
        <f>'Result Entry'!AR5</f>
        <v>0</v>
      </c>
      <c r="AR4" s="856" t="str">
        <f>'Result Entry'!AS5</f>
        <v>Half Yeary</v>
      </c>
      <c r="AS4" s="856">
        <f>'Result Entry'!AT5</f>
        <v>0</v>
      </c>
      <c r="AT4" s="856">
        <f>'Result Entry'!AU5</f>
        <v>0</v>
      </c>
      <c r="AU4" s="857">
        <f>'Result Entry'!AV5</f>
        <v>0</v>
      </c>
      <c r="AV4" s="858" t="str">
        <f>'Result Entry'!AW5</f>
        <v>Yearly</v>
      </c>
      <c r="AW4" s="858">
        <f>'Result Entry'!AX5</f>
        <v>0</v>
      </c>
      <c r="AX4" s="858">
        <f>'Result Entry'!AY5</f>
        <v>0</v>
      </c>
      <c r="AY4" s="859" t="str">
        <f>'Result Entry'!AZ6</f>
        <v>Total</v>
      </c>
      <c r="AZ4" s="861" t="str">
        <f>'Result Entry'!BA5</f>
        <v>Total</v>
      </c>
      <c r="BA4" s="862" t="str">
        <f>'Result Entry'!BB5</f>
        <v>MARKS %</v>
      </c>
      <c r="BB4" s="196" t="str">
        <f>'Result Entry'!BC5</f>
        <v>Grd.</v>
      </c>
      <c r="BC4" s="853" t="str">
        <f>'Result Entry'!BD5</f>
        <v>Test</v>
      </c>
      <c r="BD4" s="854">
        <f>'Result Entry'!BE5</f>
        <v>0</v>
      </c>
      <c r="BE4" s="854">
        <f>'Result Entry'!BF5</f>
        <v>0</v>
      </c>
      <c r="BF4" s="855">
        <f>'Result Entry'!BG5</f>
        <v>0</v>
      </c>
      <c r="BG4" s="856" t="str">
        <f>'Result Entry'!BH5</f>
        <v>Half Yeary</v>
      </c>
      <c r="BH4" s="856">
        <f>'Result Entry'!BI5</f>
        <v>0</v>
      </c>
      <c r="BI4" s="856">
        <f>'Result Entry'!BJ5</f>
        <v>0</v>
      </c>
      <c r="BJ4" s="857">
        <f>'Result Entry'!BK5</f>
        <v>0</v>
      </c>
      <c r="BK4" s="858" t="str">
        <f>'Result Entry'!BL5</f>
        <v>Yearly</v>
      </c>
      <c r="BL4" s="858">
        <f>'Result Entry'!BM5</f>
        <v>0</v>
      </c>
      <c r="BM4" s="858">
        <f>'Result Entry'!BN5</f>
        <v>0</v>
      </c>
      <c r="BN4" s="859" t="str">
        <f>'Result Entry'!BO6</f>
        <v>Total</v>
      </c>
      <c r="BO4" s="861" t="str">
        <f>'Result Entry'!BP5</f>
        <v>Total</v>
      </c>
      <c r="BP4" s="862" t="str">
        <f>'Result Entry'!BQ5</f>
        <v>MARKS %</v>
      </c>
      <c r="BQ4" s="196" t="str">
        <f>'Result Entry'!BR5</f>
        <v>Grd.</v>
      </c>
      <c r="BR4" s="853" t="str">
        <f>'Result Entry'!BS5</f>
        <v>Test</v>
      </c>
      <c r="BS4" s="854">
        <f>'Result Entry'!BT5</f>
        <v>0</v>
      </c>
      <c r="BT4" s="854">
        <f>'Result Entry'!BU5</f>
        <v>0</v>
      </c>
      <c r="BU4" s="855">
        <f>'Result Entry'!BV5</f>
        <v>0</v>
      </c>
      <c r="BV4" s="856" t="str">
        <f>'Result Entry'!BW5</f>
        <v>Half Yeary</v>
      </c>
      <c r="BW4" s="856">
        <f>'Result Entry'!BX5</f>
        <v>0</v>
      </c>
      <c r="BX4" s="856">
        <f>'Result Entry'!BY5</f>
        <v>0</v>
      </c>
      <c r="BY4" s="857">
        <f>'Result Entry'!BZ5</f>
        <v>0</v>
      </c>
      <c r="BZ4" s="858" t="str">
        <f>'Result Entry'!CA5</f>
        <v>Yearly</v>
      </c>
      <c r="CA4" s="858">
        <f>'Result Entry'!CB5</f>
        <v>0</v>
      </c>
      <c r="CB4" s="858">
        <f>'Result Entry'!CC5</f>
        <v>0</v>
      </c>
      <c r="CC4" s="859" t="str">
        <f>'Result Entry'!CD6</f>
        <v>Total</v>
      </c>
      <c r="CD4" s="861" t="str">
        <f>'Result Entry'!CE5</f>
        <v>Total</v>
      </c>
      <c r="CE4" s="862" t="str">
        <f>'Result Entry'!CF5</f>
        <v>MARKS %</v>
      </c>
      <c r="CF4" s="196" t="str">
        <f>'Result Entry'!CG5</f>
        <v>Grd.</v>
      </c>
      <c r="CG4" s="938" t="str">
        <f>'Result Entry'!CH5</f>
        <v>1st Ev.</v>
      </c>
      <c r="CH4" s="859" t="str">
        <f>'Result Entry'!CI5</f>
        <v>2nd Ev.</v>
      </c>
      <c r="CI4" s="859" t="str">
        <f>'Result Entry'!CJ5</f>
        <v>3rd Ev.</v>
      </c>
      <c r="CJ4" s="859" t="str">
        <f>'Result Entry'!CK5</f>
        <v>4th Ev.</v>
      </c>
      <c r="CK4" s="859" t="str">
        <f>'Result Entry'!CL5</f>
        <v>5th Ev.</v>
      </c>
      <c r="CL4" s="861" t="s">
        <v>35</v>
      </c>
      <c r="CM4" s="862" t="s">
        <v>41</v>
      </c>
      <c r="CN4" s="196" t="s">
        <v>37</v>
      </c>
      <c r="CO4" s="938" t="str">
        <f>'Result Entry'!CP5</f>
        <v>1st Ev.</v>
      </c>
      <c r="CP4" s="859" t="str">
        <f>'Result Entry'!CQ5</f>
        <v>2nd Ev.</v>
      </c>
      <c r="CQ4" s="859" t="str">
        <f>'Result Entry'!CR5</f>
        <v>3rd Ev.</v>
      </c>
      <c r="CR4" s="859" t="str">
        <f>'Result Entry'!CS5</f>
        <v>4th Ev.</v>
      </c>
      <c r="CS4" s="859" t="str">
        <f>'Result Entry'!CT5</f>
        <v>5th Ev.</v>
      </c>
      <c r="CT4" s="861" t="s">
        <v>35</v>
      </c>
      <c r="CU4" s="862" t="s">
        <v>41</v>
      </c>
      <c r="CV4" s="196" t="s">
        <v>37</v>
      </c>
      <c r="CW4" s="938" t="str">
        <f>'Result Entry'!CX5</f>
        <v>1st Ev.</v>
      </c>
      <c r="CX4" s="859" t="str">
        <f>'Result Entry'!CY5</f>
        <v>2nd Ev.</v>
      </c>
      <c r="CY4" s="859" t="str">
        <f>'Result Entry'!CZ5</f>
        <v>3rd Ev.</v>
      </c>
      <c r="CZ4" s="859" t="str">
        <f>'Result Entry'!DA5</f>
        <v>4th Ev.</v>
      </c>
      <c r="DA4" s="859" t="str">
        <f>'Result Entry'!DB5</f>
        <v>5th Ev.</v>
      </c>
      <c r="DB4" s="861" t="s">
        <v>35</v>
      </c>
      <c r="DC4" s="862" t="s">
        <v>41</v>
      </c>
      <c r="DD4" s="196" t="s">
        <v>37</v>
      </c>
      <c r="DE4" s="938" t="str">
        <f>'Result Entry'!DF5</f>
        <v>Half Yearly</v>
      </c>
      <c r="DF4" s="859" t="str">
        <f>'Result Entry'!DG5</f>
        <v>Yeary</v>
      </c>
      <c r="DG4" s="859" t="str">
        <f>'Result Entry'!DH5</f>
        <v>3rd Ev.</v>
      </c>
      <c r="DH4" s="859" t="str">
        <f>'Result Entry'!DI5</f>
        <v>4th Ev.</v>
      </c>
      <c r="DI4" s="859" t="str">
        <f>'Result Entry'!DJ5</f>
        <v>5th Ev.</v>
      </c>
      <c r="DJ4" s="861" t="s">
        <v>35</v>
      </c>
      <c r="DK4" s="862" t="s">
        <v>41</v>
      </c>
      <c r="DL4" s="196" t="s">
        <v>37</v>
      </c>
      <c r="DM4" s="909"/>
      <c r="DN4" s="907"/>
      <c r="DO4" s="911"/>
      <c r="DP4" s="909"/>
      <c r="DQ4" s="907"/>
      <c r="DR4" s="907"/>
      <c r="DS4" s="907"/>
      <c r="DT4" s="901"/>
      <c r="DU4" s="197"/>
      <c r="DV4" s="904"/>
    </row>
    <row r="5" spans="1:126" ht="54.75" customHeight="1">
      <c r="A5" s="867"/>
      <c r="B5" s="951" t="s">
        <v>38</v>
      </c>
      <c r="C5" s="940" t="s">
        <v>21</v>
      </c>
      <c r="D5" s="927" t="s">
        <v>28</v>
      </c>
      <c r="E5" s="929" t="s">
        <v>22</v>
      </c>
      <c r="F5" s="940" t="s">
        <v>23</v>
      </c>
      <c r="G5" s="940" t="s">
        <v>24</v>
      </c>
      <c r="H5" s="940" t="s">
        <v>25</v>
      </c>
      <c r="I5" s="949" t="s">
        <v>26</v>
      </c>
      <c r="J5" s="276" t="str">
        <f>'Result Entry'!K6</f>
        <v>First Test</v>
      </c>
      <c r="K5" s="277" t="str">
        <f>'Result Entry'!L6</f>
        <v>Second Test</v>
      </c>
      <c r="L5" s="277" t="str">
        <f>'Result Entry'!M6</f>
        <v>Third Test</v>
      </c>
      <c r="M5" s="278" t="str">
        <f>'Result Entry'!N6</f>
        <v>Total Test</v>
      </c>
      <c r="N5" s="279" t="str">
        <f>'Result Entry'!O6</f>
        <v>Oral</v>
      </c>
      <c r="O5" s="280" t="str">
        <f>'Result Entry'!P6</f>
        <v>Internal Evo.</v>
      </c>
      <c r="P5" s="279" t="str">
        <f>'Result Entry'!Q6</f>
        <v>Written</v>
      </c>
      <c r="Q5" s="281" t="str">
        <f>'Result Entry'!R6</f>
        <v>Total</v>
      </c>
      <c r="R5" s="282" t="str">
        <f>'Result Entry'!S6</f>
        <v>Oral</v>
      </c>
      <c r="S5" s="282" t="str">
        <f>'Result Entry'!T6</f>
        <v>Internal Evo.</v>
      </c>
      <c r="T5" s="282" t="str">
        <f>'Result Entry'!U6</f>
        <v>Written</v>
      </c>
      <c r="U5" s="860"/>
      <c r="V5" s="861">
        <f>'Result Entry'!W6</f>
        <v>0</v>
      </c>
      <c r="W5" s="863">
        <f>'Result Entry'!X6</f>
        <v>0</v>
      </c>
      <c r="X5" s="865" t="str">
        <f>'Result Entry'!Y6</f>
        <v>A+/A/B/C/D</v>
      </c>
      <c r="Y5" s="276" t="str">
        <f>'Result Entry'!Z6</f>
        <v>First Test</v>
      </c>
      <c r="Z5" s="277" t="str">
        <f>'Result Entry'!AA6</f>
        <v>Second Test</v>
      </c>
      <c r="AA5" s="491" t="str">
        <f>'Result Entry'!AB6</f>
        <v>Third Test</v>
      </c>
      <c r="AB5" s="278" t="str">
        <f>'Result Entry'!AC6</f>
        <v>Total Test</v>
      </c>
      <c r="AC5" s="279" t="str">
        <f>'Result Entry'!AD6</f>
        <v>Oral</v>
      </c>
      <c r="AD5" s="280" t="str">
        <f>'Result Entry'!AE6</f>
        <v>Internal Evo.</v>
      </c>
      <c r="AE5" s="279" t="str">
        <f>'Result Entry'!AF6</f>
        <v>Written</v>
      </c>
      <c r="AF5" s="281" t="str">
        <f>'Result Entry'!AG6</f>
        <v>Total</v>
      </c>
      <c r="AG5" s="282" t="str">
        <f>'Result Entry'!AH6</f>
        <v>Oral</v>
      </c>
      <c r="AH5" s="282" t="str">
        <f>'Result Entry'!AI6</f>
        <v>Internal Evo.</v>
      </c>
      <c r="AI5" s="282" t="str">
        <f>'Result Entry'!AJ6</f>
        <v>Written</v>
      </c>
      <c r="AJ5" s="860"/>
      <c r="AK5" s="861">
        <f>'Result Entry'!AL6</f>
        <v>0</v>
      </c>
      <c r="AL5" s="863">
        <f>'Result Entry'!AM6</f>
        <v>0</v>
      </c>
      <c r="AM5" s="865" t="str">
        <f>'Result Entry'!AN6</f>
        <v>A+/A/B/C/D</v>
      </c>
      <c r="AN5" s="276" t="str">
        <f>'Result Entry'!AO6</f>
        <v>First Test</v>
      </c>
      <c r="AO5" s="277" t="str">
        <f>'Result Entry'!AP6</f>
        <v>Second Test</v>
      </c>
      <c r="AP5" s="491" t="str">
        <f>'Result Entry'!AQ6</f>
        <v>Third Test</v>
      </c>
      <c r="AQ5" s="278" t="str">
        <f>'Result Entry'!AR6</f>
        <v>Total Test</v>
      </c>
      <c r="AR5" s="279" t="str">
        <f>'Result Entry'!AS6</f>
        <v>Oral</v>
      </c>
      <c r="AS5" s="280" t="str">
        <f>'Result Entry'!AT6</f>
        <v>Internal Evo.</v>
      </c>
      <c r="AT5" s="279" t="str">
        <f>'Result Entry'!AU6</f>
        <v>Written</v>
      </c>
      <c r="AU5" s="281" t="str">
        <f>'Result Entry'!AV6</f>
        <v>Total</v>
      </c>
      <c r="AV5" s="282" t="str">
        <f>'Result Entry'!AW6</f>
        <v>Oral</v>
      </c>
      <c r="AW5" s="282" t="str">
        <f>'Result Entry'!AX6</f>
        <v>Internal Evo.</v>
      </c>
      <c r="AX5" s="282" t="str">
        <f>'Result Entry'!AY6</f>
        <v>Written</v>
      </c>
      <c r="AY5" s="860"/>
      <c r="AZ5" s="861">
        <f>'Result Entry'!BA6</f>
        <v>0</v>
      </c>
      <c r="BA5" s="863">
        <f>'Result Entry'!BB6</f>
        <v>0</v>
      </c>
      <c r="BB5" s="865" t="str">
        <f>'Result Entry'!BC6</f>
        <v>A+/A/B/C/D</v>
      </c>
      <c r="BC5" s="276" t="str">
        <f>'Result Entry'!BD6</f>
        <v>First Test</v>
      </c>
      <c r="BD5" s="277" t="str">
        <f>'Result Entry'!BE6</f>
        <v>Second Test</v>
      </c>
      <c r="BE5" s="491" t="str">
        <f>'Result Entry'!BF6</f>
        <v>Third Test</v>
      </c>
      <c r="BF5" s="278" t="str">
        <f>'Result Entry'!BG6</f>
        <v>Total Test</v>
      </c>
      <c r="BG5" s="279" t="str">
        <f>'Result Entry'!BH6</f>
        <v>Oral</v>
      </c>
      <c r="BH5" s="280" t="str">
        <f>'Result Entry'!BI6</f>
        <v>Internal Evo.</v>
      </c>
      <c r="BI5" s="279" t="str">
        <f>'Result Entry'!BJ6</f>
        <v>Written</v>
      </c>
      <c r="BJ5" s="281" t="str">
        <f>'Result Entry'!BK6</f>
        <v>Total</v>
      </c>
      <c r="BK5" s="282" t="str">
        <f>'Result Entry'!BL6</f>
        <v>Oral</v>
      </c>
      <c r="BL5" s="282" t="str">
        <f>'Result Entry'!BM6</f>
        <v>Internal Evo.</v>
      </c>
      <c r="BM5" s="282" t="str">
        <f>'Result Entry'!BN6</f>
        <v>Written</v>
      </c>
      <c r="BN5" s="860"/>
      <c r="BO5" s="861">
        <f>'Result Entry'!BP6</f>
        <v>0</v>
      </c>
      <c r="BP5" s="863">
        <f>'Result Entry'!BQ6</f>
        <v>0</v>
      </c>
      <c r="BQ5" s="865" t="str">
        <f>'Result Entry'!BR6</f>
        <v>A/B/C/D/E</v>
      </c>
      <c r="BR5" s="539" t="str">
        <f>'Result Entry'!BS6</f>
        <v>First Test</v>
      </c>
      <c r="BS5" s="277" t="str">
        <f>'Result Entry'!BT6</f>
        <v>Second Test</v>
      </c>
      <c r="BT5" s="491" t="str">
        <f>'Result Entry'!BU6</f>
        <v>Third Test</v>
      </c>
      <c r="BU5" s="278" t="str">
        <f>'Result Entry'!BV6</f>
        <v>Total Test</v>
      </c>
      <c r="BV5" s="279" t="str">
        <f>'Result Entry'!BW6</f>
        <v>Oral</v>
      </c>
      <c r="BW5" s="280" t="str">
        <f>'Result Entry'!BX6</f>
        <v>Internal Evo.</v>
      </c>
      <c r="BX5" s="279" t="str">
        <f>'Result Entry'!BY6</f>
        <v>Written</v>
      </c>
      <c r="BY5" s="281" t="str">
        <f>'Result Entry'!BZ6</f>
        <v>Total</v>
      </c>
      <c r="BZ5" s="282" t="str">
        <f>'Result Entry'!CA6</f>
        <v>Oral</v>
      </c>
      <c r="CA5" s="282" t="str">
        <f>'Result Entry'!CB6</f>
        <v>Internal Evo.</v>
      </c>
      <c r="CB5" s="282" t="str">
        <f>'Result Entry'!CC6</f>
        <v>Written</v>
      </c>
      <c r="CC5" s="860"/>
      <c r="CD5" s="861">
        <f>'Result Entry'!CE6</f>
        <v>0</v>
      </c>
      <c r="CE5" s="863">
        <f>'Result Entry'!CF6</f>
        <v>0</v>
      </c>
      <c r="CF5" s="865" t="str">
        <f>'Result Entry'!CG6</f>
        <v>A+/A/B/C/D</v>
      </c>
      <c r="CG5" s="939"/>
      <c r="CH5" s="860"/>
      <c r="CI5" s="860"/>
      <c r="CJ5" s="860"/>
      <c r="CK5" s="860"/>
      <c r="CL5" s="861"/>
      <c r="CM5" s="863"/>
      <c r="CN5" s="865" t="str">
        <f>'Result Entry'!CO6</f>
        <v>A/B/C/D/E</v>
      </c>
      <c r="CO5" s="939"/>
      <c r="CP5" s="860"/>
      <c r="CQ5" s="860"/>
      <c r="CR5" s="860"/>
      <c r="CS5" s="860"/>
      <c r="CT5" s="861"/>
      <c r="CU5" s="863"/>
      <c r="CV5" s="865" t="str">
        <f>'Result Entry'!CW6</f>
        <v>A/B/C/D/E</v>
      </c>
      <c r="CW5" s="939"/>
      <c r="CX5" s="860"/>
      <c r="CY5" s="860"/>
      <c r="CZ5" s="860"/>
      <c r="DA5" s="860"/>
      <c r="DB5" s="861"/>
      <c r="DC5" s="863"/>
      <c r="DD5" s="865" t="str">
        <f>'Result Entry'!DE6</f>
        <v>A/B/C/D/E</v>
      </c>
      <c r="DE5" s="939"/>
      <c r="DF5" s="860"/>
      <c r="DG5" s="860"/>
      <c r="DH5" s="860"/>
      <c r="DI5" s="860"/>
      <c r="DJ5" s="861"/>
      <c r="DK5" s="863"/>
      <c r="DL5" s="865" t="str">
        <f>'Result Entry'!DM6</f>
        <v>A+/A/B/C/D</v>
      </c>
      <c r="DM5" s="909"/>
      <c r="DN5" s="907"/>
      <c r="DO5" s="911"/>
      <c r="DP5" s="909"/>
      <c r="DQ5" s="907"/>
      <c r="DR5" s="907"/>
      <c r="DS5" s="907"/>
      <c r="DT5" s="901"/>
      <c r="DU5" s="197"/>
      <c r="DV5" s="904"/>
    </row>
    <row r="6" spans="1:126" ht="22.5" customHeight="1" thickBot="1">
      <c r="A6" s="867"/>
      <c r="B6" s="952"/>
      <c r="C6" s="928"/>
      <c r="D6" s="928"/>
      <c r="E6" s="930"/>
      <c r="F6" s="928"/>
      <c r="G6" s="928"/>
      <c r="H6" s="928"/>
      <c r="I6" s="950"/>
      <c r="J6" s="198">
        <f>'Result Entry'!K7</f>
        <v>10</v>
      </c>
      <c r="K6" s="199">
        <f>'Result Entry'!L7</f>
        <v>10</v>
      </c>
      <c r="L6" s="492">
        <f>'Result Entry'!M7</f>
        <v>10</v>
      </c>
      <c r="M6" s="200">
        <f>'Result Entry'!N7</f>
        <v>30</v>
      </c>
      <c r="N6" s="201">
        <f>'Result Entry'!O7</f>
        <v>20</v>
      </c>
      <c r="O6" s="202">
        <f>'Result Entry'!P7</f>
        <v>0</v>
      </c>
      <c r="P6" s="201">
        <f>'Result Entry'!Q7</f>
        <v>50</v>
      </c>
      <c r="Q6" s="203">
        <f>'Result Entry'!R7</f>
        <v>70</v>
      </c>
      <c r="R6" s="204">
        <f>'Result Entry'!S7</f>
        <v>40</v>
      </c>
      <c r="S6" s="204">
        <f>'Result Entry'!T7</f>
        <v>0</v>
      </c>
      <c r="T6" s="204">
        <f>'Result Entry'!U7</f>
        <v>60</v>
      </c>
      <c r="U6" s="203">
        <f>'Result Entry'!V7</f>
        <v>100</v>
      </c>
      <c r="V6" s="205">
        <f>'Result Entry'!W7</f>
        <v>200</v>
      </c>
      <c r="W6" s="864">
        <f>'Result Entry'!X7</f>
        <v>0</v>
      </c>
      <c r="X6" s="866">
        <f>'Result Entry'!Y7</f>
        <v>0</v>
      </c>
      <c r="Y6" s="198">
        <f>'Result Entry'!Z7</f>
        <v>10</v>
      </c>
      <c r="Z6" s="199">
        <f>'Result Entry'!AA7</f>
        <v>10</v>
      </c>
      <c r="AA6" s="492">
        <f>'Result Entry'!AB7</f>
        <v>10</v>
      </c>
      <c r="AB6" s="200">
        <f>'Result Entry'!AC7</f>
        <v>30</v>
      </c>
      <c r="AC6" s="201">
        <f>'Result Entry'!AD7</f>
        <v>20</v>
      </c>
      <c r="AD6" s="202">
        <f>'Result Entry'!AE7</f>
        <v>0</v>
      </c>
      <c r="AE6" s="201">
        <f>'Result Entry'!AF7</f>
        <v>50</v>
      </c>
      <c r="AF6" s="203">
        <f>'Result Entry'!AG7</f>
        <v>70</v>
      </c>
      <c r="AG6" s="204">
        <f>'Result Entry'!AH7</f>
        <v>40</v>
      </c>
      <c r="AH6" s="204">
        <f>'Result Entry'!AI7</f>
        <v>0</v>
      </c>
      <c r="AI6" s="204">
        <f>'Result Entry'!AJ7</f>
        <v>60</v>
      </c>
      <c r="AJ6" s="203">
        <f>'Result Entry'!AK7</f>
        <v>100</v>
      </c>
      <c r="AK6" s="205">
        <f>'Result Entry'!AL7</f>
        <v>200</v>
      </c>
      <c r="AL6" s="864">
        <f>'Result Entry'!AM7</f>
        <v>0</v>
      </c>
      <c r="AM6" s="866">
        <f>'Result Entry'!AN7</f>
        <v>0</v>
      </c>
      <c r="AN6" s="198">
        <f>'Result Entry'!AO7</f>
        <v>5</v>
      </c>
      <c r="AO6" s="199">
        <f>'Result Entry'!AP7</f>
        <v>5</v>
      </c>
      <c r="AP6" s="492">
        <f>'Result Entry'!AQ7</f>
        <v>5</v>
      </c>
      <c r="AQ6" s="200">
        <f>'Result Entry'!AR7</f>
        <v>15</v>
      </c>
      <c r="AR6" s="201">
        <f>'Result Entry'!AS7</f>
        <v>10</v>
      </c>
      <c r="AS6" s="202">
        <f>'Result Entry'!AT7</f>
        <v>0</v>
      </c>
      <c r="AT6" s="201">
        <f>'Result Entry'!AU7</f>
        <v>25</v>
      </c>
      <c r="AU6" s="203">
        <f>'Result Entry'!AV7</f>
        <v>35</v>
      </c>
      <c r="AV6" s="204">
        <f>'Result Entry'!AW7</f>
        <v>20</v>
      </c>
      <c r="AW6" s="204">
        <f>'Result Entry'!AX7</f>
        <v>0</v>
      </c>
      <c r="AX6" s="204">
        <f>'Result Entry'!AY7</f>
        <v>30</v>
      </c>
      <c r="AY6" s="203">
        <f>'Result Entry'!AZ7</f>
        <v>50</v>
      </c>
      <c r="AZ6" s="205">
        <f>'Result Entry'!BA7</f>
        <v>100</v>
      </c>
      <c r="BA6" s="864">
        <f>'Result Entry'!BB7</f>
        <v>0</v>
      </c>
      <c r="BB6" s="866">
        <f>'Result Entry'!BC7</f>
        <v>0</v>
      </c>
      <c r="BC6" s="198">
        <f>'Result Entry'!BD7</f>
        <v>10</v>
      </c>
      <c r="BD6" s="199">
        <f>'Result Entry'!BE7</f>
        <v>10</v>
      </c>
      <c r="BE6" s="492">
        <f>'Result Entry'!BF7</f>
        <v>10</v>
      </c>
      <c r="BF6" s="200">
        <f>'Result Entry'!BG7</f>
        <v>30</v>
      </c>
      <c r="BG6" s="201">
        <f>'Result Entry'!BH7</f>
        <v>20</v>
      </c>
      <c r="BH6" s="202">
        <f>'Result Entry'!BI7</f>
        <v>0</v>
      </c>
      <c r="BI6" s="201">
        <f>'Result Entry'!BJ7</f>
        <v>50</v>
      </c>
      <c r="BJ6" s="203">
        <f>'Result Entry'!BK7</f>
        <v>70</v>
      </c>
      <c r="BK6" s="204">
        <f>'Result Entry'!BL7</f>
        <v>40</v>
      </c>
      <c r="BL6" s="204">
        <f>'Result Entry'!BM7</f>
        <v>0</v>
      </c>
      <c r="BM6" s="204">
        <f>'Result Entry'!BN7</f>
        <v>60</v>
      </c>
      <c r="BN6" s="203">
        <f>'Result Entry'!BO7</f>
        <v>100</v>
      </c>
      <c r="BO6" s="205">
        <f>'Result Entry'!BP7</f>
        <v>200</v>
      </c>
      <c r="BP6" s="864">
        <f>'Result Entry'!BQ7</f>
        <v>0</v>
      </c>
      <c r="BQ6" s="866">
        <f>'Result Entry'!BR7</f>
        <v>0</v>
      </c>
      <c r="BR6" s="198">
        <f>'Result Entry'!BS7</f>
        <v>10</v>
      </c>
      <c r="BS6" s="199">
        <f>'Result Entry'!BT7</f>
        <v>10</v>
      </c>
      <c r="BT6" s="492">
        <f>'Result Entry'!BU7</f>
        <v>10</v>
      </c>
      <c r="BU6" s="200">
        <f>'Result Entry'!BV7</f>
        <v>30</v>
      </c>
      <c r="BV6" s="201">
        <f>'Result Entry'!BW7</f>
        <v>20</v>
      </c>
      <c r="BW6" s="202">
        <f>'Result Entry'!BX7</f>
        <v>0</v>
      </c>
      <c r="BX6" s="201">
        <f>'Result Entry'!BY7</f>
        <v>50</v>
      </c>
      <c r="BY6" s="203">
        <f>'Result Entry'!BZ7</f>
        <v>70</v>
      </c>
      <c r="BZ6" s="204">
        <f>'Result Entry'!CA7</f>
        <v>40</v>
      </c>
      <c r="CA6" s="204">
        <f>'Result Entry'!CB7</f>
        <v>0</v>
      </c>
      <c r="CB6" s="204">
        <f>'Result Entry'!CC7</f>
        <v>60</v>
      </c>
      <c r="CC6" s="203">
        <f>'Result Entry'!CD7</f>
        <v>100</v>
      </c>
      <c r="CD6" s="205">
        <f>'Result Entry'!CE7</f>
        <v>200</v>
      </c>
      <c r="CE6" s="864">
        <f>'Result Entry'!CF7</f>
        <v>0</v>
      </c>
      <c r="CF6" s="866">
        <f>'Result Entry'!CG7</f>
        <v>0</v>
      </c>
      <c r="CG6" s="206">
        <f>'Result Entry'!CH7</f>
        <v>20</v>
      </c>
      <c r="CH6" s="203">
        <f>'Result Entry'!CI7</f>
        <v>20</v>
      </c>
      <c r="CI6" s="203">
        <f>'Result Entry'!CJ7</f>
        <v>20</v>
      </c>
      <c r="CJ6" s="203">
        <f>'Result Entry'!CK7</f>
        <v>20</v>
      </c>
      <c r="CK6" s="203">
        <f>'Result Entry'!CL7</f>
        <v>20</v>
      </c>
      <c r="CL6" s="205">
        <f>'Result Entry'!CM7</f>
        <v>100</v>
      </c>
      <c r="CM6" s="864"/>
      <c r="CN6" s="866"/>
      <c r="CO6" s="206">
        <f>'Result Entry'!CP7</f>
        <v>20</v>
      </c>
      <c r="CP6" s="203">
        <f>'Result Entry'!CQ7</f>
        <v>20</v>
      </c>
      <c r="CQ6" s="203">
        <f>'Result Entry'!CR7</f>
        <v>20</v>
      </c>
      <c r="CR6" s="203">
        <f>'Result Entry'!CS7</f>
        <v>20</v>
      </c>
      <c r="CS6" s="203">
        <f>'Result Entry'!CT7</f>
        <v>20</v>
      </c>
      <c r="CT6" s="205">
        <f>'Result Entry'!CU7</f>
        <v>100</v>
      </c>
      <c r="CU6" s="864"/>
      <c r="CV6" s="866"/>
      <c r="CW6" s="206">
        <f>'Result Entry'!CX7</f>
        <v>20</v>
      </c>
      <c r="CX6" s="203">
        <f>'Result Entry'!CY7</f>
        <v>20</v>
      </c>
      <c r="CY6" s="203">
        <f>'Result Entry'!CZ7</f>
        <v>20</v>
      </c>
      <c r="CZ6" s="203">
        <f>'Result Entry'!DA7</f>
        <v>20</v>
      </c>
      <c r="DA6" s="203">
        <f>'Result Entry'!DB7</f>
        <v>20</v>
      </c>
      <c r="DB6" s="205">
        <f>'Result Entry'!DC7</f>
        <v>100</v>
      </c>
      <c r="DC6" s="864"/>
      <c r="DD6" s="866"/>
      <c r="DE6" s="206">
        <f>'Result Entry'!DF7</f>
        <v>0</v>
      </c>
      <c r="DF6" s="203">
        <f>'Result Entry'!DG7</f>
        <v>0</v>
      </c>
      <c r="DG6" s="203">
        <f>'Result Entry'!DH7</f>
        <v>0</v>
      </c>
      <c r="DH6" s="203">
        <f>'Result Entry'!DI7</f>
        <v>0</v>
      </c>
      <c r="DI6" s="203">
        <f>'Result Entry'!DJ7</f>
        <v>0</v>
      </c>
      <c r="DJ6" s="205">
        <f>'Result Entry'!DK7</f>
        <v>0</v>
      </c>
      <c r="DK6" s="864"/>
      <c r="DL6" s="866"/>
      <c r="DM6" s="910"/>
      <c r="DN6" s="908"/>
      <c r="DO6" s="912"/>
      <c r="DP6" s="910"/>
      <c r="DQ6" s="908"/>
      <c r="DR6" s="908"/>
      <c r="DS6" s="908"/>
      <c r="DT6" s="902"/>
      <c r="DU6" s="207"/>
      <c r="DV6" s="905"/>
    </row>
    <row r="7" spans="1:126" ht="19.5" customHeight="1">
      <c r="A7" s="867"/>
      <c r="B7" s="190">
        <f>IF(C7&gt;0,1,0)</f>
        <v>1</v>
      </c>
      <c r="C7" s="99">
        <f>'Result Entry'!D9</f>
        <v>1</v>
      </c>
      <c r="D7" s="99">
        <f>'Result Entry'!E9</f>
        <v>0</v>
      </c>
      <c r="E7" s="99">
        <f>'Result Entry'!F9</f>
        <v>301</v>
      </c>
      <c r="F7" s="101" t="str">
        <f>'Result Entry'!G9</f>
        <v>a</v>
      </c>
      <c r="G7" s="101" t="str">
        <f>'Result Entry'!H9</f>
        <v>b</v>
      </c>
      <c r="H7" s="101" t="str">
        <f>'Result Entry'!I9</f>
        <v>c</v>
      </c>
      <c r="I7" s="191">
        <f>'Result Entry'!J9</f>
        <v>109698</v>
      </c>
      <c r="J7" s="208">
        <f>'Result Entry'!K9</f>
        <v>5</v>
      </c>
      <c r="K7" s="209">
        <f>'Result Entry'!L9</f>
        <v>5</v>
      </c>
      <c r="L7" s="209">
        <f>'Result Entry'!M9</f>
        <v>5</v>
      </c>
      <c r="M7" s="210">
        <f>'Result Entry'!N9</f>
        <v>15</v>
      </c>
      <c r="N7" s="211">
        <f>'Result Entry'!O9</f>
        <v>15</v>
      </c>
      <c r="O7" s="211">
        <f>'Result Entry'!P9</f>
        <v>0</v>
      </c>
      <c r="P7" s="212">
        <f>'Result Entry'!Q9</f>
        <v>45</v>
      </c>
      <c r="Q7" s="213">
        <f>'Result Entry'!R9</f>
        <v>60</v>
      </c>
      <c r="R7" s="214">
        <f>'Result Entry'!S9</f>
        <v>20</v>
      </c>
      <c r="S7" s="214">
        <f>'Result Entry'!T9</f>
        <v>0</v>
      </c>
      <c r="T7" s="214">
        <f>'Result Entry'!U9</f>
        <v>45</v>
      </c>
      <c r="U7" s="213">
        <f>'Result Entry'!V9</f>
        <v>65</v>
      </c>
      <c r="V7" s="215">
        <f>'Result Entry'!W9</f>
        <v>140</v>
      </c>
      <c r="W7" s="216">
        <f>'Result Entry'!X9</f>
        <v>70</v>
      </c>
      <c r="X7" s="217" t="str">
        <f>'Result Entry'!Y9</f>
        <v>C</v>
      </c>
      <c r="Y7" s="208">
        <f>'Result Entry'!Z9</f>
        <v>0</v>
      </c>
      <c r="Z7" s="209">
        <f>'Result Entry'!AA9</f>
        <v>0</v>
      </c>
      <c r="AA7" s="209">
        <f>'Result Entry'!AB9</f>
        <v>0</v>
      </c>
      <c r="AB7" s="210">
        <f>'Result Entry'!AC9</f>
        <v>0</v>
      </c>
      <c r="AC7" s="211">
        <f>'Result Entry'!AD9</f>
        <v>0</v>
      </c>
      <c r="AD7" s="211">
        <f>'Result Entry'!AE9</f>
        <v>0</v>
      </c>
      <c r="AE7" s="212">
        <f>'Result Entry'!AF9</f>
        <v>0</v>
      </c>
      <c r="AF7" s="213">
        <f>'Result Entry'!AG9</f>
        <v>0</v>
      </c>
      <c r="AG7" s="214">
        <f>'Result Entry'!AH9</f>
        <v>0</v>
      </c>
      <c r="AH7" s="214">
        <f>'Result Entry'!AI9</f>
        <v>0</v>
      </c>
      <c r="AI7" s="214">
        <f>'Result Entry'!AJ9</f>
        <v>0</v>
      </c>
      <c r="AJ7" s="213">
        <f>'Result Entry'!AK9</f>
        <v>0</v>
      </c>
      <c r="AK7" s="215">
        <f>'Result Entry'!AL9</f>
        <v>0</v>
      </c>
      <c r="AL7" s="216">
        <f>'Result Entry'!AM9</f>
        <v>0</v>
      </c>
      <c r="AM7" s="217">
        <f>'Result Entry'!AN9</f>
        <v>0</v>
      </c>
      <c r="AN7" s="208">
        <f>'Result Entry'!AO9</f>
        <v>0</v>
      </c>
      <c r="AO7" s="209">
        <f>'Result Entry'!AP9</f>
        <v>0</v>
      </c>
      <c r="AP7" s="209">
        <f>'Result Entry'!AQ9</f>
        <v>0</v>
      </c>
      <c r="AQ7" s="210">
        <f>'Result Entry'!AR9</f>
        <v>0</v>
      </c>
      <c r="AR7" s="211">
        <f>'Result Entry'!AS9</f>
        <v>0</v>
      </c>
      <c r="AS7" s="211">
        <f>'Result Entry'!AT9</f>
        <v>0</v>
      </c>
      <c r="AT7" s="212">
        <f>'Result Entry'!AU9</f>
        <v>0</v>
      </c>
      <c r="AU7" s="213">
        <f>'Result Entry'!AV9</f>
        <v>0</v>
      </c>
      <c r="AV7" s="214">
        <f>'Result Entry'!AW9</f>
        <v>0</v>
      </c>
      <c r="AW7" s="214">
        <f>'Result Entry'!AX9</f>
        <v>0</v>
      </c>
      <c r="AX7" s="214">
        <f>'Result Entry'!AY9</f>
        <v>0</v>
      </c>
      <c r="AY7" s="213">
        <f>'Result Entry'!AZ9</f>
        <v>0</v>
      </c>
      <c r="AZ7" s="215">
        <f>'Result Entry'!BA9</f>
        <v>0</v>
      </c>
      <c r="BA7" s="216">
        <f>'Result Entry'!BB9</f>
        <v>0</v>
      </c>
      <c r="BB7" s="217">
        <f>'Result Entry'!BC9</f>
        <v>0</v>
      </c>
      <c r="BC7" s="208">
        <f>'Result Entry'!BD9</f>
        <v>0</v>
      </c>
      <c r="BD7" s="209">
        <f>'Result Entry'!BE9</f>
        <v>0</v>
      </c>
      <c r="BE7" s="209">
        <f>'Result Entry'!BF9</f>
        <v>0</v>
      </c>
      <c r="BF7" s="210">
        <f>'Result Entry'!BG9</f>
        <v>0</v>
      </c>
      <c r="BG7" s="211">
        <f>'Result Entry'!BH9</f>
        <v>0</v>
      </c>
      <c r="BH7" s="211">
        <f>'Result Entry'!BI9</f>
        <v>0</v>
      </c>
      <c r="BI7" s="212">
        <f>'Result Entry'!BJ9</f>
        <v>0</v>
      </c>
      <c r="BJ7" s="213">
        <f>'Result Entry'!BK9</f>
        <v>0</v>
      </c>
      <c r="BK7" s="214">
        <f>'Result Entry'!BL9</f>
        <v>0</v>
      </c>
      <c r="BL7" s="214">
        <f>'Result Entry'!BM9</f>
        <v>0</v>
      </c>
      <c r="BM7" s="214">
        <f>'Result Entry'!BN9</f>
        <v>0</v>
      </c>
      <c r="BN7" s="213">
        <f>'Result Entry'!BO9</f>
        <v>0</v>
      </c>
      <c r="BO7" s="215">
        <f>'Result Entry'!BP9</f>
        <v>0</v>
      </c>
      <c r="BP7" s="216">
        <f>'Result Entry'!BQ9</f>
        <v>0</v>
      </c>
      <c r="BQ7" s="217">
        <f>'Result Entry'!BR9</f>
        <v>0</v>
      </c>
      <c r="BR7" s="208">
        <f>'Result Entry'!BS9</f>
        <v>0</v>
      </c>
      <c r="BS7" s="209">
        <f>'Result Entry'!BT9</f>
        <v>0</v>
      </c>
      <c r="BT7" s="209">
        <f>'Result Entry'!BU9</f>
        <v>0</v>
      </c>
      <c r="BU7" s="210">
        <f>'Result Entry'!BV9</f>
        <v>0</v>
      </c>
      <c r="BV7" s="211">
        <f>'Result Entry'!BW9</f>
        <v>0</v>
      </c>
      <c r="BW7" s="211">
        <f>'Result Entry'!BX9</f>
        <v>0</v>
      </c>
      <c r="BX7" s="212">
        <f>'Result Entry'!BY9</f>
        <v>0</v>
      </c>
      <c r="BY7" s="213">
        <f>'Result Entry'!BZ9</f>
        <v>0</v>
      </c>
      <c r="BZ7" s="214">
        <f>'Result Entry'!CA9</f>
        <v>0</v>
      </c>
      <c r="CA7" s="214">
        <f>'Result Entry'!CB9</f>
        <v>0</v>
      </c>
      <c r="CB7" s="214">
        <f>'Result Entry'!CC9</f>
        <v>0</v>
      </c>
      <c r="CC7" s="213">
        <f>'Result Entry'!CD9</f>
        <v>0</v>
      </c>
      <c r="CD7" s="215">
        <f>'Result Entry'!CE9</f>
        <v>0</v>
      </c>
      <c r="CE7" s="216">
        <f>'Result Entry'!CF9</f>
        <v>0</v>
      </c>
      <c r="CF7" s="217">
        <f>'Result Entry'!CG9</f>
        <v>0</v>
      </c>
      <c r="CG7" s="218">
        <f>'Result Entry'!CH9</f>
        <v>0</v>
      </c>
      <c r="CH7" s="213">
        <f>'Result Entry'!CI9</f>
        <v>0</v>
      </c>
      <c r="CI7" s="213">
        <f>'Result Entry'!CJ9</f>
        <v>0</v>
      </c>
      <c r="CJ7" s="213">
        <f>'Result Entry'!CK9</f>
        <v>0</v>
      </c>
      <c r="CK7" s="213">
        <f>'Result Entry'!CL9</f>
        <v>0</v>
      </c>
      <c r="CL7" s="215">
        <f>'Result Entry'!CM9</f>
        <v>0</v>
      </c>
      <c r="CM7" s="216">
        <f>'Result Entry'!CN9</f>
        <v>0</v>
      </c>
      <c r="CN7" s="217">
        <f>'Result Entry'!CO9</f>
        <v>0</v>
      </c>
      <c r="CO7" s="218">
        <f>'Result Entry'!CP9</f>
        <v>0</v>
      </c>
      <c r="CP7" s="213">
        <f>'Result Entry'!CQ9</f>
        <v>0</v>
      </c>
      <c r="CQ7" s="213">
        <f>'Result Entry'!CR9</f>
        <v>0</v>
      </c>
      <c r="CR7" s="213">
        <f>'Result Entry'!CS9</f>
        <v>0</v>
      </c>
      <c r="CS7" s="213">
        <f>'Result Entry'!CT9</f>
        <v>0</v>
      </c>
      <c r="CT7" s="215">
        <f>'Result Entry'!CU9</f>
        <v>0</v>
      </c>
      <c r="CU7" s="216">
        <f>'Result Entry'!CV9</f>
        <v>0</v>
      </c>
      <c r="CV7" s="217">
        <f>'Result Entry'!CW9</f>
        <v>0</v>
      </c>
      <c r="CW7" s="218">
        <f>'Result Entry'!CX9</f>
        <v>0</v>
      </c>
      <c r="CX7" s="213">
        <f>'Result Entry'!CY9</f>
        <v>0</v>
      </c>
      <c r="CY7" s="213">
        <f>'Result Entry'!CZ9</f>
        <v>0</v>
      </c>
      <c r="CZ7" s="213">
        <f>'Result Entry'!DA9</f>
        <v>0</v>
      </c>
      <c r="DA7" s="213">
        <f>'Result Entry'!DB9</f>
        <v>0</v>
      </c>
      <c r="DB7" s="215">
        <f>'Result Entry'!DC9</f>
        <v>0</v>
      </c>
      <c r="DC7" s="216">
        <f>'Result Entry'!DD9</f>
        <v>0</v>
      </c>
      <c r="DD7" s="217">
        <f>'Result Entry'!DE9</f>
        <v>0</v>
      </c>
      <c r="DE7" s="218">
        <f>'Result Entry'!DF9</f>
        <v>0</v>
      </c>
      <c r="DF7" s="213">
        <f>'Result Entry'!DG9</f>
        <v>0</v>
      </c>
      <c r="DG7" s="213">
        <f>'Result Entry'!DH9</f>
        <v>0</v>
      </c>
      <c r="DH7" s="213">
        <f>'Result Entry'!DI9</f>
        <v>0</v>
      </c>
      <c r="DI7" s="213">
        <f>'Result Entry'!DJ9</f>
        <v>0</v>
      </c>
      <c r="DJ7" s="215">
        <f>'Result Entry'!DK9</f>
        <v>0</v>
      </c>
      <c r="DK7" s="216" t="str">
        <f>'Result Entry'!DL9</f>
        <v/>
      </c>
      <c r="DL7" s="217" t="str">
        <f>'Result Entry'!DM9</f>
        <v/>
      </c>
      <c r="DM7" s="219">
        <f>'Result Entry'!DN9</f>
        <v>0</v>
      </c>
      <c r="DN7" s="220">
        <f>'Result Entry'!DO9</f>
        <v>0</v>
      </c>
      <c r="DO7" s="221" t="str">
        <f>'Result Entry'!DP9</f>
        <v/>
      </c>
      <c r="DP7" s="219">
        <f>'Result Entry'!DQ9</f>
        <v>900</v>
      </c>
      <c r="DQ7" s="238">
        <f>'Result Entry'!DR9</f>
        <v>140</v>
      </c>
      <c r="DR7" s="294">
        <f>'Result Entry'!DS9</f>
        <v>15.555555555555555</v>
      </c>
      <c r="DS7" s="220" t="str">
        <f>'Result Entry'!DT9</f>
        <v>E</v>
      </c>
      <c r="DT7" s="220" t="str">
        <f>'Result Entry'!DU9</f>
        <v>Promoted</v>
      </c>
      <c r="DU7" s="222" t="str">
        <f>'Result Entry'!DV9</f>
        <v/>
      </c>
      <c r="DV7" s="221" t="str">
        <f>'Result Entry'!DW9</f>
        <v/>
      </c>
    </row>
    <row r="8" spans="1:126" ht="15.75" customHeight="1">
      <c r="A8" s="867"/>
      <c r="B8" s="192">
        <f>IF(C8&gt;0,B7+1,0)</f>
        <v>2</v>
      </c>
      <c r="C8" s="99">
        <f>'Result Entry'!D10</f>
        <v>2</v>
      </c>
      <c r="D8" s="99">
        <f>'Result Entry'!E10</f>
        <v>0</v>
      </c>
      <c r="E8" s="99">
        <f>'Result Entry'!F10</f>
        <v>302</v>
      </c>
      <c r="F8" s="101" t="str">
        <f>'Result Entry'!G10</f>
        <v>f</v>
      </c>
      <c r="G8" s="101" t="str">
        <f>'Result Entry'!H10</f>
        <v>Father's Name</v>
      </c>
      <c r="H8" s="101" t="str">
        <f>'Result Entry'!I10</f>
        <v>f</v>
      </c>
      <c r="I8" s="191">
        <f>'Result Entry'!J10</f>
        <v>36012</v>
      </c>
      <c r="J8" s="223">
        <f>'Result Entry'!K10</f>
        <v>0</v>
      </c>
      <c r="K8" s="224">
        <f>'Result Entry'!L10</f>
        <v>0</v>
      </c>
      <c r="L8" s="224">
        <f>'Result Entry'!M10</f>
        <v>0</v>
      </c>
      <c r="M8" s="225">
        <f>'Result Entry'!N10</f>
        <v>0</v>
      </c>
      <c r="N8" s="226">
        <f>'Result Entry'!O10</f>
        <v>0</v>
      </c>
      <c r="O8" s="226">
        <f>'Result Entry'!P10</f>
        <v>0</v>
      </c>
      <c r="P8" s="227">
        <f>'Result Entry'!Q10</f>
        <v>0</v>
      </c>
      <c r="Q8" s="228">
        <f>'Result Entry'!R10</f>
        <v>0</v>
      </c>
      <c r="R8" s="229">
        <f>'Result Entry'!S10</f>
        <v>0</v>
      </c>
      <c r="S8" s="229">
        <f>'Result Entry'!T10</f>
        <v>0</v>
      </c>
      <c r="T8" s="229">
        <f>'Result Entry'!U10</f>
        <v>0</v>
      </c>
      <c r="U8" s="230">
        <f>'Result Entry'!V10</f>
        <v>0</v>
      </c>
      <c r="V8" s="229">
        <f>'Result Entry'!W10</f>
        <v>0</v>
      </c>
      <c r="W8" s="101">
        <f>'Result Entry'!X10</f>
        <v>0</v>
      </c>
      <c r="X8" s="231">
        <f>'Result Entry'!Y10</f>
        <v>0</v>
      </c>
      <c r="Y8" s="232">
        <f>'Result Entry'!Z10</f>
        <v>0</v>
      </c>
      <c r="Z8" s="224">
        <f>'Result Entry'!AA10</f>
        <v>0</v>
      </c>
      <c r="AA8" s="224">
        <f>'Result Entry'!AB10</f>
        <v>0</v>
      </c>
      <c r="AB8" s="225">
        <f>'Result Entry'!AC10</f>
        <v>0</v>
      </c>
      <c r="AC8" s="226">
        <f>'Result Entry'!AD10</f>
        <v>0</v>
      </c>
      <c r="AD8" s="226">
        <f>'Result Entry'!AE10</f>
        <v>0</v>
      </c>
      <c r="AE8" s="227">
        <f>'Result Entry'!AF10</f>
        <v>0</v>
      </c>
      <c r="AF8" s="228">
        <f>'Result Entry'!AG10</f>
        <v>0</v>
      </c>
      <c r="AG8" s="229">
        <f>'Result Entry'!AH10</f>
        <v>0</v>
      </c>
      <c r="AH8" s="229">
        <f>'Result Entry'!AI10</f>
        <v>0</v>
      </c>
      <c r="AI8" s="229">
        <f>'Result Entry'!AJ10</f>
        <v>0</v>
      </c>
      <c r="AJ8" s="230">
        <f>'Result Entry'!AK10</f>
        <v>0</v>
      </c>
      <c r="AK8" s="229">
        <f>'Result Entry'!AL10</f>
        <v>0</v>
      </c>
      <c r="AL8" s="101">
        <f>'Result Entry'!AM10</f>
        <v>0</v>
      </c>
      <c r="AM8" s="231">
        <f>'Result Entry'!AN10</f>
        <v>0</v>
      </c>
      <c r="AN8" s="232">
        <f>'Result Entry'!AO10</f>
        <v>0</v>
      </c>
      <c r="AO8" s="224">
        <f>'Result Entry'!AP10</f>
        <v>0</v>
      </c>
      <c r="AP8" s="224">
        <f>'Result Entry'!AQ10</f>
        <v>0</v>
      </c>
      <c r="AQ8" s="225">
        <f>'Result Entry'!AR10</f>
        <v>0</v>
      </c>
      <c r="AR8" s="226">
        <f>'Result Entry'!AS10</f>
        <v>0</v>
      </c>
      <c r="AS8" s="226">
        <f>'Result Entry'!AT10</f>
        <v>0</v>
      </c>
      <c r="AT8" s="227">
        <f>'Result Entry'!AU10</f>
        <v>0</v>
      </c>
      <c r="AU8" s="228">
        <f>'Result Entry'!AV10</f>
        <v>0</v>
      </c>
      <c r="AV8" s="229">
        <f>'Result Entry'!AW10</f>
        <v>0</v>
      </c>
      <c r="AW8" s="229">
        <f>'Result Entry'!AX10</f>
        <v>0</v>
      </c>
      <c r="AX8" s="229">
        <f>'Result Entry'!AY10</f>
        <v>0</v>
      </c>
      <c r="AY8" s="230">
        <f>'Result Entry'!AZ10</f>
        <v>0</v>
      </c>
      <c r="AZ8" s="229">
        <f>'Result Entry'!BA10</f>
        <v>0</v>
      </c>
      <c r="BA8" s="101">
        <f>'Result Entry'!BB10</f>
        <v>0</v>
      </c>
      <c r="BB8" s="231">
        <f>'Result Entry'!BC10</f>
        <v>0</v>
      </c>
      <c r="BC8" s="232">
        <f>'Result Entry'!BD10</f>
        <v>0</v>
      </c>
      <c r="BD8" s="224">
        <f>'Result Entry'!BE10</f>
        <v>0</v>
      </c>
      <c r="BE8" s="224">
        <f>'Result Entry'!BF10</f>
        <v>0</v>
      </c>
      <c r="BF8" s="225">
        <f>'Result Entry'!BG10</f>
        <v>0</v>
      </c>
      <c r="BG8" s="226">
        <f>'Result Entry'!BH10</f>
        <v>0</v>
      </c>
      <c r="BH8" s="226">
        <f>'Result Entry'!BI10</f>
        <v>0</v>
      </c>
      <c r="BI8" s="227">
        <f>'Result Entry'!BJ10</f>
        <v>0</v>
      </c>
      <c r="BJ8" s="228">
        <f>'Result Entry'!BK10</f>
        <v>0</v>
      </c>
      <c r="BK8" s="229">
        <f>'Result Entry'!BL10</f>
        <v>0</v>
      </c>
      <c r="BL8" s="229">
        <f>'Result Entry'!BM10</f>
        <v>0</v>
      </c>
      <c r="BM8" s="229">
        <f>'Result Entry'!BN10</f>
        <v>0</v>
      </c>
      <c r="BN8" s="230">
        <f>'Result Entry'!BO10</f>
        <v>0</v>
      </c>
      <c r="BO8" s="229">
        <f>'Result Entry'!BP10</f>
        <v>0</v>
      </c>
      <c r="BP8" s="101">
        <f>'Result Entry'!BQ10</f>
        <v>0</v>
      </c>
      <c r="BQ8" s="231">
        <f>'Result Entry'!BR10</f>
        <v>0</v>
      </c>
      <c r="BR8" s="232">
        <f>'Result Entry'!BS10</f>
        <v>0</v>
      </c>
      <c r="BS8" s="224">
        <f>'Result Entry'!BT10</f>
        <v>0</v>
      </c>
      <c r="BT8" s="224">
        <f>'Result Entry'!BU10</f>
        <v>0</v>
      </c>
      <c r="BU8" s="225">
        <f>'Result Entry'!BV10</f>
        <v>0</v>
      </c>
      <c r="BV8" s="226">
        <f>'Result Entry'!BW10</f>
        <v>0</v>
      </c>
      <c r="BW8" s="226">
        <f>'Result Entry'!BX10</f>
        <v>0</v>
      </c>
      <c r="BX8" s="227">
        <f>'Result Entry'!BY10</f>
        <v>0</v>
      </c>
      <c r="BY8" s="228">
        <f>'Result Entry'!BZ10</f>
        <v>0</v>
      </c>
      <c r="BZ8" s="229">
        <f>'Result Entry'!CA10</f>
        <v>0</v>
      </c>
      <c r="CA8" s="229">
        <f>'Result Entry'!CB10</f>
        <v>0</v>
      </c>
      <c r="CB8" s="229">
        <f>'Result Entry'!CC10</f>
        <v>0</v>
      </c>
      <c r="CC8" s="230">
        <f>'Result Entry'!CD10</f>
        <v>0</v>
      </c>
      <c r="CD8" s="229">
        <f>'Result Entry'!CE10</f>
        <v>0</v>
      </c>
      <c r="CE8" s="101">
        <f>'Result Entry'!CF10</f>
        <v>0</v>
      </c>
      <c r="CF8" s="231">
        <f>'Result Entry'!CG10</f>
        <v>0</v>
      </c>
      <c r="CG8" s="233">
        <f>'Result Entry'!CH10</f>
        <v>0</v>
      </c>
      <c r="CH8" s="234">
        <f>'Result Entry'!CI10</f>
        <v>0</v>
      </c>
      <c r="CI8" s="234">
        <f>'Result Entry'!CJ10</f>
        <v>0</v>
      </c>
      <c r="CJ8" s="234">
        <f>'Result Entry'!CK10</f>
        <v>0</v>
      </c>
      <c r="CK8" s="234">
        <f>'Result Entry'!CL10</f>
        <v>0</v>
      </c>
      <c r="CL8" s="229">
        <f>'Result Entry'!CM10</f>
        <v>0</v>
      </c>
      <c r="CM8" s="101">
        <f>'Result Entry'!CN10</f>
        <v>0</v>
      </c>
      <c r="CN8" s="231">
        <f>'Result Entry'!CO10</f>
        <v>0</v>
      </c>
      <c r="CO8" s="233">
        <f>'Result Entry'!CP10</f>
        <v>0</v>
      </c>
      <c r="CP8" s="234">
        <f>'Result Entry'!CQ10</f>
        <v>0</v>
      </c>
      <c r="CQ8" s="234">
        <f>'Result Entry'!CR10</f>
        <v>0</v>
      </c>
      <c r="CR8" s="234">
        <f>'Result Entry'!CS10</f>
        <v>0</v>
      </c>
      <c r="CS8" s="234">
        <f>'Result Entry'!CT10</f>
        <v>0</v>
      </c>
      <c r="CT8" s="229">
        <f>'Result Entry'!CU10</f>
        <v>0</v>
      </c>
      <c r="CU8" s="101">
        <f>'Result Entry'!CV10</f>
        <v>0</v>
      </c>
      <c r="CV8" s="231">
        <f>'Result Entry'!CW10</f>
        <v>0</v>
      </c>
      <c r="CW8" s="233">
        <f>'Result Entry'!CX10</f>
        <v>0</v>
      </c>
      <c r="CX8" s="234">
        <f>'Result Entry'!CY10</f>
        <v>0</v>
      </c>
      <c r="CY8" s="234">
        <f>'Result Entry'!CZ10</f>
        <v>0</v>
      </c>
      <c r="CZ8" s="234">
        <f>'Result Entry'!DA10</f>
        <v>0</v>
      </c>
      <c r="DA8" s="234">
        <f>'Result Entry'!DB10</f>
        <v>0</v>
      </c>
      <c r="DB8" s="229">
        <f>'Result Entry'!DC10</f>
        <v>0</v>
      </c>
      <c r="DC8" s="101">
        <f>'Result Entry'!DD10</f>
        <v>0</v>
      </c>
      <c r="DD8" s="231">
        <f>'Result Entry'!DE10</f>
        <v>0</v>
      </c>
      <c r="DE8" s="233">
        <f>'Result Entry'!DF10</f>
        <v>0</v>
      </c>
      <c r="DF8" s="234">
        <f>'Result Entry'!DG10</f>
        <v>0</v>
      </c>
      <c r="DG8" s="234">
        <f>'Result Entry'!DH10</f>
        <v>0</v>
      </c>
      <c r="DH8" s="234">
        <f>'Result Entry'!DI10</f>
        <v>0</v>
      </c>
      <c r="DI8" s="234">
        <f>'Result Entry'!DJ10</f>
        <v>0</v>
      </c>
      <c r="DJ8" s="229">
        <f>'Result Entry'!DK10</f>
        <v>0</v>
      </c>
      <c r="DK8" s="101" t="str">
        <f>'Result Entry'!DL10</f>
        <v/>
      </c>
      <c r="DL8" s="231" t="str">
        <f>'Result Entry'!DM10</f>
        <v/>
      </c>
      <c r="DM8" s="232">
        <f>'Result Entry'!DN10</f>
        <v>0</v>
      </c>
      <c r="DN8" s="235">
        <f>'Result Entry'!DO10</f>
        <v>0</v>
      </c>
      <c r="DO8" s="236" t="str">
        <f>'Result Entry'!DP10</f>
        <v/>
      </c>
      <c r="DP8" s="237">
        <f>'Result Entry'!DQ10</f>
        <v>900</v>
      </c>
      <c r="DQ8" s="238">
        <f>'Result Entry'!DR10</f>
        <v>0</v>
      </c>
      <c r="DR8" s="295">
        <f>'Result Entry'!DS10</f>
        <v>0</v>
      </c>
      <c r="DS8" s="101">
        <f>'Result Entry'!DT10</f>
        <v>0</v>
      </c>
      <c r="DT8" s="101" t="str">
        <f>'Result Entry'!DU10</f>
        <v>Promoted</v>
      </c>
      <c r="DU8" s="101" t="str">
        <f>'Result Entry'!DV10</f>
        <v/>
      </c>
      <c r="DV8" s="239" t="str">
        <f>'Result Entry'!DW10</f>
        <v/>
      </c>
    </row>
    <row r="9" spans="1:126" ht="15.75" customHeight="1">
      <c r="A9" s="867"/>
      <c r="B9" s="192">
        <f t="shared" ref="B9:B72" si="0">IF(C9&gt;0,B8+1,0)</f>
        <v>0</v>
      </c>
      <c r="C9" s="99">
        <f>'Result Entry'!D11</f>
        <v>0</v>
      </c>
      <c r="D9" s="99">
        <f>'Result Entry'!E11</f>
        <v>0</v>
      </c>
      <c r="E9" s="99">
        <f>'Result Entry'!F11</f>
        <v>0</v>
      </c>
      <c r="F9" s="101">
        <f>'Result Entry'!G11</f>
        <v>0</v>
      </c>
      <c r="G9" s="101">
        <f>'Result Entry'!H11</f>
        <v>0</v>
      </c>
      <c r="H9" s="101">
        <f>'Result Entry'!I11</f>
        <v>0</v>
      </c>
      <c r="I9" s="191">
        <f>'Result Entry'!J11</f>
        <v>0</v>
      </c>
      <c r="J9" s="240">
        <f>'Result Entry'!K11</f>
        <v>0</v>
      </c>
      <c r="K9" s="224">
        <f>'Result Entry'!L11</f>
        <v>0</v>
      </c>
      <c r="L9" s="224">
        <f>'Result Entry'!M11</f>
        <v>0</v>
      </c>
      <c r="M9" s="225">
        <f>'Result Entry'!N11</f>
        <v>0</v>
      </c>
      <c r="N9" s="226">
        <f>'Result Entry'!O11</f>
        <v>0</v>
      </c>
      <c r="O9" s="226">
        <f>'Result Entry'!P11</f>
        <v>0</v>
      </c>
      <c r="P9" s="227">
        <f>'Result Entry'!Q11</f>
        <v>0</v>
      </c>
      <c r="Q9" s="228">
        <f>'Result Entry'!R11</f>
        <v>0</v>
      </c>
      <c r="R9" s="229">
        <f>'Result Entry'!S11</f>
        <v>0</v>
      </c>
      <c r="S9" s="229">
        <f>'Result Entry'!T11</f>
        <v>0</v>
      </c>
      <c r="T9" s="229">
        <f>'Result Entry'!U11</f>
        <v>0</v>
      </c>
      <c r="U9" s="230">
        <f>'Result Entry'!V11</f>
        <v>0</v>
      </c>
      <c r="V9" s="229">
        <f>'Result Entry'!W11</f>
        <v>0</v>
      </c>
      <c r="W9" s="101">
        <f>'Result Entry'!X11</f>
        <v>0</v>
      </c>
      <c r="X9" s="231" t="str">
        <f>'Result Entry'!Y11</f>
        <v/>
      </c>
      <c r="Y9" s="232">
        <f>'Result Entry'!Z11</f>
        <v>0</v>
      </c>
      <c r="Z9" s="224">
        <f>'Result Entry'!AA11</f>
        <v>0</v>
      </c>
      <c r="AA9" s="224">
        <f>'Result Entry'!AB11</f>
        <v>0</v>
      </c>
      <c r="AB9" s="225">
        <f>'Result Entry'!AC11</f>
        <v>0</v>
      </c>
      <c r="AC9" s="226">
        <f>'Result Entry'!AD11</f>
        <v>0</v>
      </c>
      <c r="AD9" s="226">
        <f>'Result Entry'!AE11</f>
        <v>0</v>
      </c>
      <c r="AE9" s="227">
        <f>'Result Entry'!AF11</f>
        <v>0</v>
      </c>
      <c r="AF9" s="228">
        <f>'Result Entry'!AG11</f>
        <v>0</v>
      </c>
      <c r="AG9" s="229">
        <f>'Result Entry'!AH11</f>
        <v>0</v>
      </c>
      <c r="AH9" s="229">
        <f>'Result Entry'!AI11</f>
        <v>0</v>
      </c>
      <c r="AI9" s="229">
        <f>'Result Entry'!AJ11</f>
        <v>0</v>
      </c>
      <c r="AJ9" s="230">
        <f>'Result Entry'!AK11</f>
        <v>0</v>
      </c>
      <c r="AK9" s="229">
        <f>'Result Entry'!AL11</f>
        <v>0</v>
      </c>
      <c r="AL9" s="101">
        <f>'Result Entry'!AM11</f>
        <v>0</v>
      </c>
      <c r="AM9" s="231" t="str">
        <f>'Result Entry'!AN11</f>
        <v/>
      </c>
      <c r="AN9" s="232">
        <f>'Result Entry'!AO11</f>
        <v>0</v>
      </c>
      <c r="AO9" s="224">
        <f>'Result Entry'!AP11</f>
        <v>0</v>
      </c>
      <c r="AP9" s="224">
        <f>'Result Entry'!AQ11</f>
        <v>0</v>
      </c>
      <c r="AQ9" s="225">
        <f>'Result Entry'!AR11</f>
        <v>0</v>
      </c>
      <c r="AR9" s="226">
        <f>'Result Entry'!AS11</f>
        <v>0</v>
      </c>
      <c r="AS9" s="226">
        <f>'Result Entry'!AT11</f>
        <v>0</v>
      </c>
      <c r="AT9" s="227">
        <f>'Result Entry'!AU11</f>
        <v>0</v>
      </c>
      <c r="AU9" s="228">
        <f>'Result Entry'!AV11</f>
        <v>0</v>
      </c>
      <c r="AV9" s="229">
        <f>'Result Entry'!AW11</f>
        <v>0</v>
      </c>
      <c r="AW9" s="229">
        <f>'Result Entry'!AX11</f>
        <v>0</v>
      </c>
      <c r="AX9" s="229">
        <f>'Result Entry'!AY11</f>
        <v>0</v>
      </c>
      <c r="AY9" s="230">
        <f>'Result Entry'!AZ11</f>
        <v>0</v>
      </c>
      <c r="AZ9" s="229">
        <f>'Result Entry'!BA11</f>
        <v>0</v>
      </c>
      <c r="BA9" s="101">
        <f>'Result Entry'!BB11</f>
        <v>0</v>
      </c>
      <c r="BB9" s="231" t="str">
        <f>'Result Entry'!BC11</f>
        <v/>
      </c>
      <c r="BC9" s="232">
        <f>'Result Entry'!BD11</f>
        <v>0</v>
      </c>
      <c r="BD9" s="224">
        <f>'Result Entry'!BE11</f>
        <v>0</v>
      </c>
      <c r="BE9" s="224">
        <f>'Result Entry'!BF11</f>
        <v>0</v>
      </c>
      <c r="BF9" s="225">
        <f>'Result Entry'!BG11</f>
        <v>0</v>
      </c>
      <c r="BG9" s="226">
        <f>'Result Entry'!BH11</f>
        <v>0</v>
      </c>
      <c r="BH9" s="226">
        <f>'Result Entry'!BI11</f>
        <v>0</v>
      </c>
      <c r="BI9" s="227">
        <f>'Result Entry'!BJ11</f>
        <v>0</v>
      </c>
      <c r="BJ9" s="228">
        <f>'Result Entry'!BK11</f>
        <v>0</v>
      </c>
      <c r="BK9" s="229">
        <f>'Result Entry'!BL11</f>
        <v>0</v>
      </c>
      <c r="BL9" s="229">
        <f>'Result Entry'!BM11</f>
        <v>0</v>
      </c>
      <c r="BM9" s="229">
        <f>'Result Entry'!BN11</f>
        <v>0</v>
      </c>
      <c r="BN9" s="230">
        <f>'Result Entry'!BO11</f>
        <v>0</v>
      </c>
      <c r="BO9" s="229">
        <f>'Result Entry'!BP11</f>
        <v>0</v>
      </c>
      <c r="BP9" s="101">
        <f>'Result Entry'!BQ11</f>
        <v>0</v>
      </c>
      <c r="BQ9" s="231" t="str">
        <f>'Result Entry'!BR11</f>
        <v/>
      </c>
      <c r="BR9" s="232">
        <f>'Result Entry'!BS11</f>
        <v>0</v>
      </c>
      <c r="BS9" s="224">
        <f>'Result Entry'!BT11</f>
        <v>0</v>
      </c>
      <c r="BT9" s="224">
        <f>'Result Entry'!BU11</f>
        <v>0</v>
      </c>
      <c r="BU9" s="225">
        <f>'Result Entry'!BV11</f>
        <v>0</v>
      </c>
      <c r="BV9" s="226">
        <f>'Result Entry'!BW11</f>
        <v>0</v>
      </c>
      <c r="BW9" s="226">
        <f>'Result Entry'!BX11</f>
        <v>0</v>
      </c>
      <c r="BX9" s="227">
        <f>'Result Entry'!BY11</f>
        <v>0</v>
      </c>
      <c r="BY9" s="228">
        <f>'Result Entry'!BZ11</f>
        <v>0</v>
      </c>
      <c r="BZ9" s="229">
        <f>'Result Entry'!CA11</f>
        <v>0</v>
      </c>
      <c r="CA9" s="229">
        <f>'Result Entry'!CB11</f>
        <v>0</v>
      </c>
      <c r="CB9" s="229">
        <f>'Result Entry'!CC11</f>
        <v>0</v>
      </c>
      <c r="CC9" s="230">
        <f>'Result Entry'!CD11</f>
        <v>0</v>
      </c>
      <c r="CD9" s="229">
        <f>'Result Entry'!CE11</f>
        <v>0</v>
      </c>
      <c r="CE9" s="101">
        <f>'Result Entry'!CF11</f>
        <v>0</v>
      </c>
      <c r="CF9" s="231" t="str">
        <f>'Result Entry'!CG11</f>
        <v/>
      </c>
      <c r="CG9" s="241">
        <f>'Result Entry'!CH11</f>
        <v>0</v>
      </c>
      <c r="CH9" s="234">
        <f>'Result Entry'!CI11</f>
        <v>0</v>
      </c>
      <c r="CI9" s="234">
        <f>'Result Entry'!CJ11</f>
        <v>0</v>
      </c>
      <c r="CJ9" s="234">
        <f>'Result Entry'!CK11</f>
        <v>0</v>
      </c>
      <c r="CK9" s="234">
        <f>'Result Entry'!CL11</f>
        <v>0</v>
      </c>
      <c r="CL9" s="242">
        <f>'Result Entry'!CM11</f>
        <v>0</v>
      </c>
      <c r="CM9" s="101">
        <f>'Result Entry'!CN11</f>
        <v>0</v>
      </c>
      <c r="CN9" s="231" t="str">
        <f>'Result Entry'!CO11</f>
        <v/>
      </c>
      <c r="CO9" s="241">
        <f>'Result Entry'!CP11</f>
        <v>0</v>
      </c>
      <c r="CP9" s="234">
        <f>'Result Entry'!CQ11</f>
        <v>0</v>
      </c>
      <c r="CQ9" s="234">
        <f>'Result Entry'!CR11</f>
        <v>0</v>
      </c>
      <c r="CR9" s="234">
        <f>'Result Entry'!CS11</f>
        <v>0</v>
      </c>
      <c r="CS9" s="234">
        <f>'Result Entry'!CT11</f>
        <v>0</v>
      </c>
      <c r="CT9" s="242">
        <f>'Result Entry'!CU11</f>
        <v>0</v>
      </c>
      <c r="CU9" s="101">
        <f>'Result Entry'!CV11</f>
        <v>0</v>
      </c>
      <c r="CV9" s="231" t="str">
        <f>'Result Entry'!CW11</f>
        <v/>
      </c>
      <c r="CW9" s="241">
        <f>'Result Entry'!CX11</f>
        <v>0</v>
      </c>
      <c r="CX9" s="234">
        <f>'Result Entry'!CY11</f>
        <v>0</v>
      </c>
      <c r="CY9" s="234">
        <f>'Result Entry'!CZ11</f>
        <v>0</v>
      </c>
      <c r="CZ9" s="234">
        <f>'Result Entry'!DA11</f>
        <v>0</v>
      </c>
      <c r="DA9" s="234">
        <f>'Result Entry'!DB11</f>
        <v>0</v>
      </c>
      <c r="DB9" s="242">
        <f>'Result Entry'!DC11</f>
        <v>0</v>
      </c>
      <c r="DC9" s="101">
        <f>'Result Entry'!DD11</f>
        <v>0</v>
      </c>
      <c r="DD9" s="231" t="str">
        <f>'Result Entry'!DE11</f>
        <v/>
      </c>
      <c r="DE9" s="241">
        <f>'Result Entry'!DF11</f>
        <v>0</v>
      </c>
      <c r="DF9" s="234">
        <f>'Result Entry'!DG11</f>
        <v>0</v>
      </c>
      <c r="DG9" s="234">
        <f>'Result Entry'!DH11</f>
        <v>0</v>
      </c>
      <c r="DH9" s="234">
        <f>'Result Entry'!DI11</f>
        <v>0</v>
      </c>
      <c r="DI9" s="234">
        <f>'Result Entry'!DJ11</f>
        <v>0</v>
      </c>
      <c r="DJ9" s="242">
        <f>'Result Entry'!DK11</f>
        <v>0</v>
      </c>
      <c r="DK9" s="101" t="str">
        <f>'Result Entry'!DL11</f>
        <v/>
      </c>
      <c r="DL9" s="231" t="str">
        <f>'Result Entry'!DM11</f>
        <v/>
      </c>
      <c r="DM9" s="243">
        <f>'Result Entry'!DN11</f>
        <v>0</v>
      </c>
      <c r="DN9" s="244">
        <f>'Result Entry'!DO11</f>
        <v>0</v>
      </c>
      <c r="DO9" s="245" t="str">
        <f>'Result Entry'!DP11</f>
        <v/>
      </c>
      <c r="DP9" s="237">
        <f>'Result Entry'!DQ11</f>
        <v>900</v>
      </c>
      <c r="DQ9" s="238">
        <f>'Result Entry'!DR11</f>
        <v>0</v>
      </c>
      <c r="DR9" s="295">
        <f>'Result Entry'!DS11</f>
        <v>0</v>
      </c>
      <c r="DS9" s="101" t="str">
        <f>'Result Entry'!DT11</f>
        <v/>
      </c>
      <c r="DT9" s="101" t="str">
        <f>'Result Entry'!DU11</f>
        <v/>
      </c>
      <c r="DU9" s="101" t="str">
        <f>'Result Entry'!DV11</f>
        <v/>
      </c>
      <c r="DV9" s="239" t="str">
        <f>'Result Entry'!DW11</f>
        <v/>
      </c>
    </row>
    <row r="10" spans="1:126" ht="15.75" customHeight="1">
      <c r="A10" s="867"/>
      <c r="B10" s="192">
        <f t="shared" si="0"/>
        <v>0</v>
      </c>
      <c r="C10" s="99">
        <f>'Result Entry'!D12</f>
        <v>0</v>
      </c>
      <c r="D10" s="99">
        <f>'Result Entry'!E12</f>
        <v>0</v>
      </c>
      <c r="E10" s="99">
        <f>'Result Entry'!F12</f>
        <v>0</v>
      </c>
      <c r="F10" s="101">
        <f>'Result Entry'!G12</f>
        <v>0</v>
      </c>
      <c r="G10" s="101">
        <f>'Result Entry'!H12</f>
        <v>0</v>
      </c>
      <c r="H10" s="101">
        <f>'Result Entry'!I12</f>
        <v>0</v>
      </c>
      <c r="I10" s="191">
        <f>'Result Entry'!J12</f>
        <v>0</v>
      </c>
      <c r="J10" s="240">
        <f>'Result Entry'!K12</f>
        <v>0</v>
      </c>
      <c r="K10" s="224">
        <f>'Result Entry'!L12</f>
        <v>0</v>
      </c>
      <c r="L10" s="224">
        <f>'Result Entry'!M12</f>
        <v>0</v>
      </c>
      <c r="M10" s="225">
        <f>'Result Entry'!N12</f>
        <v>0</v>
      </c>
      <c r="N10" s="226">
        <f>'Result Entry'!O12</f>
        <v>0</v>
      </c>
      <c r="O10" s="226">
        <f>'Result Entry'!P12</f>
        <v>0</v>
      </c>
      <c r="P10" s="227">
        <f>'Result Entry'!Q12</f>
        <v>0</v>
      </c>
      <c r="Q10" s="228">
        <f>'Result Entry'!R12</f>
        <v>0</v>
      </c>
      <c r="R10" s="229">
        <f>'Result Entry'!S12</f>
        <v>0</v>
      </c>
      <c r="S10" s="229">
        <f>'Result Entry'!T12</f>
        <v>0</v>
      </c>
      <c r="T10" s="229">
        <f>'Result Entry'!U12</f>
        <v>0</v>
      </c>
      <c r="U10" s="230">
        <f>'Result Entry'!V12</f>
        <v>0</v>
      </c>
      <c r="V10" s="229">
        <f>'Result Entry'!W12</f>
        <v>0</v>
      </c>
      <c r="W10" s="101">
        <f>'Result Entry'!X12</f>
        <v>0</v>
      </c>
      <c r="X10" s="231" t="str">
        <f>'Result Entry'!Y12</f>
        <v/>
      </c>
      <c r="Y10" s="232">
        <f>'Result Entry'!Z12</f>
        <v>0</v>
      </c>
      <c r="Z10" s="224">
        <f>'Result Entry'!AA12</f>
        <v>0</v>
      </c>
      <c r="AA10" s="224">
        <f>'Result Entry'!AB12</f>
        <v>0</v>
      </c>
      <c r="AB10" s="225">
        <f>'Result Entry'!AC12</f>
        <v>0</v>
      </c>
      <c r="AC10" s="226">
        <f>'Result Entry'!AD12</f>
        <v>0</v>
      </c>
      <c r="AD10" s="226">
        <f>'Result Entry'!AE12</f>
        <v>0</v>
      </c>
      <c r="AE10" s="227">
        <f>'Result Entry'!AF12</f>
        <v>0</v>
      </c>
      <c r="AF10" s="228">
        <f>'Result Entry'!AG12</f>
        <v>0</v>
      </c>
      <c r="AG10" s="229">
        <f>'Result Entry'!AH12</f>
        <v>0</v>
      </c>
      <c r="AH10" s="229">
        <f>'Result Entry'!AI12</f>
        <v>0</v>
      </c>
      <c r="AI10" s="229">
        <f>'Result Entry'!AJ12</f>
        <v>0</v>
      </c>
      <c r="AJ10" s="230">
        <f>'Result Entry'!AK12</f>
        <v>0</v>
      </c>
      <c r="AK10" s="229">
        <f>'Result Entry'!AL12</f>
        <v>0</v>
      </c>
      <c r="AL10" s="101">
        <f>'Result Entry'!AM12</f>
        <v>0</v>
      </c>
      <c r="AM10" s="231" t="str">
        <f>'Result Entry'!AN12</f>
        <v/>
      </c>
      <c r="AN10" s="232">
        <f>'Result Entry'!AO12</f>
        <v>0</v>
      </c>
      <c r="AO10" s="224">
        <f>'Result Entry'!AP12</f>
        <v>0</v>
      </c>
      <c r="AP10" s="224">
        <f>'Result Entry'!AQ12</f>
        <v>0</v>
      </c>
      <c r="AQ10" s="225">
        <f>'Result Entry'!AR12</f>
        <v>0</v>
      </c>
      <c r="AR10" s="226">
        <f>'Result Entry'!AS12</f>
        <v>0</v>
      </c>
      <c r="AS10" s="226">
        <f>'Result Entry'!AT12</f>
        <v>0</v>
      </c>
      <c r="AT10" s="227">
        <f>'Result Entry'!AU12</f>
        <v>0</v>
      </c>
      <c r="AU10" s="228">
        <f>'Result Entry'!AV12</f>
        <v>0</v>
      </c>
      <c r="AV10" s="229">
        <f>'Result Entry'!AW12</f>
        <v>0</v>
      </c>
      <c r="AW10" s="229">
        <f>'Result Entry'!AX12</f>
        <v>0</v>
      </c>
      <c r="AX10" s="229">
        <f>'Result Entry'!AY12</f>
        <v>0</v>
      </c>
      <c r="AY10" s="230">
        <f>'Result Entry'!AZ12</f>
        <v>0</v>
      </c>
      <c r="AZ10" s="229">
        <f>'Result Entry'!BA12</f>
        <v>0</v>
      </c>
      <c r="BA10" s="101">
        <f>'Result Entry'!BB12</f>
        <v>0</v>
      </c>
      <c r="BB10" s="231" t="str">
        <f>'Result Entry'!BC12</f>
        <v/>
      </c>
      <c r="BC10" s="232">
        <f>'Result Entry'!BD12</f>
        <v>0</v>
      </c>
      <c r="BD10" s="224">
        <f>'Result Entry'!BE12</f>
        <v>0</v>
      </c>
      <c r="BE10" s="224">
        <f>'Result Entry'!BF12</f>
        <v>0</v>
      </c>
      <c r="BF10" s="225">
        <f>'Result Entry'!BG12</f>
        <v>0</v>
      </c>
      <c r="BG10" s="226">
        <f>'Result Entry'!BH12</f>
        <v>0</v>
      </c>
      <c r="BH10" s="226">
        <f>'Result Entry'!BI12</f>
        <v>0</v>
      </c>
      <c r="BI10" s="227">
        <f>'Result Entry'!BJ12</f>
        <v>0</v>
      </c>
      <c r="BJ10" s="228">
        <f>'Result Entry'!BK12</f>
        <v>0</v>
      </c>
      <c r="BK10" s="229">
        <f>'Result Entry'!BL12</f>
        <v>0</v>
      </c>
      <c r="BL10" s="229">
        <f>'Result Entry'!BM12</f>
        <v>0</v>
      </c>
      <c r="BM10" s="229">
        <f>'Result Entry'!BN12</f>
        <v>0</v>
      </c>
      <c r="BN10" s="230">
        <f>'Result Entry'!BO12</f>
        <v>0</v>
      </c>
      <c r="BO10" s="229">
        <f>'Result Entry'!BP12</f>
        <v>0</v>
      </c>
      <c r="BP10" s="101">
        <f>'Result Entry'!BQ12</f>
        <v>0</v>
      </c>
      <c r="BQ10" s="231" t="str">
        <f>'Result Entry'!BR12</f>
        <v/>
      </c>
      <c r="BR10" s="232">
        <f>'Result Entry'!BS12</f>
        <v>0</v>
      </c>
      <c r="BS10" s="224">
        <f>'Result Entry'!BT12</f>
        <v>0</v>
      </c>
      <c r="BT10" s="224">
        <f>'Result Entry'!BU12</f>
        <v>0</v>
      </c>
      <c r="BU10" s="225">
        <f>'Result Entry'!BV12</f>
        <v>0</v>
      </c>
      <c r="BV10" s="226">
        <f>'Result Entry'!BW12</f>
        <v>0</v>
      </c>
      <c r="BW10" s="226">
        <f>'Result Entry'!BX12</f>
        <v>0</v>
      </c>
      <c r="BX10" s="227">
        <f>'Result Entry'!BY12</f>
        <v>0</v>
      </c>
      <c r="BY10" s="228">
        <f>'Result Entry'!BZ12</f>
        <v>0</v>
      </c>
      <c r="BZ10" s="229">
        <f>'Result Entry'!CA12</f>
        <v>0</v>
      </c>
      <c r="CA10" s="229">
        <f>'Result Entry'!CB12</f>
        <v>0</v>
      </c>
      <c r="CB10" s="229">
        <f>'Result Entry'!CC12</f>
        <v>0</v>
      </c>
      <c r="CC10" s="230">
        <f>'Result Entry'!CD12</f>
        <v>0</v>
      </c>
      <c r="CD10" s="229">
        <f>'Result Entry'!CE12</f>
        <v>0</v>
      </c>
      <c r="CE10" s="101">
        <f>'Result Entry'!CF12</f>
        <v>0</v>
      </c>
      <c r="CF10" s="231" t="str">
        <f>'Result Entry'!CG12</f>
        <v/>
      </c>
      <c r="CG10" s="241">
        <f>'Result Entry'!CH12</f>
        <v>0</v>
      </c>
      <c r="CH10" s="234">
        <f>'Result Entry'!CI12</f>
        <v>0</v>
      </c>
      <c r="CI10" s="234">
        <f>'Result Entry'!CJ12</f>
        <v>0</v>
      </c>
      <c r="CJ10" s="234">
        <f>'Result Entry'!CK12</f>
        <v>0</v>
      </c>
      <c r="CK10" s="234">
        <f>'Result Entry'!CL12</f>
        <v>0</v>
      </c>
      <c r="CL10" s="242">
        <f>'Result Entry'!CM12</f>
        <v>0</v>
      </c>
      <c r="CM10" s="101">
        <f>'Result Entry'!CN12</f>
        <v>0</v>
      </c>
      <c r="CN10" s="231" t="str">
        <f>'Result Entry'!CO12</f>
        <v/>
      </c>
      <c r="CO10" s="241">
        <f>'Result Entry'!CP12</f>
        <v>0</v>
      </c>
      <c r="CP10" s="234">
        <f>'Result Entry'!CQ12</f>
        <v>0</v>
      </c>
      <c r="CQ10" s="234">
        <f>'Result Entry'!CR12</f>
        <v>0</v>
      </c>
      <c r="CR10" s="234">
        <f>'Result Entry'!CS12</f>
        <v>0</v>
      </c>
      <c r="CS10" s="234">
        <f>'Result Entry'!CT12</f>
        <v>0</v>
      </c>
      <c r="CT10" s="242">
        <f>'Result Entry'!CU12</f>
        <v>0</v>
      </c>
      <c r="CU10" s="101">
        <f>'Result Entry'!CV12</f>
        <v>0</v>
      </c>
      <c r="CV10" s="231" t="str">
        <f>'Result Entry'!CW12</f>
        <v/>
      </c>
      <c r="CW10" s="241">
        <f>'Result Entry'!CX12</f>
        <v>0</v>
      </c>
      <c r="CX10" s="234">
        <f>'Result Entry'!CY12</f>
        <v>0</v>
      </c>
      <c r="CY10" s="234">
        <f>'Result Entry'!CZ12</f>
        <v>0</v>
      </c>
      <c r="CZ10" s="234">
        <f>'Result Entry'!DA12</f>
        <v>0</v>
      </c>
      <c r="DA10" s="234">
        <f>'Result Entry'!DB12</f>
        <v>0</v>
      </c>
      <c r="DB10" s="242">
        <f>'Result Entry'!DC12</f>
        <v>0</v>
      </c>
      <c r="DC10" s="101">
        <f>'Result Entry'!DD12</f>
        <v>0</v>
      </c>
      <c r="DD10" s="231" t="str">
        <f>'Result Entry'!DE12</f>
        <v/>
      </c>
      <c r="DE10" s="241">
        <f>'Result Entry'!DF12</f>
        <v>0</v>
      </c>
      <c r="DF10" s="234">
        <f>'Result Entry'!DG12</f>
        <v>0</v>
      </c>
      <c r="DG10" s="234">
        <f>'Result Entry'!DH12</f>
        <v>0</v>
      </c>
      <c r="DH10" s="234">
        <f>'Result Entry'!DI12</f>
        <v>0</v>
      </c>
      <c r="DI10" s="234">
        <f>'Result Entry'!DJ12</f>
        <v>0</v>
      </c>
      <c r="DJ10" s="242">
        <f>'Result Entry'!DK12</f>
        <v>0</v>
      </c>
      <c r="DK10" s="101" t="str">
        <f>'Result Entry'!DL12</f>
        <v/>
      </c>
      <c r="DL10" s="231" t="str">
        <f>'Result Entry'!DM12</f>
        <v/>
      </c>
      <c r="DM10" s="243">
        <f>'Result Entry'!DN12</f>
        <v>0</v>
      </c>
      <c r="DN10" s="244">
        <f>'Result Entry'!DO12</f>
        <v>0</v>
      </c>
      <c r="DO10" s="245" t="str">
        <f>'Result Entry'!DP12</f>
        <v/>
      </c>
      <c r="DP10" s="237">
        <f>'Result Entry'!DQ12</f>
        <v>900</v>
      </c>
      <c r="DQ10" s="238">
        <f>'Result Entry'!DR12</f>
        <v>0</v>
      </c>
      <c r="DR10" s="295">
        <f>'Result Entry'!DS12</f>
        <v>0</v>
      </c>
      <c r="DS10" s="101" t="str">
        <f>'Result Entry'!DT12</f>
        <v/>
      </c>
      <c r="DT10" s="101" t="str">
        <f>'Result Entry'!DU12</f>
        <v/>
      </c>
      <c r="DU10" s="101" t="str">
        <f>'Result Entry'!DV12</f>
        <v/>
      </c>
      <c r="DV10" s="239" t="str">
        <f>'Result Entry'!DW12</f>
        <v/>
      </c>
    </row>
    <row r="11" spans="1:126" ht="16.5" customHeight="1">
      <c r="A11" s="867"/>
      <c r="B11" s="192">
        <f t="shared" si="0"/>
        <v>0</v>
      </c>
      <c r="C11" s="99">
        <f>'Result Entry'!D13</f>
        <v>0</v>
      </c>
      <c r="D11" s="99">
        <f>'Result Entry'!E13</f>
        <v>0</v>
      </c>
      <c r="E11" s="99">
        <f>'Result Entry'!F13</f>
        <v>0</v>
      </c>
      <c r="F11" s="101">
        <f>'Result Entry'!G13</f>
        <v>0</v>
      </c>
      <c r="G11" s="101">
        <f>'Result Entry'!H13</f>
        <v>0</v>
      </c>
      <c r="H11" s="101">
        <f>'Result Entry'!I13</f>
        <v>0</v>
      </c>
      <c r="I11" s="191">
        <f>'Result Entry'!J13</f>
        <v>0</v>
      </c>
      <c r="J11" s="240">
        <f>'Result Entry'!K13</f>
        <v>0</v>
      </c>
      <c r="K11" s="224">
        <f>'Result Entry'!L13</f>
        <v>0</v>
      </c>
      <c r="L11" s="224">
        <f>'Result Entry'!M13</f>
        <v>0</v>
      </c>
      <c r="M11" s="225">
        <f>'Result Entry'!N13</f>
        <v>0</v>
      </c>
      <c r="N11" s="226">
        <f>'Result Entry'!O13</f>
        <v>0</v>
      </c>
      <c r="O11" s="226">
        <f>'Result Entry'!P13</f>
        <v>0</v>
      </c>
      <c r="P11" s="227">
        <f>'Result Entry'!Q13</f>
        <v>0</v>
      </c>
      <c r="Q11" s="228">
        <f>'Result Entry'!R13</f>
        <v>0</v>
      </c>
      <c r="R11" s="229">
        <f>'Result Entry'!S13</f>
        <v>0</v>
      </c>
      <c r="S11" s="229">
        <f>'Result Entry'!T13</f>
        <v>0</v>
      </c>
      <c r="T11" s="229">
        <f>'Result Entry'!U13</f>
        <v>0</v>
      </c>
      <c r="U11" s="230">
        <f>'Result Entry'!V13</f>
        <v>0</v>
      </c>
      <c r="V11" s="229">
        <f>'Result Entry'!W13</f>
        <v>0</v>
      </c>
      <c r="W11" s="101">
        <f>'Result Entry'!X13</f>
        <v>0</v>
      </c>
      <c r="X11" s="231" t="str">
        <f>'Result Entry'!Y13</f>
        <v/>
      </c>
      <c r="Y11" s="232">
        <f>'Result Entry'!Z13</f>
        <v>0</v>
      </c>
      <c r="Z11" s="224">
        <f>'Result Entry'!AA13</f>
        <v>0</v>
      </c>
      <c r="AA11" s="224">
        <f>'Result Entry'!AB13</f>
        <v>0</v>
      </c>
      <c r="AB11" s="225">
        <f>'Result Entry'!AC13</f>
        <v>0</v>
      </c>
      <c r="AC11" s="226">
        <f>'Result Entry'!AD13</f>
        <v>0</v>
      </c>
      <c r="AD11" s="226">
        <f>'Result Entry'!AE13</f>
        <v>0</v>
      </c>
      <c r="AE11" s="227">
        <f>'Result Entry'!AF13</f>
        <v>0</v>
      </c>
      <c r="AF11" s="228">
        <f>'Result Entry'!AG13</f>
        <v>0</v>
      </c>
      <c r="AG11" s="229">
        <f>'Result Entry'!AH13</f>
        <v>0</v>
      </c>
      <c r="AH11" s="229">
        <f>'Result Entry'!AI13</f>
        <v>0</v>
      </c>
      <c r="AI11" s="229">
        <f>'Result Entry'!AJ13</f>
        <v>0</v>
      </c>
      <c r="AJ11" s="230">
        <f>'Result Entry'!AK13</f>
        <v>0</v>
      </c>
      <c r="AK11" s="229">
        <f>'Result Entry'!AL13</f>
        <v>0</v>
      </c>
      <c r="AL11" s="101">
        <f>'Result Entry'!AM13</f>
        <v>0</v>
      </c>
      <c r="AM11" s="231" t="str">
        <f>'Result Entry'!AN13</f>
        <v/>
      </c>
      <c r="AN11" s="232">
        <f>'Result Entry'!AO13</f>
        <v>0</v>
      </c>
      <c r="AO11" s="224">
        <f>'Result Entry'!AP13</f>
        <v>0</v>
      </c>
      <c r="AP11" s="224">
        <f>'Result Entry'!AQ13</f>
        <v>0</v>
      </c>
      <c r="AQ11" s="225">
        <f>'Result Entry'!AR13</f>
        <v>0</v>
      </c>
      <c r="AR11" s="226">
        <f>'Result Entry'!AS13</f>
        <v>0</v>
      </c>
      <c r="AS11" s="226">
        <f>'Result Entry'!AT13</f>
        <v>0</v>
      </c>
      <c r="AT11" s="227">
        <f>'Result Entry'!AU13</f>
        <v>0</v>
      </c>
      <c r="AU11" s="228">
        <f>'Result Entry'!AV13</f>
        <v>0</v>
      </c>
      <c r="AV11" s="229">
        <f>'Result Entry'!AW13</f>
        <v>0</v>
      </c>
      <c r="AW11" s="229">
        <f>'Result Entry'!AX13</f>
        <v>0</v>
      </c>
      <c r="AX11" s="229">
        <f>'Result Entry'!AY13</f>
        <v>0</v>
      </c>
      <c r="AY11" s="230">
        <f>'Result Entry'!AZ13</f>
        <v>0</v>
      </c>
      <c r="AZ11" s="229">
        <f>'Result Entry'!BA13</f>
        <v>0</v>
      </c>
      <c r="BA11" s="101">
        <f>'Result Entry'!BB13</f>
        <v>0</v>
      </c>
      <c r="BB11" s="231" t="str">
        <f>'Result Entry'!BC13</f>
        <v/>
      </c>
      <c r="BC11" s="232">
        <f>'Result Entry'!BD13</f>
        <v>0</v>
      </c>
      <c r="BD11" s="224">
        <f>'Result Entry'!BE13</f>
        <v>0</v>
      </c>
      <c r="BE11" s="224">
        <f>'Result Entry'!BF13</f>
        <v>0</v>
      </c>
      <c r="BF11" s="225">
        <f>'Result Entry'!BG13</f>
        <v>0</v>
      </c>
      <c r="BG11" s="226">
        <f>'Result Entry'!BH13</f>
        <v>0</v>
      </c>
      <c r="BH11" s="226">
        <f>'Result Entry'!BI13</f>
        <v>0</v>
      </c>
      <c r="BI11" s="227">
        <f>'Result Entry'!BJ13</f>
        <v>0</v>
      </c>
      <c r="BJ11" s="228">
        <f>'Result Entry'!BK13</f>
        <v>0</v>
      </c>
      <c r="BK11" s="229">
        <f>'Result Entry'!BL13</f>
        <v>0</v>
      </c>
      <c r="BL11" s="229">
        <f>'Result Entry'!BM13</f>
        <v>0</v>
      </c>
      <c r="BM11" s="229">
        <f>'Result Entry'!BN13</f>
        <v>0</v>
      </c>
      <c r="BN11" s="230">
        <f>'Result Entry'!BO13</f>
        <v>0</v>
      </c>
      <c r="BO11" s="229">
        <f>'Result Entry'!BP13</f>
        <v>0</v>
      </c>
      <c r="BP11" s="101">
        <f>'Result Entry'!BQ13</f>
        <v>0</v>
      </c>
      <c r="BQ11" s="231" t="str">
        <f>'Result Entry'!BR13</f>
        <v/>
      </c>
      <c r="BR11" s="232">
        <f>'Result Entry'!BS13</f>
        <v>0</v>
      </c>
      <c r="BS11" s="224">
        <f>'Result Entry'!BT13</f>
        <v>0</v>
      </c>
      <c r="BT11" s="224">
        <f>'Result Entry'!BU13</f>
        <v>0</v>
      </c>
      <c r="BU11" s="225">
        <f>'Result Entry'!BV13</f>
        <v>0</v>
      </c>
      <c r="BV11" s="226">
        <f>'Result Entry'!BW13</f>
        <v>0</v>
      </c>
      <c r="BW11" s="226">
        <f>'Result Entry'!BX13</f>
        <v>0</v>
      </c>
      <c r="BX11" s="227">
        <f>'Result Entry'!BY13</f>
        <v>0</v>
      </c>
      <c r="BY11" s="228">
        <f>'Result Entry'!BZ13</f>
        <v>0</v>
      </c>
      <c r="BZ11" s="229">
        <f>'Result Entry'!CA13</f>
        <v>0</v>
      </c>
      <c r="CA11" s="229">
        <f>'Result Entry'!CB13</f>
        <v>0</v>
      </c>
      <c r="CB11" s="229">
        <f>'Result Entry'!CC13</f>
        <v>0</v>
      </c>
      <c r="CC11" s="230">
        <f>'Result Entry'!CD13</f>
        <v>0</v>
      </c>
      <c r="CD11" s="229">
        <f>'Result Entry'!CE13</f>
        <v>0</v>
      </c>
      <c r="CE11" s="101">
        <f>'Result Entry'!CF13</f>
        <v>0</v>
      </c>
      <c r="CF11" s="231" t="str">
        <f>'Result Entry'!CG13</f>
        <v/>
      </c>
      <c r="CG11" s="241">
        <f>'Result Entry'!CH13</f>
        <v>0</v>
      </c>
      <c r="CH11" s="234">
        <f>'Result Entry'!CI13</f>
        <v>0</v>
      </c>
      <c r="CI11" s="234">
        <f>'Result Entry'!CJ13</f>
        <v>0</v>
      </c>
      <c r="CJ11" s="234">
        <f>'Result Entry'!CK13</f>
        <v>0</v>
      </c>
      <c r="CK11" s="234">
        <f>'Result Entry'!CL13</f>
        <v>0</v>
      </c>
      <c r="CL11" s="242">
        <f>'Result Entry'!CM13</f>
        <v>0</v>
      </c>
      <c r="CM11" s="101">
        <f>'Result Entry'!CN13</f>
        <v>0</v>
      </c>
      <c r="CN11" s="231" t="str">
        <f>'Result Entry'!CO13</f>
        <v/>
      </c>
      <c r="CO11" s="241">
        <f>'Result Entry'!CP13</f>
        <v>0</v>
      </c>
      <c r="CP11" s="234">
        <f>'Result Entry'!CQ13</f>
        <v>0</v>
      </c>
      <c r="CQ11" s="234">
        <f>'Result Entry'!CR13</f>
        <v>0</v>
      </c>
      <c r="CR11" s="234">
        <f>'Result Entry'!CS13</f>
        <v>0</v>
      </c>
      <c r="CS11" s="234">
        <f>'Result Entry'!CT13</f>
        <v>0</v>
      </c>
      <c r="CT11" s="242">
        <f>'Result Entry'!CU13</f>
        <v>0</v>
      </c>
      <c r="CU11" s="101">
        <f>'Result Entry'!CV13</f>
        <v>0</v>
      </c>
      <c r="CV11" s="231" t="str">
        <f>'Result Entry'!CW13</f>
        <v/>
      </c>
      <c r="CW11" s="241">
        <f>'Result Entry'!CX13</f>
        <v>0</v>
      </c>
      <c r="CX11" s="234">
        <f>'Result Entry'!CY13</f>
        <v>0</v>
      </c>
      <c r="CY11" s="234">
        <f>'Result Entry'!CZ13</f>
        <v>0</v>
      </c>
      <c r="CZ11" s="234">
        <f>'Result Entry'!DA13</f>
        <v>0</v>
      </c>
      <c r="DA11" s="234">
        <f>'Result Entry'!DB13</f>
        <v>0</v>
      </c>
      <c r="DB11" s="242">
        <f>'Result Entry'!DC13</f>
        <v>0</v>
      </c>
      <c r="DC11" s="101">
        <f>'Result Entry'!DD13</f>
        <v>0</v>
      </c>
      <c r="DD11" s="231" t="str">
        <f>'Result Entry'!DE13</f>
        <v/>
      </c>
      <c r="DE11" s="241">
        <f>'Result Entry'!DF13</f>
        <v>0</v>
      </c>
      <c r="DF11" s="234">
        <f>'Result Entry'!DG13</f>
        <v>0</v>
      </c>
      <c r="DG11" s="234">
        <f>'Result Entry'!DH13</f>
        <v>0</v>
      </c>
      <c r="DH11" s="234">
        <f>'Result Entry'!DI13</f>
        <v>0</v>
      </c>
      <c r="DI11" s="234">
        <f>'Result Entry'!DJ13</f>
        <v>0</v>
      </c>
      <c r="DJ11" s="242">
        <f>'Result Entry'!DK13</f>
        <v>0</v>
      </c>
      <c r="DK11" s="101" t="str">
        <f>'Result Entry'!DL13</f>
        <v/>
      </c>
      <c r="DL11" s="231" t="str">
        <f>'Result Entry'!DM13</f>
        <v/>
      </c>
      <c r="DM11" s="243">
        <f>'Result Entry'!DN13</f>
        <v>0</v>
      </c>
      <c r="DN11" s="244">
        <f>'Result Entry'!DO13</f>
        <v>0</v>
      </c>
      <c r="DO11" s="245" t="str">
        <f>'Result Entry'!DP13</f>
        <v/>
      </c>
      <c r="DP11" s="237">
        <f>'Result Entry'!DQ13</f>
        <v>900</v>
      </c>
      <c r="DQ11" s="238">
        <f>'Result Entry'!DR13</f>
        <v>0</v>
      </c>
      <c r="DR11" s="295">
        <f>'Result Entry'!DS13</f>
        <v>0</v>
      </c>
      <c r="DS11" s="101" t="str">
        <f>'Result Entry'!DT13</f>
        <v/>
      </c>
      <c r="DT11" s="101" t="str">
        <f>'Result Entry'!DU13</f>
        <v/>
      </c>
      <c r="DU11" s="101" t="str">
        <f>'Result Entry'!DV13</f>
        <v/>
      </c>
      <c r="DV11" s="239" t="str">
        <f>'Result Entry'!DW13</f>
        <v/>
      </c>
    </row>
    <row r="12" spans="1:126" ht="14.25" customHeight="1">
      <c r="A12" s="867"/>
      <c r="B12" s="192">
        <f t="shared" si="0"/>
        <v>0</v>
      </c>
      <c r="C12" s="99">
        <f>'Result Entry'!D14</f>
        <v>0</v>
      </c>
      <c r="D12" s="99">
        <f>'Result Entry'!E14</f>
        <v>0</v>
      </c>
      <c r="E12" s="99">
        <f>'Result Entry'!F14</f>
        <v>0</v>
      </c>
      <c r="F12" s="101">
        <f>'Result Entry'!G14</f>
        <v>0</v>
      </c>
      <c r="G12" s="101">
        <f>'Result Entry'!H14</f>
        <v>0</v>
      </c>
      <c r="H12" s="101">
        <f>'Result Entry'!I14</f>
        <v>0</v>
      </c>
      <c r="I12" s="191">
        <f>'Result Entry'!J14</f>
        <v>0</v>
      </c>
      <c r="J12" s="240">
        <f>'Result Entry'!K14</f>
        <v>0</v>
      </c>
      <c r="K12" s="224">
        <f>'Result Entry'!L14</f>
        <v>0</v>
      </c>
      <c r="L12" s="224">
        <f>'Result Entry'!M14</f>
        <v>0</v>
      </c>
      <c r="M12" s="225">
        <f>'Result Entry'!N14</f>
        <v>0</v>
      </c>
      <c r="N12" s="226">
        <f>'Result Entry'!O14</f>
        <v>0</v>
      </c>
      <c r="O12" s="226">
        <f>'Result Entry'!P14</f>
        <v>0</v>
      </c>
      <c r="P12" s="227">
        <f>'Result Entry'!Q14</f>
        <v>0</v>
      </c>
      <c r="Q12" s="228">
        <f>'Result Entry'!R14</f>
        <v>0</v>
      </c>
      <c r="R12" s="229">
        <f>'Result Entry'!S14</f>
        <v>0</v>
      </c>
      <c r="S12" s="229">
        <f>'Result Entry'!T14</f>
        <v>0</v>
      </c>
      <c r="T12" s="229">
        <f>'Result Entry'!U14</f>
        <v>0</v>
      </c>
      <c r="U12" s="230">
        <f>'Result Entry'!V14</f>
        <v>0</v>
      </c>
      <c r="V12" s="229">
        <f>'Result Entry'!W14</f>
        <v>0</v>
      </c>
      <c r="W12" s="101">
        <f>'Result Entry'!X14</f>
        <v>0</v>
      </c>
      <c r="X12" s="231" t="str">
        <f>'Result Entry'!Y14</f>
        <v/>
      </c>
      <c r="Y12" s="232">
        <f>'Result Entry'!Z14</f>
        <v>0</v>
      </c>
      <c r="Z12" s="224">
        <f>'Result Entry'!AA14</f>
        <v>0</v>
      </c>
      <c r="AA12" s="224">
        <f>'Result Entry'!AB14</f>
        <v>0</v>
      </c>
      <c r="AB12" s="225">
        <f>'Result Entry'!AC14</f>
        <v>0</v>
      </c>
      <c r="AC12" s="226">
        <f>'Result Entry'!AD14</f>
        <v>0</v>
      </c>
      <c r="AD12" s="226">
        <f>'Result Entry'!AE14</f>
        <v>0</v>
      </c>
      <c r="AE12" s="227">
        <f>'Result Entry'!AF14</f>
        <v>0</v>
      </c>
      <c r="AF12" s="228">
        <f>'Result Entry'!AG14</f>
        <v>0</v>
      </c>
      <c r="AG12" s="229">
        <f>'Result Entry'!AH14</f>
        <v>0</v>
      </c>
      <c r="AH12" s="229">
        <f>'Result Entry'!AI14</f>
        <v>0</v>
      </c>
      <c r="AI12" s="229">
        <f>'Result Entry'!AJ14</f>
        <v>0</v>
      </c>
      <c r="AJ12" s="230">
        <f>'Result Entry'!AK14</f>
        <v>0</v>
      </c>
      <c r="AK12" s="229">
        <f>'Result Entry'!AL14</f>
        <v>0</v>
      </c>
      <c r="AL12" s="101">
        <f>'Result Entry'!AM14</f>
        <v>0</v>
      </c>
      <c r="AM12" s="231" t="str">
        <f>'Result Entry'!AN14</f>
        <v/>
      </c>
      <c r="AN12" s="232">
        <f>'Result Entry'!AO14</f>
        <v>0</v>
      </c>
      <c r="AO12" s="224">
        <f>'Result Entry'!AP14</f>
        <v>0</v>
      </c>
      <c r="AP12" s="224">
        <f>'Result Entry'!AQ14</f>
        <v>0</v>
      </c>
      <c r="AQ12" s="225">
        <f>'Result Entry'!AR14</f>
        <v>0</v>
      </c>
      <c r="AR12" s="226">
        <f>'Result Entry'!AS14</f>
        <v>0</v>
      </c>
      <c r="AS12" s="226">
        <f>'Result Entry'!AT14</f>
        <v>0</v>
      </c>
      <c r="AT12" s="227">
        <f>'Result Entry'!AU14</f>
        <v>0</v>
      </c>
      <c r="AU12" s="228">
        <f>'Result Entry'!AV14</f>
        <v>0</v>
      </c>
      <c r="AV12" s="229">
        <f>'Result Entry'!AW14</f>
        <v>0</v>
      </c>
      <c r="AW12" s="229">
        <f>'Result Entry'!AX14</f>
        <v>0</v>
      </c>
      <c r="AX12" s="229">
        <f>'Result Entry'!AY14</f>
        <v>0</v>
      </c>
      <c r="AY12" s="230">
        <f>'Result Entry'!AZ14</f>
        <v>0</v>
      </c>
      <c r="AZ12" s="229">
        <f>'Result Entry'!BA14</f>
        <v>0</v>
      </c>
      <c r="BA12" s="101">
        <f>'Result Entry'!BB14</f>
        <v>0</v>
      </c>
      <c r="BB12" s="231" t="str">
        <f>'Result Entry'!BC14</f>
        <v/>
      </c>
      <c r="BC12" s="232">
        <f>'Result Entry'!BD14</f>
        <v>0</v>
      </c>
      <c r="BD12" s="224">
        <f>'Result Entry'!BE14</f>
        <v>0</v>
      </c>
      <c r="BE12" s="224">
        <f>'Result Entry'!BF14</f>
        <v>0</v>
      </c>
      <c r="BF12" s="225">
        <f>'Result Entry'!BG14</f>
        <v>0</v>
      </c>
      <c r="BG12" s="226">
        <f>'Result Entry'!BH14</f>
        <v>0</v>
      </c>
      <c r="BH12" s="226">
        <f>'Result Entry'!BI14</f>
        <v>0</v>
      </c>
      <c r="BI12" s="227">
        <f>'Result Entry'!BJ14</f>
        <v>0</v>
      </c>
      <c r="BJ12" s="228">
        <f>'Result Entry'!BK14</f>
        <v>0</v>
      </c>
      <c r="BK12" s="229">
        <f>'Result Entry'!BL14</f>
        <v>0</v>
      </c>
      <c r="BL12" s="229">
        <f>'Result Entry'!BM14</f>
        <v>0</v>
      </c>
      <c r="BM12" s="229">
        <f>'Result Entry'!BN14</f>
        <v>0</v>
      </c>
      <c r="BN12" s="230">
        <f>'Result Entry'!BO14</f>
        <v>0</v>
      </c>
      <c r="BO12" s="229">
        <f>'Result Entry'!BP14</f>
        <v>0</v>
      </c>
      <c r="BP12" s="101">
        <f>'Result Entry'!BQ14</f>
        <v>0</v>
      </c>
      <c r="BQ12" s="231" t="str">
        <f>'Result Entry'!BR14</f>
        <v/>
      </c>
      <c r="BR12" s="232">
        <f>'Result Entry'!BS14</f>
        <v>0</v>
      </c>
      <c r="BS12" s="224">
        <f>'Result Entry'!BT14</f>
        <v>0</v>
      </c>
      <c r="BT12" s="224">
        <f>'Result Entry'!BU14</f>
        <v>0</v>
      </c>
      <c r="BU12" s="225">
        <f>'Result Entry'!BV14</f>
        <v>0</v>
      </c>
      <c r="BV12" s="226">
        <f>'Result Entry'!BW14</f>
        <v>0</v>
      </c>
      <c r="BW12" s="226">
        <f>'Result Entry'!BX14</f>
        <v>0</v>
      </c>
      <c r="BX12" s="227">
        <f>'Result Entry'!BY14</f>
        <v>0</v>
      </c>
      <c r="BY12" s="228">
        <f>'Result Entry'!BZ14</f>
        <v>0</v>
      </c>
      <c r="BZ12" s="229">
        <f>'Result Entry'!CA14</f>
        <v>0</v>
      </c>
      <c r="CA12" s="229">
        <f>'Result Entry'!CB14</f>
        <v>0</v>
      </c>
      <c r="CB12" s="229">
        <f>'Result Entry'!CC14</f>
        <v>0</v>
      </c>
      <c r="CC12" s="230">
        <f>'Result Entry'!CD14</f>
        <v>0</v>
      </c>
      <c r="CD12" s="229">
        <f>'Result Entry'!CE14</f>
        <v>0</v>
      </c>
      <c r="CE12" s="101">
        <f>'Result Entry'!CF14</f>
        <v>0</v>
      </c>
      <c r="CF12" s="231" t="str">
        <f>'Result Entry'!CG14</f>
        <v/>
      </c>
      <c r="CG12" s="241">
        <f>'Result Entry'!CH14</f>
        <v>0</v>
      </c>
      <c r="CH12" s="234">
        <f>'Result Entry'!CI14</f>
        <v>0</v>
      </c>
      <c r="CI12" s="234">
        <f>'Result Entry'!CJ14</f>
        <v>0</v>
      </c>
      <c r="CJ12" s="234">
        <f>'Result Entry'!CK14</f>
        <v>0</v>
      </c>
      <c r="CK12" s="234">
        <f>'Result Entry'!CL14</f>
        <v>0</v>
      </c>
      <c r="CL12" s="242">
        <f>'Result Entry'!CM14</f>
        <v>0</v>
      </c>
      <c r="CM12" s="101">
        <f>'Result Entry'!CN14</f>
        <v>0</v>
      </c>
      <c r="CN12" s="231" t="str">
        <f>'Result Entry'!CO14</f>
        <v/>
      </c>
      <c r="CO12" s="241">
        <f>'Result Entry'!CP14</f>
        <v>0</v>
      </c>
      <c r="CP12" s="234">
        <f>'Result Entry'!CQ14</f>
        <v>0</v>
      </c>
      <c r="CQ12" s="234">
        <f>'Result Entry'!CR14</f>
        <v>0</v>
      </c>
      <c r="CR12" s="234">
        <f>'Result Entry'!CS14</f>
        <v>0</v>
      </c>
      <c r="CS12" s="234">
        <f>'Result Entry'!CT14</f>
        <v>0</v>
      </c>
      <c r="CT12" s="242">
        <f>'Result Entry'!CU14</f>
        <v>0</v>
      </c>
      <c r="CU12" s="101">
        <f>'Result Entry'!CV14</f>
        <v>0</v>
      </c>
      <c r="CV12" s="231" t="str">
        <f>'Result Entry'!CW14</f>
        <v/>
      </c>
      <c r="CW12" s="241">
        <f>'Result Entry'!CX14</f>
        <v>0</v>
      </c>
      <c r="CX12" s="234">
        <f>'Result Entry'!CY14</f>
        <v>0</v>
      </c>
      <c r="CY12" s="234">
        <f>'Result Entry'!CZ14</f>
        <v>0</v>
      </c>
      <c r="CZ12" s="234">
        <f>'Result Entry'!DA14</f>
        <v>0</v>
      </c>
      <c r="DA12" s="234">
        <f>'Result Entry'!DB14</f>
        <v>0</v>
      </c>
      <c r="DB12" s="242">
        <f>'Result Entry'!DC14</f>
        <v>0</v>
      </c>
      <c r="DC12" s="101">
        <f>'Result Entry'!DD14</f>
        <v>0</v>
      </c>
      <c r="DD12" s="231" t="str">
        <f>'Result Entry'!DE14</f>
        <v/>
      </c>
      <c r="DE12" s="241">
        <f>'Result Entry'!DF14</f>
        <v>0</v>
      </c>
      <c r="DF12" s="234">
        <f>'Result Entry'!DG14</f>
        <v>0</v>
      </c>
      <c r="DG12" s="234">
        <f>'Result Entry'!DH14</f>
        <v>0</v>
      </c>
      <c r="DH12" s="234">
        <f>'Result Entry'!DI14</f>
        <v>0</v>
      </c>
      <c r="DI12" s="234">
        <f>'Result Entry'!DJ14</f>
        <v>0</v>
      </c>
      <c r="DJ12" s="242">
        <f>'Result Entry'!DK14</f>
        <v>0</v>
      </c>
      <c r="DK12" s="101" t="str">
        <f>'Result Entry'!DL14</f>
        <v/>
      </c>
      <c r="DL12" s="231" t="str">
        <f>'Result Entry'!DM14</f>
        <v/>
      </c>
      <c r="DM12" s="243">
        <f>'Result Entry'!DN14</f>
        <v>0</v>
      </c>
      <c r="DN12" s="244">
        <f>'Result Entry'!DO14</f>
        <v>0</v>
      </c>
      <c r="DO12" s="245" t="str">
        <f>'Result Entry'!DP14</f>
        <v/>
      </c>
      <c r="DP12" s="237">
        <f>'Result Entry'!DQ14</f>
        <v>900</v>
      </c>
      <c r="DQ12" s="238">
        <f>'Result Entry'!DR14</f>
        <v>0</v>
      </c>
      <c r="DR12" s="295">
        <f>'Result Entry'!DS14</f>
        <v>0</v>
      </c>
      <c r="DS12" s="101" t="str">
        <f>'Result Entry'!DT14</f>
        <v/>
      </c>
      <c r="DT12" s="101" t="str">
        <f>'Result Entry'!DU14</f>
        <v/>
      </c>
      <c r="DU12" s="101" t="str">
        <f>'Result Entry'!DV14</f>
        <v/>
      </c>
      <c r="DV12" s="239" t="str">
        <f>'Result Entry'!DW14</f>
        <v/>
      </c>
    </row>
    <row r="13" spans="1:126">
      <c r="A13" s="867"/>
      <c r="B13" s="192">
        <f t="shared" si="0"/>
        <v>0</v>
      </c>
      <c r="C13" s="99">
        <f>'Result Entry'!D15</f>
        <v>0</v>
      </c>
      <c r="D13" s="99">
        <f>'Result Entry'!E15</f>
        <v>0</v>
      </c>
      <c r="E13" s="99">
        <f>'Result Entry'!F15</f>
        <v>0</v>
      </c>
      <c r="F13" s="101">
        <f>'Result Entry'!G15</f>
        <v>0</v>
      </c>
      <c r="G13" s="101">
        <f>'Result Entry'!H15</f>
        <v>0</v>
      </c>
      <c r="H13" s="101">
        <f>'Result Entry'!I15</f>
        <v>0</v>
      </c>
      <c r="I13" s="191">
        <f>'Result Entry'!J15</f>
        <v>0</v>
      </c>
      <c r="J13" s="240">
        <f>'Result Entry'!K15</f>
        <v>0</v>
      </c>
      <c r="K13" s="224">
        <f>'Result Entry'!L15</f>
        <v>0</v>
      </c>
      <c r="L13" s="224">
        <f>'Result Entry'!M15</f>
        <v>0</v>
      </c>
      <c r="M13" s="225">
        <f>'Result Entry'!N15</f>
        <v>0</v>
      </c>
      <c r="N13" s="226">
        <f>'Result Entry'!O15</f>
        <v>0</v>
      </c>
      <c r="O13" s="226">
        <f>'Result Entry'!P15</f>
        <v>0</v>
      </c>
      <c r="P13" s="227">
        <f>'Result Entry'!Q15</f>
        <v>0</v>
      </c>
      <c r="Q13" s="228">
        <f>'Result Entry'!R15</f>
        <v>0</v>
      </c>
      <c r="R13" s="229">
        <f>'Result Entry'!S15</f>
        <v>0</v>
      </c>
      <c r="S13" s="229">
        <f>'Result Entry'!T15</f>
        <v>0</v>
      </c>
      <c r="T13" s="229">
        <f>'Result Entry'!U15</f>
        <v>0</v>
      </c>
      <c r="U13" s="230">
        <f>'Result Entry'!V15</f>
        <v>0</v>
      </c>
      <c r="V13" s="229">
        <f>'Result Entry'!W15</f>
        <v>0</v>
      </c>
      <c r="W13" s="101">
        <f>'Result Entry'!X15</f>
        <v>0</v>
      </c>
      <c r="X13" s="231" t="str">
        <f>'Result Entry'!Y15</f>
        <v/>
      </c>
      <c r="Y13" s="232">
        <f>'Result Entry'!Z15</f>
        <v>0</v>
      </c>
      <c r="Z13" s="224">
        <f>'Result Entry'!AA15</f>
        <v>0</v>
      </c>
      <c r="AA13" s="224">
        <f>'Result Entry'!AB15</f>
        <v>0</v>
      </c>
      <c r="AB13" s="225">
        <f>'Result Entry'!AC15</f>
        <v>0</v>
      </c>
      <c r="AC13" s="226">
        <f>'Result Entry'!AD15</f>
        <v>0</v>
      </c>
      <c r="AD13" s="226">
        <f>'Result Entry'!AE15</f>
        <v>0</v>
      </c>
      <c r="AE13" s="227">
        <f>'Result Entry'!AF15</f>
        <v>0</v>
      </c>
      <c r="AF13" s="228">
        <f>'Result Entry'!AG15</f>
        <v>0</v>
      </c>
      <c r="AG13" s="229">
        <f>'Result Entry'!AH15</f>
        <v>0</v>
      </c>
      <c r="AH13" s="229">
        <f>'Result Entry'!AI15</f>
        <v>0</v>
      </c>
      <c r="AI13" s="229">
        <f>'Result Entry'!AJ15</f>
        <v>0</v>
      </c>
      <c r="AJ13" s="230">
        <f>'Result Entry'!AK15</f>
        <v>0</v>
      </c>
      <c r="AK13" s="229">
        <f>'Result Entry'!AL15</f>
        <v>0</v>
      </c>
      <c r="AL13" s="101">
        <f>'Result Entry'!AM15</f>
        <v>0</v>
      </c>
      <c r="AM13" s="231" t="str">
        <f>'Result Entry'!AN15</f>
        <v/>
      </c>
      <c r="AN13" s="232">
        <f>'Result Entry'!AO15</f>
        <v>0</v>
      </c>
      <c r="AO13" s="224">
        <f>'Result Entry'!AP15</f>
        <v>0</v>
      </c>
      <c r="AP13" s="224">
        <f>'Result Entry'!AQ15</f>
        <v>0</v>
      </c>
      <c r="AQ13" s="225">
        <f>'Result Entry'!AR15</f>
        <v>0</v>
      </c>
      <c r="AR13" s="226">
        <f>'Result Entry'!AS15</f>
        <v>0</v>
      </c>
      <c r="AS13" s="226">
        <f>'Result Entry'!AT15</f>
        <v>0</v>
      </c>
      <c r="AT13" s="227">
        <f>'Result Entry'!AU15</f>
        <v>0</v>
      </c>
      <c r="AU13" s="228">
        <f>'Result Entry'!AV15</f>
        <v>0</v>
      </c>
      <c r="AV13" s="229">
        <f>'Result Entry'!AW15</f>
        <v>0</v>
      </c>
      <c r="AW13" s="229">
        <f>'Result Entry'!AX15</f>
        <v>0</v>
      </c>
      <c r="AX13" s="229">
        <f>'Result Entry'!AY15</f>
        <v>0</v>
      </c>
      <c r="AY13" s="230">
        <f>'Result Entry'!AZ15</f>
        <v>0</v>
      </c>
      <c r="AZ13" s="229">
        <f>'Result Entry'!BA15</f>
        <v>0</v>
      </c>
      <c r="BA13" s="101">
        <f>'Result Entry'!BB15</f>
        <v>0</v>
      </c>
      <c r="BB13" s="231" t="str">
        <f>'Result Entry'!BC15</f>
        <v/>
      </c>
      <c r="BC13" s="232">
        <f>'Result Entry'!BD15</f>
        <v>0</v>
      </c>
      <c r="BD13" s="224">
        <f>'Result Entry'!BE15</f>
        <v>0</v>
      </c>
      <c r="BE13" s="224">
        <f>'Result Entry'!BF15</f>
        <v>0</v>
      </c>
      <c r="BF13" s="225">
        <f>'Result Entry'!BG15</f>
        <v>0</v>
      </c>
      <c r="BG13" s="226">
        <f>'Result Entry'!BH15</f>
        <v>0</v>
      </c>
      <c r="BH13" s="226">
        <f>'Result Entry'!BI15</f>
        <v>0</v>
      </c>
      <c r="BI13" s="227">
        <f>'Result Entry'!BJ15</f>
        <v>0</v>
      </c>
      <c r="BJ13" s="228">
        <f>'Result Entry'!BK15</f>
        <v>0</v>
      </c>
      <c r="BK13" s="229">
        <f>'Result Entry'!BL15</f>
        <v>0</v>
      </c>
      <c r="BL13" s="229">
        <f>'Result Entry'!BM15</f>
        <v>0</v>
      </c>
      <c r="BM13" s="229">
        <f>'Result Entry'!BN15</f>
        <v>0</v>
      </c>
      <c r="BN13" s="230">
        <f>'Result Entry'!BO15</f>
        <v>0</v>
      </c>
      <c r="BO13" s="229">
        <f>'Result Entry'!BP15</f>
        <v>0</v>
      </c>
      <c r="BP13" s="101">
        <f>'Result Entry'!BQ15</f>
        <v>0</v>
      </c>
      <c r="BQ13" s="231" t="str">
        <f>'Result Entry'!BR15</f>
        <v/>
      </c>
      <c r="BR13" s="232">
        <f>'Result Entry'!BS15</f>
        <v>0</v>
      </c>
      <c r="BS13" s="224">
        <f>'Result Entry'!BT15</f>
        <v>0</v>
      </c>
      <c r="BT13" s="224">
        <f>'Result Entry'!BU15</f>
        <v>0</v>
      </c>
      <c r="BU13" s="225">
        <f>'Result Entry'!BV15</f>
        <v>0</v>
      </c>
      <c r="BV13" s="226">
        <f>'Result Entry'!BW15</f>
        <v>0</v>
      </c>
      <c r="BW13" s="226">
        <f>'Result Entry'!BX15</f>
        <v>0</v>
      </c>
      <c r="BX13" s="227">
        <f>'Result Entry'!BY15</f>
        <v>0</v>
      </c>
      <c r="BY13" s="228">
        <f>'Result Entry'!BZ15</f>
        <v>0</v>
      </c>
      <c r="BZ13" s="229">
        <f>'Result Entry'!CA15</f>
        <v>0</v>
      </c>
      <c r="CA13" s="229">
        <f>'Result Entry'!CB15</f>
        <v>0</v>
      </c>
      <c r="CB13" s="229">
        <f>'Result Entry'!CC15</f>
        <v>0</v>
      </c>
      <c r="CC13" s="230">
        <f>'Result Entry'!CD15</f>
        <v>0</v>
      </c>
      <c r="CD13" s="229">
        <f>'Result Entry'!CE15</f>
        <v>0</v>
      </c>
      <c r="CE13" s="101">
        <f>'Result Entry'!CF15</f>
        <v>0</v>
      </c>
      <c r="CF13" s="231" t="str">
        <f>'Result Entry'!CG15</f>
        <v/>
      </c>
      <c r="CG13" s="241">
        <f>'Result Entry'!CH15</f>
        <v>0</v>
      </c>
      <c r="CH13" s="234">
        <f>'Result Entry'!CI15</f>
        <v>0</v>
      </c>
      <c r="CI13" s="234">
        <f>'Result Entry'!CJ15</f>
        <v>0</v>
      </c>
      <c r="CJ13" s="234">
        <f>'Result Entry'!CK15</f>
        <v>0</v>
      </c>
      <c r="CK13" s="234">
        <f>'Result Entry'!CL15</f>
        <v>0</v>
      </c>
      <c r="CL13" s="242">
        <f>'Result Entry'!CM15</f>
        <v>0</v>
      </c>
      <c r="CM13" s="101">
        <f>'Result Entry'!CN15</f>
        <v>0</v>
      </c>
      <c r="CN13" s="231" t="str">
        <f>'Result Entry'!CO15</f>
        <v/>
      </c>
      <c r="CO13" s="241">
        <f>'Result Entry'!CP15</f>
        <v>0</v>
      </c>
      <c r="CP13" s="234">
        <f>'Result Entry'!CQ15</f>
        <v>0</v>
      </c>
      <c r="CQ13" s="234">
        <f>'Result Entry'!CR15</f>
        <v>0</v>
      </c>
      <c r="CR13" s="234">
        <f>'Result Entry'!CS15</f>
        <v>0</v>
      </c>
      <c r="CS13" s="234">
        <f>'Result Entry'!CT15</f>
        <v>0</v>
      </c>
      <c r="CT13" s="242">
        <f>'Result Entry'!CU15</f>
        <v>0</v>
      </c>
      <c r="CU13" s="101">
        <f>'Result Entry'!CV15</f>
        <v>0</v>
      </c>
      <c r="CV13" s="231" t="str">
        <f>'Result Entry'!CW15</f>
        <v/>
      </c>
      <c r="CW13" s="241">
        <f>'Result Entry'!CX15</f>
        <v>0</v>
      </c>
      <c r="CX13" s="234">
        <f>'Result Entry'!CY15</f>
        <v>0</v>
      </c>
      <c r="CY13" s="234">
        <f>'Result Entry'!CZ15</f>
        <v>0</v>
      </c>
      <c r="CZ13" s="234">
        <f>'Result Entry'!DA15</f>
        <v>0</v>
      </c>
      <c r="DA13" s="234">
        <f>'Result Entry'!DB15</f>
        <v>0</v>
      </c>
      <c r="DB13" s="242">
        <f>'Result Entry'!DC15</f>
        <v>0</v>
      </c>
      <c r="DC13" s="101">
        <f>'Result Entry'!DD15</f>
        <v>0</v>
      </c>
      <c r="DD13" s="231" t="str">
        <f>'Result Entry'!DE15</f>
        <v/>
      </c>
      <c r="DE13" s="241">
        <f>'Result Entry'!DF15</f>
        <v>0</v>
      </c>
      <c r="DF13" s="234">
        <f>'Result Entry'!DG15</f>
        <v>0</v>
      </c>
      <c r="DG13" s="234">
        <f>'Result Entry'!DH15</f>
        <v>0</v>
      </c>
      <c r="DH13" s="234">
        <f>'Result Entry'!DI15</f>
        <v>0</v>
      </c>
      <c r="DI13" s="234">
        <f>'Result Entry'!DJ15</f>
        <v>0</v>
      </c>
      <c r="DJ13" s="242">
        <f>'Result Entry'!DK15</f>
        <v>0</v>
      </c>
      <c r="DK13" s="101" t="str">
        <f>'Result Entry'!DL15</f>
        <v/>
      </c>
      <c r="DL13" s="231" t="str">
        <f>'Result Entry'!DM15</f>
        <v/>
      </c>
      <c r="DM13" s="243">
        <f>'Result Entry'!DN15</f>
        <v>0</v>
      </c>
      <c r="DN13" s="244">
        <f>'Result Entry'!DO15</f>
        <v>0</v>
      </c>
      <c r="DO13" s="245" t="str">
        <f>'Result Entry'!DP15</f>
        <v/>
      </c>
      <c r="DP13" s="237">
        <f>'Result Entry'!DQ15</f>
        <v>900</v>
      </c>
      <c r="DQ13" s="238">
        <f>'Result Entry'!DR15</f>
        <v>0</v>
      </c>
      <c r="DR13" s="295">
        <f>'Result Entry'!DS15</f>
        <v>0</v>
      </c>
      <c r="DS13" s="101" t="str">
        <f>'Result Entry'!DT15</f>
        <v/>
      </c>
      <c r="DT13" s="101" t="str">
        <f>'Result Entry'!DU15</f>
        <v/>
      </c>
      <c r="DU13" s="101" t="str">
        <f>'Result Entry'!DV15</f>
        <v/>
      </c>
      <c r="DV13" s="239" t="str">
        <f>'Result Entry'!DW15</f>
        <v/>
      </c>
    </row>
    <row r="14" spans="1:126">
      <c r="A14" s="867"/>
      <c r="B14" s="192">
        <f t="shared" si="0"/>
        <v>0</v>
      </c>
      <c r="C14" s="99">
        <f>'Result Entry'!D16</f>
        <v>0</v>
      </c>
      <c r="D14" s="99">
        <f>'Result Entry'!E16</f>
        <v>0</v>
      </c>
      <c r="E14" s="99">
        <f>'Result Entry'!F16</f>
        <v>0</v>
      </c>
      <c r="F14" s="101">
        <f>'Result Entry'!G16</f>
        <v>0</v>
      </c>
      <c r="G14" s="101">
        <f>'Result Entry'!H16</f>
        <v>0</v>
      </c>
      <c r="H14" s="101">
        <f>'Result Entry'!I16</f>
        <v>0</v>
      </c>
      <c r="I14" s="191">
        <f>'Result Entry'!J16</f>
        <v>0</v>
      </c>
      <c r="J14" s="240">
        <f>'Result Entry'!K16</f>
        <v>0</v>
      </c>
      <c r="K14" s="224">
        <f>'Result Entry'!L16</f>
        <v>0</v>
      </c>
      <c r="L14" s="224">
        <f>'Result Entry'!M16</f>
        <v>0</v>
      </c>
      <c r="M14" s="225">
        <f>'Result Entry'!N16</f>
        <v>0</v>
      </c>
      <c r="N14" s="226">
        <f>'Result Entry'!O16</f>
        <v>0</v>
      </c>
      <c r="O14" s="226">
        <f>'Result Entry'!P16</f>
        <v>0</v>
      </c>
      <c r="P14" s="227">
        <f>'Result Entry'!Q16</f>
        <v>0</v>
      </c>
      <c r="Q14" s="228">
        <f>'Result Entry'!R16</f>
        <v>0</v>
      </c>
      <c r="R14" s="229">
        <f>'Result Entry'!S16</f>
        <v>0</v>
      </c>
      <c r="S14" s="229">
        <f>'Result Entry'!T16</f>
        <v>0</v>
      </c>
      <c r="T14" s="229">
        <f>'Result Entry'!U16</f>
        <v>0</v>
      </c>
      <c r="U14" s="230">
        <f>'Result Entry'!V16</f>
        <v>0</v>
      </c>
      <c r="V14" s="229">
        <f>'Result Entry'!W16</f>
        <v>0</v>
      </c>
      <c r="W14" s="101">
        <f>'Result Entry'!X16</f>
        <v>0</v>
      </c>
      <c r="X14" s="231" t="str">
        <f>'Result Entry'!Y16</f>
        <v/>
      </c>
      <c r="Y14" s="232">
        <f>'Result Entry'!Z16</f>
        <v>0</v>
      </c>
      <c r="Z14" s="224">
        <f>'Result Entry'!AA16</f>
        <v>0</v>
      </c>
      <c r="AA14" s="224">
        <f>'Result Entry'!AB16</f>
        <v>0</v>
      </c>
      <c r="AB14" s="225">
        <f>'Result Entry'!AC16</f>
        <v>0</v>
      </c>
      <c r="AC14" s="226">
        <f>'Result Entry'!AD16</f>
        <v>0</v>
      </c>
      <c r="AD14" s="226">
        <f>'Result Entry'!AE16</f>
        <v>0</v>
      </c>
      <c r="AE14" s="227">
        <f>'Result Entry'!AF16</f>
        <v>0</v>
      </c>
      <c r="AF14" s="228">
        <f>'Result Entry'!AG16</f>
        <v>0</v>
      </c>
      <c r="AG14" s="229">
        <f>'Result Entry'!AH16</f>
        <v>0</v>
      </c>
      <c r="AH14" s="229">
        <f>'Result Entry'!AI16</f>
        <v>0</v>
      </c>
      <c r="AI14" s="229">
        <f>'Result Entry'!AJ16</f>
        <v>0</v>
      </c>
      <c r="AJ14" s="230">
        <f>'Result Entry'!AK16</f>
        <v>0</v>
      </c>
      <c r="AK14" s="229">
        <f>'Result Entry'!AL16</f>
        <v>0</v>
      </c>
      <c r="AL14" s="101">
        <f>'Result Entry'!AM16</f>
        <v>0</v>
      </c>
      <c r="AM14" s="231" t="str">
        <f>'Result Entry'!AN16</f>
        <v/>
      </c>
      <c r="AN14" s="232">
        <f>'Result Entry'!AO16</f>
        <v>0</v>
      </c>
      <c r="AO14" s="224">
        <f>'Result Entry'!AP16</f>
        <v>0</v>
      </c>
      <c r="AP14" s="224">
        <f>'Result Entry'!AQ16</f>
        <v>0</v>
      </c>
      <c r="AQ14" s="225">
        <f>'Result Entry'!AR16</f>
        <v>0</v>
      </c>
      <c r="AR14" s="226">
        <f>'Result Entry'!AS16</f>
        <v>0</v>
      </c>
      <c r="AS14" s="226">
        <f>'Result Entry'!AT16</f>
        <v>0</v>
      </c>
      <c r="AT14" s="227">
        <f>'Result Entry'!AU16</f>
        <v>0</v>
      </c>
      <c r="AU14" s="228">
        <f>'Result Entry'!AV16</f>
        <v>0</v>
      </c>
      <c r="AV14" s="229">
        <f>'Result Entry'!AW16</f>
        <v>0</v>
      </c>
      <c r="AW14" s="229">
        <f>'Result Entry'!AX16</f>
        <v>0</v>
      </c>
      <c r="AX14" s="229">
        <f>'Result Entry'!AY16</f>
        <v>0</v>
      </c>
      <c r="AY14" s="230">
        <f>'Result Entry'!AZ16</f>
        <v>0</v>
      </c>
      <c r="AZ14" s="229">
        <f>'Result Entry'!BA16</f>
        <v>0</v>
      </c>
      <c r="BA14" s="101">
        <f>'Result Entry'!BB16</f>
        <v>0</v>
      </c>
      <c r="BB14" s="231" t="str">
        <f>'Result Entry'!BC16</f>
        <v/>
      </c>
      <c r="BC14" s="232">
        <f>'Result Entry'!BD16</f>
        <v>0</v>
      </c>
      <c r="BD14" s="224">
        <f>'Result Entry'!BE16</f>
        <v>0</v>
      </c>
      <c r="BE14" s="224">
        <f>'Result Entry'!BF16</f>
        <v>0</v>
      </c>
      <c r="BF14" s="225">
        <f>'Result Entry'!BG16</f>
        <v>0</v>
      </c>
      <c r="BG14" s="226">
        <f>'Result Entry'!BH16</f>
        <v>0</v>
      </c>
      <c r="BH14" s="226">
        <f>'Result Entry'!BI16</f>
        <v>0</v>
      </c>
      <c r="BI14" s="227">
        <f>'Result Entry'!BJ16</f>
        <v>0</v>
      </c>
      <c r="BJ14" s="228">
        <f>'Result Entry'!BK16</f>
        <v>0</v>
      </c>
      <c r="BK14" s="229">
        <f>'Result Entry'!BL16</f>
        <v>0</v>
      </c>
      <c r="BL14" s="229">
        <f>'Result Entry'!BM16</f>
        <v>0</v>
      </c>
      <c r="BM14" s="229">
        <f>'Result Entry'!BN16</f>
        <v>0</v>
      </c>
      <c r="BN14" s="230">
        <f>'Result Entry'!BO16</f>
        <v>0</v>
      </c>
      <c r="BO14" s="229">
        <f>'Result Entry'!BP16</f>
        <v>0</v>
      </c>
      <c r="BP14" s="101">
        <f>'Result Entry'!BQ16</f>
        <v>0</v>
      </c>
      <c r="BQ14" s="231" t="str">
        <f>'Result Entry'!BR16</f>
        <v/>
      </c>
      <c r="BR14" s="232">
        <f>'Result Entry'!BS16</f>
        <v>0</v>
      </c>
      <c r="BS14" s="224">
        <f>'Result Entry'!BT16</f>
        <v>0</v>
      </c>
      <c r="BT14" s="224">
        <f>'Result Entry'!BU16</f>
        <v>0</v>
      </c>
      <c r="BU14" s="225">
        <f>'Result Entry'!BV16</f>
        <v>0</v>
      </c>
      <c r="BV14" s="226">
        <f>'Result Entry'!BW16</f>
        <v>0</v>
      </c>
      <c r="BW14" s="226">
        <f>'Result Entry'!BX16</f>
        <v>0</v>
      </c>
      <c r="BX14" s="227">
        <f>'Result Entry'!BY16</f>
        <v>0</v>
      </c>
      <c r="BY14" s="228">
        <f>'Result Entry'!BZ16</f>
        <v>0</v>
      </c>
      <c r="BZ14" s="229">
        <f>'Result Entry'!CA16</f>
        <v>0</v>
      </c>
      <c r="CA14" s="229">
        <f>'Result Entry'!CB16</f>
        <v>0</v>
      </c>
      <c r="CB14" s="229">
        <f>'Result Entry'!CC16</f>
        <v>0</v>
      </c>
      <c r="CC14" s="230">
        <f>'Result Entry'!CD16</f>
        <v>0</v>
      </c>
      <c r="CD14" s="229">
        <f>'Result Entry'!CE16</f>
        <v>0</v>
      </c>
      <c r="CE14" s="101">
        <f>'Result Entry'!CF16</f>
        <v>0</v>
      </c>
      <c r="CF14" s="231" t="str">
        <f>'Result Entry'!CG16</f>
        <v/>
      </c>
      <c r="CG14" s="241">
        <f>'Result Entry'!CH16</f>
        <v>0</v>
      </c>
      <c r="CH14" s="234">
        <f>'Result Entry'!CI16</f>
        <v>0</v>
      </c>
      <c r="CI14" s="234">
        <f>'Result Entry'!CJ16</f>
        <v>0</v>
      </c>
      <c r="CJ14" s="234">
        <f>'Result Entry'!CK16</f>
        <v>0</v>
      </c>
      <c r="CK14" s="234">
        <f>'Result Entry'!CL16</f>
        <v>0</v>
      </c>
      <c r="CL14" s="242">
        <f>'Result Entry'!CM16</f>
        <v>0</v>
      </c>
      <c r="CM14" s="101">
        <f>'Result Entry'!CN16</f>
        <v>0</v>
      </c>
      <c r="CN14" s="231" t="str">
        <f>'Result Entry'!CO16</f>
        <v/>
      </c>
      <c r="CO14" s="241">
        <f>'Result Entry'!CP16</f>
        <v>0</v>
      </c>
      <c r="CP14" s="234">
        <f>'Result Entry'!CQ16</f>
        <v>0</v>
      </c>
      <c r="CQ14" s="234">
        <f>'Result Entry'!CR16</f>
        <v>0</v>
      </c>
      <c r="CR14" s="234">
        <f>'Result Entry'!CS16</f>
        <v>0</v>
      </c>
      <c r="CS14" s="234">
        <f>'Result Entry'!CT16</f>
        <v>0</v>
      </c>
      <c r="CT14" s="242">
        <f>'Result Entry'!CU16</f>
        <v>0</v>
      </c>
      <c r="CU14" s="101">
        <f>'Result Entry'!CV16</f>
        <v>0</v>
      </c>
      <c r="CV14" s="231" t="str">
        <f>'Result Entry'!CW16</f>
        <v/>
      </c>
      <c r="CW14" s="241">
        <f>'Result Entry'!CX16</f>
        <v>0</v>
      </c>
      <c r="CX14" s="234">
        <f>'Result Entry'!CY16</f>
        <v>0</v>
      </c>
      <c r="CY14" s="234">
        <f>'Result Entry'!CZ16</f>
        <v>0</v>
      </c>
      <c r="CZ14" s="234">
        <f>'Result Entry'!DA16</f>
        <v>0</v>
      </c>
      <c r="DA14" s="234">
        <f>'Result Entry'!DB16</f>
        <v>0</v>
      </c>
      <c r="DB14" s="242">
        <f>'Result Entry'!DC16</f>
        <v>0</v>
      </c>
      <c r="DC14" s="101">
        <f>'Result Entry'!DD16</f>
        <v>0</v>
      </c>
      <c r="DD14" s="231" t="str">
        <f>'Result Entry'!DE16</f>
        <v/>
      </c>
      <c r="DE14" s="241">
        <f>'Result Entry'!DF16</f>
        <v>0</v>
      </c>
      <c r="DF14" s="234">
        <f>'Result Entry'!DG16</f>
        <v>0</v>
      </c>
      <c r="DG14" s="234">
        <f>'Result Entry'!DH16</f>
        <v>0</v>
      </c>
      <c r="DH14" s="234">
        <f>'Result Entry'!DI16</f>
        <v>0</v>
      </c>
      <c r="DI14" s="234">
        <f>'Result Entry'!DJ16</f>
        <v>0</v>
      </c>
      <c r="DJ14" s="242">
        <f>'Result Entry'!DK16</f>
        <v>0</v>
      </c>
      <c r="DK14" s="101" t="str">
        <f>'Result Entry'!DL16</f>
        <v/>
      </c>
      <c r="DL14" s="231" t="str">
        <f>'Result Entry'!DM16</f>
        <v/>
      </c>
      <c r="DM14" s="243">
        <f>'Result Entry'!DN16</f>
        <v>0</v>
      </c>
      <c r="DN14" s="244">
        <f>'Result Entry'!DO16</f>
        <v>0</v>
      </c>
      <c r="DO14" s="245" t="str">
        <f>'Result Entry'!DP16</f>
        <v/>
      </c>
      <c r="DP14" s="237">
        <f>'Result Entry'!DQ16</f>
        <v>900</v>
      </c>
      <c r="DQ14" s="238">
        <f>'Result Entry'!DR16</f>
        <v>0</v>
      </c>
      <c r="DR14" s="295">
        <f>'Result Entry'!DS16</f>
        <v>0</v>
      </c>
      <c r="DS14" s="101" t="str">
        <f>'Result Entry'!DT16</f>
        <v/>
      </c>
      <c r="DT14" s="101" t="str">
        <f>'Result Entry'!DU16</f>
        <v/>
      </c>
      <c r="DU14" s="101" t="str">
        <f>'Result Entry'!DV16</f>
        <v/>
      </c>
      <c r="DV14" s="239" t="str">
        <f>'Result Entry'!DW16</f>
        <v/>
      </c>
    </row>
    <row r="15" spans="1:126">
      <c r="A15" s="867"/>
      <c r="B15" s="192">
        <f t="shared" si="0"/>
        <v>0</v>
      </c>
      <c r="C15" s="99">
        <f>'Result Entry'!D17</f>
        <v>0</v>
      </c>
      <c r="D15" s="99">
        <f>'Result Entry'!E17</f>
        <v>0</v>
      </c>
      <c r="E15" s="99">
        <f>'Result Entry'!F17</f>
        <v>0</v>
      </c>
      <c r="F15" s="101">
        <f>'Result Entry'!G17</f>
        <v>0</v>
      </c>
      <c r="G15" s="101">
        <f>'Result Entry'!H17</f>
        <v>0</v>
      </c>
      <c r="H15" s="101">
        <f>'Result Entry'!I17</f>
        <v>0</v>
      </c>
      <c r="I15" s="191">
        <f>'Result Entry'!J17</f>
        <v>0</v>
      </c>
      <c r="J15" s="240">
        <f>'Result Entry'!K17</f>
        <v>0</v>
      </c>
      <c r="K15" s="224">
        <f>'Result Entry'!L17</f>
        <v>0</v>
      </c>
      <c r="L15" s="224">
        <f>'Result Entry'!M17</f>
        <v>0</v>
      </c>
      <c r="M15" s="225">
        <f>'Result Entry'!N17</f>
        <v>0</v>
      </c>
      <c r="N15" s="226">
        <f>'Result Entry'!O17</f>
        <v>0</v>
      </c>
      <c r="O15" s="226">
        <f>'Result Entry'!P17</f>
        <v>0</v>
      </c>
      <c r="P15" s="227">
        <f>'Result Entry'!Q17</f>
        <v>0</v>
      </c>
      <c r="Q15" s="228">
        <f>'Result Entry'!R17</f>
        <v>0</v>
      </c>
      <c r="R15" s="229">
        <f>'Result Entry'!S17</f>
        <v>0</v>
      </c>
      <c r="S15" s="229">
        <f>'Result Entry'!T17</f>
        <v>0</v>
      </c>
      <c r="T15" s="229">
        <f>'Result Entry'!U17</f>
        <v>0</v>
      </c>
      <c r="U15" s="230">
        <f>'Result Entry'!V17</f>
        <v>0</v>
      </c>
      <c r="V15" s="229">
        <f>'Result Entry'!W17</f>
        <v>0</v>
      </c>
      <c r="W15" s="101">
        <f>'Result Entry'!X17</f>
        <v>0</v>
      </c>
      <c r="X15" s="231" t="str">
        <f>'Result Entry'!Y17</f>
        <v/>
      </c>
      <c r="Y15" s="232">
        <f>'Result Entry'!Z17</f>
        <v>0</v>
      </c>
      <c r="Z15" s="224">
        <f>'Result Entry'!AA17</f>
        <v>0</v>
      </c>
      <c r="AA15" s="224">
        <f>'Result Entry'!AB17</f>
        <v>0</v>
      </c>
      <c r="AB15" s="225">
        <f>'Result Entry'!AC17</f>
        <v>0</v>
      </c>
      <c r="AC15" s="226">
        <f>'Result Entry'!AD17</f>
        <v>0</v>
      </c>
      <c r="AD15" s="226">
        <f>'Result Entry'!AE17</f>
        <v>0</v>
      </c>
      <c r="AE15" s="227">
        <f>'Result Entry'!AF17</f>
        <v>0</v>
      </c>
      <c r="AF15" s="228">
        <f>'Result Entry'!AG17</f>
        <v>0</v>
      </c>
      <c r="AG15" s="229">
        <f>'Result Entry'!AH17</f>
        <v>0</v>
      </c>
      <c r="AH15" s="229">
        <f>'Result Entry'!AI17</f>
        <v>0</v>
      </c>
      <c r="AI15" s="229">
        <f>'Result Entry'!AJ17</f>
        <v>0</v>
      </c>
      <c r="AJ15" s="230">
        <f>'Result Entry'!AK17</f>
        <v>0</v>
      </c>
      <c r="AK15" s="229">
        <f>'Result Entry'!AL17</f>
        <v>0</v>
      </c>
      <c r="AL15" s="101">
        <f>'Result Entry'!AM17</f>
        <v>0</v>
      </c>
      <c r="AM15" s="231" t="str">
        <f>'Result Entry'!AN17</f>
        <v/>
      </c>
      <c r="AN15" s="232">
        <f>'Result Entry'!AO17</f>
        <v>0</v>
      </c>
      <c r="AO15" s="224">
        <f>'Result Entry'!AP17</f>
        <v>0</v>
      </c>
      <c r="AP15" s="224">
        <f>'Result Entry'!AQ17</f>
        <v>0</v>
      </c>
      <c r="AQ15" s="225">
        <f>'Result Entry'!AR17</f>
        <v>0</v>
      </c>
      <c r="AR15" s="226">
        <f>'Result Entry'!AS17</f>
        <v>0</v>
      </c>
      <c r="AS15" s="226">
        <f>'Result Entry'!AT17</f>
        <v>0</v>
      </c>
      <c r="AT15" s="227">
        <f>'Result Entry'!AU17</f>
        <v>0</v>
      </c>
      <c r="AU15" s="228">
        <f>'Result Entry'!AV17</f>
        <v>0</v>
      </c>
      <c r="AV15" s="229">
        <f>'Result Entry'!AW17</f>
        <v>0</v>
      </c>
      <c r="AW15" s="229">
        <f>'Result Entry'!AX17</f>
        <v>0</v>
      </c>
      <c r="AX15" s="229">
        <f>'Result Entry'!AY17</f>
        <v>0</v>
      </c>
      <c r="AY15" s="230">
        <f>'Result Entry'!AZ17</f>
        <v>0</v>
      </c>
      <c r="AZ15" s="229">
        <f>'Result Entry'!BA17</f>
        <v>0</v>
      </c>
      <c r="BA15" s="101">
        <f>'Result Entry'!BB17</f>
        <v>0</v>
      </c>
      <c r="BB15" s="231" t="str">
        <f>'Result Entry'!BC17</f>
        <v/>
      </c>
      <c r="BC15" s="232">
        <f>'Result Entry'!BD17</f>
        <v>0</v>
      </c>
      <c r="BD15" s="224">
        <f>'Result Entry'!BE17</f>
        <v>0</v>
      </c>
      <c r="BE15" s="224">
        <f>'Result Entry'!BF17</f>
        <v>0</v>
      </c>
      <c r="BF15" s="225">
        <f>'Result Entry'!BG17</f>
        <v>0</v>
      </c>
      <c r="BG15" s="226">
        <f>'Result Entry'!BH17</f>
        <v>0</v>
      </c>
      <c r="BH15" s="226">
        <f>'Result Entry'!BI17</f>
        <v>0</v>
      </c>
      <c r="BI15" s="227">
        <f>'Result Entry'!BJ17</f>
        <v>0</v>
      </c>
      <c r="BJ15" s="228">
        <f>'Result Entry'!BK17</f>
        <v>0</v>
      </c>
      <c r="BK15" s="229">
        <f>'Result Entry'!BL17</f>
        <v>0</v>
      </c>
      <c r="BL15" s="229">
        <f>'Result Entry'!BM17</f>
        <v>0</v>
      </c>
      <c r="BM15" s="229">
        <f>'Result Entry'!BN17</f>
        <v>0</v>
      </c>
      <c r="BN15" s="230">
        <f>'Result Entry'!BO17</f>
        <v>0</v>
      </c>
      <c r="BO15" s="229">
        <f>'Result Entry'!BP17</f>
        <v>0</v>
      </c>
      <c r="BP15" s="101">
        <f>'Result Entry'!BQ17</f>
        <v>0</v>
      </c>
      <c r="BQ15" s="231" t="str">
        <f>'Result Entry'!BR17</f>
        <v/>
      </c>
      <c r="BR15" s="232">
        <f>'Result Entry'!BS17</f>
        <v>0</v>
      </c>
      <c r="BS15" s="224">
        <f>'Result Entry'!BT17</f>
        <v>0</v>
      </c>
      <c r="BT15" s="224">
        <f>'Result Entry'!BU17</f>
        <v>0</v>
      </c>
      <c r="BU15" s="225">
        <f>'Result Entry'!BV17</f>
        <v>0</v>
      </c>
      <c r="BV15" s="226">
        <f>'Result Entry'!BW17</f>
        <v>0</v>
      </c>
      <c r="BW15" s="226">
        <f>'Result Entry'!BX17</f>
        <v>0</v>
      </c>
      <c r="BX15" s="227">
        <f>'Result Entry'!BY17</f>
        <v>0</v>
      </c>
      <c r="BY15" s="228">
        <f>'Result Entry'!BZ17</f>
        <v>0</v>
      </c>
      <c r="BZ15" s="229">
        <f>'Result Entry'!CA17</f>
        <v>0</v>
      </c>
      <c r="CA15" s="229">
        <f>'Result Entry'!CB17</f>
        <v>0</v>
      </c>
      <c r="CB15" s="229">
        <f>'Result Entry'!CC17</f>
        <v>0</v>
      </c>
      <c r="CC15" s="230">
        <f>'Result Entry'!CD17</f>
        <v>0</v>
      </c>
      <c r="CD15" s="229">
        <f>'Result Entry'!CE17</f>
        <v>0</v>
      </c>
      <c r="CE15" s="101">
        <f>'Result Entry'!CF17</f>
        <v>0</v>
      </c>
      <c r="CF15" s="231" t="str">
        <f>'Result Entry'!CG17</f>
        <v/>
      </c>
      <c r="CG15" s="241">
        <f>'Result Entry'!CH17</f>
        <v>0</v>
      </c>
      <c r="CH15" s="234">
        <f>'Result Entry'!CI17</f>
        <v>0</v>
      </c>
      <c r="CI15" s="234">
        <f>'Result Entry'!CJ17</f>
        <v>0</v>
      </c>
      <c r="CJ15" s="234">
        <f>'Result Entry'!CK17</f>
        <v>0</v>
      </c>
      <c r="CK15" s="234">
        <f>'Result Entry'!CL17</f>
        <v>0</v>
      </c>
      <c r="CL15" s="242">
        <f>'Result Entry'!CM17</f>
        <v>0</v>
      </c>
      <c r="CM15" s="101">
        <f>'Result Entry'!CN17</f>
        <v>0</v>
      </c>
      <c r="CN15" s="231" t="str">
        <f>'Result Entry'!CO17</f>
        <v/>
      </c>
      <c r="CO15" s="241">
        <f>'Result Entry'!CP17</f>
        <v>0</v>
      </c>
      <c r="CP15" s="234">
        <f>'Result Entry'!CQ17</f>
        <v>0</v>
      </c>
      <c r="CQ15" s="234">
        <f>'Result Entry'!CR17</f>
        <v>0</v>
      </c>
      <c r="CR15" s="234">
        <f>'Result Entry'!CS17</f>
        <v>0</v>
      </c>
      <c r="CS15" s="234">
        <f>'Result Entry'!CT17</f>
        <v>0</v>
      </c>
      <c r="CT15" s="242">
        <f>'Result Entry'!CU17</f>
        <v>0</v>
      </c>
      <c r="CU15" s="101">
        <f>'Result Entry'!CV17</f>
        <v>0</v>
      </c>
      <c r="CV15" s="231" t="str">
        <f>'Result Entry'!CW17</f>
        <v/>
      </c>
      <c r="CW15" s="241">
        <f>'Result Entry'!CX17</f>
        <v>0</v>
      </c>
      <c r="CX15" s="234">
        <f>'Result Entry'!CY17</f>
        <v>0</v>
      </c>
      <c r="CY15" s="234">
        <f>'Result Entry'!CZ17</f>
        <v>0</v>
      </c>
      <c r="CZ15" s="234">
        <f>'Result Entry'!DA17</f>
        <v>0</v>
      </c>
      <c r="DA15" s="234">
        <f>'Result Entry'!DB17</f>
        <v>0</v>
      </c>
      <c r="DB15" s="242">
        <f>'Result Entry'!DC17</f>
        <v>0</v>
      </c>
      <c r="DC15" s="101">
        <f>'Result Entry'!DD17</f>
        <v>0</v>
      </c>
      <c r="DD15" s="231" t="str">
        <f>'Result Entry'!DE17</f>
        <v/>
      </c>
      <c r="DE15" s="241">
        <f>'Result Entry'!DF17</f>
        <v>0</v>
      </c>
      <c r="DF15" s="234">
        <f>'Result Entry'!DG17</f>
        <v>0</v>
      </c>
      <c r="DG15" s="234">
        <f>'Result Entry'!DH17</f>
        <v>0</v>
      </c>
      <c r="DH15" s="234">
        <f>'Result Entry'!DI17</f>
        <v>0</v>
      </c>
      <c r="DI15" s="234">
        <f>'Result Entry'!DJ17</f>
        <v>0</v>
      </c>
      <c r="DJ15" s="242">
        <f>'Result Entry'!DK17</f>
        <v>0</v>
      </c>
      <c r="DK15" s="101" t="str">
        <f>'Result Entry'!DL17</f>
        <v/>
      </c>
      <c r="DL15" s="231" t="str">
        <f>'Result Entry'!DM17</f>
        <v/>
      </c>
      <c r="DM15" s="243">
        <f>'Result Entry'!DN17</f>
        <v>0</v>
      </c>
      <c r="DN15" s="244">
        <f>'Result Entry'!DO17</f>
        <v>0</v>
      </c>
      <c r="DO15" s="245" t="str">
        <f>'Result Entry'!DP17</f>
        <v/>
      </c>
      <c r="DP15" s="237">
        <f>'Result Entry'!DQ17</f>
        <v>900</v>
      </c>
      <c r="DQ15" s="238">
        <f>'Result Entry'!DR17</f>
        <v>0</v>
      </c>
      <c r="DR15" s="295">
        <f>'Result Entry'!DS17</f>
        <v>0</v>
      </c>
      <c r="DS15" s="101" t="str">
        <f>'Result Entry'!DT17</f>
        <v/>
      </c>
      <c r="DT15" s="101" t="str">
        <f>'Result Entry'!DU17</f>
        <v/>
      </c>
      <c r="DU15" s="101" t="str">
        <f>'Result Entry'!DV17</f>
        <v/>
      </c>
      <c r="DV15" s="239" t="str">
        <f>'Result Entry'!DW17</f>
        <v/>
      </c>
    </row>
    <row r="16" spans="1:126">
      <c r="A16" s="867"/>
      <c r="B16" s="192">
        <f t="shared" si="0"/>
        <v>0</v>
      </c>
      <c r="C16" s="99">
        <f>'Result Entry'!D18</f>
        <v>0</v>
      </c>
      <c r="D16" s="99">
        <f>'Result Entry'!E18</f>
        <v>0</v>
      </c>
      <c r="E16" s="99">
        <f>'Result Entry'!F18</f>
        <v>0</v>
      </c>
      <c r="F16" s="101">
        <f>'Result Entry'!G18</f>
        <v>0</v>
      </c>
      <c r="G16" s="101">
        <f>'Result Entry'!H18</f>
        <v>0</v>
      </c>
      <c r="H16" s="101">
        <f>'Result Entry'!I18</f>
        <v>0</v>
      </c>
      <c r="I16" s="191">
        <f>'Result Entry'!J18</f>
        <v>0</v>
      </c>
      <c r="J16" s="240">
        <f>'Result Entry'!K18</f>
        <v>0</v>
      </c>
      <c r="K16" s="224">
        <f>'Result Entry'!L18</f>
        <v>0</v>
      </c>
      <c r="L16" s="224">
        <f>'Result Entry'!M18</f>
        <v>0</v>
      </c>
      <c r="M16" s="225">
        <f>'Result Entry'!N18</f>
        <v>0</v>
      </c>
      <c r="N16" s="226">
        <f>'Result Entry'!O18</f>
        <v>0</v>
      </c>
      <c r="O16" s="226">
        <f>'Result Entry'!P18</f>
        <v>0</v>
      </c>
      <c r="P16" s="227">
        <f>'Result Entry'!Q18</f>
        <v>0</v>
      </c>
      <c r="Q16" s="228">
        <f>'Result Entry'!R18</f>
        <v>0</v>
      </c>
      <c r="R16" s="229">
        <f>'Result Entry'!S18</f>
        <v>0</v>
      </c>
      <c r="S16" s="229">
        <f>'Result Entry'!T18</f>
        <v>0</v>
      </c>
      <c r="T16" s="229">
        <f>'Result Entry'!U18</f>
        <v>0</v>
      </c>
      <c r="U16" s="230">
        <f>'Result Entry'!V18</f>
        <v>0</v>
      </c>
      <c r="V16" s="229">
        <f>'Result Entry'!W18</f>
        <v>0</v>
      </c>
      <c r="W16" s="101">
        <f>'Result Entry'!X18</f>
        <v>0</v>
      </c>
      <c r="X16" s="231" t="str">
        <f>'Result Entry'!Y18</f>
        <v/>
      </c>
      <c r="Y16" s="232">
        <f>'Result Entry'!Z18</f>
        <v>0</v>
      </c>
      <c r="Z16" s="224">
        <f>'Result Entry'!AA18</f>
        <v>0</v>
      </c>
      <c r="AA16" s="224">
        <f>'Result Entry'!AB18</f>
        <v>0</v>
      </c>
      <c r="AB16" s="225">
        <f>'Result Entry'!AC18</f>
        <v>0</v>
      </c>
      <c r="AC16" s="226">
        <f>'Result Entry'!AD18</f>
        <v>0</v>
      </c>
      <c r="AD16" s="226">
        <f>'Result Entry'!AE18</f>
        <v>0</v>
      </c>
      <c r="AE16" s="227">
        <f>'Result Entry'!AF18</f>
        <v>0</v>
      </c>
      <c r="AF16" s="228">
        <f>'Result Entry'!AG18</f>
        <v>0</v>
      </c>
      <c r="AG16" s="229">
        <f>'Result Entry'!AH18</f>
        <v>0</v>
      </c>
      <c r="AH16" s="229">
        <f>'Result Entry'!AI18</f>
        <v>0</v>
      </c>
      <c r="AI16" s="229">
        <f>'Result Entry'!AJ18</f>
        <v>0</v>
      </c>
      <c r="AJ16" s="230">
        <f>'Result Entry'!AK18</f>
        <v>0</v>
      </c>
      <c r="AK16" s="229">
        <f>'Result Entry'!AL18</f>
        <v>0</v>
      </c>
      <c r="AL16" s="101">
        <f>'Result Entry'!AM18</f>
        <v>0</v>
      </c>
      <c r="AM16" s="231" t="str">
        <f>'Result Entry'!AN18</f>
        <v/>
      </c>
      <c r="AN16" s="232">
        <f>'Result Entry'!AO18</f>
        <v>0</v>
      </c>
      <c r="AO16" s="224">
        <f>'Result Entry'!AP18</f>
        <v>0</v>
      </c>
      <c r="AP16" s="224">
        <f>'Result Entry'!AQ18</f>
        <v>0</v>
      </c>
      <c r="AQ16" s="225">
        <f>'Result Entry'!AR18</f>
        <v>0</v>
      </c>
      <c r="AR16" s="226">
        <f>'Result Entry'!AS18</f>
        <v>0</v>
      </c>
      <c r="AS16" s="226">
        <f>'Result Entry'!AT18</f>
        <v>0</v>
      </c>
      <c r="AT16" s="227">
        <f>'Result Entry'!AU18</f>
        <v>0</v>
      </c>
      <c r="AU16" s="228">
        <f>'Result Entry'!AV18</f>
        <v>0</v>
      </c>
      <c r="AV16" s="229">
        <f>'Result Entry'!AW18</f>
        <v>0</v>
      </c>
      <c r="AW16" s="229">
        <f>'Result Entry'!AX18</f>
        <v>0</v>
      </c>
      <c r="AX16" s="229">
        <f>'Result Entry'!AY18</f>
        <v>0</v>
      </c>
      <c r="AY16" s="230">
        <f>'Result Entry'!AZ18</f>
        <v>0</v>
      </c>
      <c r="AZ16" s="229">
        <f>'Result Entry'!BA18</f>
        <v>0</v>
      </c>
      <c r="BA16" s="101">
        <f>'Result Entry'!BB18</f>
        <v>0</v>
      </c>
      <c r="BB16" s="231" t="str">
        <f>'Result Entry'!BC18</f>
        <v/>
      </c>
      <c r="BC16" s="232">
        <f>'Result Entry'!BD18</f>
        <v>0</v>
      </c>
      <c r="BD16" s="224">
        <f>'Result Entry'!BE18</f>
        <v>0</v>
      </c>
      <c r="BE16" s="224">
        <f>'Result Entry'!BF18</f>
        <v>0</v>
      </c>
      <c r="BF16" s="225">
        <f>'Result Entry'!BG18</f>
        <v>0</v>
      </c>
      <c r="BG16" s="226">
        <f>'Result Entry'!BH18</f>
        <v>0</v>
      </c>
      <c r="BH16" s="226">
        <f>'Result Entry'!BI18</f>
        <v>0</v>
      </c>
      <c r="BI16" s="227">
        <f>'Result Entry'!BJ18</f>
        <v>0</v>
      </c>
      <c r="BJ16" s="228">
        <f>'Result Entry'!BK18</f>
        <v>0</v>
      </c>
      <c r="BK16" s="229">
        <f>'Result Entry'!BL18</f>
        <v>0</v>
      </c>
      <c r="BL16" s="229">
        <f>'Result Entry'!BM18</f>
        <v>0</v>
      </c>
      <c r="BM16" s="229">
        <f>'Result Entry'!BN18</f>
        <v>0</v>
      </c>
      <c r="BN16" s="230">
        <f>'Result Entry'!BO18</f>
        <v>0</v>
      </c>
      <c r="BO16" s="229">
        <f>'Result Entry'!BP18</f>
        <v>0</v>
      </c>
      <c r="BP16" s="101">
        <f>'Result Entry'!BQ18</f>
        <v>0</v>
      </c>
      <c r="BQ16" s="231" t="str">
        <f>'Result Entry'!BR18</f>
        <v/>
      </c>
      <c r="BR16" s="232">
        <f>'Result Entry'!BS18</f>
        <v>0</v>
      </c>
      <c r="BS16" s="224">
        <f>'Result Entry'!BT18</f>
        <v>0</v>
      </c>
      <c r="BT16" s="224">
        <f>'Result Entry'!BU18</f>
        <v>0</v>
      </c>
      <c r="BU16" s="225">
        <f>'Result Entry'!BV18</f>
        <v>0</v>
      </c>
      <c r="BV16" s="226">
        <f>'Result Entry'!BW18</f>
        <v>0</v>
      </c>
      <c r="BW16" s="226">
        <f>'Result Entry'!BX18</f>
        <v>0</v>
      </c>
      <c r="BX16" s="227">
        <f>'Result Entry'!BY18</f>
        <v>0</v>
      </c>
      <c r="BY16" s="228">
        <f>'Result Entry'!BZ18</f>
        <v>0</v>
      </c>
      <c r="BZ16" s="229">
        <f>'Result Entry'!CA18</f>
        <v>0</v>
      </c>
      <c r="CA16" s="229">
        <f>'Result Entry'!CB18</f>
        <v>0</v>
      </c>
      <c r="CB16" s="229">
        <f>'Result Entry'!CC18</f>
        <v>0</v>
      </c>
      <c r="CC16" s="230">
        <f>'Result Entry'!CD18</f>
        <v>0</v>
      </c>
      <c r="CD16" s="229">
        <f>'Result Entry'!CE18</f>
        <v>0</v>
      </c>
      <c r="CE16" s="101">
        <f>'Result Entry'!CF18</f>
        <v>0</v>
      </c>
      <c r="CF16" s="231" t="str">
        <f>'Result Entry'!CG18</f>
        <v/>
      </c>
      <c r="CG16" s="241">
        <f>'Result Entry'!CH18</f>
        <v>0</v>
      </c>
      <c r="CH16" s="234">
        <f>'Result Entry'!CI18</f>
        <v>0</v>
      </c>
      <c r="CI16" s="234">
        <f>'Result Entry'!CJ18</f>
        <v>0</v>
      </c>
      <c r="CJ16" s="234">
        <f>'Result Entry'!CK18</f>
        <v>0</v>
      </c>
      <c r="CK16" s="234">
        <f>'Result Entry'!CL18</f>
        <v>0</v>
      </c>
      <c r="CL16" s="242">
        <f>'Result Entry'!CM18</f>
        <v>0</v>
      </c>
      <c r="CM16" s="101">
        <f>'Result Entry'!CN18</f>
        <v>0</v>
      </c>
      <c r="CN16" s="231" t="str">
        <f>'Result Entry'!CO18</f>
        <v/>
      </c>
      <c r="CO16" s="241">
        <f>'Result Entry'!CP18</f>
        <v>0</v>
      </c>
      <c r="CP16" s="234">
        <f>'Result Entry'!CQ18</f>
        <v>0</v>
      </c>
      <c r="CQ16" s="234">
        <f>'Result Entry'!CR18</f>
        <v>0</v>
      </c>
      <c r="CR16" s="234">
        <f>'Result Entry'!CS18</f>
        <v>0</v>
      </c>
      <c r="CS16" s="234">
        <f>'Result Entry'!CT18</f>
        <v>0</v>
      </c>
      <c r="CT16" s="242">
        <f>'Result Entry'!CU18</f>
        <v>0</v>
      </c>
      <c r="CU16" s="101">
        <f>'Result Entry'!CV18</f>
        <v>0</v>
      </c>
      <c r="CV16" s="231" t="str">
        <f>'Result Entry'!CW18</f>
        <v/>
      </c>
      <c r="CW16" s="241">
        <f>'Result Entry'!CX18</f>
        <v>0</v>
      </c>
      <c r="CX16" s="234">
        <f>'Result Entry'!CY18</f>
        <v>0</v>
      </c>
      <c r="CY16" s="234">
        <f>'Result Entry'!CZ18</f>
        <v>0</v>
      </c>
      <c r="CZ16" s="234">
        <f>'Result Entry'!DA18</f>
        <v>0</v>
      </c>
      <c r="DA16" s="234">
        <f>'Result Entry'!DB18</f>
        <v>0</v>
      </c>
      <c r="DB16" s="242">
        <f>'Result Entry'!DC18</f>
        <v>0</v>
      </c>
      <c r="DC16" s="101">
        <f>'Result Entry'!DD18</f>
        <v>0</v>
      </c>
      <c r="DD16" s="231" t="str">
        <f>'Result Entry'!DE18</f>
        <v/>
      </c>
      <c r="DE16" s="241">
        <f>'Result Entry'!DF18</f>
        <v>0</v>
      </c>
      <c r="DF16" s="234">
        <f>'Result Entry'!DG18</f>
        <v>0</v>
      </c>
      <c r="DG16" s="234">
        <f>'Result Entry'!DH18</f>
        <v>0</v>
      </c>
      <c r="DH16" s="234">
        <f>'Result Entry'!DI18</f>
        <v>0</v>
      </c>
      <c r="DI16" s="234">
        <f>'Result Entry'!DJ18</f>
        <v>0</v>
      </c>
      <c r="DJ16" s="242">
        <f>'Result Entry'!DK18</f>
        <v>0</v>
      </c>
      <c r="DK16" s="101" t="str">
        <f>'Result Entry'!DL18</f>
        <v/>
      </c>
      <c r="DL16" s="231" t="str">
        <f>'Result Entry'!DM18</f>
        <v/>
      </c>
      <c r="DM16" s="243">
        <f>'Result Entry'!DN18</f>
        <v>0</v>
      </c>
      <c r="DN16" s="244">
        <f>'Result Entry'!DO18</f>
        <v>0</v>
      </c>
      <c r="DO16" s="245" t="str">
        <f>'Result Entry'!DP18</f>
        <v/>
      </c>
      <c r="DP16" s="237">
        <f>'Result Entry'!DQ18</f>
        <v>900</v>
      </c>
      <c r="DQ16" s="238">
        <f>'Result Entry'!DR18</f>
        <v>0</v>
      </c>
      <c r="DR16" s="295">
        <f>'Result Entry'!DS18</f>
        <v>0</v>
      </c>
      <c r="DS16" s="101" t="str">
        <f>'Result Entry'!DT18</f>
        <v/>
      </c>
      <c r="DT16" s="101" t="str">
        <f>'Result Entry'!DU18</f>
        <v/>
      </c>
      <c r="DU16" s="101" t="str">
        <f>'Result Entry'!DV18</f>
        <v/>
      </c>
      <c r="DV16" s="239" t="str">
        <f>'Result Entry'!DW18</f>
        <v/>
      </c>
    </row>
    <row r="17" spans="1:126">
      <c r="A17" s="867"/>
      <c r="B17" s="192">
        <f t="shared" si="0"/>
        <v>0</v>
      </c>
      <c r="C17" s="99">
        <f>'Result Entry'!D19</f>
        <v>0</v>
      </c>
      <c r="D17" s="99">
        <f>'Result Entry'!E19</f>
        <v>0</v>
      </c>
      <c r="E17" s="99">
        <f>'Result Entry'!F19</f>
        <v>0</v>
      </c>
      <c r="F17" s="101">
        <f>'Result Entry'!G19</f>
        <v>0</v>
      </c>
      <c r="G17" s="101">
        <f>'Result Entry'!H19</f>
        <v>0</v>
      </c>
      <c r="H17" s="101">
        <f>'Result Entry'!I19</f>
        <v>0</v>
      </c>
      <c r="I17" s="191">
        <f>'Result Entry'!J19</f>
        <v>0</v>
      </c>
      <c r="J17" s="240">
        <f>'Result Entry'!K19</f>
        <v>0</v>
      </c>
      <c r="K17" s="224">
        <f>'Result Entry'!L19</f>
        <v>0</v>
      </c>
      <c r="L17" s="224">
        <f>'Result Entry'!M19</f>
        <v>0</v>
      </c>
      <c r="M17" s="225">
        <f>'Result Entry'!N19</f>
        <v>0</v>
      </c>
      <c r="N17" s="226">
        <f>'Result Entry'!O19</f>
        <v>0</v>
      </c>
      <c r="O17" s="226">
        <f>'Result Entry'!P19</f>
        <v>0</v>
      </c>
      <c r="P17" s="227">
        <f>'Result Entry'!Q19</f>
        <v>0</v>
      </c>
      <c r="Q17" s="228">
        <f>'Result Entry'!R19</f>
        <v>0</v>
      </c>
      <c r="R17" s="229">
        <f>'Result Entry'!S19</f>
        <v>0</v>
      </c>
      <c r="S17" s="229">
        <f>'Result Entry'!T19</f>
        <v>0</v>
      </c>
      <c r="T17" s="229">
        <f>'Result Entry'!U19</f>
        <v>0</v>
      </c>
      <c r="U17" s="230">
        <f>'Result Entry'!V19</f>
        <v>0</v>
      </c>
      <c r="V17" s="229">
        <f>'Result Entry'!W19</f>
        <v>0</v>
      </c>
      <c r="W17" s="101">
        <f>'Result Entry'!X19</f>
        <v>0</v>
      </c>
      <c r="X17" s="231" t="str">
        <f>'Result Entry'!Y19</f>
        <v/>
      </c>
      <c r="Y17" s="232">
        <f>'Result Entry'!Z19</f>
        <v>0</v>
      </c>
      <c r="Z17" s="224">
        <f>'Result Entry'!AA19</f>
        <v>0</v>
      </c>
      <c r="AA17" s="224">
        <f>'Result Entry'!AB19</f>
        <v>0</v>
      </c>
      <c r="AB17" s="225">
        <f>'Result Entry'!AC19</f>
        <v>0</v>
      </c>
      <c r="AC17" s="226">
        <f>'Result Entry'!AD19</f>
        <v>0</v>
      </c>
      <c r="AD17" s="226">
        <f>'Result Entry'!AE19</f>
        <v>0</v>
      </c>
      <c r="AE17" s="227">
        <f>'Result Entry'!AF19</f>
        <v>0</v>
      </c>
      <c r="AF17" s="228">
        <f>'Result Entry'!AG19</f>
        <v>0</v>
      </c>
      <c r="AG17" s="229">
        <f>'Result Entry'!AH19</f>
        <v>0</v>
      </c>
      <c r="AH17" s="229">
        <f>'Result Entry'!AI19</f>
        <v>0</v>
      </c>
      <c r="AI17" s="229">
        <f>'Result Entry'!AJ19</f>
        <v>0</v>
      </c>
      <c r="AJ17" s="230">
        <f>'Result Entry'!AK19</f>
        <v>0</v>
      </c>
      <c r="AK17" s="229">
        <f>'Result Entry'!AL19</f>
        <v>0</v>
      </c>
      <c r="AL17" s="101">
        <f>'Result Entry'!AM19</f>
        <v>0</v>
      </c>
      <c r="AM17" s="231" t="str">
        <f>'Result Entry'!AN19</f>
        <v/>
      </c>
      <c r="AN17" s="232">
        <f>'Result Entry'!AO19</f>
        <v>0</v>
      </c>
      <c r="AO17" s="224">
        <f>'Result Entry'!AP19</f>
        <v>0</v>
      </c>
      <c r="AP17" s="224">
        <f>'Result Entry'!AQ19</f>
        <v>0</v>
      </c>
      <c r="AQ17" s="225">
        <f>'Result Entry'!AR19</f>
        <v>0</v>
      </c>
      <c r="AR17" s="226">
        <f>'Result Entry'!AS19</f>
        <v>0</v>
      </c>
      <c r="AS17" s="226">
        <f>'Result Entry'!AT19</f>
        <v>0</v>
      </c>
      <c r="AT17" s="227">
        <f>'Result Entry'!AU19</f>
        <v>0</v>
      </c>
      <c r="AU17" s="228">
        <f>'Result Entry'!AV19</f>
        <v>0</v>
      </c>
      <c r="AV17" s="229">
        <f>'Result Entry'!AW19</f>
        <v>0</v>
      </c>
      <c r="AW17" s="229">
        <f>'Result Entry'!AX19</f>
        <v>0</v>
      </c>
      <c r="AX17" s="229">
        <f>'Result Entry'!AY19</f>
        <v>0</v>
      </c>
      <c r="AY17" s="230">
        <f>'Result Entry'!AZ19</f>
        <v>0</v>
      </c>
      <c r="AZ17" s="229">
        <f>'Result Entry'!BA19</f>
        <v>0</v>
      </c>
      <c r="BA17" s="101">
        <f>'Result Entry'!BB19</f>
        <v>0</v>
      </c>
      <c r="BB17" s="231" t="str">
        <f>'Result Entry'!BC19</f>
        <v/>
      </c>
      <c r="BC17" s="232">
        <f>'Result Entry'!BD19</f>
        <v>0</v>
      </c>
      <c r="BD17" s="224">
        <f>'Result Entry'!BE19</f>
        <v>0</v>
      </c>
      <c r="BE17" s="224">
        <f>'Result Entry'!BF19</f>
        <v>0</v>
      </c>
      <c r="BF17" s="225">
        <f>'Result Entry'!BG19</f>
        <v>0</v>
      </c>
      <c r="BG17" s="226">
        <f>'Result Entry'!BH19</f>
        <v>0</v>
      </c>
      <c r="BH17" s="226">
        <f>'Result Entry'!BI19</f>
        <v>0</v>
      </c>
      <c r="BI17" s="227">
        <f>'Result Entry'!BJ19</f>
        <v>0</v>
      </c>
      <c r="BJ17" s="228">
        <f>'Result Entry'!BK19</f>
        <v>0</v>
      </c>
      <c r="BK17" s="229">
        <f>'Result Entry'!BL19</f>
        <v>0</v>
      </c>
      <c r="BL17" s="229">
        <f>'Result Entry'!BM19</f>
        <v>0</v>
      </c>
      <c r="BM17" s="229">
        <f>'Result Entry'!BN19</f>
        <v>0</v>
      </c>
      <c r="BN17" s="230">
        <f>'Result Entry'!BO19</f>
        <v>0</v>
      </c>
      <c r="BO17" s="229">
        <f>'Result Entry'!BP19</f>
        <v>0</v>
      </c>
      <c r="BP17" s="101">
        <f>'Result Entry'!BQ19</f>
        <v>0</v>
      </c>
      <c r="BQ17" s="231" t="str">
        <f>'Result Entry'!BR19</f>
        <v/>
      </c>
      <c r="BR17" s="232">
        <f>'Result Entry'!BS19</f>
        <v>0</v>
      </c>
      <c r="BS17" s="224">
        <f>'Result Entry'!BT19</f>
        <v>0</v>
      </c>
      <c r="BT17" s="224">
        <f>'Result Entry'!BU19</f>
        <v>0</v>
      </c>
      <c r="BU17" s="225">
        <f>'Result Entry'!BV19</f>
        <v>0</v>
      </c>
      <c r="BV17" s="226">
        <f>'Result Entry'!BW19</f>
        <v>0</v>
      </c>
      <c r="BW17" s="226">
        <f>'Result Entry'!BX19</f>
        <v>0</v>
      </c>
      <c r="BX17" s="227">
        <f>'Result Entry'!BY19</f>
        <v>0</v>
      </c>
      <c r="BY17" s="228">
        <f>'Result Entry'!BZ19</f>
        <v>0</v>
      </c>
      <c r="BZ17" s="229">
        <f>'Result Entry'!CA19</f>
        <v>0</v>
      </c>
      <c r="CA17" s="229">
        <f>'Result Entry'!CB19</f>
        <v>0</v>
      </c>
      <c r="CB17" s="229">
        <f>'Result Entry'!CC19</f>
        <v>0</v>
      </c>
      <c r="CC17" s="230">
        <f>'Result Entry'!CD19</f>
        <v>0</v>
      </c>
      <c r="CD17" s="229">
        <f>'Result Entry'!CE19</f>
        <v>0</v>
      </c>
      <c r="CE17" s="101">
        <f>'Result Entry'!CF19</f>
        <v>0</v>
      </c>
      <c r="CF17" s="231" t="str">
        <f>'Result Entry'!CG19</f>
        <v/>
      </c>
      <c r="CG17" s="241">
        <f>'Result Entry'!CH19</f>
        <v>0</v>
      </c>
      <c r="CH17" s="234">
        <f>'Result Entry'!CI19</f>
        <v>0</v>
      </c>
      <c r="CI17" s="234">
        <f>'Result Entry'!CJ19</f>
        <v>0</v>
      </c>
      <c r="CJ17" s="234">
        <f>'Result Entry'!CK19</f>
        <v>0</v>
      </c>
      <c r="CK17" s="234">
        <f>'Result Entry'!CL19</f>
        <v>0</v>
      </c>
      <c r="CL17" s="242">
        <f>'Result Entry'!CM19</f>
        <v>0</v>
      </c>
      <c r="CM17" s="101">
        <f>'Result Entry'!CN19</f>
        <v>0</v>
      </c>
      <c r="CN17" s="231" t="str">
        <f>'Result Entry'!CO19</f>
        <v/>
      </c>
      <c r="CO17" s="241">
        <f>'Result Entry'!CP19</f>
        <v>0</v>
      </c>
      <c r="CP17" s="234">
        <f>'Result Entry'!CQ19</f>
        <v>0</v>
      </c>
      <c r="CQ17" s="234">
        <f>'Result Entry'!CR19</f>
        <v>0</v>
      </c>
      <c r="CR17" s="234">
        <f>'Result Entry'!CS19</f>
        <v>0</v>
      </c>
      <c r="CS17" s="234">
        <f>'Result Entry'!CT19</f>
        <v>0</v>
      </c>
      <c r="CT17" s="242">
        <f>'Result Entry'!CU19</f>
        <v>0</v>
      </c>
      <c r="CU17" s="101">
        <f>'Result Entry'!CV19</f>
        <v>0</v>
      </c>
      <c r="CV17" s="231" t="str">
        <f>'Result Entry'!CW19</f>
        <v/>
      </c>
      <c r="CW17" s="241">
        <f>'Result Entry'!CX19</f>
        <v>0</v>
      </c>
      <c r="CX17" s="234">
        <f>'Result Entry'!CY19</f>
        <v>0</v>
      </c>
      <c r="CY17" s="234">
        <f>'Result Entry'!CZ19</f>
        <v>0</v>
      </c>
      <c r="CZ17" s="234">
        <f>'Result Entry'!DA19</f>
        <v>0</v>
      </c>
      <c r="DA17" s="234">
        <f>'Result Entry'!DB19</f>
        <v>0</v>
      </c>
      <c r="DB17" s="242">
        <f>'Result Entry'!DC19</f>
        <v>0</v>
      </c>
      <c r="DC17" s="101">
        <f>'Result Entry'!DD19</f>
        <v>0</v>
      </c>
      <c r="DD17" s="231" t="str">
        <f>'Result Entry'!DE19</f>
        <v/>
      </c>
      <c r="DE17" s="241">
        <f>'Result Entry'!DF19</f>
        <v>0</v>
      </c>
      <c r="DF17" s="234">
        <f>'Result Entry'!DG19</f>
        <v>0</v>
      </c>
      <c r="DG17" s="234">
        <f>'Result Entry'!DH19</f>
        <v>0</v>
      </c>
      <c r="DH17" s="234">
        <f>'Result Entry'!DI19</f>
        <v>0</v>
      </c>
      <c r="DI17" s="234">
        <f>'Result Entry'!DJ19</f>
        <v>0</v>
      </c>
      <c r="DJ17" s="242">
        <f>'Result Entry'!DK19</f>
        <v>0</v>
      </c>
      <c r="DK17" s="101" t="str">
        <f>'Result Entry'!DL19</f>
        <v/>
      </c>
      <c r="DL17" s="231" t="str">
        <f>'Result Entry'!DM19</f>
        <v/>
      </c>
      <c r="DM17" s="243">
        <f>'Result Entry'!DN19</f>
        <v>0</v>
      </c>
      <c r="DN17" s="244">
        <f>'Result Entry'!DO19</f>
        <v>0</v>
      </c>
      <c r="DO17" s="245" t="str">
        <f>'Result Entry'!DP19</f>
        <v/>
      </c>
      <c r="DP17" s="237">
        <f>'Result Entry'!DQ19</f>
        <v>900</v>
      </c>
      <c r="DQ17" s="238">
        <f>'Result Entry'!DR19</f>
        <v>0</v>
      </c>
      <c r="DR17" s="295">
        <f>'Result Entry'!DS19</f>
        <v>0</v>
      </c>
      <c r="DS17" s="101" t="str">
        <f>'Result Entry'!DT19</f>
        <v/>
      </c>
      <c r="DT17" s="101" t="str">
        <f>'Result Entry'!DU19</f>
        <v/>
      </c>
      <c r="DU17" s="101" t="str">
        <f>'Result Entry'!DV19</f>
        <v/>
      </c>
      <c r="DV17" s="239" t="str">
        <f>'Result Entry'!DW19</f>
        <v/>
      </c>
    </row>
    <row r="18" spans="1:126">
      <c r="A18" s="867"/>
      <c r="B18" s="192">
        <f t="shared" si="0"/>
        <v>0</v>
      </c>
      <c r="C18" s="99">
        <f>'Result Entry'!D20</f>
        <v>0</v>
      </c>
      <c r="D18" s="99">
        <f>'Result Entry'!E20</f>
        <v>0</v>
      </c>
      <c r="E18" s="99">
        <f>'Result Entry'!F20</f>
        <v>0</v>
      </c>
      <c r="F18" s="101">
        <f>'Result Entry'!G20</f>
        <v>0</v>
      </c>
      <c r="G18" s="101">
        <f>'Result Entry'!H20</f>
        <v>0</v>
      </c>
      <c r="H18" s="101">
        <f>'Result Entry'!I20</f>
        <v>0</v>
      </c>
      <c r="I18" s="191">
        <f>'Result Entry'!J20</f>
        <v>0</v>
      </c>
      <c r="J18" s="240">
        <f>'Result Entry'!K20</f>
        <v>0</v>
      </c>
      <c r="K18" s="224">
        <f>'Result Entry'!L20</f>
        <v>0</v>
      </c>
      <c r="L18" s="224">
        <f>'Result Entry'!M20</f>
        <v>0</v>
      </c>
      <c r="M18" s="225">
        <f>'Result Entry'!N20</f>
        <v>0</v>
      </c>
      <c r="N18" s="226">
        <f>'Result Entry'!O20</f>
        <v>0</v>
      </c>
      <c r="O18" s="226">
        <f>'Result Entry'!P20</f>
        <v>0</v>
      </c>
      <c r="P18" s="227">
        <f>'Result Entry'!Q20</f>
        <v>0</v>
      </c>
      <c r="Q18" s="228">
        <f>'Result Entry'!R20</f>
        <v>0</v>
      </c>
      <c r="R18" s="229">
        <f>'Result Entry'!S20</f>
        <v>0</v>
      </c>
      <c r="S18" s="229">
        <f>'Result Entry'!T20</f>
        <v>0</v>
      </c>
      <c r="T18" s="229">
        <f>'Result Entry'!U20</f>
        <v>0</v>
      </c>
      <c r="U18" s="230">
        <f>'Result Entry'!V20</f>
        <v>0</v>
      </c>
      <c r="V18" s="229">
        <f>'Result Entry'!W20</f>
        <v>0</v>
      </c>
      <c r="W18" s="101">
        <f>'Result Entry'!X20</f>
        <v>0</v>
      </c>
      <c r="X18" s="231" t="str">
        <f>'Result Entry'!Y20</f>
        <v/>
      </c>
      <c r="Y18" s="232">
        <f>'Result Entry'!Z20</f>
        <v>0</v>
      </c>
      <c r="Z18" s="224">
        <f>'Result Entry'!AA20</f>
        <v>0</v>
      </c>
      <c r="AA18" s="224">
        <f>'Result Entry'!AB20</f>
        <v>0</v>
      </c>
      <c r="AB18" s="225">
        <f>'Result Entry'!AC20</f>
        <v>0</v>
      </c>
      <c r="AC18" s="226">
        <f>'Result Entry'!AD20</f>
        <v>0</v>
      </c>
      <c r="AD18" s="226">
        <f>'Result Entry'!AE20</f>
        <v>0</v>
      </c>
      <c r="AE18" s="227">
        <f>'Result Entry'!AF20</f>
        <v>0</v>
      </c>
      <c r="AF18" s="228">
        <f>'Result Entry'!AG20</f>
        <v>0</v>
      </c>
      <c r="AG18" s="229">
        <f>'Result Entry'!AH20</f>
        <v>0</v>
      </c>
      <c r="AH18" s="229">
        <f>'Result Entry'!AI20</f>
        <v>0</v>
      </c>
      <c r="AI18" s="229">
        <f>'Result Entry'!AJ20</f>
        <v>0</v>
      </c>
      <c r="AJ18" s="230">
        <f>'Result Entry'!AK20</f>
        <v>0</v>
      </c>
      <c r="AK18" s="229">
        <f>'Result Entry'!AL20</f>
        <v>0</v>
      </c>
      <c r="AL18" s="101">
        <f>'Result Entry'!AM20</f>
        <v>0</v>
      </c>
      <c r="AM18" s="231" t="str">
        <f>'Result Entry'!AN20</f>
        <v/>
      </c>
      <c r="AN18" s="232">
        <f>'Result Entry'!AO20</f>
        <v>0</v>
      </c>
      <c r="AO18" s="224">
        <f>'Result Entry'!AP20</f>
        <v>0</v>
      </c>
      <c r="AP18" s="224">
        <f>'Result Entry'!AQ20</f>
        <v>0</v>
      </c>
      <c r="AQ18" s="225">
        <f>'Result Entry'!AR20</f>
        <v>0</v>
      </c>
      <c r="AR18" s="226">
        <f>'Result Entry'!AS20</f>
        <v>0</v>
      </c>
      <c r="AS18" s="226">
        <f>'Result Entry'!AT20</f>
        <v>0</v>
      </c>
      <c r="AT18" s="227">
        <f>'Result Entry'!AU20</f>
        <v>0</v>
      </c>
      <c r="AU18" s="228">
        <f>'Result Entry'!AV20</f>
        <v>0</v>
      </c>
      <c r="AV18" s="229">
        <f>'Result Entry'!AW20</f>
        <v>0</v>
      </c>
      <c r="AW18" s="229">
        <f>'Result Entry'!AX20</f>
        <v>0</v>
      </c>
      <c r="AX18" s="229">
        <f>'Result Entry'!AY20</f>
        <v>0</v>
      </c>
      <c r="AY18" s="230">
        <f>'Result Entry'!AZ20</f>
        <v>0</v>
      </c>
      <c r="AZ18" s="229">
        <f>'Result Entry'!BA20</f>
        <v>0</v>
      </c>
      <c r="BA18" s="101">
        <f>'Result Entry'!BB20</f>
        <v>0</v>
      </c>
      <c r="BB18" s="231" t="str">
        <f>'Result Entry'!BC20</f>
        <v/>
      </c>
      <c r="BC18" s="232">
        <f>'Result Entry'!BD20</f>
        <v>0</v>
      </c>
      <c r="BD18" s="224">
        <f>'Result Entry'!BE20</f>
        <v>0</v>
      </c>
      <c r="BE18" s="224">
        <f>'Result Entry'!BF20</f>
        <v>0</v>
      </c>
      <c r="BF18" s="225">
        <f>'Result Entry'!BG20</f>
        <v>0</v>
      </c>
      <c r="BG18" s="226">
        <f>'Result Entry'!BH20</f>
        <v>0</v>
      </c>
      <c r="BH18" s="226">
        <f>'Result Entry'!BI20</f>
        <v>0</v>
      </c>
      <c r="BI18" s="227">
        <f>'Result Entry'!BJ20</f>
        <v>0</v>
      </c>
      <c r="BJ18" s="228">
        <f>'Result Entry'!BK20</f>
        <v>0</v>
      </c>
      <c r="BK18" s="229">
        <f>'Result Entry'!BL20</f>
        <v>0</v>
      </c>
      <c r="BL18" s="229">
        <f>'Result Entry'!BM20</f>
        <v>0</v>
      </c>
      <c r="BM18" s="229">
        <f>'Result Entry'!BN20</f>
        <v>0</v>
      </c>
      <c r="BN18" s="230">
        <f>'Result Entry'!BO20</f>
        <v>0</v>
      </c>
      <c r="BO18" s="229">
        <f>'Result Entry'!BP20</f>
        <v>0</v>
      </c>
      <c r="BP18" s="101">
        <f>'Result Entry'!BQ20</f>
        <v>0</v>
      </c>
      <c r="BQ18" s="231" t="str">
        <f>'Result Entry'!BR20</f>
        <v/>
      </c>
      <c r="BR18" s="232">
        <f>'Result Entry'!BS20</f>
        <v>0</v>
      </c>
      <c r="BS18" s="224">
        <f>'Result Entry'!BT20</f>
        <v>0</v>
      </c>
      <c r="BT18" s="224">
        <f>'Result Entry'!BU20</f>
        <v>0</v>
      </c>
      <c r="BU18" s="225">
        <f>'Result Entry'!BV20</f>
        <v>0</v>
      </c>
      <c r="BV18" s="226">
        <f>'Result Entry'!BW20</f>
        <v>0</v>
      </c>
      <c r="BW18" s="226">
        <f>'Result Entry'!BX20</f>
        <v>0</v>
      </c>
      <c r="BX18" s="227">
        <f>'Result Entry'!BY20</f>
        <v>0</v>
      </c>
      <c r="BY18" s="228">
        <f>'Result Entry'!BZ20</f>
        <v>0</v>
      </c>
      <c r="BZ18" s="229">
        <f>'Result Entry'!CA20</f>
        <v>0</v>
      </c>
      <c r="CA18" s="229">
        <f>'Result Entry'!CB20</f>
        <v>0</v>
      </c>
      <c r="CB18" s="229">
        <f>'Result Entry'!CC20</f>
        <v>0</v>
      </c>
      <c r="CC18" s="230">
        <f>'Result Entry'!CD20</f>
        <v>0</v>
      </c>
      <c r="CD18" s="229">
        <f>'Result Entry'!CE20</f>
        <v>0</v>
      </c>
      <c r="CE18" s="101">
        <f>'Result Entry'!CF20</f>
        <v>0</v>
      </c>
      <c r="CF18" s="231" t="str">
        <f>'Result Entry'!CG20</f>
        <v/>
      </c>
      <c r="CG18" s="241">
        <f>'Result Entry'!CH20</f>
        <v>0</v>
      </c>
      <c r="CH18" s="234">
        <f>'Result Entry'!CI20</f>
        <v>0</v>
      </c>
      <c r="CI18" s="234">
        <f>'Result Entry'!CJ20</f>
        <v>0</v>
      </c>
      <c r="CJ18" s="234">
        <f>'Result Entry'!CK20</f>
        <v>0</v>
      </c>
      <c r="CK18" s="234">
        <f>'Result Entry'!CL20</f>
        <v>0</v>
      </c>
      <c r="CL18" s="242">
        <f>'Result Entry'!CM20</f>
        <v>0</v>
      </c>
      <c r="CM18" s="101">
        <f>'Result Entry'!CN20</f>
        <v>0</v>
      </c>
      <c r="CN18" s="231" t="str">
        <f>'Result Entry'!CO20</f>
        <v/>
      </c>
      <c r="CO18" s="241">
        <f>'Result Entry'!CP20</f>
        <v>0</v>
      </c>
      <c r="CP18" s="234">
        <f>'Result Entry'!CQ20</f>
        <v>0</v>
      </c>
      <c r="CQ18" s="234">
        <f>'Result Entry'!CR20</f>
        <v>0</v>
      </c>
      <c r="CR18" s="234">
        <f>'Result Entry'!CS20</f>
        <v>0</v>
      </c>
      <c r="CS18" s="234">
        <f>'Result Entry'!CT20</f>
        <v>0</v>
      </c>
      <c r="CT18" s="242">
        <f>'Result Entry'!CU20</f>
        <v>0</v>
      </c>
      <c r="CU18" s="101">
        <f>'Result Entry'!CV20</f>
        <v>0</v>
      </c>
      <c r="CV18" s="231" t="str">
        <f>'Result Entry'!CW20</f>
        <v/>
      </c>
      <c r="CW18" s="241">
        <f>'Result Entry'!CX20</f>
        <v>0</v>
      </c>
      <c r="CX18" s="234">
        <f>'Result Entry'!CY20</f>
        <v>0</v>
      </c>
      <c r="CY18" s="234">
        <f>'Result Entry'!CZ20</f>
        <v>0</v>
      </c>
      <c r="CZ18" s="234">
        <f>'Result Entry'!DA20</f>
        <v>0</v>
      </c>
      <c r="DA18" s="234">
        <f>'Result Entry'!DB20</f>
        <v>0</v>
      </c>
      <c r="DB18" s="242">
        <f>'Result Entry'!DC20</f>
        <v>0</v>
      </c>
      <c r="DC18" s="101">
        <f>'Result Entry'!DD20</f>
        <v>0</v>
      </c>
      <c r="DD18" s="231" t="str">
        <f>'Result Entry'!DE20</f>
        <v/>
      </c>
      <c r="DE18" s="241">
        <f>'Result Entry'!DF20</f>
        <v>0</v>
      </c>
      <c r="DF18" s="234">
        <f>'Result Entry'!DG20</f>
        <v>0</v>
      </c>
      <c r="DG18" s="234">
        <f>'Result Entry'!DH20</f>
        <v>0</v>
      </c>
      <c r="DH18" s="234">
        <f>'Result Entry'!DI20</f>
        <v>0</v>
      </c>
      <c r="DI18" s="234">
        <f>'Result Entry'!DJ20</f>
        <v>0</v>
      </c>
      <c r="DJ18" s="242">
        <f>'Result Entry'!DK20</f>
        <v>0</v>
      </c>
      <c r="DK18" s="101" t="str">
        <f>'Result Entry'!DL20</f>
        <v/>
      </c>
      <c r="DL18" s="231" t="str">
        <f>'Result Entry'!DM20</f>
        <v/>
      </c>
      <c r="DM18" s="243">
        <f>'Result Entry'!DN20</f>
        <v>0</v>
      </c>
      <c r="DN18" s="244">
        <f>'Result Entry'!DO20</f>
        <v>0</v>
      </c>
      <c r="DO18" s="245" t="str">
        <f>'Result Entry'!DP20</f>
        <v/>
      </c>
      <c r="DP18" s="237">
        <f>'Result Entry'!DQ20</f>
        <v>900</v>
      </c>
      <c r="DQ18" s="238">
        <f>'Result Entry'!DR20</f>
        <v>0</v>
      </c>
      <c r="DR18" s="295">
        <f>'Result Entry'!DS20</f>
        <v>0</v>
      </c>
      <c r="DS18" s="101" t="str">
        <f>'Result Entry'!DT20</f>
        <v/>
      </c>
      <c r="DT18" s="101" t="str">
        <f>'Result Entry'!DU20</f>
        <v/>
      </c>
      <c r="DU18" s="101" t="str">
        <f>'Result Entry'!DV20</f>
        <v/>
      </c>
      <c r="DV18" s="239" t="str">
        <f>'Result Entry'!DW20</f>
        <v/>
      </c>
    </row>
    <row r="19" spans="1:126">
      <c r="A19" s="867"/>
      <c r="B19" s="192">
        <f t="shared" si="0"/>
        <v>0</v>
      </c>
      <c r="C19" s="99">
        <f>'Result Entry'!D21</f>
        <v>0</v>
      </c>
      <c r="D19" s="99">
        <f>'Result Entry'!E21</f>
        <v>0</v>
      </c>
      <c r="E19" s="99">
        <f>'Result Entry'!F21</f>
        <v>0</v>
      </c>
      <c r="F19" s="101">
        <f>'Result Entry'!G21</f>
        <v>0</v>
      </c>
      <c r="G19" s="101">
        <f>'Result Entry'!H21</f>
        <v>0</v>
      </c>
      <c r="H19" s="101">
        <f>'Result Entry'!I21</f>
        <v>0</v>
      </c>
      <c r="I19" s="191">
        <f>'Result Entry'!J21</f>
        <v>0</v>
      </c>
      <c r="J19" s="240">
        <f>'Result Entry'!K21</f>
        <v>0</v>
      </c>
      <c r="K19" s="224">
        <f>'Result Entry'!L21</f>
        <v>0</v>
      </c>
      <c r="L19" s="224">
        <f>'Result Entry'!M21</f>
        <v>0</v>
      </c>
      <c r="M19" s="225">
        <f>'Result Entry'!N21</f>
        <v>0</v>
      </c>
      <c r="N19" s="226">
        <f>'Result Entry'!O21</f>
        <v>0</v>
      </c>
      <c r="O19" s="226">
        <f>'Result Entry'!P21</f>
        <v>0</v>
      </c>
      <c r="P19" s="227">
        <f>'Result Entry'!Q21</f>
        <v>0</v>
      </c>
      <c r="Q19" s="228">
        <f>'Result Entry'!R21</f>
        <v>0</v>
      </c>
      <c r="R19" s="229">
        <f>'Result Entry'!S21</f>
        <v>0</v>
      </c>
      <c r="S19" s="229">
        <f>'Result Entry'!T21</f>
        <v>0</v>
      </c>
      <c r="T19" s="229">
        <f>'Result Entry'!U21</f>
        <v>0</v>
      </c>
      <c r="U19" s="230">
        <f>'Result Entry'!V21</f>
        <v>0</v>
      </c>
      <c r="V19" s="229">
        <f>'Result Entry'!W21</f>
        <v>0</v>
      </c>
      <c r="W19" s="101">
        <f>'Result Entry'!X21</f>
        <v>0</v>
      </c>
      <c r="X19" s="231" t="str">
        <f>'Result Entry'!Y21</f>
        <v/>
      </c>
      <c r="Y19" s="232">
        <f>'Result Entry'!Z21</f>
        <v>0</v>
      </c>
      <c r="Z19" s="224">
        <f>'Result Entry'!AA21</f>
        <v>0</v>
      </c>
      <c r="AA19" s="224">
        <f>'Result Entry'!AB21</f>
        <v>0</v>
      </c>
      <c r="AB19" s="225">
        <f>'Result Entry'!AC21</f>
        <v>0</v>
      </c>
      <c r="AC19" s="226">
        <f>'Result Entry'!AD21</f>
        <v>0</v>
      </c>
      <c r="AD19" s="226">
        <f>'Result Entry'!AE21</f>
        <v>0</v>
      </c>
      <c r="AE19" s="227">
        <f>'Result Entry'!AF21</f>
        <v>0</v>
      </c>
      <c r="AF19" s="228">
        <f>'Result Entry'!AG21</f>
        <v>0</v>
      </c>
      <c r="AG19" s="229">
        <f>'Result Entry'!AH21</f>
        <v>0</v>
      </c>
      <c r="AH19" s="229">
        <f>'Result Entry'!AI21</f>
        <v>0</v>
      </c>
      <c r="AI19" s="229">
        <f>'Result Entry'!AJ21</f>
        <v>0</v>
      </c>
      <c r="AJ19" s="230">
        <f>'Result Entry'!AK21</f>
        <v>0</v>
      </c>
      <c r="AK19" s="229">
        <f>'Result Entry'!AL21</f>
        <v>0</v>
      </c>
      <c r="AL19" s="101">
        <f>'Result Entry'!AM21</f>
        <v>0</v>
      </c>
      <c r="AM19" s="231" t="str">
        <f>'Result Entry'!AN21</f>
        <v/>
      </c>
      <c r="AN19" s="232">
        <f>'Result Entry'!AO21</f>
        <v>0</v>
      </c>
      <c r="AO19" s="224">
        <f>'Result Entry'!AP21</f>
        <v>0</v>
      </c>
      <c r="AP19" s="224">
        <f>'Result Entry'!AQ21</f>
        <v>0</v>
      </c>
      <c r="AQ19" s="225">
        <f>'Result Entry'!AR21</f>
        <v>0</v>
      </c>
      <c r="AR19" s="226">
        <f>'Result Entry'!AS21</f>
        <v>0</v>
      </c>
      <c r="AS19" s="226">
        <f>'Result Entry'!AT21</f>
        <v>0</v>
      </c>
      <c r="AT19" s="227">
        <f>'Result Entry'!AU21</f>
        <v>0</v>
      </c>
      <c r="AU19" s="228">
        <f>'Result Entry'!AV21</f>
        <v>0</v>
      </c>
      <c r="AV19" s="229">
        <f>'Result Entry'!AW21</f>
        <v>0</v>
      </c>
      <c r="AW19" s="229">
        <f>'Result Entry'!AX21</f>
        <v>0</v>
      </c>
      <c r="AX19" s="229">
        <f>'Result Entry'!AY21</f>
        <v>0</v>
      </c>
      <c r="AY19" s="230">
        <f>'Result Entry'!AZ21</f>
        <v>0</v>
      </c>
      <c r="AZ19" s="229">
        <f>'Result Entry'!BA21</f>
        <v>0</v>
      </c>
      <c r="BA19" s="101">
        <f>'Result Entry'!BB21</f>
        <v>0</v>
      </c>
      <c r="BB19" s="231" t="str">
        <f>'Result Entry'!BC21</f>
        <v/>
      </c>
      <c r="BC19" s="232">
        <f>'Result Entry'!BD21</f>
        <v>0</v>
      </c>
      <c r="BD19" s="224">
        <f>'Result Entry'!BE21</f>
        <v>0</v>
      </c>
      <c r="BE19" s="224">
        <f>'Result Entry'!BF21</f>
        <v>0</v>
      </c>
      <c r="BF19" s="225">
        <f>'Result Entry'!BG21</f>
        <v>0</v>
      </c>
      <c r="BG19" s="226">
        <f>'Result Entry'!BH21</f>
        <v>0</v>
      </c>
      <c r="BH19" s="226">
        <f>'Result Entry'!BI21</f>
        <v>0</v>
      </c>
      <c r="BI19" s="227">
        <f>'Result Entry'!BJ21</f>
        <v>0</v>
      </c>
      <c r="BJ19" s="228">
        <f>'Result Entry'!BK21</f>
        <v>0</v>
      </c>
      <c r="BK19" s="229">
        <f>'Result Entry'!BL21</f>
        <v>0</v>
      </c>
      <c r="BL19" s="229">
        <f>'Result Entry'!BM21</f>
        <v>0</v>
      </c>
      <c r="BM19" s="229">
        <f>'Result Entry'!BN21</f>
        <v>0</v>
      </c>
      <c r="BN19" s="230">
        <f>'Result Entry'!BO21</f>
        <v>0</v>
      </c>
      <c r="BO19" s="229">
        <f>'Result Entry'!BP21</f>
        <v>0</v>
      </c>
      <c r="BP19" s="101">
        <f>'Result Entry'!BQ21</f>
        <v>0</v>
      </c>
      <c r="BQ19" s="231" t="str">
        <f>'Result Entry'!BR21</f>
        <v/>
      </c>
      <c r="BR19" s="232">
        <f>'Result Entry'!BS21</f>
        <v>0</v>
      </c>
      <c r="BS19" s="224">
        <f>'Result Entry'!BT21</f>
        <v>0</v>
      </c>
      <c r="BT19" s="224">
        <f>'Result Entry'!BU21</f>
        <v>0</v>
      </c>
      <c r="BU19" s="225">
        <f>'Result Entry'!BV21</f>
        <v>0</v>
      </c>
      <c r="BV19" s="226">
        <f>'Result Entry'!BW21</f>
        <v>0</v>
      </c>
      <c r="BW19" s="226">
        <f>'Result Entry'!BX21</f>
        <v>0</v>
      </c>
      <c r="BX19" s="227">
        <f>'Result Entry'!BY21</f>
        <v>0</v>
      </c>
      <c r="BY19" s="228">
        <f>'Result Entry'!BZ21</f>
        <v>0</v>
      </c>
      <c r="BZ19" s="229">
        <f>'Result Entry'!CA21</f>
        <v>0</v>
      </c>
      <c r="CA19" s="229">
        <f>'Result Entry'!CB21</f>
        <v>0</v>
      </c>
      <c r="CB19" s="229">
        <f>'Result Entry'!CC21</f>
        <v>0</v>
      </c>
      <c r="CC19" s="230">
        <f>'Result Entry'!CD21</f>
        <v>0</v>
      </c>
      <c r="CD19" s="229">
        <f>'Result Entry'!CE21</f>
        <v>0</v>
      </c>
      <c r="CE19" s="101">
        <f>'Result Entry'!CF21</f>
        <v>0</v>
      </c>
      <c r="CF19" s="231" t="str">
        <f>'Result Entry'!CG21</f>
        <v/>
      </c>
      <c r="CG19" s="241">
        <f>'Result Entry'!CH21</f>
        <v>0</v>
      </c>
      <c r="CH19" s="234">
        <f>'Result Entry'!CI21</f>
        <v>0</v>
      </c>
      <c r="CI19" s="234">
        <f>'Result Entry'!CJ21</f>
        <v>0</v>
      </c>
      <c r="CJ19" s="234">
        <f>'Result Entry'!CK21</f>
        <v>0</v>
      </c>
      <c r="CK19" s="234">
        <f>'Result Entry'!CL21</f>
        <v>0</v>
      </c>
      <c r="CL19" s="242">
        <f>'Result Entry'!CM21</f>
        <v>0</v>
      </c>
      <c r="CM19" s="101">
        <f>'Result Entry'!CN21</f>
        <v>0</v>
      </c>
      <c r="CN19" s="231" t="str">
        <f>'Result Entry'!CO21</f>
        <v/>
      </c>
      <c r="CO19" s="241">
        <f>'Result Entry'!CP21</f>
        <v>0</v>
      </c>
      <c r="CP19" s="234">
        <f>'Result Entry'!CQ21</f>
        <v>0</v>
      </c>
      <c r="CQ19" s="234">
        <f>'Result Entry'!CR21</f>
        <v>0</v>
      </c>
      <c r="CR19" s="234">
        <f>'Result Entry'!CS21</f>
        <v>0</v>
      </c>
      <c r="CS19" s="234">
        <f>'Result Entry'!CT21</f>
        <v>0</v>
      </c>
      <c r="CT19" s="242">
        <f>'Result Entry'!CU21</f>
        <v>0</v>
      </c>
      <c r="CU19" s="101">
        <f>'Result Entry'!CV21</f>
        <v>0</v>
      </c>
      <c r="CV19" s="231" t="str">
        <f>'Result Entry'!CW21</f>
        <v/>
      </c>
      <c r="CW19" s="241">
        <f>'Result Entry'!CX21</f>
        <v>0</v>
      </c>
      <c r="CX19" s="234">
        <f>'Result Entry'!CY21</f>
        <v>0</v>
      </c>
      <c r="CY19" s="234">
        <f>'Result Entry'!CZ21</f>
        <v>0</v>
      </c>
      <c r="CZ19" s="234">
        <f>'Result Entry'!DA21</f>
        <v>0</v>
      </c>
      <c r="DA19" s="234">
        <f>'Result Entry'!DB21</f>
        <v>0</v>
      </c>
      <c r="DB19" s="242">
        <f>'Result Entry'!DC21</f>
        <v>0</v>
      </c>
      <c r="DC19" s="101">
        <f>'Result Entry'!DD21</f>
        <v>0</v>
      </c>
      <c r="DD19" s="231" t="str">
        <f>'Result Entry'!DE21</f>
        <v/>
      </c>
      <c r="DE19" s="241">
        <f>'Result Entry'!DF21</f>
        <v>0</v>
      </c>
      <c r="DF19" s="234">
        <f>'Result Entry'!DG21</f>
        <v>0</v>
      </c>
      <c r="DG19" s="234">
        <f>'Result Entry'!DH21</f>
        <v>0</v>
      </c>
      <c r="DH19" s="234">
        <f>'Result Entry'!DI21</f>
        <v>0</v>
      </c>
      <c r="DI19" s="234">
        <f>'Result Entry'!DJ21</f>
        <v>0</v>
      </c>
      <c r="DJ19" s="242">
        <f>'Result Entry'!DK21</f>
        <v>0</v>
      </c>
      <c r="DK19" s="101" t="str">
        <f>'Result Entry'!DL21</f>
        <v/>
      </c>
      <c r="DL19" s="231" t="str">
        <f>'Result Entry'!DM21</f>
        <v/>
      </c>
      <c r="DM19" s="243">
        <f>'Result Entry'!DN21</f>
        <v>0</v>
      </c>
      <c r="DN19" s="244">
        <f>'Result Entry'!DO21</f>
        <v>0</v>
      </c>
      <c r="DO19" s="245" t="str">
        <f>'Result Entry'!DP21</f>
        <v/>
      </c>
      <c r="DP19" s="237">
        <f>'Result Entry'!DQ21</f>
        <v>900</v>
      </c>
      <c r="DQ19" s="238">
        <f>'Result Entry'!DR21</f>
        <v>0</v>
      </c>
      <c r="DR19" s="295">
        <f>'Result Entry'!DS21</f>
        <v>0</v>
      </c>
      <c r="DS19" s="101" t="str">
        <f>'Result Entry'!DT21</f>
        <v/>
      </c>
      <c r="DT19" s="101" t="str">
        <f>'Result Entry'!DU21</f>
        <v/>
      </c>
      <c r="DU19" s="101" t="str">
        <f>'Result Entry'!DV21</f>
        <v/>
      </c>
      <c r="DV19" s="239" t="str">
        <f>'Result Entry'!DW21</f>
        <v/>
      </c>
    </row>
    <row r="20" spans="1:126">
      <c r="A20" s="867"/>
      <c r="B20" s="192">
        <f t="shared" si="0"/>
        <v>0</v>
      </c>
      <c r="C20" s="99">
        <f>'Result Entry'!D22</f>
        <v>0</v>
      </c>
      <c r="D20" s="99">
        <f>'Result Entry'!E22</f>
        <v>0</v>
      </c>
      <c r="E20" s="99">
        <f>'Result Entry'!F22</f>
        <v>0</v>
      </c>
      <c r="F20" s="101">
        <f>'Result Entry'!G22</f>
        <v>0</v>
      </c>
      <c r="G20" s="101">
        <f>'Result Entry'!H22</f>
        <v>0</v>
      </c>
      <c r="H20" s="101">
        <f>'Result Entry'!I22</f>
        <v>0</v>
      </c>
      <c r="I20" s="191">
        <f>'Result Entry'!J22</f>
        <v>0</v>
      </c>
      <c r="J20" s="240">
        <f>'Result Entry'!K22</f>
        <v>0</v>
      </c>
      <c r="K20" s="224">
        <f>'Result Entry'!L22</f>
        <v>0</v>
      </c>
      <c r="L20" s="224">
        <f>'Result Entry'!M22</f>
        <v>0</v>
      </c>
      <c r="M20" s="225">
        <f>'Result Entry'!N22</f>
        <v>0</v>
      </c>
      <c r="N20" s="226">
        <f>'Result Entry'!O22</f>
        <v>0</v>
      </c>
      <c r="O20" s="226">
        <f>'Result Entry'!P22</f>
        <v>0</v>
      </c>
      <c r="P20" s="227">
        <f>'Result Entry'!Q22</f>
        <v>0</v>
      </c>
      <c r="Q20" s="228">
        <f>'Result Entry'!R22</f>
        <v>0</v>
      </c>
      <c r="R20" s="229">
        <f>'Result Entry'!S22</f>
        <v>0</v>
      </c>
      <c r="S20" s="229">
        <f>'Result Entry'!T22</f>
        <v>0</v>
      </c>
      <c r="T20" s="229">
        <f>'Result Entry'!U22</f>
        <v>0</v>
      </c>
      <c r="U20" s="230">
        <f>'Result Entry'!V22</f>
        <v>0</v>
      </c>
      <c r="V20" s="229">
        <f>'Result Entry'!W22</f>
        <v>0</v>
      </c>
      <c r="W20" s="101">
        <f>'Result Entry'!X22</f>
        <v>0</v>
      </c>
      <c r="X20" s="231" t="str">
        <f>'Result Entry'!Y22</f>
        <v/>
      </c>
      <c r="Y20" s="232">
        <f>'Result Entry'!Z22</f>
        <v>0</v>
      </c>
      <c r="Z20" s="224">
        <f>'Result Entry'!AA22</f>
        <v>0</v>
      </c>
      <c r="AA20" s="224">
        <f>'Result Entry'!AB22</f>
        <v>0</v>
      </c>
      <c r="AB20" s="225">
        <f>'Result Entry'!AC22</f>
        <v>0</v>
      </c>
      <c r="AC20" s="226">
        <f>'Result Entry'!AD22</f>
        <v>0</v>
      </c>
      <c r="AD20" s="226">
        <f>'Result Entry'!AE22</f>
        <v>0</v>
      </c>
      <c r="AE20" s="227">
        <f>'Result Entry'!AF22</f>
        <v>0</v>
      </c>
      <c r="AF20" s="228">
        <f>'Result Entry'!AG22</f>
        <v>0</v>
      </c>
      <c r="AG20" s="229">
        <f>'Result Entry'!AH22</f>
        <v>0</v>
      </c>
      <c r="AH20" s="229">
        <f>'Result Entry'!AI22</f>
        <v>0</v>
      </c>
      <c r="AI20" s="229">
        <f>'Result Entry'!AJ22</f>
        <v>0</v>
      </c>
      <c r="AJ20" s="230">
        <f>'Result Entry'!AK22</f>
        <v>0</v>
      </c>
      <c r="AK20" s="229">
        <f>'Result Entry'!AL22</f>
        <v>0</v>
      </c>
      <c r="AL20" s="101">
        <f>'Result Entry'!AM22</f>
        <v>0</v>
      </c>
      <c r="AM20" s="231" t="str">
        <f>'Result Entry'!AN22</f>
        <v/>
      </c>
      <c r="AN20" s="232">
        <f>'Result Entry'!AO22</f>
        <v>0</v>
      </c>
      <c r="AO20" s="224">
        <f>'Result Entry'!AP22</f>
        <v>0</v>
      </c>
      <c r="AP20" s="224">
        <f>'Result Entry'!AQ22</f>
        <v>0</v>
      </c>
      <c r="AQ20" s="225">
        <f>'Result Entry'!AR22</f>
        <v>0</v>
      </c>
      <c r="AR20" s="226">
        <f>'Result Entry'!AS22</f>
        <v>0</v>
      </c>
      <c r="AS20" s="226">
        <f>'Result Entry'!AT22</f>
        <v>0</v>
      </c>
      <c r="AT20" s="227">
        <f>'Result Entry'!AU22</f>
        <v>0</v>
      </c>
      <c r="AU20" s="228">
        <f>'Result Entry'!AV22</f>
        <v>0</v>
      </c>
      <c r="AV20" s="229">
        <f>'Result Entry'!AW22</f>
        <v>0</v>
      </c>
      <c r="AW20" s="229">
        <f>'Result Entry'!AX22</f>
        <v>0</v>
      </c>
      <c r="AX20" s="229">
        <f>'Result Entry'!AY22</f>
        <v>0</v>
      </c>
      <c r="AY20" s="230">
        <f>'Result Entry'!AZ22</f>
        <v>0</v>
      </c>
      <c r="AZ20" s="229">
        <f>'Result Entry'!BA22</f>
        <v>0</v>
      </c>
      <c r="BA20" s="101">
        <f>'Result Entry'!BB22</f>
        <v>0</v>
      </c>
      <c r="BB20" s="231" t="str">
        <f>'Result Entry'!BC22</f>
        <v/>
      </c>
      <c r="BC20" s="232">
        <f>'Result Entry'!BD22</f>
        <v>0</v>
      </c>
      <c r="BD20" s="224">
        <f>'Result Entry'!BE22</f>
        <v>0</v>
      </c>
      <c r="BE20" s="224">
        <f>'Result Entry'!BF22</f>
        <v>0</v>
      </c>
      <c r="BF20" s="225">
        <f>'Result Entry'!BG22</f>
        <v>0</v>
      </c>
      <c r="BG20" s="226">
        <f>'Result Entry'!BH22</f>
        <v>0</v>
      </c>
      <c r="BH20" s="226">
        <f>'Result Entry'!BI22</f>
        <v>0</v>
      </c>
      <c r="BI20" s="227">
        <f>'Result Entry'!BJ22</f>
        <v>0</v>
      </c>
      <c r="BJ20" s="228">
        <f>'Result Entry'!BK22</f>
        <v>0</v>
      </c>
      <c r="BK20" s="229">
        <f>'Result Entry'!BL22</f>
        <v>0</v>
      </c>
      <c r="BL20" s="229">
        <f>'Result Entry'!BM22</f>
        <v>0</v>
      </c>
      <c r="BM20" s="229">
        <f>'Result Entry'!BN22</f>
        <v>0</v>
      </c>
      <c r="BN20" s="230">
        <f>'Result Entry'!BO22</f>
        <v>0</v>
      </c>
      <c r="BO20" s="229">
        <f>'Result Entry'!BP22</f>
        <v>0</v>
      </c>
      <c r="BP20" s="101">
        <f>'Result Entry'!BQ22</f>
        <v>0</v>
      </c>
      <c r="BQ20" s="231" t="str">
        <f>'Result Entry'!BR22</f>
        <v/>
      </c>
      <c r="BR20" s="232">
        <f>'Result Entry'!BS22</f>
        <v>0</v>
      </c>
      <c r="BS20" s="224">
        <f>'Result Entry'!BT22</f>
        <v>0</v>
      </c>
      <c r="BT20" s="224">
        <f>'Result Entry'!BU22</f>
        <v>0</v>
      </c>
      <c r="BU20" s="225">
        <f>'Result Entry'!BV22</f>
        <v>0</v>
      </c>
      <c r="BV20" s="226">
        <f>'Result Entry'!BW22</f>
        <v>0</v>
      </c>
      <c r="BW20" s="226">
        <f>'Result Entry'!BX22</f>
        <v>0</v>
      </c>
      <c r="BX20" s="227">
        <f>'Result Entry'!BY22</f>
        <v>0</v>
      </c>
      <c r="BY20" s="228">
        <f>'Result Entry'!BZ22</f>
        <v>0</v>
      </c>
      <c r="BZ20" s="229">
        <f>'Result Entry'!CA22</f>
        <v>0</v>
      </c>
      <c r="CA20" s="229">
        <f>'Result Entry'!CB22</f>
        <v>0</v>
      </c>
      <c r="CB20" s="229">
        <f>'Result Entry'!CC22</f>
        <v>0</v>
      </c>
      <c r="CC20" s="230">
        <f>'Result Entry'!CD22</f>
        <v>0</v>
      </c>
      <c r="CD20" s="229">
        <f>'Result Entry'!CE22</f>
        <v>0</v>
      </c>
      <c r="CE20" s="101">
        <f>'Result Entry'!CF22</f>
        <v>0</v>
      </c>
      <c r="CF20" s="231" t="str">
        <f>'Result Entry'!CG22</f>
        <v/>
      </c>
      <c r="CG20" s="241">
        <f>'Result Entry'!CH22</f>
        <v>0</v>
      </c>
      <c r="CH20" s="234">
        <f>'Result Entry'!CI22</f>
        <v>0</v>
      </c>
      <c r="CI20" s="234">
        <f>'Result Entry'!CJ22</f>
        <v>0</v>
      </c>
      <c r="CJ20" s="234">
        <f>'Result Entry'!CK22</f>
        <v>0</v>
      </c>
      <c r="CK20" s="234">
        <f>'Result Entry'!CL22</f>
        <v>0</v>
      </c>
      <c r="CL20" s="242">
        <f>'Result Entry'!CM22</f>
        <v>0</v>
      </c>
      <c r="CM20" s="101">
        <f>'Result Entry'!CN22</f>
        <v>0</v>
      </c>
      <c r="CN20" s="231" t="str">
        <f>'Result Entry'!CO22</f>
        <v/>
      </c>
      <c r="CO20" s="241">
        <f>'Result Entry'!CP22</f>
        <v>0</v>
      </c>
      <c r="CP20" s="234">
        <f>'Result Entry'!CQ22</f>
        <v>0</v>
      </c>
      <c r="CQ20" s="234">
        <f>'Result Entry'!CR22</f>
        <v>0</v>
      </c>
      <c r="CR20" s="234">
        <f>'Result Entry'!CS22</f>
        <v>0</v>
      </c>
      <c r="CS20" s="234">
        <f>'Result Entry'!CT22</f>
        <v>0</v>
      </c>
      <c r="CT20" s="242">
        <f>'Result Entry'!CU22</f>
        <v>0</v>
      </c>
      <c r="CU20" s="101">
        <f>'Result Entry'!CV22</f>
        <v>0</v>
      </c>
      <c r="CV20" s="231" t="str">
        <f>'Result Entry'!CW22</f>
        <v/>
      </c>
      <c r="CW20" s="241">
        <f>'Result Entry'!CX22</f>
        <v>0</v>
      </c>
      <c r="CX20" s="234">
        <f>'Result Entry'!CY22</f>
        <v>0</v>
      </c>
      <c r="CY20" s="234">
        <f>'Result Entry'!CZ22</f>
        <v>0</v>
      </c>
      <c r="CZ20" s="234">
        <f>'Result Entry'!DA22</f>
        <v>0</v>
      </c>
      <c r="DA20" s="234">
        <f>'Result Entry'!DB22</f>
        <v>0</v>
      </c>
      <c r="DB20" s="242">
        <f>'Result Entry'!DC22</f>
        <v>0</v>
      </c>
      <c r="DC20" s="101">
        <f>'Result Entry'!DD22</f>
        <v>0</v>
      </c>
      <c r="DD20" s="231" t="str">
        <f>'Result Entry'!DE22</f>
        <v/>
      </c>
      <c r="DE20" s="241">
        <f>'Result Entry'!DF22</f>
        <v>0</v>
      </c>
      <c r="DF20" s="234">
        <f>'Result Entry'!DG22</f>
        <v>0</v>
      </c>
      <c r="DG20" s="234">
        <f>'Result Entry'!DH22</f>
        <v>0</v>
      </c>
      <c r="DH20" s="234">
        <f>'Result Entry'!DI22</f>
        <v>0</v>
      </c>
      <c r="DI20" s="234">
        <f>'Result Entry'!DJ22</f>
        <v>0</v>
      </c>
      <c r="DJ20" s="242">
        <f>'Result Entry'!DK22</f>
        <v>0</v>
      </c>
      <c r="DK20" s="101" t="str">
        <f>'Result Entry'!DL22</f>
        <v/>
      </c>
      <c r="DL20" s="231" t="str">
        <f>'Result Entry'!DM22</f>
        <v/>
      </c>
      <c r="DM20" s="243">
        <f>'Result Entry'!DN22</f>
        <v>0</v>
      </c>
      <c r="DN20" s="244">
        <f>'Result Entry'!DO22</f>
        <v>0</v>
      </c>
      <c r="DO20" s="245" t="str">
        <f>'Result Entry'!DP22</f>
        <v/>
      </c>
      <c r="DP20" s="237">
        <f>'Result Entry'!DQ22</f>
        <v>900</v>
      </c>
      <c r="DQ20" s="238">
        <f>'Result Entry'!DR22</f>
        <v>0</v>
      </c>
      <c r="DR20" s="295">
        <f>'Result Entry'!DS22</f>
        <v>0</v>
      </c>
      <c r="DS20" s="101" t="str">
        <f>'Result Entry'!DT22</f>
        <v/>
      </c>
      <c r="DT20" s="101" t="str">
        <f>'Result Entry'!DU22</f>
        <v/>
      </c>
      <c r="DU20" s="101" t="str">
        <f>'Result Entry'!DV22</f>
        <v/>
      </c>
      <c r="DV20" s="239" t="str">
        <f>'Result Entry'!DW22</f>
        <v/>
      </c>
    </row>
    <row r="21" spans="1:126">
      <c r="A21" s="867"/>
      <c r="B21" s="192">
        <f t="shared" si="0"/>
        <v>0</v>
      </c>
      <c r="C21" s="99">
        <f>'Result Entry'!D23</f>
        <v>0</v>
      </c>
      <c r="D21" s="99">
        <f>'Result Entry'!E23</f>
        <v>0</v>
      </c>
      <c r="E21" s="99">
        <f>'Result Entry'!F23</f>
        <v>0</v>
      </c>
      <c r="F21" s="101">
        <f>'Result Entry'!G23</f>
        <v>0</v>
      </c>
      <c r="G21" s="101">
        <f>'Result Entry'!H23</f>
        <v>0</v>
      </c>
      <c r="H21" s="101">
        <f>'Result Entry'!I23</f>
        <v>0</v>
      </c>
      <c r="I21" s="191">
        <f>'Result Entry'!J23</f>
        <v>0</v>
      </c>
      <c r="J21" s="240">
        <f>'Result Entry'!K23</f>
        <v>0</v>
      </c>
      <c r="K21" s="224">
        <f>'Result Entry'!L23</f>
        <v>0</v>
      </c>
      <c r="L21" s="224">
        <f>'Result Entry'!M23</f>
        <v>0</v>
      </c>
      <c r="M21" s="225">
        <f>'Result Entry'!N23</f>
        <v>0</v>
      </c>
      <c r="N21" s="226">
        <f>'Result Entry'!O23</f>
        <v>0</v>
      </c>
      <c r="O21" s="226">
        <f>'Result Entry'!P23</f>
        <v>0</v>
      </c>
      <c r="P21" s="227">
        <f>'Result Entry'!Q23</f>
        <v>0</v>
      </c>
      <c r="Q21" s="228">
        <f>'Result Entry'!R23</f>
        <v>0</v>
      </c>
      <c r="R21" s="229">
        <f>'Result Entry'!S23</f>
        <v>0</v>
      </c>
      <c r="S21" s="229">
        <f>'Result Entry'!T23</f>
        <v>0</v>
      </c>
      <c r="T21" s="229">
        <f>'Result Entry'!U23</f>
        <v>0</v>
      </c>
      <c r="U21" s="230">
        <f>'Result Entry'!V23</f>
        <v>0</v>
      </c>
      <c r="V21" s="229">
        <f>'Result Entry'!W23</f>
        <v>0</v>
      </c>
      <c r="W21" s="101">
        <f>'Result Entry'!X23</f>
        <v>0</v>
      </c>
      <c r="X21" s="231" t="str">
        <f>'Result Entry'!Y23</f>
        <v/>
      </c>
      <c r="Y21" s="232">
        <f>'Result Entry'!Z23</f>
        <v>0</v>
      </c>
      <c r="Z21" s="224">
        <f>'Result Entry'!AA23</f>
        <v>0</v>
      </c>
      <c r="AA21" s="224">
        <f>'Result Entry'!AB23</f>
        <v>0</v>
      </c>
      <c r="AB21" s="225">
        <f>'Result Entry'!AC23</f>
        <v>0</v>
      </c>
      <c r="AC21" s="226">
        <f>'Result Entry'!AD23</f>
        <v>0</v>
      </c>
      <c r="AD21" s="226">
        <f>'Result Entry'!AE23</f>
        <v>0</v>
      </c>
      <c r="AE21" s="227">
        <f>'Result Entry'!AF23</f>
        <v>0</v>
      </c>
      <c r="AF21" s="228">
        <f>'Result Entry'!AG23</f>
        <v>0</v>
      </c>
      <c r="AG21" s="229">
        <f>'Result Entry'!AH23</f>
        <v>0</v>
      </c>
      <c r="AH21" s="229">
        <f>'Result Entry'!AI23</f>
        <v>0</v>
      </c>
      <c r="AI21" s="229">
        <f>'Result Entry'!AJ23</f>
        <v>0</v>
      </c>
      <c r="AJ21" s="230">
        <f>'Result Entry'!AK23</f>
        <v>0</v>
      </c>
      <c r="AK21" s="229">
        <f>'Result Entry'!AL23</f>
        <v>0</v>
      </c>
      <c r="AL21" s="101">
        <f>'Result Entry'!AM23</f>
        <v>0</v>
      </c>
      <c r="AM21" s="231" t="str">
        <f>'Result Entry'!AN23</f>
        <v/>
      </c>
      <c r="AN21" s="232">
        <f>'Result Entry'!AO23</f>
        <v>0</v>
      </c>
      <c r="AO21" s="224">
        <f>'Result Entry'!AP23</f>
        <v>0</v>
      </c>
      <c r="AP21" s="224">
        <f>'Result Entry'!AQ23</f>
        <v>0</v>
      </c>
      <c r="AQ21" s="225">
        <f>'Result Entry'!AR23</f>
        <v>0</v>
      </c>
      <c r="AR21" s="226">
        <f>'Result Entry'!AS23</f>
        <v>0</v>
      </c>
      <c r="AS21" s="226">
        <f>'Result Entry'!AT23</f>
        <v>0</v>
      </c>
      <c r="AT21" s="227">
        <f>'Result Entry'!AU23</f>
        <v>0</v>
      </c>
      <c r="AU21" s="228">
        <f>'Result Entry'!AV23</f>
        <v>0</v>
      </c>
      <c r="AV21" s="229">
        <f>'Result Entry'!AW23</f>
        <v>0</v>
      </c>
      <c r="AW21" s="229">
        <f>'Result Entry'!AX23</f>
        <v>0</v>
      </c>
      <c r="AX21" s="229">
        <f>'Result Entry'!AY23</f>
        <v>0</v>
      </c>
      <c r="AY21" s="230">
        <f>'Result Entry'!AZ23</f>
        <v>0</v>
      </c>
      <c r="AZ21" s="229">
        <f>'Result Entry'!BA23</f>
        <v>0</v>
      </c>
      <c r="BA21" s="101">
        <f>'Result Entry'!BB23</f>
        <v>0</v>
      </c>
      <c r="BB21" s="231" t="str">
        <f>'Result Entry'!BC23</f>
        <v/>
      </c>
      <c r="BC21" s="232">
        <f>'Result Entry'!BD23</f>
        <v>0</v>
      </c>
      <c r="BD21" s="224">
        <f>'Result Entry'!BE23</f>
        <v>0</v>
      </c>
      <c r="BE21" s="224">
        <f>'Result Entry'!BF23</f>
        <v>0</v>
      </c>
      <c r="BF21" s="225">
        <f>'Result Entry'!BG23</f>
        <v>0</v>
      </c>
      <c r="BG21" s="226">
        <f>'Result Entry'!BH23</f>
        <v>0</v>
      </c>
      <c r="BH21" s="226">
        <f>'Result Entry'!BI23</f>
        <v>0</v>
      </c>
      <c r="BI21" s="227">
        <f>'Result Entry'!BJ23</f>
        <v>0</v>
      </c>
      <c r="BJ21" s="228">
        <f>'Result Entry'!BK23</f>
        <v>0</v>
      </c>
      <c r="BK21" s="229">
        <f>'Result Entry'!BL23</f>
        <v>0</v>
      </c>
      <c r="BL21" s="229">
        <f>'Result Entry'!BM23</f>
        <v>0</v>
      </c>
      <c r="BM21" s="229">
        <f>'Result Entry'!BN23</f>
        <v>0</v>
      </c>
      <c r="BN21" s="230">
        <f>'Result Entry'!BO23</f>
        <v>0</v>
      </c>
      <c r="BO21" s="229">
        <f>'Result Entry'!BP23</f>
        <v>0</v>
      </c>
      <c r="BP21" s="101">
        <f>'Result Entry'!BQ23</f>
        <v>0</v>
      </c>
      <c r="BQ21" s="231" t="str">
        <f>'Result Entry'!BR23</f>
        <v/>
      </c>
      <c r="BR21" s="232">
        <f>'Result Entry'!BS23</f>
        <v>0</v>
      </c>
      <c r="BS21" s="224">
        <f>'Result Entry'!BT23</f>
        <v>0</v>
      </c>
      <c r="BT21" s="224">
        <f>'Result Entry'!BU23</f>
        <v>0</v>
      </c>
      <c r="BU21" s="225">
        <f>'Result Entry'!BV23</f>
        <v>0</v>
      </c>
      <c r="BV21" s="226">
        <f>'Result Entry'!BW23</f>
        <v>0</v>
      </c>
      <c r="BW21" s="226">
        <f>'Result Entry'!BX23</f>
        <v>0</v>
      </c>
      <c r="BX21" s="227">
        <f>'Result Entry'!BY23</f>
        <v>0</v>
      </c>
      <c r="BY21" s="228">
        <f>'Result Entry'!BZ23</f>
        <v>0</v>
      </c>
      <c r="BZ21" s="229">
        <f>'Result Entry'!CA23</f>
        <v>0</v>
      </c>
      <c r="CA21" s="229">
        <f>'Result Entry'!CB23</f>
        <v>0</v>
      </c>
      <c r="CB21" s="229">
        <f>'Result Entry'!CC23</f>
        <v>0</v>
      </c>
      <c r="CC21" s="230">
        <f>'Result Entry'!CD23</f>
        <v>0</v>
      </c>
      <c r="CD21" s="229">
        <f>'Result Entry'!CE23</f>
        <v>0</v>
      </c>
      <c r="CE21" s="101">
        <f>'Result Entry'!CF23</f>
        <v>0</v>
      </c>
      <c r="CF21" s="231" t="str">
        <f>'Result Entry'!CG23</f>
        <v/>
      </c>
      <c r="CG21" s="241">
        <f>'Result Entry'!CH23</f>
        <v>0</v>
      </c>
      <c r="CH21" s="234">
        <f>'Result Entry'!CI23</f>
        <v>0</v>
      </c>
      <c r="CI21" s="234">
        <f>'Result Entry'!CJ23</f>
        <v>0</v>
      </c>
      <c r="CJ21" s="234">
        <f>'Result Entry'!CK23</f>
        <v>0</v>
      </c>
      <c r="CK21" s="234">
        <f>'Result Entry'!CL23</f>
        <v>0</v>
      </c>
      <c r="CL21" s="242">
        <f>'Result Entry'!CM23</f>
        <v>0</v>
      </c>
      <c r="CM21" s="101">
        <f>'Result Entry'!CN23</f>
        <v>0</v>
      </c>
      <c r="CN21" s="231" t="str">
        <f>'Result Entry'!CO23</f>
        <v/>
      </c>
      <c r="CO21" s="241">
        <f>'Result Entry'!CP23</f>
        <v>0</v>
      </c>
      <c r="CP21" s="234">
        <f>'Result Entry'!CQ23</f>
        <v>0</v>
      </c>
      <c r="CQ21" s="234">
        <f>'Result Entry'!CR23</f>
        <v>0</v>
      </c>
      <c r="CR21" s="234">
        <f>'Result Entry'!CS23</f>
        <v>0</v>
      </c>
      <c r="CS21" s="234">
        <f>'Result Entry'!CT23</f>
        <v>0</v>
      </c>
      <c r="CT21" s="242">
        <f>'Result Entry'!CU23</f>
        <v>0</v>
      </c>
      <c r="CU21" s="101">
        <f>'Result Entry'!CV23</f>
        <v>0</v>
      </c>
      <c r="CV21" s="231" t="str">
        <f>'Result Entry'!CW23</f>
        <v/>
      </c>
      <c r="CW21" s="241">
        <f>'Result Entry'!CX23</f>
        <v>0</v>
      </c>
      <c r="CX21" s="234">
        <f>'Result Entry'!CY23</f>
        <v>0</v>
      </c>
      <c r="CY21" s="234">
        <f>'Result Entry'!CZ23</f>
        <v>0</v>
      </c>
      <c r="CZ21" s="234">
        <f>'Result Entry'!DA23</f>
        <v>0</v>
      </c>
      <c r="DA21" s="234">
        <f>'Result Entry'!DB23</f>
        <v>0</v>
      </c>
      <c r="DB21" s="242">
        <f>'Result Entry'!DC23</f>
        <v>0</v>
      </c>
      <c r="DC21" s="101">
        <f>'Result Entry'!DD23</f>
        <v>0</v>
      </c>
      <c r="DD21" s="231" t="str">
        <f>'Result Entry'!DE23</f>
        <v/>
      </c>
      <c r="DE21" s="241">
        <f>'Result Entry'!DF23</f>
        <v>0</v>
      </c>
      <c r="DF21" s="234">
        <f>'Result Entry'!DG23</f>
        <v>0</v>
      </c>
      <c r="DG21" s="234">
        <f>'Result Entry'!DH23</f>
        <v>0</v>
      </c>
      <c r="DH21" s="234">
        <f>'Result Entry'!DI23</f>
        <v>0</v>
      </c>
      <c r="DI21" s="234">
        <f>'Result Entry'!DJ23</f>
        <v>0</v>
      </c>
      <c r="DJ21" s="242">
        <f>'Result Entry'!DK23</f>
        <v>0</v>
      </c>
      <c r="DK21" s="101" t="str">
        <f>'Result Entry'!DL23</f>
        <v/>
      </c>
      <c r="DL21" s="231" t="str">
        <f>'Result Entry'!DM23</f>
        <v/>
      </c>
      <c r="DM21" s="243">
        <f>'Result Entry'!DN23</f>
        <v>0</v>
      </c>
      <c r="DN21" s="244">
        <f>'Result Entry'!DO23</f>
        <v>0</v>
      </c>
      <c r="DO21" s="245" t="str">
        <f>'Result Entry'!DP23</f>
        <v/>
      </c>
      <c r="DP21" s="237">
        <f>'Result Entry'!DQ23</f>
        <v>900</v>
      </c>
      <c r="DQ21" s="238">
        <f>'Result Entry'!DR23</f>
        <v>0</v>
      </c>
      <c r="DR21" s="295">
        <f>'Result Entry'!DS23</f>
        <v>0</v>
      </c>
      <c r="DS21" s="101" t="str">
        <f>'Result Entry'!DT23</f>
        <v/>
      </c>
      <c r="DT21" s="101" t="str">
        <f>'Result Entry'!DU23</f>
        <v/>
      </c>
      <c r="DU21" s="101" t="str">
        <f>'Result Entry'!DV23</f>
        <v/>
      </c>
      <c r="DV21" s="239" t="str">
        <f>'Result Entry'!DW23</f>
        <v/>
      </c>
    </row>
    <row r="22" spans="1:126">
      <c r="A22" s="867"/>
      <c r="B22" s="192">
        <f t="shared" si="0"/>
        <v>0</v>
      </c>
      <c r="C22" s="99">
        <f>'Result Entry'!D24</f>
        <v>0</v>
      </c>
      <c r="D22" s="99">
        <f>'Result Entry'!E24</f>
        <v>0</v>
      </c>
      <c r="E22" s="99">
        <f>'Result Entry'!F24</f>
        <v>0</v>
      </c>
      <c r="F22" s="101">
        <f>'Result Entry'!G24</f>
        <v>0</v>
      </c>
      <c r="G22" s="101">
        <f>'Result Entry'!H24</f>
        <v>0</v>
      </c>
      <c r="H22" s="101">
        <f>'Result Entry'!I24</f>
        <v>0</v>
      </c>
      <c r="I22" s="191">
        <f>'Result Entry'!J24</f>
        <v>0</v>
      </c>
      <c r="J22" s="240">
        <f>'Result Entry'!K24</f>
        <v>0</v>
      </c>
      <c r="K22" s="224">
        <f>'Result Entry'!L24</f>
        <v>0</v>
      </c>
      <c r="L22" s="224">
        <f>'Result Entry'!M24</f>
        <v>0</v>
      </c>
      <c r="M22" s="225">
        <f>'Result Entry'!N24</f>
        <v>0</v>
      </c>
      <c r="N22" s="226">
        <f>'Result Entry'!O24</f>
        <v>0</v>
      </c>
      <c r="O22" s="226">
        <f>'Result Entry'!P24</f>
        <v>0</v>
      </c>
      <c r="P22" s="227">
        <f>'Result Entry'!Q24</f>
        <v>0</v>
      </c>
      <c r="Q22" s="228">
        <f>'Result Entry'!R24</f>
        <v>0</v>
      </c>
      <c r="R22" s="229">
        <f>'Result Entry'!S24</f>
        <v>0</v>
      </c>
      <c r="S22" s="229">
        <f>'Result Entry'!T24</f>
        <v>0</v>
      </c>
      <c r="T22" s="229">
        <f>'Result Entry'!U24</f>
        <v>0</v>
      </c>
      <c r="U22" s="230">
        <f>'Result Entry'!V24</f>
        <v>0</v>
      </c>
      <c r="V22" s="229">
        <f>'Result Entry'!W24</f>
        <v>0</v>
      </c>
      <c r="W22" s="101">
        <f>'Result Entry'!X24</f>
        <v>0</v>
      </c>
      <c r="X22" s="231" t="str">
        <f>'Result Entry'!Y24</f>
        <v/>
      </c>
      <c r="Y22" s="232">
        <f>'Result Entry'!Z24</f>
        <v>0</v>
      </c>
      <c r="Z22" s="224">
        <f>'Result Entry'!AA24</f>
        <v>0</v>
      </c>
      <c r="AA22" s="224">
        <f>'Result Entry'!AB24</f>
        <v>0</v>
      </c>
      <c r="AB22" s="225">
        <f>'Result Entry'!AC24</f>
        <v>0</v>
      </c>
      <c r="AC22" s="226">
        <f>'Result Entry'!AD24</f>
        <v>0</v>
      </c>
      <c r="AD22" s="226">
        <f>'Result Entry'!AE24</f>
        <v>0</v>
      </c>
      <c r="AE22" s="227">
        <f>'Result Entry'!AF24</f>
        <v>0</v>
      </c>
      <c r="AF22" s="228">
        <f>'Result Entry'!AG24</f>
        <v>0</v>
      </c>
      <c r="AG22" s="229">
        <f>'Result Entry'!AH24</f>
        <v>0</v>
      </c>
      <c r="AH22" s="229">
        <f>'Result Entry'!AI24</f>
        <v>0</v>
      </c>
      <c r="AI22" s="229">
        <f>'Result Entry'!AJ24</f>
        <v>0</v>
      </c>
      <c r="AJ22" s="230">
        <f>'Result Entry'!AK24</f>
        <v>0</v>
      </c>
      <c r="AK22" s="229">
        <f>'Result Entry'!AL24</f>
        <v>0</v>
      </c>
      <c r="AL22" s="101">
        <f>'Result Entry'!AM24</f>
        <v>0</v>
      </c>
      <c r="AM22" s="231" t="str">
        <f>'Result Entry'!AN24</f>
        <v/>
      </c>
      <c r="AN22" s="232">
        <f>'Result Entry'!AO24</f>
        <v>0</v>
      </c>
      <c r="AO22" s="224">
        <f>'Result Entry'!AP24</f>
        <v>0</v>
      </c>
      <c r="AP22" s="224">
        <f>'Result Entry'!AQ24</f>
        <v>0</v>
      </c>
      <c r="AQ22" s="225">
        <f>'Result Entry'!AR24</f>
        <v>0</v>
      </c>
      <c r="AR22" s="226">
        <f>'Result Entry'!AS24</f>
        <v>0</v>
      </c>
      <c r="AS22" s="226">
        <f>'Result Entry'!AT24</f>
        <v>0</v>
      </c>
      <c r="AT22" s="227">
        <f>'Result Entry'!AU24</f>
        <v>0</v>
      </c>
      <c r="AU22" s="228">
        <f>'Result Entry'!AV24</f>
        <v>0</v>
      </c>
      <c r="AV22" s="229">
        <f>'Result Entry'!AW24</f>
        <v>0</v>
      </c>
      <c r="AW22" s="229">
        <f>'Result Entry'!AX24</f>
        <v>0</v>
      </c>
      <c r="AX22" s="229">
        <f>'Result Entry'!AY24</f>
        <v>0</v>
      </c>
      <c r="AY22" s="230">
        <f>'Result Entry'!AZ24</f>
        <v>0</v>
      </c>
      <c r="AZ22" s="229">
        <f>'Result Entry'!BA24</f>
        <v>0</v>
      </c>
      <c r="BA22" s="101">
        <f>'Result Entry'!BB24</f>
        <v>0</v>
      </c>
      <c r="BB22" s="231" t="str">
        <f>'Result Entry'!BC24</f>
        <v/>
      </c>
      <c r="BC22" s="232">
        <f>'Result Entry'!BD24</f>
        <v>0</v>
      </c>
      <c r="BD22" s="224">
        <f>'Result Entry'!BE24</f>
        <v>0</v>
      </c>
      <c r="BE22" s="224">
        <f>'Result Entry'!BF24</f>
        <v>0</v>
      </c>
      <c r="BF22" s="225">
        <f>'Result Entry'!BG24</f>
        <v>0</v>
      </c>
      <c r="BG22" s="226">
        <f>'Result Entry'!BH24</f>
        <v>0</v>
      </c>
      <c r="BH22" s="226">
        <f>'Result Entry'!BI24</f>
        <v>0</v>
      </c>
      <c r="BI22" s="227">
        <f>'Result Entry'!BJ24</f>
        <v>0</v>
      </c>
      <c r="BJ22" s="228">
        <f>'Result Entry'!BK24</f>
        <v>0</v>
      </c>
      <c r="BK22" s="229">
        <f>'Result Entry'!BL24</f>
        <v>0</v>
      </c>
      <c r="BL22" s="229">
        <f>'Result Entry'!BM24</f>
        <v>0</v>
      </c>
      <c r="BM22" s="229">
        <f>'Result Entry'!BN24</f>
        <v>0</v>
      </c>
      <c r="BN22" s="230">
        <f>'Result Entry'!BO24</f>
        <v>0</v>
      </c>
      <c r="BO22" s="229">
        <f>'Result Entry'!BP24</f>
        <v>0</v>
      </c>
      <c r="BP22" s="101">
        <f>'Result Entry'!BQ24</f>
        <v>0</v>
      </c>
      <c r="BQ22" s="231" t="str">
        <f>'Result Entry'!BR24</f>
        <v/>
      </c>
      <c r="BR22" s="232">
        <f>'Result Entry'!BS24</f>
        <v>0</v>
      </c>
      <c r="BS22" s="224">
        <f>'Result Entry'!BT24</f>
        <v>0</v>
      </c>
      <c r="BT22" s="224">
        <f>'Result Entry'!BU24</f>
        <v>0</v>
      </c>
      <c r="BU22" s="225">
        <f>'Result Entry'!BV24</f>
        <v>0</v>
      </c>
      <c r="BV22" s="226">
        <f>'Result Entry'!BW24</f>
        <v>0</v>
      </c>
      <c r="BW22" s="226">
        <f>'Result Entry'!BX24</f>
        <v>0</v>
      </c>
      <c r="BX22" s="227">
        <f>'Result Entry'!BY24</f>
        <v>0</v>
      </c>
      <c r="BY22" s="228">
        <f>'Result Entry'!BZ24</f>
        <v>0</v>
      </c>
      <c r="BZ22" s="229">
        <f>'Result Entry'!CA24</f>
        <v>0</v>
      </c>
      <c r="CA22" s="229">
        <f>'Result Entry'!CB24</f>
        <v>0</v>
      </c>
      <c r="CB22" s="229">
        <f>'Result Entry'!CC24</f>
        <v>0</v>
      </c>
      <c r="CC22" s="230">
        <f>'Result Entry'!CD24</f>
        <v>0</v>
      </c>
      <c r="CD22" s="229">
        <f>'Result Entry'!CE24</f>
        <v>0</v>
      </c>
      <c r="CE22" s="101">
        <f>'Result Entry'!CF24</f>
        <v>0</v>
      </c>
      <c r="CF22" s="231" t="str">
        <f>'Result Entry'!CG24</f>
        <v/>
      </c>
      <c r="CG22" s="241">
        <f>'Result Entry'!CH24</f>
        <v>0</v>
      </c>
      <c r="CH22" s="234">
        <f>'Result Entry'!CI24</f>
        <v>0</v>
      </c>
      <c r="CI22" s="234">
        <f>'Result Entry'!CJ24</f>
        <v>0</v>
      </c>
      <c r="CJ22" s="234">
        <f>'Result Entry'!CK24</f>
        <v>0</v>
      </c>
      <c r="CK22" s="234">
        <f>'Result Entry'!CL24</f>
        <v>0</v>
      </c>
      <c r="CL22" s="242">
        <f>'Result Entry'!CM24</f>
        <v>0</v>
      </c>
      <c r="CM22" s="101">
        <f>'Result Entry'!CN24</f>
        <v>0</v>
      </c>
      <c r="CN22" s="231" t="str">
        <f>'Result Entry'!CO24</f>
        <v/>
      </c>
      <c r="CO22" s="241">
        <f>'Result Entry'!CP24</f>
        <v>0</v>
      </c>
      <c r="CP22" s="234">
        <f>'Result Entry'!CQ24</f>
        <v>0</v>
      </c>
      <c r="CQ22" s="234">
        <f>'Result Entry'!CR24</f>
        <v>0</v>
      </c>
      <c r="CR22" s="234">
        <f>'Result Entry'!CS24</f>
        <v>0</v>
      </c>
      <c r="CS22" s="234">
        <f>'Result Entry'!CT24</f>
        <v>0</v>
      </c>
      <c r="CT22" s="242">
        <f>'Result Entry'!CU24</f>
        <v>0</v>
      </c>
      <c r="CU22" s="101">
        <f>'Result Entry'!CV24</f>
        <v>0</v>
      </c>
      <c r="CV22" s="231" t="str">
        <f>'Result Entry'!CW24</f>
        <v/>
      </c>
      <c r="CW22" s="241">
        <f>'Result Entry'!CX24</f>
        <v>0</v>
      </c>
      <c r="CX22" s="234">
        <f>'Result Entry'!CY24</f>
        <v>0</v>
      </c>
      <c r="CY22" s="234">
        <f>'Result Entry'!CZ24</f>
        <v>0</v>
      </c>
      <c r="CZ22" s="234">
        <f>'Result Entry'!DA24</f>
        <v>0</v>
      </c>
      <c r="DA22" s="234">
        <f>'Result Entry'!DB24</f>
        <v>0</v>
      </c>
      <c r="DB22" s="242">
        <f>'Result Entry'!DC24</f>
        <v>0</v>
      </c>
      <c r="DC22" s="101">
        <f>'Result Entry'!DD24</f>
        <v>0</v>
      </c>
      <c r="DD22" s="231" t="str">
        <f>'Result Entry'!DE24</f>
        <v/>
      </c>
      <c r="DE22" s="241">
        <f>'Result Entry'!DF24</f>
        <v>0</v>
      </c>
      <c r="DF22" s="234">
        <f>'Result Entry'!DG24</f>
        <v>0</v>
      </c>
      <c r="DG22" s="234">
        <f>'Result Entry'!DH24</f>
        <v>0</v>
      </c>
      <c r="DH22" s="234">
        <f>'Result Entry'!DI24</f>
        <v>0</v>
      </c>
      <c r="DI22" s="234">
        <f>'Result Entry'!DJ24</f>
        <v>0</v>
      </c>
      <c r="DJ22" s="242">
        <f>'Result Entry'!DK24</f>
        <v>0</v>
      </c>
      <c r="DK22" s="101" t="str">
        <f>'Result Entry'!DL24</f>
        <v/>
      </c>
      <c r="DL22" s="231" t="str">
        <f>'Result Entry'!DM24</f>
        <v/>
      </c>
      <c r="DM22" s="243">
        <f>'Result Entry'!DN24</f>
        <v>0</v>
      </c>
      <c r="DN22" s="244">
        <f>'Result Entry'!DO24</f>
        <v>0</v>
      </c>
      <c r="DO22" s="245" t="str">
        <f>'Result Entry'!DP24</f>
        <v/>
      </c>
      <c r="DP22" s="237">
        <f>'Result Entry'!DQ24</f>
        <v>900</v>
      </c>
      <c r="DQ22" s="238">
        <f>'Result Entry'!DR24</f>
        <v>0</v>
      </c>
      <c r="DR22" s="295">
        <f>'Result Entry'!DS24</f>
        <v>0</v>
      </c>
      <c r="DS22" s="101" t="str">
        <f>'Result Entry'!DT24</f>
        <v/>
      </c>
      <c r="DT22" s="101" t="str">
        <f>'Result Entry'!DU24</f>
        <v/>
      </c>
      <c r="DU22" s="101" t="str">
        <f>'Result Entry'!DV24</f>
        <v/>
      </c>
      <c r="DV22" s="239" t="str">
        <f>'Result Entry'!DW24</f>
        <v/>
      </c>
    </row>
    <row r="23" spans="1:126">
      <c r="A23" s="867"/>
      <c r="B23" s="192">
        <f t="shared" si="0"/>
        <v>0</v>
      </c>
      <c r="C23" s="99">
        <f>'Result Entry'!D25</f>
        <v>0</v>
      </c>
      <c r="D23" s="99">
        <f>'Result Entry'!E25</f>
        <v>0</v>
      </c>
      <c r="E23" s="99">
        <f>'Result Entry'!F25</f>
        <v>0</v>
      </c>
      <c r="F23" s="101">
        <f>'Result Entry'!G25</f>
        <v>0</v>
      </c>
      <c r="G23" s="101">
        <f>'Result Entry'!H25</f>
        <v>0</v>
      </c>
      <c r="H23" s="101">
        <f>'Result Entry'!I25</f>
        <v>0</v>
      </c>
      <c r="I23" s="191">
        <f>'Result Entry'!J25</f>
        <v>0</v>
      </c>
      <c r="J23" s="240">
        <f>'Result Entry'!K25</f>
        <v>0</v>
      </c>
      <c r="K23" s="224">
        <f>'Result Entry'!L25</f>
        <v>0</v>
      </c>
      <c r="L23" s="224">
        <f>'Result Entry'!M25</f>
        <v>0</v>
      </c>
      <c r="M23" s="225">
        <f>'Result Entry'!N25</f>
        <v>0</v>
      </c>
      <c r="N23" s="226">
        <f>'Result Entry'!O25</f>
        <v>0</v>
      </c>
      <c r="O23" s="226">
        <f>'Result Entry'!P25</f>
        <v>0</v>
      </c>
      <c r="P23" s="227">
        <f>'Result Entry'!Q25</f>
        <v>0</v>
      </c>
      <c r="Q23" s="228">
        <f>'Result Entry'!R25</f>
        <v>0</v>
      </c>
      <c r="R23" s="229">
        <f>'Result Entry'!S25</f>
        <v>0</v>
      </c>
      <c r="S23" s="229">
        <f>'Result Entry'!T25</f>
        <v>0</v>
      </c>
      <c r="T23" s="229">
        <f>'Result Entry'!U25</f>
        <v>0</v>
      </c>
      <c r="U23" s="230">
        <f>'Result Entry'!V25</f>
        <v>0</v>
      </c>
      <c r="V23" s="229">
        <f>'Result Entry'!W25</f>
        <v>0</v>
      </c>
      <c r="W23" s="101">
        <f>'Result Entry'!X25</f>
        <v>0</v>
      </c>
      <c r="X23" s="231" t="str">
        <f>'Result Entry'!Y25</f>
        <v/>
      </c>
      <c r="Y23" s="232">
        <f>'Result Entry'!Z25</f>
        <v>0</v>
      </c>
      <c r="Z23" s="224">
        <f>'Result Entry'!AA25</f>
        <v>0</v>
      </c>
      <c r="AA23" s="224">
        <f>'Result Entry'!AB25</f>
        <v>0</v>
      </c>
      <c r="AB23" s="225">
        <f>'Result Entry'!AC25</f>
        <v>0</v>
      </c>
      <c r="AC23" s="226">
        <f>'Result Entry'!AD25</f>
        <v>0</v>
      </c>
      <c r="AD23" s="226">
        <f>'Result Entry'!AE25</f>
        <v>0</v>
      </c>
      <c r="AE23" s="227">
        <f>'Result Entry'!AF25</f>
        <v>0</v>
      </c>
      <c r="AF23" s="228">
        <f>'Result Entry'!AG25</f>
        <v>0</v>
      </c>
      <c r="AG23" s="229">
        <f>'Result Entry'!AH25</f>
        <v>0</v>
      </c>
      <c r="AH23" s="229">
        <f>'Result Entry'!AI25</f>
        <v>0</v>
      </c>
      <c r="AI23" s="229">
        <f>'Result Entry'!AJ25</f>
        <v>0</v>
      </c>
      <c r="AJ23" s="230">
        <f>'Result Entry'!AK25</f>
        <v>0</v>
      </c>
      <c r="AK23" s="229">
        <f>'Result Entry'!AL25</f>
        <v>0</v>
      </c>
      <c r="AL23" s="101">
        <f>'Result Entry'!AM25</f>
        <v>0</v>
      </c>
      <c r="AM23" s="231" t="str">
        <f>'Result Entry'!AN25</f>
        <v/>
      </c>
      <c r="AN23" s="232">
        <f>'Result Entry'!AO25</f>
        <v>0</v>
      </c>
      <c r="AO23" s="224">
        <f>'Result Entry'!AP25</f>
        <v>0</v>
      </c>
      <c r="AP23" s="224">
        <f>'Result Entry'!AQ25</f>
        <v>0</v>
      </c>
      <c r="AQ23" s="225">
        <f>'Result Entry'!AR25</f>
        <v>0</v>
      </c>
      <c r="AR23" s="226">
        <f>'Result Entry'!AS25</f>
        <v>0</v>
      </c>
      <c r="AS23" s="226">
        <f>'Result Entry'!AT25</f>
        <v>0</v>
      </c>
      <c r="AT23" s="227">
        <f>'Result Entry'!AU25</f>
        <v>0</v>
      </c>
      <c r="AU23" s="228">
        <f>'Result Entry'!AV25</f>
        <v>0</v>
      </c>
      <c r="AV23" s="229">
        <f>'Result Entry'!AW25</f>
        <v>0</v>
      </c>
      <c r="AW23" s="229">
        <f>'Result Entry'!AX25</f>
        <v>0</v>
      </c>
      <c r="AX23" s="229">
        <f>'Result Entry'!AY25</f>
        <v>0</v>
      </c>
      <c r="AY23" s="230">
        <f>'Result Entry'!AZ25</f>
        <v>0</v>
      </c>
      <c r="AZ23" s="229">
        <f>'Result Entry'!BA25</f>
        <v>0</v>
      </c>
      <c r="BA23" s="101">
        <f>'Result Entry'!BB25</f>
        <v>0</v>
      </c>
      <c r="BB23" s="231" t="str">
        <f>'Result Entry'!BC25</f>
        <v/>
      </c>
      <c r="BC23" s="232">
        <f>'Result Entry'!BD25</f>
        <v>0</v>
      </c>
      <c r="BD23" s="224">
        <f>'Result Entry'!BE25</f>
        <v>0</v>
      </c>
      <c r="BE23" s="224">
        <f>'Result Entry'!BF25</f>
        <v>0</v>
      </c>
      <c r="BF23" s="225">
        <f>'Result Entry'!BG25</f>
        <v>0</v>
      </c>
      <c r="BG23" s="226">
        <f>'Result Entry'!BH25</f>
        <v>0</v>
      </c>
      <c r="BH23" s="226">
        <f>'Result Entry'!BI25</f>
        <v>0</v>
      </c>
      <c r="BI23" s="227">
        <f>'Result Entry'!BJ25</f>
        <v>0</v>
      </c>
      <c r="BJ23" s="228">
        <f>'Result Entry'!BK25</f>
        <v>0</v>
      </c>
      <c r="BK23" s="229">
        <f>'Result Entry'!BL25</f>
        <v>0</v>
      </c>
      <c r="BL23" s="229">
        <f>'Result Entry'!BM25</f>
        <v>0</v>
      </c>
      <c r="BM23" s="229">
        <f>'Result Entry'!BN25</f>
        <v>0</v>
      </c>
      <c r="BN23" s="230">
        <f>'Result Entry'!BO25</f>
        <v>0</v>
      </c>
      <c r="BO23" s="229">
        <f>'Result Entry'!BP25</f>
        <v>0</v>
      </c>
      <c r="BP23" s="101">
        <f>'Result Entry'!BQ25</f>
        <v>0</v>
      </c>
      <c r="BQ23" s="231" t="str">
        <f>'Result Entry'!BR25</f>
        <v/>
      </c>
      <c r="BR23" s="232">
        <f>'Result Entry'!BS25</f>
        <v>0</v>
      </c>
      <c r="BS23" s="224">
        <f>'Result Entry'!BT25</f>
        <v>0</v>
      </c>
      <c r="BT23" s="224">
        <f>'Result Entry'!BU25</f>
        <v>0</v>
      </c>
      <c r="BU23" s="225">
        <f>'Result Entry'!BV25</f>
        <v>0</v>
      </c>
      <c r="BV23" s="226">
        <f>'Result Entry'!BW25</f>
        <v>0</v>
      </c>
      <c r="BW23" s="226">
        <f>'Result Entry'!BX25</f>
        <v>0</v>
      </c>
      <c r="BX23" s="227">
        <f>'Result Entry'!BY25</f>
        <v>0</v>
      </c>
      <c r="BY23" s="228">
        <f>'Result Entry'!BZ25</f>
        <v>0</v>
      </c>
      <c r="BZ23" s="229">
        <f>'Result Entry'!CA25</f>
        <v>0</v>
      </c>
      <c r="CA23" s="229">
        <f>'Result Entry'!CB25</f>
        <v>0</v>
      </c>
      <c r="CB23" s="229">
        <f>'Result Entry'!CC25</f>
        <v>0</v>
      </c>
      <c r="CC23" s="230">
        <f>'Result Entry'!CD25</f>
        <v>0</v>
      </c>
      <c r="CD23" s="229">
        <f>'Result Entry'!CE25</f>
        <v>0</v>
      </c>
      <c r="CE23" s="101">
        <f>'Result Entry'!CF25</f>
        <v>0</v>
      </c>
      <c r="CF23" s="231" t="str">
        <f>'Result Entry'!CG25</f>
        <v/>
      </c>
      <c r="CG23" s="241">
        <f>'Result Entry'!CH25</f>
        <v>0</v>
      </c>
      <c r="CH23" s="234">
        <f>'Result Entry'!CI25</f>
        <v>0</v>
      </c>
      <c r="CI23" s="234">
        <f>'Result Entry'!CJ25</f>
        <v>0</v>
      </c>
      <c r="CJ23" s="234">
        <f>'Result Entry'!CK25</f>
        <v>0</v>
      </c>
      <c r="CK23" s="234">
        <f>'Result Entry'!CL25</f>
        <v>0</v>
      </c>
      <c r="CL23" s="242">
        <f>'Result Entry'!CM25</f>
        <v>0</v>
      </c>
      <c r="CM23" s="101">
        <f>'Result Entry'!CN25</f>
        <v>0</v>
      </c>
      <c r="CN23" s="231" t="str">
        <f>'Result Entry'!CO25</f>
        <v/>
      </c>
      <c r="CO23" s="241">
        <f>'Result Entry'!CP25</f>
        <v>0</v>
      </c>
      <c r="CP23" s="234">
        <f>'Result Entry'!CQ25</f>
        <v>0</v>
      </c>
      <c r="CQ23" s="234">
        <f>'Result Entry'!CR25</f>
        <v>0</v>
      </c>
      <c r="CR23" s="234">
        <f>'Result Entry'!CS25</f>
        <v>0</v>
      </c>
      <c r="CS23" s="234">
        <f>'Result Entry'!CT25</f>
        <v>0</v>
      </c>
      <c r="CT23" s="242">
        <f>'Result Entry'!CU25</f>
        <v>0</v>
      </c>
      <c r="CU23" s="101">
        <f>'Result Entry'!CV25</f>
        <v>0</v>
      </c>
      <c r="CV23" s="231" t="str">
        <f>'Result Entry'!CW25</f>
        <v/>
      </c>
      <c r="CW23" s="241">
        <f>'Result Entry'!CX25</f>
        <v>0</v>
      </c>
      <c r="CX23" s="234">
        <f>'Result Entry'!CY25</f>
        <v>0</v>
      </c>
      <c r="CY23" s="234">
        <f>'Result Entry'!CZ25</f>
        <v>0</v>
      </c>
      <c r="CZ23" s="234">
        <f>'Result Entry'!DA25</f>
        <v>0</v>
      </c>
      <c r="DA23" s="234">
        <f>'Result Entry'!DB25</f>
        <v>0</v>
      </c>
      <c r="DB23" s="242">
        <f>'Result Entry'!DC25</f>
        <v>0</v>
      </c>
      <c r="DC23" s="101">
        <f>'Result Entry'!DD25</f>
        <v>0</v>
      </c>
      <c r="DD23" s="231" t="str">
        <f>'Result Entry'!DE25</f>
        <v/>
      </c>
      <c r="DE23" s="241">
        <f>'Result Entry'!DF25</f>
        <v>0</v>
      </c>
      <c r="DF23" s="234">
        <f>'Result Entry'!DG25</f>
        <v>0</v>
      </c>
      <c r="DG23" s="234">
        <f>'Result Entry'!DH25</f>
        <v>0</v>
      </c>
      <c r="DH23" s="234">
        <f>'Result Entry'!DI25</f>
        <v>0</v>
      </c>
      <c r="DI23" s="234">
        <f>'Result Entry'!DJ25</f>
        <v>0</v>
      </c>
      <c r="DJ23" s="242">
        <f>'Result Entry'!DK25</f>
        <v>0</v>
      </c>
      <c r="DK23" s="101" t="str">
        <f>'Result Entry'!DL25</f>
        <v/>
      </c>
      <c r="DL23" s="231" t="str">
        <f>'Result Entry'!DM25</f>
        <v/>
      </c>
      <c r="DM23" s="243">
        <f>'Result Entry'!DN25</f>
        <v>0</v>
      </c>
      <c r="DN23" s="244">
        <f>'Result Entry'!DO25</f>
        <v>0</v>
      </c>
      <c r="DO23" s="245" t="str">
        <f>'Result Entry'!DP25</f>
        <v/>
      </c>
      <c r="DP23" s="237">
        <f>'Result Entry'!DQ25</f>
        <v>900</v>
      </c>
      <c r="DQ23" s="238">
        <f>'Result Entry'!DR25</f>
        <v>0</v>
      </c>
      <c r="DR23" s="295">
        <f>'Result Entry'!DS25</f>
        <v>0</v>
      </c>
      <c r="DS23" s="101" t="str">
        <f>'Result Entry'!DT25</f>
        <v/>
      </c>
      <c r="DT23" s="101" t="str">
        <f>'Result Entry'!DU25</f>
        <v/>
      </c>
      <c r="DU23" s="101" t="str">
        <f>'Result Entry'!DV25</f>
        <v/>
      </c>
      <c r="DV23" s="239" t="str">
        <f>'Result Entry'!DW25</f>
        <v/>
      </c>
    </row>
    <row r="24" spans="1:126">
      <c r="A24" s="867"/>
      <c r="B24" s="192">
        <f t="shared" si="0"/>
        <v>0</v>
      </c>
      <c r="C24" s="99">
        <f>'Result Entry'!D26</f>
        <v>0</v>
      </c>
      <c r="D24" s="99">
        <f>'Result Entry'!E26</f>
        <v>0</v>
      </c>
      <c r="E24" s="99">
        <f>'Result Entry'!F26</f>
        <v>0</v>
      </c>
      <c r="F24" s="101">
        <f>'Result Entry'!G26</f>
        <v>0</v>
      </c>
      <c r="G24" s="101">
        <f>'Result Entry'!H26</f>
        <v>0</v>
      </c>
      <c r="H24" s="101">
        <f>'Result Entry'!I26</f>
        <v>0</v>
      </c>
      <c r="I24" s="191">
        <f>'Result Entry'!J26</f>
        <v>0</v>
      </c>
      <c r="J24" s="240">
        <f>'Result Entry'!K26</f>
        <v>0</v>
      </c>
      <c r="K24" s="224">
        <f>'Result Entry'!L26</f>
        <v>0</v>
      </c>
      <c r="L24" s="224">
        <f>'Result Entry'!M26</f>
        <v>0</v>
      </c>
      <c r="M24" s="225">
        <f>'Result Entry'!N26</f>
        <v>0</v>
      </c>
      <c r="N24" s="226">
        <f>'Result Entry'!O26</f>
        <v>0</v>
      </c>
      <c r="O24" s="226">
        <f>'Result Entry'!P26</f>
        <v>0</v>
      </c>
      <c r="P24" s="227">
        <f>'Result Entry'!Q26</f>
        <v>0</v>
      </c>
      <c r="Q24" s="228">
        <f>'Result Entry'!R26</f>
        <v>0</v>
      </c>
      <c r="R24" s="229">
        <f>'Result Entry'!S26</f>
        <v>0</v>
      </c>
      <c r="S24" s="229">
        <f>'Result Entry'!T26</f>
        <v>0</v>
      </c>
      <c r="T24" s="229">
        <f>'Result Entry'!U26</f>
        <v>0</v>
      </c>
      <c r="U24" s="230">
        <f>'Result Entry'!V26</f>
        <v>0</v>
      </c>
      <c r="V24" s="229">
        <f>'Result Entry'!W26</f>
        <v>0</v>
      </c>
      <c r="W24" s="101">
        <f>'Result Entry'!X26</f>
        <v>0</v>
      </c>
      <c r="X24" s="231" t="str">
        <f>'Result Entry'!Y26</f>
        <v/>
      </c>
      <c r="Y24" s="232">
        <f>'Result Entry'!Z26</f>
        <v>0</v>
      </c>
      <c r="Z24" s="224">
        <f>'Result Entry'!AA26</f>
        <v>0</v>
      </c>
      <c r="AA24" s="224">
        <f>'Result Entry'!AB26</f>
        <v>0</v>
      </c>
      <c r="AB24" s="225">
        <f>'Result Entry'!AC26</f>
        <v>0</v>
      </c>
      <c r="AC24" s="226">
        <f>'Result Entry'!AD26</f>
        <v>0</v>
      </c>
      <c r="AD24" s="226">
        <f>'Result Entry'!AE26</f>
        <v>0</v>
      </c>
      <c r="AE24" s="227">
        <f>'Result Entry'!AF26</f>
        <v>0</v>
      </c>
      <c r="AF24" s="228">
        <f>'Result Entry'!AG26</f>
        <v>0</v>
      </c>
      <c r="AG24" s="229">
        <f>'Result Entry'!AH26</f>
        <v>0</v>
      </c>
      <c r="AH24" s="229">
        <f>'Result Entry'!AI26</f>
        <v>0</v>
      </c>
      <c r="AI24" s="229">
        <f>'Result Entry'!AJ26</f>
        <v>0</v>
      </c>
      <c r="AJ24" s="230">
        <f>'Result Entry'!AK26</f>
        <v>0</v>
      </c>
      <c r="AK24" s="229">
        <f>'Result Entry'!AL26</f>
        <v>0</v>
      </c>
      <c r="AL24" s="101">
        <f>'Result Entry'!AM26</f>
        <v>0</v>
      </c>
      <c r="AM24" s="231" t="str">
        <f>'Result Entry'!AN26</f>
        <v/>
      </c>
      <c r="AN24" s="232">
        <f>'Result Entry'!AO26</f>
        <v>0</v>
      </c>
      <c r="AO24" s="224">
        <f>'Result Entry'!AP26</f>
        <v>0</v>
      </c>
      <c r="AP24" s="224">
        <f>'Result Entry'!AQ26</f>
        <v>0</v>
      </c>
      <c r="AQ24" s="225">
        <f>'Result Entry'!AR26</f>
        <v>0</v>
      </c>
      <c r="AR24" s="226">
        <f>'Result Entry'!AS26</f>
        <v>0</v>
      </c>
      <c r="AS24" s="226">
        <f>'Result Entry'!AT26</f>
        <v>0</v>
      </c>
      <c r="AT24" s="227">
        <f>'Result Entry'!AU26</f>
        <v>0</v>
      </c>
      <c r="AU24" s="228">
        <f>'Result Entry'!AV26</f>
        <v>0</v>
      </c>
      <c r="AV24" s="229">
        <f>'Result Entry'!AW26</f>
        <v>0</v>
      </c>
      <c r="AW24" s="229">
        <f>'Result Entry'!AX26</f>
        <v>0</v>
      </c>
      <c r="AX24" s="229">
        <f>'Result Entry'!AY26</f>
        <v>0</v>
      </c>
      <c r="AY24" s="230">
        <f>'Result Entry'!AZ26</f>
        <v>0</v>
      </c>
      <c r="AZ24" s="229">
        <f>'Result Entry'!BA26</f>
        <v>0</v>
      </c>
      <c r="BA24" s="101">
        <f>'Result Entry'!BB26</f>
        <v>0</v>
      </c>
      <c r="BB24" s="231" t="str">
        <f>'Result Entry'!BC26</f>
        <v/>
      </c>
      <c r="BC24" s="232">
        <f>'Result Entry'!BD26</f>
        <v>0</v>
      </c>
      <c r="BD24" s="224">
        <f>'Result Entry'!BE26</f>
        <v>0</v>
      </c>
      <c r="BE24" s="224">
        <f>'Result Entry'!BF26</f>
        <v>0</v>
      </c>
      <c r="BF24" s="225">
        <f>'Result Entry'!BG26</f>
        <v>0</v>
      </c>
      <c r="BG24" s="226">
        <f>'Result Entry'!BH26</f>
        <v>0</v>
      </c>
      <c r="BH24" s="226">
        <f>'Result Entry'!BI26</f>
        <v>0</v>
      </c>
      <c r="BI24" s="227">
        <f>'Result Entry'!BJ26</f>
        <v>0</v>
      </c>
      <c r="BJ24" s="228">
        <f>'Result Entry'!BK26</f>
        <v>0</v>
      </c>
      <c r="BK24" s="229">
        <f>'Result Entry'!BL26</f>
        <v>0</v>
      </c>
      <c r="BL24" s="229">
        <f>'Result Entry'!BM26</f>
        <v>0</v>
      </c>
      <c r="BM24" s="229">
        <f>'Result Entry'!BN26</f>
        <v>0</v>
      </c>
      <c r="BN24" s="230">
        <f>'Result Entry'!BO26</f>
        <v>0</v>
      </c>
      <c r="BO24" s="229">
        <f>'Result Entry'!BP26</f>
        <v>0</v>
      </c>
      <c r="BP24" s="101">
        <f>'Result Entry'!BQ26</f>
        <v>0</v>
      </c>
      <c r="BQ24" s="231" t="str">
        <f>'Result Entry'!BR26</f>
        <v/>
      </c>
      <c r="BR24" s="232">
        <f>'Result Entry'!BS26</f>
        <v>0</v>
      </c>
      <c r="BS24" s="224">
        <f>'Result Entry'!BT26</f>
        <v>0</v>
      </c>
      <c r="BT24" s="224">
        <f>'Result Entry'!BU26</f>
        <v>0</v>
      </c>
      <c r="BU24" s="225">
        <f>'Result Entry'!BV26</f>
        <v>0</v>
      </c>
      <c r="BV24" s="226">
        <f>'Result Entry'!BW26</f>
        <v>0</v>
      </c>
      <c r="BW24" s="226">
        <f>'Result Entry'!BX26</f>
        <v>0</v>
      </c>
      <c r="BX24" s="227">
        <f>'Result Entry'!BY26</f>
        <v>0</v>
      </c>
      <c r="BY24" s="228">
        <f>'Result Entry'!BZ26</f>
        <v>0</v>
      </c>
      <c r="BZ24" s="229">
        <f>'Result Entry'!CA26</f>
        <v>0</v>
      </c>
      <c r="CA24" s="229">
        <f>'Result Entry'!CB26</f>
        <v>0</v>
      </c>
      <c r="CB24" s="229">
        <f>'Result Entry'!CC26</f>
        <v>0</v>
      </c>
      <c r="CC24" s="230">
        <f>'Result Entry'!CD26</f>
        <v>0</v>
      </c>
      <c r="CD24" s="229">
        <f>'Result Entry'!CE26</f>
        <v>0</v>
      </c>
      <c r="CE24" s="101">
        <f>'Result Entry'!CF26</f>
        <v>0</v>
      </c>
      <c r="CF24" s="231" t="str">
        <f>'Result Entry'!CG26</f>
        <v/>
      </c>
      <c r="CG24" s="241">
        <f>'Result Entry'!CH26</f>
        <v>0</v>
      </c>
      <c r="CH24" s="234">
        <f>'Result Entry'!CI26</f>
        <v>0</v>
      </c>
      <c r="CI24" s="234">
        <f>'Result Entry'!CJ26</f>
        <v>0</v>
      </c>
      <c r="CJ24" s="234">
        <f>'Result Entry'!CK26</f>
        <v>0</v>
      </c>
      <c r="CK24" s="234">
        <f>'Result Entry'!CL26</f>
        <v>0</v>
      </c>
      <c r="CL24" s="242">
        <f>'Result Entry'!CM26</f>
        <v>0</v>
      </c>
      <c r="CM24" s="101">
        <f>'Result Entry'!CN26</f>
        <v>0</v>
      </c>
      <c r="CN24" s="231" t="str">
        <f>'Result Entry'!CO26</f>
        <v/>
      </c>
      <c r="CO24" s="241">
        <f>'Result Entry'!CP26</f>
        <v>0</v>
      </c>
      <c r="CP24" s="234">
        <f>'Result Entry'!CQ26</f>
        <v>0</v>
      </c>
      <c r="CQ24" s="234">
        <f>'Result Entry'!CR26</f>
        <v>0</v>
      </c>
      <c r="CR24" s="234">
        <f>'Result Entry'!CS26</f>
        <v>0</v>
      </c>
      <c r="CS24" s="234">
        <f>'Result Entry'!CT26</f>
        <v>0</v>
      </c>
      <c r="CT24" s="242">
        <f>'Result Entry'!CU26</f>
        <v>0</v>
      </c>
      <c r="CU24" s="101">
        <f>'Result Entry'!CV26</f>
        <v>0</v>
      </c>
      <c r="CV24" s="231" t="str">
        <f>'Result Entry'!CW26</f>
        <v/>
      </c>
      <c r="CW24" s="241">
        <f>'Result Entry'!CX26</f>
        <v>0</v>
      </c>
      <c r="CX24" s="234">
        <f>'Result Entry'!CY26</f>
        <v>0</v>
      </c>
      <c r="CY24" s="234">
        <f>'Result Entry'!CZ26</f>
        <v>0</v>
      </c>
      <c r="CZ24" s="234">
        <f>'Result Entry'!DA26</f>
        <v>0</v>
      </c>
      <c r="DA24" s="234">
        <f>'Result Entry'!DB26</f>
        <v>0</v>
      </c>
      <c r="DB24" s="242">
        <f>'Result Entry'!DC26</f>
        <v>0</v>
      </c>
      <c r="DC24" s="101">
        <f>'Result Entry'!DD26</f>
        <v>0</v>
      </c>
      <c r="DD24" s="231" t="str">
        <f>'Result Entry'!DE26</f>
        <v/>
      </c>
      <c r="DE24" s="241">
        <f>'Result Entry'!DF26</f>
        <v>0</v>
      </c>
      <c r="DF24" s="234">
        <f>'Result Entry'!DG26</f>
        <v>0</v>
      </c>
      <c r="DG24" s="234">
        <f>'Result Entry'!DH26</f>
        <v>0</v>
      </c>
      <c r="DH24" s="234">
        <f>'Result Entry'!DI26</f>
        <v>0</v>
      </c>
      <c r="DI24" s="234">
        <f>'Result Entry'!DJ26</f>
        <v>0</v>
      </c>
      <c r="DJ24" s="242">
        <f>'Result Entry'!DK26</f>
        <v>0</v>
      </c>
      <c r="DK24" s="101" t="str">
        <f>'Result Entry'!DL26</f>
        <v/>
      </c>
      <c r="DL24" s="231" t="str">
        <f>'Result Entry'!DM26</f>
        <v/>
      </c>
      <c r="DM24" s="243">
        <f>'Result Entry'!DN26</f>
        <v>0</v>
      </c>
      <c r="DN24" s="244">
        <f>'Result Entry'!DO26</f>
        <v>0</v>
      </c>
      <c r="DO24" s="245" t="str">
        <f>'Result Entry'!DP26</f>
        <v/>
      </c>
      <c r="DP24" s="237">
        <f>'Result Entry'!DQ26</f>
        <v>900</v>
      </c>
      <c r="DQ24" s="238">
        <f>'Result Entry'!DR26</f>
        <v>0</v>
      </c>
      <c r="DR24" s="295">
        <f>'Result Entry'!DS26</f>
        <v>0</v>
      </c>
      <c r="DS24" s="101" t="str">
        <f>'Result Entry'!DT26</f>
        <v/>
      </c>
      <c r="DT24" s="101" t="str">
        <f>'Result Entry'!DU26</f>
        <v/>
      </c>
      <c r="DU24" s="101" t="str">
        <f>'Result Entry'!DV26</f>
        <v/>
      </c>
      <c r="DV24" s="239" t="str">
        <f>'Result Entry'!DW26</f>
        <v/>
      </c>
    </row>
    <row r="25" spans="1:126">
      <c r="A25" s="867"/>
      <c r="B25" s="192">
        <f t="shared" si="0"/>
        <v>0</v>
      </c>
      <c r="C25" s="99">
        <f>'Result Entry'!D27</f>
        <v>0</v>
      </c>
      <c r="D25" s="99">
        <f>'Result Entry'!E27</f>
        <v>0</v>
      </c>
      <c r="E25" s="99">
        <f>'Result Entry'!F27</f>
        <v>0</v>
      </c>
      <c r="F25" s="101">
        <f>'Result Entry'!G27</f>
        <v>0</v>
      </c>
      <c r="G25" s="101">
        <f>'Result Entry'!H27</f>
        <v>0</v>
      </c>
      <c r="H25" s="101">
        <f>'Result Entry'!I27</f>
        <v>0</v>
      </c>
      <c r="I25" s="191">
        <f>'Result Entry'!J27</f>
        <v>0</v>
      </c>
      <c r="J25" s="240">
        <f>'Result Entry'!K27</f>
        <v>0</v>
      </c>
      <c r="K25" s="224">
        <f>'Result Entry'!L27</f>
        <v>0</v>
      </c>
      <c r="L25" s="224">
        <f>'Result Entry'!M27</f>
        <v>0</v>
      </c>
      <c r="M25" s="225">
        <f>'Result Entry'!N27</f>
        <v>0</v>
      </c>
      <c r="N25" s="226">
        <f>'Result Entry'!O27</f>
        <v>0</v>
      </c>
      <c r="O25" s="226">
        <f>'Result Entry'!P27</f>
        <v>0</v>
      </c>
      <c r="P25" s="227">
        <f>'Result Entry'!Q27</f>
        <v>0</v>
      </c>
      <c r="Q25" s="228">
        <f>'Result Entry'!R27</f>
        <v>0</v>
      </c>
      <c r="R25" s="229">
        <f>'Result Entry'!S27</f>
        <v>0</v>
      </c>
      <c r="S25" s="229">
        <f>'Result Entry'!T27</f>
        <v>0</v>
      </c>
      <c r="T25" s="229">
        <f>'Result Entry'!U27</f>
        <v>0</v>
      </c>
      <c r="U25" s="230">
        <f>'Result Entry'!V27</f>
        <v>0</v>
      </c>
      <c r="V25" s="229">
        <f>'Result Entry'!W27</f>
        <v>0</v>
      </c>
      <c r="W25" s="101">
        <f>'Result Entry'!X27</f>
        <v>0</v>
      </c>
      <c r="X25" s="231" t="str">
        <f>'Result Entry'!Y27</f>
        <v/>
      </c>
      <c r="Y25" s="232">
        <f>'Result Entry'!Z27</f>
        <v>0</v>
      </c>
      <c r="Z25" s="224">
        <f>'Result Entry'!AA27</f>
        <v>0</v>
      </c>
      <c r="AA25" s="224">
        <f>'Result Entry'!AB27</f>
        <v>0</v>
      </c>
      <c r="AB25" s="225">
        <f>'Result Entry'!AC27</f>
        <v>0</v>
      </c>
      <c r="AC25" s="226">
        <f>'Result Entry'!AD27</f>
        <v>0</v>
      </c>
      <c r="AD25" s="226">
        <f>'Result Entry'!AE27</f>
        <v>0</v>
      </c>
      <c r="AE25" s="227">
        <f>'Result Entry'!AF27</f>
        <v>0</v>
      </c>
      <c r="AF25" s="228">
        <f>'Result Entry'!AG27</f>
        <v>0</v>
      </c>
      <c r="AG25" s="229">
        <f>'Result Entry'!AH27</f>
        <v>0</v>
      </c>
      <c r="AH25" s="229">
        <f>'Result Entry'!AI27</f>
        <v>0</v>
      </c>
      <c r="AI25" s="229">
        <f>'Result Entry'!AJ27</f>
        <v>0</v>
      </c>
      <c r="AJ25" s="230">
        <f>'Result Entry'!AK27</f>
        <v>0</v>
      </c>
      <c r="AK25" s="229">
        <f>'Result Entry'!AL27</f>
        <v>0</v>
      </c>
      <c r="AL25" s="101">
        <f>'Result Entry'!AM27</f>
        <v>0</v>
      </c>
      <c r="AM25" s="231" t="str">
        <f>'Result Entry'!AN27</f>
        <v/>
      </c>
      <c r="AN25" s="232">
        <f>'Result Entry'!AO27</f>
        <v>0</v>
      </c>
      <c r="AO25" s="224">
        <f>'Result Entry'!AP27</f>
        <v>0</v>
      </c>
      <c r="AP25" s="224">
        <f>'Result Entry'!AQ27</f>
        <v>0</v>
      </c>
      <c r="AQ25" s="225">
        <f>'Result Entry'!AR27</f>
        <v>0</v>
      </c>
      <c r="AR25" s="226">
        <f>'Result Entry'!AS27</f>
        <v>0</v>
      </c>
      <c r="AS25" s="226">
        <f>'Result Entry'!AT27</f>
        <v>0</v>
      </c>
      <c r="AT25" s="227">
        <f>'Result Entry'!AU27</f>
        <v>0</v>
      </c>
      <c r="AU25" s="228">
        <f>'Result Entry'!AV27</f>
        <v>0</v>
      </c>
      <c r="AV25" s="229">
        <f>'Result Entry'!AW27</f>
        <v>0</v>
      </c>
      <c r="AW25" s="229">
        <f>'Result Entry'!AX27</f>
        <v>0</v>
      </c>
      <c r="AX25" s="229">
        <f>'Result Entry'!AY27</f>
        <v>0</v>
      </c>
      <c r="AY25" s="230">
        <f>'Result Entry'!AZ27</f>
        <v>0</v>
      </c>
      <c r="AZ25" s="229">
        <f>'Result Entry'!BA27</f>
        <v>0</v>
      </c>
      <c r="BA25" s="101">
        <f>'Result Entry'!BB27</f>
        <v>0</v>
      </c>
      <c r="BB25" s="231" t="str">
        <f>'Result Entry'!BC27</f>
        <v/>
      </c>
      <c r="BC25" s="232">
        <f>'Result Entry'!BD27</f>
        <v>0</v>
      </c>
      <c r="BD25" s="224">
        <f>'Result Entry'!BE27</f>
        <v>0</v>
      </c>
      <c r="BE25" s="224">
        <f>'Result Entry'!BF27</f>
        <v>0</v>
      </c>
      <c r="BF25" s="225">
        <f>'Result Entry'!BG27</f>
        <v>0</v>
      </c>
      <c r="BG25" s="226">
        <f>'Result Entry'!BH27</f>
        <v>0</v>
      </c>
      <c r="BH25" s="226">
        <f>'Result Entry'!BI27</f>
        <v>0</v>
      </c>
      <c r="BI25" s="227">
        <f>'Result Entry'!BJ27</f>
        <v>0</v>
      </c>
      <c r="BJ25" s="228">
        <f>'Result Entry'!BK27</f>
        <v>0</v>
      </c>
      <c r="BK25" s="229">
        <f>'Result Entry'!BL27</f>
        <v>0</v>
      </c>
      <c r="BL25" s="229">
        <f>'Result Entry'!BM27</f>
        <v>0</v>
      </c>
      <c r="BM25" s="229">
        <f>'Result Entry'!BN27</f>
        <v>0</v>
      </c>
      <c r="BN25" s="230">
        <f>'Result Entry'!BO27</f>
        <v>0</v>
      </c>
      <c r="BO25" s="229">
        <f>'Result Entry'!BP27</f>
        <v>0</v>
      </c>
      <c r="BP25" s="101">
        <f>'Result Entry'!BQ27</f>
        <v>0</v>
      </c>
      <c r="BQ25" s="231" t="str">
        <f>'Result Entry'!BR27</f>
        <v/>
      </c>
      <c r="BR25" s="232">
        <f>'Result Entry'!BS27</f>
        <v>0</v>
      </c>
      <c r="BS25" s="224">
        <f>'Result Entry'!BT27</f>
        <v>0</v>
      </c>
      <c r="BT25" s="224">
        <f>'Result Entry'!BU27</f>
        <v>0</v>
      </c>
      <c r="BU25" s="225">
        <f>'Result Entry'!BV27</f>
        <v>0</v>
      </c>
      <c r="BV25" s="226">
        <f>'Result Entry'!BW27</f>
        <v>0</v>
      </c>
      <c r="BW25" s="226">
        <f>'Result Entry'!BX27</f>
        <v>0</v>
      </c>
      <c r="BX25" s="227">
        <f>'Result Entry'!BY27</f>
        <v>0</v>
      </c>
      <c r="BY25" s="228">
        <f>'Result Entry'!BZ27</f>
        <v>0</v>
      </c>
      <c r="BZ25" s="229">
        <f>'Result Entry'!CA27</f>
        <v>0</v>
      </c>
      <c r="CA25" s="229">
        <f>'Result Entry'!CB27</f>
        <v>0</v>
      </c>
      <c r="CB25" s="229">
        <f>'Result Entry'!CC27</f>
        <v>0</v>
      </c>
      <c r="CC25" s="230">
        <f>'Result Entry'!CD27</f>
        <v>0</v>
      </c>
      <c r="CD25" s="229">
        <f>'Result Entry'!CE27</f>
        <v>0</v>
      </c>
      <c r="CE25" s="101">
        <f>'Result Entry'!CF27</f>
        <v>0</v>
      </c>
      <c r="CF25" s="231" t="str">
        <f>'Result Entry'!CG27</f>
        <v/>
      </c>
      <c r="CG25" s="241">
        <f>'Result Entry'!CH27</f>
        <v>0</v>
      </c>
      <c r="CH25" s="234">
        <f>'Result Entry'!CI27</f>
        <v>0</v>
      </c>
      <c r="CI25" s="234">
        <f>'Result Entry'!CJ27</f>
        <v>0</v>
      </c>
      <c r="CJ25" s="234">
        <f>'Result Entry'!CK27</f>
        <v>0</v>
      </c>
      <c r="CK25" s="234">
        <f>'Result Entry'!CL27</f>
        <v>0</v>
      </c>
      <c r="CL25" s="242">
        <f>'Result Entry'!CM27</f>
        <v>0</v>
      </c>
      <c r="CM25" s="101">
        <f>'Result Entry'!CN27</f>
        <v>0</v>
      </c>
      <c r="CN25" s="231" t="str">
        <f>'Result Entry'!CO27</f>
        <v/>
      </c>
      <c r="CO25" s="241">
        <f>'Result Entry'!CP27</f>
        <v>0</v>
      </c>
      <c r="CP25" s="234">
        <f>'Result Entry'!CQ27</f>
        <v>0</v>
      </c>
      <c r="CQ25" s="234">
        <f>'Result Entry'!CR27</f>
        <v>0</v>
      </c>
      <c r="CR25" s="234">
        <f>'Result Entry'!CS27</f>
        <v>0</v>
      </c>
      <c r="CS25" s="234">
        <f>'Result Entry'!CT27</f>
        <v>0</v>
      </c>
      <c r="CT25" s="242">
        <f>'Result Entry'!CU27</f>
        <v>0</v>
      </c>
      <c r="CU25" s="101">
        <f>'Result Entry'!CV27</f>
        <v>0</v>
      </c>
      <c r="CV25" s="231" t="str">
        <f>'Result Entry'!CW27</f>
        <v/>
      </c>
      <c r="CW25" s="241">
        <f>'Result Entry'!CX27</f>
        <v>0</v>
      </c>
      <c r="CX25" s="234">
        <f>'Result Entry'!CY27</f>
        <v>0</v>
      </c>
      <c r="CY25" s="234">
        <f>'Result Entry'!CZ27</f>
        <v>0</v>
      </c>
      <c r="CZ25" s="234">
        <f>'Result Entry'!DA27</f>
        <v>0</v>
      </c>
      <c r="DA25" s="234">
        <f>'Result Entry'!DB27</f>
        <v>0</v>
      </c>
      <c r="DB25" s="242">
        <f>'Result Entry'!DC27</f>
        <v>0</v>
      </c>
      <c r="DC25" s="101">
        <f>'Result Entry'!DD27</f>
        <v>0</v>
      </c>
      <c r="DD25" s="231" t="str">
        <f>'Result Entry'!DE27</f>
        <v/>
      </c>
      <c r="DE25" s="241">
        <f>'Result Entry'!DF27</f>
        <v>0</v>
      </c>
      <c r="DF25" s="234">
        <f>'Result Entry'!DG27</f>
        <v>0</v>
      </c>
      <c r="DG25" s="234">
        <f>'Result Entry'!DH27</f>
        <v>0</v>
      </c>
      <c r="DH25" s="234">
        <f>'Result Entry'!DI27</f>
        <v>0</v>
      </c>
      <c r="DI25" s="234">
        <f>'Result Entry'!DJ27</f>
        <v>0</v>
      </c>
      <c r="DJ25" s="242">
        <f>'Result Entry'!DK27</f>
        <v>0</v>
      </c>
      <c r="DK25" s="101" t="str">
        <f>'Result Entry'!DL27</f>
        <v/>
      </c>
      <c r="DL25" s="231" t="str">
        <f>'Result Entry'!DM27</f>
        <v/>
      </c>
      <c r="DM25" s="243">
        <f>'Result Entry'!DN27</f>
        <v>0</v>
      </c>
      <c r="DN25" s="244">
        <f>'Result Entry'!DO27</f>
        <v>0</v>
      </c>
      <c r="DO25" s="245" t="str">
        <f>'Result Entry'!DP27</f>
        <v/>
      </c>
      <c r="DP25" s="237">
        <f>'Result Entry'!DQ27</f>
        <v>900</v>
      </c>
      <c r="DQ25" s="238">
        <f>'Result Entry'!DR27</f>
        <v>0</v>
      </c>
      <c r="DR25" s="295">
        <f>'Result Entry'!DS27</f>
        <v>0</v>
      </c>
      <c r="DS25" s="101" t="str">
        <f>'Result Entry'!DT27</f>
        <v/>
      </c>
      <c r="DT25" s="101" t="str">
        <f>'Result Entry'!DU27</f>
        <v/>
      </c>
      <c r="DU25" s="101" t="str">
        <f>'Result Entry'!DV27</f>
        <v/>
      </c>
      <c r="DV25" s="239" t="str">
        <f>'Result Entry'!DW27</f>
        <v/>
      </c>
    </row>
    <row r="26" spans="1:126">
      <c r="A26" s="867"/>
      <c r="B26" s="192">
        <f t="shared" si="0"/>
        <v>0</v>
      </c>
      <c r="C26" s="99">
        <f>'Result Entry'!D28</f>
        <v>0</v>
      </c>
      <c r="D26" s="99">
        <f>'Result Entry'!E28</f>
        <v>0</v>
      </c>
      <c r="E26" s="99">
        <f>'Result Entry'!F28</f>
        <v>0</v>
      </c>
      <c r="F26" s="101">
        <f>'Result Entry'!G28</f>
        <v>0</v>
      </c>
      <c r="G26" s="101">
        <f>'Result Entry'!H28</f>
        <v>0</v>
      </c>
      <c r="H26" s="101">
        <f>'Result Entry'!I28</f>
        <v>0</v>
      </c>
      <c r="I26" s="191">
        <f>'Result Entry'!J28</f>
        <v>0</v>
      </c>
      <c r="J26" s="240">
        <f>'Result Entry'!K28</f>
        <v>0</v>
      </c>
      <c r="K26" s="224">
        <f>'Result Entry'!L28</f>
        <v>0</v>
      </c>
      <c r="L26" s="224">
        <f>'Result Entry'!M28</f>
        <v>0</v>
      </c>
      <c r="M26" s="225">
        <f>'Result Entry'!N28</f>
        <v>0</v>
      </c>
      <c r="N26" s="226">
        <f>'Result Entry'!O28</f>
        <v>0</v>
      </c>
      <c r="O26" s="226">
        <f>'Result Entry'!P28</f>
        <v>0</v>
      </c>
      <c r="P26" s="227">
        <f>'Result Entry'!Q28</f>
        <v>0</v>
      </c>
      <c r="Q26" s="228">
        <f>'Result Entry'!R28</f>
        <v>0</v>
      </c>
      <c r="R26" s="229">
        <f>'Result Entry'!S28</f>
        <v>0</v>
      </c>
      <c r="S26" s="229">
        <f>'Result Entry'!T28</f>
        <v>0</v>
      </c>
      <c r="T26" s="229">
        <f>'Result Entry'!U28</f>
        <v>0</v>
      </c>
      <c r="U26" s="230">
        <f>'Result Entry'!V28</f>
        <v>0</v>
      </c>
      <c r="V26" s="229">
        <f>'Result Entry'!W28</f>
        <v>0</v>
      </c>
      <c r="W26" s="101">
        <f>'Result Entry'!X28</f>
        <v>0</v>
      </c>
      <c r="X26" s="231" t="str">
        <f>'Result Entry'!Y28</f>
        <v/>
      </c>
      <c r="Y26" s="232">
        <f>'Result Entry'!Z28</f>
        <v>0</v>
      </c>
      <c r="Z26" s="224">
        <f>'Result Entry'!AA28</f>
        <v>0</v>
      </c>
      <c r="AA26" s="224">
        <f>'Result Entry'!AB28</f>
        <v>0</v>
      </c>
      <c r="AB26" s="225">
        <f>'Result Entry'!AC28</f>
        <v>0</v>
      </c>
      <c r="AC26" s="226">
        <f>'Result Entry'!AD28</f>
        <v>0</v>
      </c>
      <c r="AD26" s="226">
        <f>'Result Entry'!AE28</f>
        <v>0</v>
      </c>
      <c r="AE26" s="227">
        <f>'Result Entry'!AF28</f>
        <v>0</v>
      </c>
      <c r="AF26" s="228">
        <f>'Result Entry'!AG28</f>
        <v>0</v>
      </c>
      <c r="AG26" s="229">
        <f>'Result Entry'!AH28</f>
        <v>0</v>
      </c>
      <c r="AH26" s="229">
        <f>'Result Entry'!AI28</f>
        <v>0</v>
      </c>
      <c r="AI26" s="229">
        <f>'Result Entry'!AJ28</f>
        <v>0</v>
      </c>
      <c r="AJ26" s="230">
        <f>'Result Entry'!AK28</f>
        <v>0</v>
      </c>
      <c r="AK26" s="229">
        <f>'Result Entry'!AL28</f>
        <v>0</v>
      </c>
      <c r="AL26" s="101">
        <f>'Result Entry'!AM28</f>
        <v>0</v>
      </c>
      <c r="AM26" s="231" t="str">
        <f>'Result Entry'!AN28</f>
        <v/>
      </c>
      <c r="AN26" s="232">
        <f>'Result Entry'!AO28</f>
        <v>0</v>
      </c>
      <c r="AO26" s="224">
        <f>'Result Entry'!AP28</f>
        <v>0</v>
      </c>
      <c r="AP26" s="224">
        <f>'Result Entry'!AQ28</f>
        <v>0</v>
      </c>
      <c r="AQ26" s="225">
        <f>'Result Entry'!AR28</f>
        <v>0</v>
      </c>
      <c r="AR26" s="226">
        <f>'Result Entry'!AS28</f>
        <v>0</v>
      </c>
      <c r="AS26" s="226">
        <f>'Result Entry'!AT28</f>
        <v>0</v>
      </c>
      <c r="AT26" s="227">
        <f>'Result Entry'!AU28</f>
        <v>0</v>
      </c>
      <c r="AU26" s="228">
        <f>'Result Entry'!AV28</f>
        <v>0</v>
      </c>
      <c r="AV26" s="229">
        <f>'Result Entry'!AW28</f>
        <v>0</v>
      </c>
      <c r="AW26" s="229">
        <f>'Result Entry'!AX28</f>
        <v>0</v>
      </c>
      <c r="AX26" s="229">
        <f>'Result Entry'!AY28</f>
        <v>0</v>
      </c>
      <c r="AY26" s="230">
        <f>'Result Entry'!AZ28</f>
        <v>0</v>
      </c>
      <c r="AZ26" s="229">
        <f>'Result Entry'!BA28</f>
        <v>0</v>
      </c>
      <c r="BA26" s="101">
        <f>'Result Entry'!BB28</f>
        <v>0</v>
      </c>
      <c r="BB26" s="231" t="str">
        <f>'Result Entry'!BC28</f>
        <v/>
      </c>
      <c r="BC26" s="232">
        <f>'Result Entry'!BD28</f>
        <v>0</v>
      </c>
      <c r="BD26" s="224">
        <f>'Result Entry'!BE28</f>
        <v>0</v>
      </c>
      <c r="BE26" s="224">
        <f>'Result Entry'!BF28</f>
        <v>0</v>
      </c>
      <c r="BF26" s="225">
        <f>'Result Entry'!BG28</f>
        <v>0</v>
      </c>
      <c r="BG26" s="226">
        <f>'Result Entry'!BH28</f>
        <v>0</v>
      </c>
      <c r="BH26" s="226">
        <f>'Result Entry'!BI28</f>
        <v>0</v>
      </c>
      <c r="BI26" s="227">
        <f>'Result Entry'!BJ28</f>
        <v>0</v>
      </c>
      <c r="BJ26" s="228">
        <f>'Result Entry'!BK28</f>
        <v>0</v>
      </c>
      <c r="BK26" s="229">
        <f>'Result Entry'!BL28</f>
        <v>0</v>
      </c>
      <c r="BL26" s="229">
        <f>'Result Entry'!BM28</f>
        <v>0</v>
      </c>
      <c r="BM26" s="229">
        <f>'Result Entry'!BN28</f>
        <v>0</v>
      </c>
      <c r="BN26" s="230">
        <f>'Result Entry'!BO28</f>
        <v>0</v>
      </c>
      <c r="BO26" s="229">
        <f>'Result Entry'!BP28</f>
        <v>0</v>
      </c>
      <c r="BP26" s="101">
        <f>'Result Entry'!BQ28</f>
        <v>0</v>
      </c>
      <c r="BQ26" s="231" t="str">
        <f>'Result Entry'!BR28</f>
        <v/>
      </c>
      <c r="BR26" s="232">
        <f>'Result Entry'!BS28</f>
        <v>0</v>
      </c>
      <c r="BS26" s="224">
        <f>'Result Entry'!BT28</f>
        <v>0</v>
      </c>
      <c r="BT26" s="224">
        <f>'Result Entry'!BU28</f>
        <v>0</v>
      </c>
      <c r="BU26" s="225">
        <f>'Result Entry'!BV28</f>
        <v>0</v>
      </c>
      <c r="BV26" s="226">
        <f>'Result Entry'!BW28</f>
        <v>0</v>
      </c>
      <c r="BW26" s="226">
        <f>'Result Entry'!BX28</f>
        <v>0</v>
      </c>
      <c r="BX26" s="227">
        <f>'Result Entry'!BY28</f>
        <v>0</v>
      </c>
      <c r="BY26" s="228">
        <f>'Result Entry'!BZ28</f>
        <v>0</v>
      </c>
      <c r="BZ26" s="229">
        <f>'Result Entry'!CA28</f>
        <v>0</v>
      </c>
      <c r="CA26" s="229">
        <f>'Result Entry'!CB28</f>
        <v>0</v>
      </c>
      <c r="CB26" s="229">
        <f>'Result Entry'!CC28</f>
        <v>0</v>
      </c>
      <c r="CC26" s="230">
        <f>'Result Entry'!CD28</f>
        <v>0</v>
      </c>
      <c r="CD26" s="229">
        <f>'Result Entry'!CE28</f>
        <v>0</v>
      </c>
      <c r="CE26" s="101">
        <f>'Result Entry'!CF28</f>
        <v>0</v>
      </c>
      <c r="CF26" s="231" t="str">
        <f>'Result Entry'!CG28</f>
        <v/>
      </c>
      <c r="CG26" s="241">
        <f>'Result Entry'!CH28</f>
        <v>0</v>
      </c>
      <c r="CH26" s="234">
        <f>'Result Entry'!CI28</f>
        <v>0</v>
      </c>
      <c r="CI26" s="234">
        <f>'Result Entry'!CJ28</f>
        <v>0</v>
      </c>
      <c r="CJ26" s="234">
        <f>'Result Entry'!CK28</f>
        <v>0</v>
      </c>
      <c r="CK26" s="234">
        <f>'Result Entry'!CL28</f>
        <v>0</v>
      </c>
      <c r="CL26" s="242">
        <f>'Result Entry'!CM28</f>
        <v>0</v>
      </c>
      <c r="CM26" s="101">
        <f>'Result Entry'!CN28</f>
        <v>0</v>
      </c>
      <c r="CN26" s="231" t="str">
        <f>'Result Entry'!CO28</f>
        <v/>
      </c>
      <c r="CO26" s="241">
        <f>'Result Entry'!CP28</f>
        <v>0</v>
      </c>
      <c r="CP26" s="234">
        <f>'Result Entry'!CQ28</f>
        <v>0</v>
      </c>
      <c r="CQ26" s="234">
        <f>'Result Entry'!CR28</f>
        <v>0</v>
      </c>
      <c r="CR26" s="234">
        <f>'Result Entry'!CS28</f>
        <v>0</v>
      </c>
      <c r="CS26" s="234">
        <f>'Result Entry'!CT28</f>
        <v>0</v>
      </c>
      <c r="CT26" s="242">
        <f>'Result Entry'!CU28</f>
        <v>0</v>
      </c>
      <c r="CU26" s="101">
        <f>'Result Entry'!CV28</f>
        <v>0</v>
      </c>
      <c r="CV26" s="231" t="str">
        <f>'Result Entry'!CW28</f>
        <v/>
      </c>
      <c r="CW26" s="241">
        <f>'Result Entry'!CX28</f>
        <v>0</v>
      </c>
      <c r="CX26" s="234">
        <f>'Result Entry'!CY28</f>
        <v>0</v>
      </c>
      <c r="CY26" s="234">
        <f>'Result Entry'!CZ28</f>
        <v>0</v>
      </c>
      <c r="CZ26" s="234">
        <f>'Result Entry'!DA28</f>
        <v>0</v>
      </c>
      <c r="DA26" s="234">
        <f>'Result Entry'!DB28</f>
        <v>0</v>
      </c>
      <c r="DB26" s="242">
        <f>'Result Entry'!DC28</f>
        <v>0</v>
      </c>
      <c r="DC26" s="101">
        <f>'Result Entry'!DD28</f>
        <v>0</v>
      </c>
      <c r="DD26" s="231" t="str">
        <f>'Result Entry'!DE28</f>
        <v/>
      </c>
      <c r="DE26" s="241">
        <f>'Result Entry'!DF28</f>
        <v>0</v>
      </c>
      <c r="DF26" s="234">
        <f>'Result Entry'!DG28</f>
        <v>0</v>
      </c>
      <c r="DG26" s="234">
        <f>'Result Entry'!DH28</f>
        <v>0</v>
      </c>
      <c r="DH26" s="234">
        <f>'Result Entry'!DI28</f>
        <v>0</v>
      </c>
      <c r="DI26" s="234">
        <f>'Result Entry'!DJ28</f>
        <v>0</v>
      </c>
      <c r="DJ26" s="242">
        <f>'Result Entry'!DK28</f>
        <v>0</v>
      </c>
      <c r="DK26" s="101" t="str">
        <f>'Result Entry'!DL28</f>
        <v/>
      </c>
      <c r="DL26" s="231" t="str">
        <f>'Result Entry'!DM28</f>
        <v/>
      </c>
      <c r="DM26" s="243">
        <f>'Result Entry'!DN28</f>
        <v>0</v>
      </c>
      <c r="DN26" s="244">
        <f>'Result Entry'!DO28</f>
        <v>0</v>
      </c>
      <c r="DO26" s="245" t="str">
        <f>'Result Entry'!DP28</f>
        <v/>
      </c>
      <c r="DP26" s="237">
        <f>'Result Entry'!DQ28</f>
        <v>900</v>
      </c>
      <c r="DQ26" s="238">
        <f>'Result Entry'!DR28</f>
        <v>0</v>
      </c>
      <c r="DR26" s="295">
        <f>'Result Entry'!DS28</f>
        <v>0</v>
      </c>
      <c r="DS26" s="101" t="str">
        <f>'Result Entry'!DT28</f>
        <v/>
      </c>
      <c r="DT26" s="101" t="str">
        <f>'Result Entry'!DU28</f>
        <v/>
      </c>
      <c r="DU26" s="101" t="str">
        <f>'Result Entry'!DV28</f>
        <v/>
      </c>
      <c r="DV26" s="239" t="str">
        <f>'Result Entry'!DW28</f>
        <v/>
      </c>
    </row>
    <row r="27" spans="1:126">
      <c r="A27" s="867"/>
      <c r="B27" s="192">
        <f t="shared" si="0"/>
        <v>0</v>
      </c>
      <c r="C27" s="99">
        <f>'Result Entry'!D29</f>
        <v>0</v>
      </c>
      <c r="D27" s="99">
        <f>'Result Entry'!E29</f>
        <v>0</v>
      </c>
      <c r="E27" s="99">
        <f>'Result Entry'!F29</f>
        <v>0</v>
      </c>
      <c r="F27" s="101">
        <f>'Result Entry'!G29</f>
        <v>0</v>
      </c>
      <c r="G27" s="101">
        <f>'Result Entry'!H29</f>
        <v>0</v>
      </c>
      <c r="H27" s="101">
        <f>'Result Entry'!I29</f>
        <v>0</v>
      </c>
      <c r="I27" s="191">
        <f>'Result Entry'!J29</f>
        <v>0</v>
      </c>
      <c r="J27" s="240">
        <f>'Result Entry'!K29</f>
        <v>0</v>
      </c>
      <c r="K27" s="224">
        <f>'Result Entry'!L29</f>
        <v>0</v>
      </c>
      <c r="L27" s="224">
        <f>'Result Entry'!M29</f>
        <v>0</v>
      </c>
      <c r="M27" s="225">
        <f>'Result Entry'!N29</f>
        <v>0</v>
      </c>
      <c r="N27" s="226">
        <f>'Result Entry'!O29</f>
        <v>0</v>
      </c>
      <c r="O27" s="226">
        <f>'Result Entry'!P29</f>
        <v>0</v>
      </c>
      <c r="P27" s="227">
        <f>'Result Entry'!Q29</f>
        <v>0</v>
      </c>
      <c r="Q27" s="228">
        <f>'Result Entry'!R29</f>
        <v>0</v>
      </c>
      <c r="R27" s="229">
        <f>'Result Entry'!S29</f>
        <v>0</v>
      </c>
      <c r="S27" s="229">
        <f>'Result Entry'!T29</f>
        <v>0</v>
      </c>
      <c r="T27" s="229">
        <f>'Result Entry'!U29</f>
        <v>0</v>
      </c>
      <c r="U27" s="230">
        <f>'Result Entry'!V29</f>
        <v>0</v>
      </c>
      <c r="V27" s="229">
        <f>'Result Entry'!W29</f>
        <v>0</v>
      </c>
      <c r="W27" s="101">
        <f>'Result Entry'!X29</f>
        <v>0</v>
      </c>
      <c r="X27" s="231" t="str">
        <f>'Result Entry'!Y29</f>
        <v/>
      </c>
      <c r="Y27" s="232">
        <f>'Result Entry'!Z29</f>
        <v>0</v>
      </c>
      <c r="Z27" s="224">
        <f>'Result Entry'!AA29</f>
        <v>0</v>
      </c>
      <c r="AA27" s="224">
        <f>'Result Entry'!AB29</f>
        <v>0</v>
      </c>
      <c r="AB27" s="225">
        <f>'Result Entry'!AC29</f>
        <v>0</v>
      </c>
      <c r="AC27" s="226">
        <f>'Result Entry'!AD29</f>
        <v>0</v>
      </c>
      <c r="AD27" s="226">
        <f>'Result Entry'!AE29</f>
        <v>0</v>
      </c>
      <c r="AE27" s="227">
        <f>'Result Entry'!AF29</f>
        <v>0</v>
      </c>
      <c r="AF27" s="228">
        <f>'Result Entry'!AG29</f>
        <v>0</v>
      </c>
      <c r="AG27" s="229">
        <f>'Result Entry'!AH29</f>
        <v>0</v>
      </c>
      <c r="AH27" s="229">
        <f>'Result Entry'!AI29</f>
        <v>0</v>
      </c>
      <c r="AI27" s="229">
        <f>'Result Entry'!AJ29</f>
        <v>0</v>
      </c>
      <c r="AJ27" s="230">
        <f>'Result Entry'!AK29</f>
        <v>0</v>
      </c>
      <c r="AK27" s="229">
        <f>'Result Entry'!AL29</f>
        <v>0</v>
      </c>
      <c r="AL27" s="101">
        <f>'Result Entry'!AM29</f>
        <v>0</v>
      </c>
      <c r="AM27" s="231" t="str">
        <f>'Result Entry'!AN29</f>
        <v/>
      </c>
      <c r="AN27" s="232">
        <f>'Result Entry'!AO29</f>
        <v>0</v>
      </c>
      <c r="AO27" s="224">
        <f>'Result Entry'!AP29</f>
        <v>0</v>
      </c>
      <c r="AP27" s="224">
        <f>'Result Entry'!AQ29</f>
        <v>0</v>
      </c>
      <c r="AQ27" s="225">
        <f>'Result Entry'!AR29</f>
        <v>0</v>
      </c>
      <c r="AR27" s="226">
        <f>'Result Entry'!AS29</f>
        <v>0</v>
      </c>
      <c r="AS27" s="226">
        <f>'Result Entry'!AT29</f>
        <v>0</v>
      </c>
      <c r="AT27" s="227">
        <f>'Result Entry'!AU29</f>
        <v>0</v>
      </c>
      <c r="AU27" s="228">
        <f>'Result Entry'!AV29</f>
        <v>0</v>
      </c>
      <c r="AV27" s="229">
        <f>'Result Entry'!AW29</f>
        <v>0</v>
      </c>
      <c r="AW27" s="229">
        <f>'Result Entry'!AX29</f>
        <v>0</v>
      </c>
      <c r="AX27" s="229">
        <f>'Result Entry'!AY29</f>
        <v>0</v>
      </c>
      <c r="AY27" s="230">
        <f>'Result Entry'!AZ29</f>
        <v>0</v>
      </c>
      <c r="AZ27" s="229">
        <f>'Result Entry'!BA29</f>
        <v>0</v>
      </c>
      <c r="BA27" s="101">
        <f>'Result Entry'!BB29</f>
        <v>0</v>
      </c>
      <c r="BB27" s="231" t="str">
        <f>'Result Entry'!BC29</f>
        <v/>
      </c>
      <c r="BC27" s="232">
        <f>'Result Entry'!BD29</f>
        <v>0</v>
      </c>
      <c r="BD27" s="224">
        <f>'Result Entry'!BE29</f>
        <v>0</v>
      </c>
      <c r="BE27" s="224">
        <f>'Result Entry'!BF29</f>
        <v>0</v>
      </c>
      <c r="BF27" s="225">
        <f>'Result Entry'!BG29</f>
        <v>0</v>
      </c>
      <c r="BG27" s="226">
        <f>'Result Entry'!BH29</f>
        <v>0</v>
      </c>
      <c r="BH27" s="226">
        <f>'Result Entry'!BI29</f>
        <v>0</v>
      </c>
      <c r="BI27" s="227">
        <f>'Result Entry'!BJ29</f>
        <v>0</v>
      </c>
      <c r="BJ27" s="228">
        <f>'Result Entry'!BK29</f>
        <v>0</v>
      </c>
      <c r="BK27" s="229">
        <f>'Result Entry'!BL29</f>
        <v>0</v>
      </c>
      <c r="BL27" s="229">
        <f>'Result Entry'!BM29</f>
        <v>0</v>
      </c>
      <c r="BM27" s="229">
        <f>'Result Entry'!BN29</f>
        <v>0</v>
      </c>
      <c r="BN27" s="230">
        <f>'Result Entry'!BO29</f>
        <v>0</v>
      </c>
      <c r="BO27" s="229">
        <f>'Result Entry'!BP29</f>
        <v>0</v>
      </c>
      <c r="BP27" s="101">
        <f>'Result Entry'!BQ29</f>
        <v>0</v>
      </c>
      <c r="BQ27" s="231" t="str">
        <f>'Result Entry'!BR29</f>
        <v/>
      </c>
      <c r="BR27" s="232">
        <f>'Result Entry'!BS29</f>
        <v>0</v>
      </c>
      <c r="BS27" s="224">
        <f>'Result Entry'!BT29</f>
        <v>0</v>
      </c>
      <c r="BT27" s="224">
        <f>'Result Entry'!BU29</f>
        <v>0</v>
      </c>
      <c r="BU27" s="225">
        <f>'Result Entry'!BV29</f>
        <v>0</v>
      </c>
      <c r="BV27" s="226">
        <f>'Result Entry'!BW29</f>
        <v>0</v>
      </c>
      <c r="BW27" s="226">
        <f>'Result Entry'!BX29</f>
        <v>0</v>
      </c>
      <c r="BX27" s="227">
        <f>'Result Entry'!BY29</f>
        <v>0</v>
      </c>
      <c r="BY27" s="228">
        <f>'Result Entry'!BZ29</f>
        <v>0</v>
      </c>
      <c r="BZ27" s="229">
        <f>'Result Entry'!CA29</f>
        <v>0</v>
      </c>
      <c r="CA27" s="229">
        <f>'Result Entry'!CB29</f>
        <v>0</v>
      </c>
      <c r="CB27" s="229">
        <f>'Result Entry'!CC29</f>
        <v>0</v>
      </c>
      <c r="CC27" s="230">
        <f>'Result Entry'!CD29</f>
        <v>0</v>
      </c>
      <c r="CD27" s="229">
        <f>'Result Entry'!CE29</f>
        <v>0</v>
      </c>
      <c r="CE27" s="101">
        <f>'Result Entry'!CF29</f>
        <v>0</v>
      </c>
      <c r="CF27" s="231" t="str">
        <f>'Result Entry'!CG29</f>
        <v/>
      </c>
      <c r="CG27" s="241">
        <f>'Result Entry'!CH29</f>
        <v>0</v>
      </c>
      <c r="CH27" s="234">
        <f>'Result Entry'!CI29</f>
        <v>0</v>
      </c>
      <c r="CI27" s="234">
        <f>'Result Entry'!CJ29</f>
        <v>0</v>
      </c>
      <c r="CJ27" s="234">
        <f>'Result Entry'!CK29</f>
        <v>0</v>
      </c>
      <c r="CK27" s="234">
        <f>'Result Entry'!CL29</f>
        <v>0</v>
      </c>
      <c r="CL27" s="242">
        <f>'Result Entry'!CM29</f>
        <v>0</v>
      </c>
      <c r="CM27" s="101">
        <f>'Result Entry'!CN29</f>
        <v>0</v>
      </c>
      <c r="CN27" s="231" t="str">
        <f>'Result Entry'!CO29</f>
        <v/>
      </c>
      <c r="CO27" s="241">
        <f>'Result Entry'!CP29</f>
        <v>0</v>
      </c>
      <c r="CP27" s="234">
        <f>'Result Entry'!CQ29</f>
        <v>0</v>
      </c>
      <c r="CQ27" s="234">
        <f>'Result Entry'!CR29</f>
        <v>0</v>
      </c>
      <c r="CR27" s="234">
        <f>'Result Entry'!CS29</f>
        <v>0</v>
      </c>
      <c r="CS27" s="234">
        <f>'Result Entry'!CT29</f>
        <v>0</v>
      </c>
      <c r="CT27" s="242">
        <f>'Result Entry'!CU29</f>
        <v>0</v>
      </c>
      <c r="CU27" s="101">
        <f>'Result Entry'!CV29</f>
        <v>0</v>
      </c>
      <c r="CV27" s="231" t="str">
        <f>'Result Entry'!CW29</f>
        <v/>
      </c>
      <c r="CW27" s="241">
        <f>'Result Entry'!CX29</f>
        <v>0</v>
      </c>
      <c r="CX27" s="234">
        <f>'Result Entry'!CY29</f>
        <v>0</v>
      </c>
      <c r="CY27" s="234">
        <f>'Result Entry'!CZ29</f>
        <v>0</v>
      </c>
      <c r="CZ27" s="234">
        <f>'Result Entry'!DA29</f>
        <v>0</v>
      </c>
      <c r="DA27" s="234">
        <f>'Result Entry'!DB29</f>
        <v>0</v>
      </c>
      <c r="DB27" s="242">
        <f>'Result Entry'!DC29</f>
        <v>0</v>
      </c>
      <c r="DC27" s="101">
        <f>'Result Entry'!DD29</f>
        <v>0</v>
      </c>
      <c r="DD27" s="231" t="str">
        <f>'Result Entry'!DE29</f>
        <v/>
      </c>
      <c r="DE27" s="241">
        <f>'Result Entry'!DF29</f>
        <v>0</v>
      </c>
      <c r="DF27" s="234">
        <f>'Result Entry'!DG29</f>
        <v>0</v>
      </c>
      <c r="DG27" s="234">
        <f>'Result Entry'!DH29</f>
        <v>0</v>
      </c>
      <c r="DH27" s="234">
        <f>'Result Entry'!DI29</f>
        <v>0</v>
      </c>
      <c r="DI27" s="234">
        <f>'Result Entry'!DJ29</f>
        <v>0</v>
      </c>
      <c r="DJ27" s="242">
        <f>'Result Entry'!DK29</f>
        <v>0</v>
      </c>
      <c r="DK27" s="101" t="str">
        <f>'Result Entry'!DL29</f>
        <v/>
      </c>
      <c r="DL27" s="231" t="str">
        <f>'Result Entry'!DM29</f>
        <v/>
      </c>
      <c r="DM27" s="243">
        <f>'Result Entry'!DN29</f>
        <v>0</v>
      </c>
      <c r="DN27" s="244">
        <f>'Result Entry'!DO29</f>
        <v>0</v>
      </c>
      <c r="DO27" s="245" t="str">
        <f>'Result Entry'!DP29</f>
        <v/>
      </c>
      <c r="DP27" s="237">
        <f>'Result Entry'!DQ29</f>
        <v>900</v>
      </c>
      <c r="DQ27" s="238">
        <f>'Result Entry'!DR29</f>
        <v>0</v>
      </c>
      <c r="DR27" s="295">
        <f>'Result Entry'!DS29</f>
        <v>0</v>
      </c>
      <c r="DS27" s="101" t="str">
        <f>'Result Entry'!DT29</f>
        <v/>
      </c>
      <c r="DT27" s="101" t="str">
        <f>'Result Entry'!DU29</f>
        <v/>
      </c>
      <c r="DU27" s="101" t="str">
        <f>'Result Entry'!DV29</f>
        <v/>
      </c>
      <c r="DV27" s="239" t="str">
        <f>'Result Entry'!DW29</f>
        <v/>
      </c>
    </row>
    <row r="28" spans="1:126">
      <c r="A28" s="867"/>
      <c r="B28" s="192">
        <f t="shared" si="0"/>
        <v>0</v>
      </c>
      <c r="C28" s="99">
        <f>'Result Entry'!D30</f>
        <v>0</v>
      </c>
      <c r="D28" s="99">
        <f>'Result Entry'!E30</f>
        <v>0</v>
      </c>
      <c r="E28" s="99">
        <f>'Result Entry'!F30</f>
        <v>0</v>
      </c>
      <c r="F28" s="101">
        <f>'Result Entry'!G30</f>
        <v>0</v>
      </c>
      <c r="G28" s="101">
        <f>'Result Entry'!H30</f>
        <v>0</v>
      </c>
      <c r="H28" s="101">
        <f>'Result Entry'!I30</f>
        <v>0</v>
      </c>
      <c r="I28" s="191">
        <f>'Result Entry'!J30</f>
        <v>0</v>
      </c>
      <c r="J28" s="240">
        <f>'Result Entry'!K30</f>
        <v>0</v>
      </c>
      <c r="K28" s="224">
        <f>'Result Entry'!L30</f>
        <v>0</v>
      </c>
      <c r="L28" s="224">
        <f>'Result Entry'!M30</f>
        <v>0</v>
      </c>
      <c r="M28" s="225">
        <f>'Result Entry'!N30</f>
        <v>0</v>
      </c>
      <c r="N28" s="226">
        <f>'Result Entry'!O30</f>
        <v>0</v>
      </c>
      <c r="O28" s="226">
        <f>'Result Entry'!P30</f>
        <v>0</v>
      </c>
      <c r="P28" s="227">
        <f>'Result Entry'!Q30</f>
        <v>0</v>
      </c>
      <c r="Q28" s="228">
        <f>'Result Entry'!R30</f>
        <v>0</v>
      </c>
      <c r="R28" s="229">
        <f>'Result Entry'!S30</f>
        <v>0</v>
      </c>
      <c r="S28" s="229">
        <f>'Result Entry'!T30</f>
        <v>0</v>
      </c>
      <c r="T28" s="229">
        <f>'Result Entry'!U30</f>
        <v>0</v>
      </c>
      <c r="U28" s="230">
        <f>'Result Entry'!V30</f>
        <v>0</v>
      </c>
      <c r="V28" s="229">
        <f>'Result Entry'!W30</f>
        <v>0</v>
      </c>
      <c r="W28" s="101">
        <f>'Result Entry'!X30</f>
        <v>0</v>
      </c>
      <c r="X28" s="231" t="str">
        <f>'Result Entry'!Y30</f>
        <v/>
      </c>
      <c r="Y28" s="232">
        <f>'Result Entry'!Z30</f>
        <v>0</v>
      </c>
      <c r="Z28" s="224">
        <f>'Result Entry'!AA30</f>
        <v>0</v>
      </c>
      <c r="AA28" s="224">
        <f>'Result Entry'!AB30</f>
        <v>0</v>
      </c>
      <c r="AB28" s="225">
        <f>'Result Entry'!AC30</f>
        <v>0</v>
      </c>
      <c r="AC28" s="226">
        <f>'Result Entry'!AD30</f>
        <v>0</v>
      </c>
      <c r="AD28" s="226">
        <f>'Result Entry'!AE30</f>
        <v>0</v>
      </c>
      <c r="AE28" s="227">
        <f>'Result Entry'!AF30</f>
        <v>0</v>
      </c>
      <c r="AF28" s="228">
        <f>'Result Entry'!AG30</f>
        <v>0</v>
      </c>
      <c r="AG28" s="229">
        <f>'Result Entry'!AH30</f>
        <v>0</v>
      </c>
      <c r="AH28" s="229">
        <f>'Result Entry'!AI30</f>
        <v>0</v>
      </c>
      <c r="AI28" s="229">
        <f>'Result Entry'!AJ30</f>
        <v>0</v>
      </c>
      <c r="AJ28" s="230">
        <f>'Result Entry'!AK30</f>
        <v>0</v>
      </c>
      <c r="AK28" s="229">
        <f>'Result Entry'!AL30</f>
        <v>0</v>
      </c>
      <c r="AL28" s="101">
        <f>'Result Entry'!AM30</f>
        <v>0</v>
      </c>
      <c r="AM28" s="231" t="str">
        <f>'Result Entry'!AN30</f>
        <v/>
      </c>
      <c r="AN28" s="232">
        <f>'Result Entry'!AO30</f>
        <v>0</v>
      </c>
      <c r="AO28" s="224">
        <f>'Result Entry'!AP30</f>
        <v>0</v>
      </c>
      <c r="AP28" s="224">
        <f>'Result Entry'!AQ30</f>
        <v>0</v>
      </c>
      <c r="AQ28" s="225">
        <f>'Result Entry'!AR30</f>
        <v>0</v>
      </c>
      <c r="AR28" s="226">
        <f>'Result Entry'!AS30</f>
        <v>0</v>
      </c>
      <c r="AS28" s="226">
        <f>'Result Entry'!AT30</f>
        <v>0</v>
      </c>
      <c r="AT28" s="227">
        <f>'Result Entry'!AU30</f>
        <v>0</v>
      </c>
      <c r="AU28" s="228">
        <f>'Result Entry'!AV30</f>
        <v>0</v>
      </c>
      <c r="AV28" s="229">
        <f>'Result Entry'!AW30</f>
        <v>0</v>
      </c>
      <c r="AW28" s="229">
        <f>'Result Entry'!AX30</f>
        <v>0</v>
      </c>
      <c r="AX28" s="229">
        <f>'Result Entry'!AY30</f>
        <v>0</v>
      </c>
      <c r="AY28" s="230">
        <f>'Result Entry'!AZ30</f>
        <v>0</v>
      </c>
      <c r="AZ28" s="229">
        <f>'Result Entry'!BA30</f>
        <v>0</v>
      </c>
      <c r="BA28" s="101">
        <f>'Result Entry'!BB30</f>
        <v>0</v>
      </c>
      <c r="BB28" s="231" t="str">
        <f>'Result Entry'!BC30</f>
        <v/>
      </c>
      <c r="BC28" s="232">
        <f>'Result Entry'!BD30</f>
        <v>0</v>
      </c>
      <c r="BD28" s="224">
        <f>'Result Entry'!BE30</f>
        <v>0</v>
      </c>
      <c r="BE28" s="224">
        <f>'Result Entry'!BF30</f>
        <v>0</v>
      </c>
      <c r="BF28" s="225">
        <f>'Result Entry'!BG30</f>
        <v>0</v>
      </c>
      <c r="BG28" s="226">
        <f>'Result Entry'!BH30</f>
        <v>0</v>
      </c>
      <c r="BH28" s="226">
        <f>'Result Entry'!BI30</f>
        <v>0</v>
      </c>
      <c r="BI28" s="227">
        <f>'Result Entry'!BJ30</f>
        <v>0</v>
      </c>
      <c r="BJ28" s="228">
        <f>'Result Entry'!BK30</f>
        <v>0</v>
      </c>
      <c r="BK28" s="229">
        <f>'Result Entry'!BL30</f>
        <v>0</v>
      </c>
      <c r="BL28" s="229">
        <f>'Result Entry'!BM30</f>
        <v>0</v>
      </c>
      <c r="BM28" s="229">
        <f>'Result Entry'!BN30</f>
        <v>0</v>
      </c>
      <c r="BN28" s="230">
        <f>'Result Entry'!BO30</f>
        <v>0</v>
      </c>
      <c r="BO28" s="229">
        <f>'Result Entry'!BP30</f>
        <v>0</v>
      </c>
      <c r="BP28" s="101">
        <f>'Result Entry'!BQ30</f>
        <v>0</v>
      </c>
      <c r="BQ28" s="231" t="str">
        <f>'Result Entry'!BR30</f>
        <v/>
      </c>
      <c r="BR28" s="232">
        <f>'Result Entry'!BS30</f>
        <v>0</v>
      </c>
      <c r="BS28" s="224">
        <f>'Result Entry'!BT30</f>
        <v>0</v>
      </c>
      <c r="BT28" s="224">
        <f>'Result Entry'!BU30</f>
        <v>0</v>
      </c>
      <c r="BU28" s="225">
        <f>'Result Entry'!BV30</f>
        <v>0</v>
      </c>
      <c r="BV28" s="226">
        <f>'Result Entry'!BW30</f>
        <v>0</v>
      </c>
      <c r="BW28" s="226">
        <f>'Result Entry'!BX30</f>
        <v>0</v>
      </c>
      <c r="BX28" s="227">
        <f>'Result Entry'!BY30</f>
        <v>0</v>
      </c>
      <c r="BY28" s="228">
        <f>'Result Entry'!BZ30</f>
        <v>0</v>
      </c>
      <c r="BZ28" s="229">
        <f>'Result Entry'!CA30</f>
        <v>0</v>
      </c>
      <c r="CA28" s="229">
        <f>'Result Entry'!CB30</f>
        <v>0</v>
      </c>
      <c r="CB28" s="229">
        <f>'Result Entry'!CC30</f>
        <v>0</v>
      </c>
      <c r="CC28" s="230">
        <f>'Result Entry'!CD30</f>
        <v>0</v>
      </c>
      <c r="CD28" s="229">
        <f>'Result Entry'!CE30</f>
        <v>0</v>
      </c>
      <c r="CE28" s="101">
        <f>'Result Entry'!CF30</f>
        <v>0</v>
      </c>
      <c r="CF28" s="231" t="str">
        <f>'Result Entry'!CG30</f>
        <v/>
      </c>
      <c r="CG28" s="241">
        <f>'Result Entry'!CH30</f>
        <v>0</v>
      </c>
      <c r="CH28" s="234">
        <f>'Result Entry'!CI30</f>
        <v>0</v>
      </c>
      <c r="CI28" s="234">
        <f>'Result Entry'!CJ30</f>
        <v>0</v>
      </c>
      <c r="CJ28" s="234">
        <f>'Result Entry'!CK30</f>
        <v>0</v>
      </c>
      <c r="CK28" s="234">
        <f>'Result Entry'!CL30</f>
        <v>0</v>
      </c>
      <c r="CL28" s="242">
        <f>'Result Entry'!CM30</f>
        <v>0</v>
      </c>
      <c r="CM28" s="101">
        <f>'Result Entry'!CN30</f>
        <v>0</v>
      </c>
      <c r="CN28" s="231" t="str">
        <f>'Result Entry'!CO30</f>
        <v/>
      </c>
      <c r="CO28" s="241">
        <f>'Result Entry'!CP30</f>
        <v>0</v>
      </c>
      <c r="CP28" s="234">
        <f>'Result Entry'!CQ30</f>
        <v>0</v>
      </c>
      <c r="CQ28" s="234">
        <f>'Result Entry'!CR30</f>
        <v>0</v>
      </c>
      <c r="CR28" s="234">
        <f>'Result Entry'!CS30</f>
        <v>0</v>
      </c>
      <c r="CS28" s="234">
        <f>'Result Entry'!CT30</f>
        <v>0</v>
      </c>
      <c r="CT28" s="242">
        <f>'Result Entry'!CU30</f>
        <v>0</v>
      </c>
      <c r="CU28" s="101">
        <f>'Result Entry'!CV30</f>
        <v>0</v>
      </c>
      <c r="CV28" s="231" t="str">
        <f>'Result Entry'!CW30</f>
        <v/>
      </c>
      <c r="CW28" s="241">
        <f>'Result Entry'!CX30</f>
        <v>0</v>
      </c>
      <c r="CX28" s="234">
        <f>'Result Entry'!CY30</f>
        <v>0</v>
      </c>
      <c r="CY28" s="234">
        <f>'Result Entry'!CZ30</f>
        <v>0</v>
      </c>
      <c r="CZ28" s="234">
        <f>'Result Entry'!DA30</f>
        <v>0</v>
      </c>
      <c r="DA28" s="234">
        <f>'Result Entry'!DB30</f>
        <v>0</v>
      </c>
      <c r="DB28" s="242">
        <f>'Result Entry'!DC30</f>
        <v>0</v>
      </c>
      <c r="DC28" s="101">
        <f>'Result Entry'!DD30</f>
        <v>0</v>
      </c>
      <c r="DD28" s="231" t="str">
        <f>'Result Entry'!DE30</f>
        <v/>
      </c>
      <c r="DE28" s="241">
        <f>'Result Entry'!DF30</f>
        <v>0</v>
      </c>
      <c r="DF28" s="234">
        <f>'Result Entry'!DG30</f>
        <v>0</v>
      </c>
      <c r="DG28" s="234">
        <f>'Result Entry'!DH30</f>
        <v>0</v>
      </c>
      <c r="DH28" s="234">
        <f>'Result Entry'!DI30</f>
        <v>0</v>
      </c>
      <c r="DI28" s="234">
        <f>'Result Entry'!DJ30</f>
        <v>0</v>
      </c>
      <c r="DJ28" s="242">
        <f>'Result Entry'!DK30</f>
        <v>0</v>
      </c>
      <c r="DK28" s="101" t="str">
        <f>'Result Entry'!DL30</f>
        <v/>
      </c>
      <c r="DL28" s="231" t="str">
        <f>'Result Entry'!DM30</f>
        <v/>
      </c>
      <c r="DM28" s="243">
        <f>'Result Entry'!DN30</f>
        <v>0</v>
      </c>
      <c r="DN28" s="244">
        <f>'Result Entry'!DO30</f>
        <v>0</v>
      </c>
      <c r="DO28" s="245" t="str">
        <f>'Result Entry'!DP30</f>
        <v/>
      </c>
      <c r="DP28" s="237">
        <f>'Result Entry'!DQ30</f>
        <v>900</v>
      </c>
      <c r="DQ28" s="238">
        <f>'Result Entry'!DR30</f>
        <v>0</v>
      </c>
      <c r="DR28" s="295">
        <f>'Result Entry'!DS30</f>
        <v>0</v>
      </c>
      <c r="DS28" s="101" t="str">
        <f>'Result Entry'!DT30</f>
        <v/>
      </c>
      <c r="DT28" s="101" t="str">
        <f>'Result Entry'!DU30</f>
        <v/>
      </c>
      <c r="DU28" s="101" t="str">
        <f>'Result Entry'!DV30</f>
        <v/>
      </c>
      <c r="DV28" s="239" t="str">
        <f>'Result Entry'!DW30</f>
        <v/>
      </c>
    </row>
    <row r="29" spans="1:126">
      <c r="A29" s="867"/>
      <c r="B29" s="192">
        <f t="shared" si="0"/>
        <v>0</v>
      </c>
      <c r="C29" s="99">
        <f>'Result Entry'!D31</f>
        <v>0</v>
      </c>
      <c r="D29" s="99">
        <f>'Result Entry'!E31</f>
        <v>0</v>
      </c>
      <c r="E29" s="99">
        <f>'Result Entry'!F31</f>
        <v>0</v>
      </c>
      <c r="F29" s="101">
        <f>'Result Entry'!G31</f>
        <v>0</v>
      </c>
      <c r="G29" s="101">
        <f>'Result Entry'!H31</f>
        <v>0</v>
      </c>
      <c r="H29" s="101">
        <f>'Result Entry'!I31</f>
        <v>0</v>
      </c>
      <c r="I29" s="191">
        <f>'Result Entry'!J31</f>
        <v>0</v>
      </c>
      <c r="J29" s="240">
        <f>'Result Entry'!K31</f>
        <v>0</v>
      </c>
      <c r="K29" s="224">
        <f>'Result Entry'!L31</f>
        <v>0</v>
      </c>
      <c r="L29" s="224">
        <f>'Result Entry'!M31</f>
        <v>0</v>
      </c>
      <c r="M29" s="225">
        <f>'Result Entry'!N31</f>
        <v>0</v>
      </c>
      <c r="N29" s="226">
        <f>'Result Entry'!O31</f>
        <v>0</v>
      </c>
      <c r="O29" s="226">
        <f>'Result Entry'!P31</f>
        <v>0</v>
      </c>
      <c r="P29" s="227">
        <f>'Result Entry'!Q31</f>
        <v>0</v>
      </c>
      <c r="Q29" s="228">
        <f>'Result Entry'!R31</f>
        <v>0</v>
      </c>
      <c r="R29" s="229">
        <f>'Result Entry'!S31</f>
        <v>0</v>
      </c>
      <c r="S29" s="229">
        <f>'Result Entry'!T31</f>
        <v>0</v>
      </c>
      <c r="T29" s="229">
        <f>'Result Entry'!U31</f>
        <v>0</v>
      </c>
      <c r="U29" s="230">
        <f>'Result Entry'!V31</f>
        <v>0</v>
      </c>
      <c r="V29" s="229">
        <f>'Result Entry'!W31</f>
        <v>0</v>
      </c>
      <c r="W29" s="101">
        <f>'Result Entry'!X31</f>
        <v>0</v>
      </c>
      <c r="X29" s="231" t="str">
        <f>'Result Entry'!Y31</f>
        <v/>
      </c>
      <c r="Y29" s="232">
        <f>'Result Entry'!Z31</f>
        <v>0</v>
      </c>
      <c r="Z29" s="224">
        <f>'Result Entry'!AA31</f>
        <v>0</v>
      </c>
      <c r="AA29" s="224">
        <f>'Result Entry'!AB31</f>
        <v>0</v>
      </c>
      <c r="AB29" s="225">
        <f>'Result Entry'!AC31</f>
        <v>0</v>
      </c>
      <c r="AC29" s="226">
        <f>'Result Entry'!AD31</f>
        <v>0</v>
      </c>
      <c r="AD29" s="226">
        <f>'Result Entry'!AE31</f>
        <v>0</v>
      </c>
      <c r="AE29" s="227">
        <f>'Result Entry'!AF31</f>
        <v>0</v>
      </c>
      <c r="AF29" s="228">
        <f>'Result Entry'!AG31</f>
        <v>0</v>
      </c>
      <c r="AG29" s="229">
        <f>'Result Entry'!AH31</f>
        <v>0</v>
      </c>
      <c r="AH29" s="229">
        <f>'Result Entry'!AI31</f>
        <v>0</v>
      </c>
      <c r="AI29" s="229">
        <f>'Result Entry'!AJ31</f>
        <v>0</v>
      </c>
      <c r="AJ29" s="230">
        <f>'Result Entry'!AK31</f>
        <v>0</v>
      </c>
      <c r="AK29" s="229">
        <f>'Result Entry'!AL31</f>
        <v>0</v>
      </c>
      <c r="AL29" s="101">
        <f>'Result Entry'!AM31</f>
        <v>0</v>
      </c>
      <c r="AM29" s="231" t="str">
        <f>'Result Entry'!AN31</f>
        <v/>
      </c>
      <c r="AN29" s="232">
        <f>'Result Entry'!AO31</f>
        <v>0</v>
      </c>
      <c r="AO29" s="224">
        <f>'Result Entry'!AP31</f>
        <v>0</v>
      </c>
      <c r="AP29" s="224">
        <f>'Result Entry'!AQ31</f>
        <v>0</v>
      </c>
      <c r="AQ29" s="225">
        <f>'Result Entry'!AR31</f>
        <v>0</v>
      </c>
      <c r="AR29" s="226">
        <f>'Result Entry'!AS31</f>
        <v>0</v>
      </c>
      <c r="AS29" s="226">
        <f>'Result Entry'!AT31</f>
        <v>0</v>
      </c>
      <c r="AT29" s="227">
        <f>'Result Entry'!AU31</f>
        <v>0</v>
      </c>
      <c r="AU29" s="228">
        <f>'Result Entry'!AV31</f>
        <v>0</v>
      </c>
      <c r="AV29" s="229">
        <f>'Result Entry'!AW31</f>
        <v>0</v>
      </c>
      <c r="AW29" s="229">
        <f>'Result Entry'!AX31</f>
        <v>0</v>
      </c>
      <c r="AX29" s="229">
        <f>'Result Entry'!AY31</f>
        <v>0</v>
      </c>
      <c r="AY29" s="230">
        <f>'Result Entry'!AZ31</f>
        <v>0</v>
      </c>
      <c r="AZ29" s="229">
        <f>'Result Entry'!BA31</f>
        <v>0</v>
      </c>
      <c r="BA29" s="101">
        <f>'Result Entry'!BB31</f>
        <v>0</v>
      </c>
      <c r="BB29" s="231" t="str">
        <f>'Result Entry'!BC31</f>
        <v/>
      </c>
      <c r="BC29" s="232">
        <f>'Result Entry'!BD31</f>
        <v>0</v>
      </c>
      <c r="BD29" s="224">
        <f>'Result Entry'!BE31</f>
        <v>0</v>
      </c>
      <c r="BE29" s="224">
        <f>'Result Entry'!BF31</f>
        <v>0</v>
      </c>
      <c r="BF29" s="225">
        <f>'Result Entry'!BG31</f>
        <v>0</v>
      </c>
      <c r="BG29" s="226">
        <f>'Result Entry'!BH31</f>
        <v>0</v>
      </c>
      <c r="BH29" s="226">
        <f>'Result Entry'!BI31</f>
        <v>0</v>
      </c>
      <c r="BI29" s="227">
        <f>'Result Entry'!BJ31</f>
        <v>0</v>
      </c>
      <c r="BJ29" s="228">
        <f>'Result Entry'!BK31</f>
        <v>0</v>
      </c>
      <c r="BK29" s="229">
        <f>'Result Entry'!BL31</f>
        <v>0</v>
      </c>
      <c r="BL29" s="229">
        <f>'Result Entry'!BM31</f>
        <v>0</v>
      </c>
      <c r="BM29" s="229">
        <f>'Result Entry'!BN31</f>
        <v>0</v>
      </c>
      <c r="BN29" s="230">
        <f>'Result Entry'!BO31</f>
        <v>0</v>
      </c>
      <c r="BO29" s="229">
        <f>'Result Entry'!BP31</f>
        <v>0</v>
      </c>
      <c r="BP29" s="101">
        <f>'Result Entry'!BQ31</f>
        <v>0</v>
      </c>
      <c r="BQ29" s="231" t="str">
        <f>'Result Entry'!BR31</f>
        <v/>
      </c>
      <c r="BR29" s="232">
        <f>'Result Entry'!BS31</f>
        <v>0</v>
      </c>
      <c r="BS29" s="224">
        <f>'Result Entry'!BT31</f>
        <v>0</v>
      </c>
      <c r="BT29" s="224">
        <f>'Result Entry'!BU31</f>
        <v>0</v>
      </c>
      <c r="BU29" s="225">
        <f>'Result Entry'!BV31</f>
        <v>0</v>
      </c>
      <c r="BV29" s="226">
        <f>'Result Entry'!BW31</f>
        <v>0</v>
      </c>
      <c r="BW29" s="226">
        <f>'Result Entry'!BX31</f>
        <v>0</v>
      </c>
      <c r="BX29" s="227">
        <f>'Result Entry'!BY31</f>
        <v>0</v>
      </c>
      <c r="BY29" s="228">
        <f>'Result Entry'!BZ31</f>
        <v>0</v>
      </c>
      <c r="BZ29" s="229">
        <f>'Result Entry'!CA31</f>
        <v>0</v>
      </c>
      <c r="CA29" s="229">
        <f>'Result Entry'!CB31</f>
        <v>0</v>
      </c>
      <c r="CB29" s="229">
        <f>'Result Entry'!CC31</f>
        <v>0</v>
      </c>
      <c r="CC29" s="230">
        <f>'Result Entry'!CD31</f>
        <v>0</v>
      </c>
      <c r="CD29" s="229">
        <f>'Result Entry'!CE31</f>
        <v>0</v>
      </c>
      <c r="CE29" s="101">
        <f>'Result Entry'!CF31</f>
        <v>0</v>
      </c>
      <c r="CF29" s="231" t="str">
        <f>'Result Entry'!CG31</f>
        <v/>
      </c>
      <c r="CG29" s="241">
        <f>'Result Entry'!CH31</f>
        <v>0</v>
      </c>
      <c r="CH29" s="234">
        <f>'Result Entry'!CI31</f>
        <v>0</v>
      </c>
      <c r="CI29" s="234">
        <f>'Result Entry'!CJ31</f>
        <v>0</v>
      </c>
      <c r="CJ29" s="234">
        <f>'Result Entry'!CK31</f>
        <v>0</v>
      </c>
      <c r="CK29" s="234">
        <f>'Result Entry'!CL31</f>
        <v>0</v>
      </c>
      <c r="CL29" s="242">
        <f>'Result Entry'!CM31</f>
        <v>0</v>
      </c>
      <c r="CM29" s="101">
        <f>'Result Entry'!CN31</f>
        <v>0</v>
      </c>
      <c r="CN29" s="231" t="str">
        <f>'Result Entry'!CO31</f>
        <v/>
      </c>
      <c r="CO29" s="241">
        <f>'Result Entry'!CP31</f>
        <v>0</v>
      </c>
      <c r="CP29" s="234">
        <f>'Result Entry'!CQ31</f>
        <v>0</v>
      </c>
      <c r="CQ29" s="234">
        <f>'Result Entry'!CR31</f>
        <v>0</v>
      </c>
      <c r="CR29" s="234">
        <f>'Result Entry'!CS31</f>
        <v>0</v>
      </c>
      <c r="CS29" s="234">
        <f>'Result Entry'!CT31</f>
        <v>0</v>
      </c>
      <c r="CT29" s="242">
        <f>'Result Entry'!CU31</f>
        <v>0</v>
      </c>
      <c r="CU29" s="101">
        <f>'Result Entry'!CV31</f>
        <v>0</v>
      </c>
      <c r="CV29" s="231" t="str">
        <f>'Result Entry'!CW31</f>
        <v/>
      </c>
      <c r="CW29" s="241">
        <f>'Result Entry'!CX31</f>
        <v>0</v>
      </c>
      <c r="CX29" s="234">
        <f>'Result Entry'!CY31</f>
        <v>0</v>
      </c>
      <c r="CY29" s="234">
        <f>'Result Entry'!CZ31</f>
        <v>0</v>
      </c>
      <c r="CZ29" s="234">
        <f>'Result Entry'!DA31</f>
        <v>0</v>
      </c>
      <c r="DA29" s="234">
        <f>'Result Entry'!DB31</f>
        <v>0</v>
      </c>
      <c r="DB29" s="242">
        <f>'Result Entry'!DC31</f>
        <v>0</v>
      </c>
      <c r="DC29" s="101">
        <f>'Result Entry'!DD31</f>
        <v>0</v>
      </c>
      <c r="DD29" s="231" t="str">
        <f>'Result Entry'!DE31</f>
        <v/>
      </c>
      <c r="DE29" s="241">
        <f>'Result Entry'!DF31</f>
        <v>0</v>
      </c>
      <c r="DF29" s="234">
        <f>'Result Entry'!DG31</f>
        <v>0</v>
      </c>
      <c r="DG29" s="234">
        <f>'Result Entry'!DH31</f>
        <v>0</v>
      </c>
      <c r="DH29" s="234">
        <f>'Result Entry'!DI31</f>
        <v>0</v>
      </c>
      <c r="DI29" s="234">
        <f>'Result Entry'!DJ31</f>
        <v>0</v>
      </c>
      <c r="DJ29" s="242">
        <f>'Result Entry'!DK31</f>
        <v>0</v>
      </c>
      <c r="DK29" s="101" t="str">
        <f>'Result Entry'!DL31</f>
        <v/>
      </c>
      <c r="DL29" s="231" t="str">
        <f>'Result Entry'!DM31</f>
        <v/>
      </c>
      <c r="DM29" s="243">
        <f>'Result Entry'!DN31</f>
        <v>0</v>
      </c>
      <c r="DN29" s="244">
        <f>'Result Entry'!DO31</f>
        <v>0</v>
      </c>
      <c r="DO29" s="245" t="str">
        <f>'Result Entry'!DP31</f>
        <v/>
      </c>
      <c r="DP29" s="237">
        <f>'Result Entry'!DQ31</f>
        <v>900</v>
      </c>
      <c r="DQ29" s="238">
        <f>'Result Entry'!DR31</f>
        <v>0</v>
      </c>
      <c r="DR29" s="295">
        <f>'Result Entry'!DS31</f>
        <v>0</v>
      </c>
      <c r="DS29" s="101" t="str">
        <f>'Result Entry'!DT31</f>
        <v/>
      </c>
      <c r="DT29" s="101" t="str">
        <f>'Result Entry'!DU31</f>
        <v/>
      </c>
      <c r="DU29" s="101" t="str">
        <f>'Result Entry'!DV31</f>
        <v/>
      </c>
      <c r="DV29" s="239" t="str">
        <f>'Result Entry'!DW31</f>
        <v/>
      </c>
    </row>
    <row r="30" spans="1:126">
      <c r="A30" s="867"/>
      <c r="B30" s="192">
        <f t="shared" si="0"/>
        <v>0</v>
      </c>
      <c r="C30" s="99">
        <f>'Result Entry'!D32</f>
        <v>0</v>
      </c>
      <c r="D30" s="99">
        <f>'Result Entry'!E32</f>
        <v>0</v>
      </c>
      <c r="E30" s="99">
        <f>'Result Entry'!F32</f>
        <v>0</v>
      </c>
      <c r="F30" s="101">
        <f>'Result Entry'!G32</f>
        <v>0</v>
      </c>
      <c r="G30" s="101">
        <f>'Result Entry'!H32</f>
        <v>0</v>
      </c>
      <c r="H30" s="101">
        <f>'Result Entry'!I32</f>
        <v>0</v>
      </c>
      <c r="I30" s="191">
        <f>'Result Entry'!J32</f>
        <v>0</v>
      </c>
      <c r="J30" s="240">
        <f>'Result Entry'!K32</f>
        <v>0</v>
      </c>
      <c r="K30" s="224">
        <f>'Result Entry'!L32</f>
        <v>0</v>
      </c>
      <c r="L30" s="224">
        <f>'Result Entry'!M32</f>
        <v>0</v>
      </c>
      <c r="M30" s="225">
        <f>'Result Entry'!N32</f>
        <v>0</v>
      </c>
      <c r="N30" s="226">
        <f>'Result Entry'!O32</f>
        <v>0</v>
      </c>
      <c r="O30" s="226">
        <f>'Result Entry'!P32</f>
        <v>0</v>
      </c>
      <c r="P30" s="227">
        <f>'Result Entry'!Q32</f>
        <v>0</v>
      </c>
      <c r="Q30" s="228">
        <f>'Result Entry'!R32</f>
        <v>0</v>
      </c>
      <c r="R30" s="229">
        <f>'Result Entry'!S32</f>
        <v>0</v>
      </c>
      <c r="S30" s="229">
        <f>'Result Entry'!T32</f>
        <v>0</v>
      </c>
      <c r="T30" s="229">
        <f>'Result Entry'!U32</f>
        <v>0</v>
      </c>
      <c r="U30" s="230">
        <f>'Result Entry'!V32</f>
        <v>0</v>
      </c>
      <c r="V30" s="229">
        <f>'Result Entry'!W32</f>
        <v>0</v>
      </c>
      <c r="W30" s="101">
        <f>'Result Entry'!X32</f>
        <v>0</v>
      </c>
      <c r="X30" s="231" t="str">
        <f>'Result Entry'!Y32</f>
        <v/>
      </c>
      <c r="Y30" s="232">
        <f>'Result Entry'!Z32</f>
        <v>0</v>
      </c>
      <c r="Z30" s="224">
        <f>'Result Entry'!AA32</f>
        <v>0</v>
      </c>
      <c r="AA30" s="224">
        <f>'Result Entry'!AB32</f>
        <v>0</v>
      </c>
      <c r="AB30" s="225">
        <f>'Result Entry'!AC32</f>
        <v>0</v>
      </c>
      <c r="AC30" s="226">
        <f>'Result Entry'!AD32</f>
        <v>0</v>
      </c>
      <c r="AD30" s="226">
        <f>'Result Entry'!AE32</f>
        <v>0</v>
      </c>
      <c r="AE30" s="227">
        <f>'Result Entry'!AF32</f>
        <v>0</v>
      </c>
      <c r="AF30" s="228">
        <f>'Result Entry'!AG32</f>
        <v>0</v>
      </c>
      <c r="AG30" s="229">
        <f>'Result Entry'!AH32</f>
        <v>0</v>
      </c>
      <c r="AH30" s="229">
        <f>'Result Entry'!AI32</f>
        <v>0</v>
      </c>
      <c r="AI30" s="229">
        <f>'Result Entry'!AJ32</f>
        <v>0</v>
      </c>
      <c r="AJ30" s="230">
        <f>'Result Entry'!AK32</f>
        <v>0</v>
      </c>
      <c r="AK30" s="229">
        <f>'Result Entry'!AL32</f>
        <v>0</v>
      </c>
      <c r="AL30" s="101">
        <f>'Result Entry'!AM32</f>
        <v>0</v>
      </c>
      <c r="AM30" s="231" t="str">
        <f>'Result Entry'!AN32</f>
        <v/>
      </c>
      <c r="AN30" s="232">
        <f>'Result Entry'!AO32</f>
        <v>0</v>
      </c>
      <c r="AO30" s="224">
        <f>'Result Entry'!AP32</f>
        <v>0</v>
      </c>
      <c r="AP30" s="224">
        <f>'Result Entry'!AQ32</f>
        <v>0</v>
      </c>
      <c r="AQ30" s="225">
        <f>'Result Entry'!AR32</f>
        <v>0</v>
      </c>
      <c r="AR30" s="226">
        <f>'Result Entry'!AS32</f>
        <v>0</v>
      </c>
      <c r="AS30" s="226">
        <f>'Result Entry'!AT32</f>
        <v>0</v>
      </c>
      <c r="AT30" s="227">
        <f>'Result Entry'!AU32</f>
        <v>0</v>
      </c>
      <c r="AU30" s="228">
        <f>'Result Entry'!AV32</f>
        <v>0</v>
      </c>
      <c r="AV30" s="229">
        <f>'Result Entry'!AW32</f>
        <v>0</v>
      </c>
      <c r="AW30" s="229">
        <f>'Result Entry'!AX32</f>
        <v>0</v>
      </c>
      <c r="AX30" s="229">
        <f>'Result Entry'!AY32</f>
        <v>0</v>
      </c>
      <c r="AY30" s="230">
        <f>'Result Entry'!AZ32</f>
        <v>0</v>
      </c>
      <c r="AZ30" s="229">
        <f>'Result Entry'!BA32</f>
        <v>0</v>
      </c>
      <c r="BA30" s="101">
        <f>'Result Entry'!BB32</f>
        <v>0</v>
      </c>
      <c r="BB30" s="231" t="str">
        <f>'Result Entry'!BC32</f>
        <v/>
      </c>
      <c r="BC30" s="232">
        <f>'Result Entry'!BD32</f>
        <v>0</v>
      </c>
      <c r="BD30" s="224">
        <f>'Result Entry'!BE32</f>
        <v>0</v>
      </c>
      <c r="BE30" s="224">
        <f>'Result Entry'!BF32</f>
        <v>0</v>
      </c>
      <c r="BF30" s="225">
        <f>'Result Entry'!BG32</f>
        <v>0</v>
      </c>
      <c r="BG30" s="226">
        <f>'Result Entry'!BH32</f>
        <v>0</v>
      </c>
      <c r="BH30" s="226">
        <f>'Result Entry'!BI32</f>
        <v>0</v>
      </c>
      <c r="BI30" s="227">
        <f>'Result Entry'!BJ32</f>
        <v>0</v>
      </c>
      <c r="BJ30" s="228">
        <f>'Result Entry'!BK32</f>
        <v>0</v>
      </c>
      <c r="BK30" s="229">
        <f>'Result Entry'!BL32</f>
        <v>0</v>
      </c>
      <c r="BL30" s="229">
        <f>'Result Entry'!BM32</f>
        <v>0</v>
      </c>
      <c r="BM30" s="229">
        <f>'Result Entry'!BN32</f>
        <v>0</v>
      </c>
      <c r="BN30" s="230">
        <f>'Result Entry'!BO32</f>
        <v>0</v>
      </c>
      <c r="BO30" s="229">
        <f>'Result Entry'!BP32</f>
        <v>0</v>
      </c>
      <c r="BP30" s="101">
        <f>'Result Entry'!BQ32</f>
        <v>0</v>
      </c>
      <c r="BQ30" s="231" t="str">
        <f>'Result Entry'!BR32</f>
        <v/>
      </c>
      <c r="BR30" s="232">
        <f>'Result Entry'!BS32</f>
        <v>0</v>
      </c>
      <c r="BS30" s="224">
        <f>'Result Entry'!BT32</f>
        <v>0</v>
      </c>
      <c r="BT30" s="224">
        <f>'Result Entry'!BU32</f>
        <v>0</v>
      </c>
      <c r="BU30" s="225">
        <f>'Result Entry'!BV32</f>
        <v>0</v>
      </c>
      <c r="BV30" s="226">
        <f>'Result Entry'!BW32</f>
        <v>0</v>
      </c>
      <c r="BW30" s="226">
        <f>'Result Entry'!BX32</f>
        <v>0</v>
      </c>
      <c r="BX30" s="227">
        <f>'Result Entry'!BY32</f>
        <v>0</v>
      </c>
      <c r="BY30" s="228">
        <f>'Result Entry'!BZ32</f>
        <v>0</v>
      </c>
      <c r="BZ30" s="229">
        <f>'Result Entry'!CA32</f>
        <v>0</v>
      </c>
      <c r="CA30" s="229">
        <f>'Result Entry'!CB32</f>
        <v>0</v>
      </c>
      <c r="CB30" s="229">
        <f>'Result Entry'!CC32</f>
        <v>0</v>
      </c>
      <c r="CC30" s="230">
        <f>'Result Entry'!CD32</f>
        <v>0</v>
      </c>
      <c r="CD30" s="229">
        <f>'Result Entry'!CE32</f>
        <v>0</v>
      </c>
      <c r="CE30" s="101">
        <f>'Result Entry'!CF32</f>
        <v>0</v>
      </c>
      <c r="CF30" s="231" t="str">
        <f>'Result Entry'!CG32</f>
        <v/>
      </c>
      <c r="CG30" s="241">
        <f>'Result Entry'!CH32</f>
        <v>0</v>
      </c>
      <c r="CH30" s="234">
        <f>'Result Entry'!CI32</f>
        <v>0</v>
      </c>
      <c r="CI30" s="234">
        <f>'Result Entry'!CJ32</f>
        <v>0</v>
      </c>
      <c r="CJ30" s="234">
        <f>'Result Entry'!CK32</f>
        <v>0</v>
      </c>
      <c r="CK30" s="234">
        <f>'Result Entry'!CL32</f>
        <v>0</v>
      </c>
      <c r="CL30" s="242">
        <f>'Result Entry'!CM32</f>
        <v>0</v>
      </c>
      <c r="CM30" s="101">
        <f>'Result Entry'!CN32</f>
        <v>0</v>
      </c>
      <c r="CN30" s="231" t="str">
        <f>'Result Entry'!CO32</f>
        <v/>
      </c>
      <c r="CO30" s="241">
        <f>'Result Entry'!CP32</f>
        <v>0</v>
      </c>
      <c r="CP30" s="234">
        <f>'Result Entry'!CQ32</f>
        <v>0</v>
      </c>
      <c r="CQ30" s="234">
        <f>'Result Entry'!CR32</f>
        <v>0</v>
      </c>
      <c r="CR30" s="234">
        <f>'Result Entry'!CS32</f>
        <v>0</v>
      </c>
      <c r="CS30" s="234">
        <f>'Result Entry'!CT32</f>
        <v>0</v>
      </c>
      <c r="CT30" s="242">
        <f>'Result Entry'!CU32</f>
        <v>0</v>
      </c>
      <c r="CU30" s="101">
        <f>'Result Entry'!CV32</f>
        <v>0</v>
      </c>
      <c r="CV30" s="231" t="str">
        <f>'Result Entry'!CW32</f>
        <v/>
      </c>
      <c r="CW30" s="241">
        <f>'Result Entry'!CX32</f>
        <v>0</v>
      </c>
      <c r="CX30" s="234">
        <f>'Result Entry'!CY32</f>
        <v>0</v>
      </c>
      <c r="CY30" s="234">
        <f>'Result Entry'!CZ32</f>
        <v>0</v>
      </c>
      <c r="CZ30" s="234">
        <f>'Result Entry'!DA32</f>
        <v>0</v>
      </c>
      <c r="DA30" s="234">
        <f>'Result Entry'!DB32</f>
        <v>0</v>
      </c>
      <c r="DB30" s="242">
        <f>'Result Entry'!DC32</f>
        <v>0</v>
      </c>
      <c r="DC30" s="101">
        <f>'Result Entry'!DD32</f>
        <v>0</v>
      </c>
      <c r="DD30" s="231" t="str">
        <f>'Result Entry'!DE32</f>
        <v/>
      </c>
      <c r="DE30" s="241">
        <f>'Result Entry'!DF32</f>
        <v>0</v>
      </c>
      <c r="DF30" s="234">
        <f>'Result Entry'!DG32</f>
        <v>0</v>
      </c>
      <c r="DG30" s="234">
        <f>'Result Entry'!DH32</f>
        <v>0</v>
      </c>
      <c r="DH30" s="234">
        <f>'Result Entry'!DI32</f>
        <v>0</v>
      </c>
      <c r="DI30" s="234">
        <f>'Result Entry'!DJ32</f>
        <v>0</v>
      </c>
      <c r="DJ30" s="242">
        <f>'Result Entry'!DK32</f>
        <v>0</v>
      </c>
      <c r="DK30" s="101" t="str">
        <f>'Result Entry'!DL32</f>
        <v/>
      </c>
      <c r="DL30" s="231" t="str">
        <f>'Result Entry'!DM32</f>
        <v/>
      </c>
      <c r="DM30" s="243">
        <f>'Result Entry'!DN32</f>
        <v>0</v>
      </c>
      <c r="DN30" s="244">
        <f>'Result Entry'!DO32</f>
        <v>0</v>
      </c>
      <c r="DO30" s="245" t="str">
        <f>'Result Entry'!DP32</f>
        <v/>
      </c>
      <c r="DP30" s="237">
        <f>'Result Entry'!DQ32</f>
        <v>900</v>
      </c>
      <c r="DQ30" s="238">
        <f>'Result Entry'!DR32</f>
        <v>0</v>
      </c>
      <c r="DR30" s="295">
        <f>'Result Entry'!DS32</f>
        <v>0</v>
      </c>
      <c r="DS30" s="101" t="str">
        <f>'Result Entry'!DT32</f>
        <v/>
      </c>
      <c r="DT30" s="101" t="str">
        <f>'Result Entry'!DU32</f>
        <v/>
      </c>
      <c r="DU30" s="101" t="str">
        <f>'Result Entry'!DV32</f>
        <v/>
      </c>
      <c r="DV30" s="239" t="str">
        <f>'Result Entry'!DW32</f>
        <v/>
      </c>
    </row>
    <row r="31" spans="1:126">
      <c r="A31" s="867"/>
      <c r="B31" s="192">
        <f t="shared" si="0"/>
        <v>0</v>
      </c>
      <c r="C31" s="99">
        <f>'Result Entry'!D33</f>
        <v>0</v>
      </c>
      <c r="D31" s="99">
        <f>'Result Entry'!E33</f>
        <v>0</v>
      </c>
      <c r="E31" s="99">
        <f>'Result Entry'!F33</f>
        <v>0</v>
      </c>
      <c r="F31" s="101">
        <f>'Result Entry'!G33</f>
        <v>0</v>
      </c>
      <c r="G31" s="101">
        <f>'Result Entry'!H33</f>
        <v>0</v>
      </c>
      <c r="H31" s="101">
        <f>'Result Entry'!I33</f>
        <v>0</v>
      </c>
      <c r="I31" s="191">
        <f>'Result Entry'!J33</f>
        <v>0</v>
      </c>
      <c r="J31" s="240">
        <f>'Result Entry'!K33</f>
        <v>0</v>
      </c>
      <c r="K31" s="224">
        <f>'Result Entry'!L33</f>
        <v>0</v>
      </c>
      <c r="L31" s="224">
        <f>'Result Entry'!M33</f>
        <v>0</v>
      </c>
      <c r="M31" s="225">
        <f>'Result Entry'!N33</f>
        <v>0</v>
      </c>
      <c r="N31" s="226">
        <f>'Result Entry'!O33</f>
        <v>0</v>
      </c>
      <c r="O31" s="226">
        <f>'Result Entry'!P33</f>
        <v>0</v>
      </c>
      <c r="P31" s="227">
        <f>'Result Entry'!Q33</f>
        <v>0</v>
      </c>
      <c r="Q31" s="228">
        <f>'Result Entry'!R33</f>
        <v>0</v>
      </c>
      <c r="R31" s="229">
        <f>'Result Entry'!S33</f>
        <v>0</v>
      </c>
      <c r="S31" s="229">
        <f>'Result Entry'!T33</f>
        <v>0</v>
      </c>
      <c r="T31" s="229">
        <f>'Result Entry'!U33</f>
        <v>0</v>
      </c>
      <c r="U31" s="230">
        <f>'Result Entry'!V33</f>
        <v>0</v>
      </c>
      <c r="V31" s="229">
        <f>'Result Entry'!W33</f>
        <v>0</v>
      </c>
      <c r="W31" s="101">
        <f>'Result Entry'!X33</f>
        <v>0</v>
      </c>
      <c r="X31" s="231" t="str">
        <f>'Result Entry'!Y33</f>
        <v/>
      </c>
      <c r="Y31" s="232">
        <f>'Result Entry'!Z33</f>
        <v>0</v>
      </c>
      <c r="Z31" s="224">
        <f>'Result Entry'!AA33</f>
        <v>0</v>
      </c>
      <c r="AA31" s="224">
        <f>'Result Entry'!AB33</f>
        <v>0</v>
      </c>
      <c r="AB31" s="225">
        <f>'Result Entry'!AC33</f>
        <v>0</v>
      </c>
      <c r="AC31" s="226">
        <f>'Result Entry'!AD33</f>
        <v>0</v>
      </c>
      <c r="AD31" s="226">
        <f>'Result Entry'!AE33</f>
        <v>0</v>
      </c>
      <c r="AE31" s="227">
        <f>'Result Entry'!AF33</f>
        <v>0</v>
      </c>
      <c r="AF31" s="228">
        <f>'Result Entry'!AG33</f>
        <v>0</v>
      </c>
      <c r="AG31" s="229">
        <f>'Result Entry'!AH33</f>
        <v>0</v>
      </c>
      <c r="AH31" s="229">
        <f>'Result Entry'!AI33</f>
        <v>0</v>
      </c>
      <c r="AI31" s="229">
        <f>'Result Entry'!AJ33</f>
        <v>0</v>
      </c>
      <c r="AJ31" s="230">
        <f>'Result Entry'!AK33</f>
        <v>0</v>
      </c>
      <c r="AK31" s="229">
        <f>'Result Entry'!AL33</f>
        <v>0</v>
      </c>
      <c r="AL31" s="101">
        <f>'Result Entry'!AM33</f>
        <v>0</v>
      </c>
      <c r="AM31" s="231" t="str">
        <f>'Result Entry'!AN33</f>
        <v/>
      </c>
      <c r="AN31" s="232">
        <f>'Result Entry'!AO33</f>
        <v>0</v>
      </c>
      <c r="AO31" s="224">
        <f>'Result Entry'!AP33</f>
        <v>0</v>
      </c>
      <c r="AP31" s="224">
        <f>'Result Entry'!AQ33</f>
        <v>0</v>
      </c>
      <c r="AQ31" s="225">
        <f>'Result Entry'!AR33</f>
        <v>0</v>
      </c>
      <c r="AR31" s="226">
        <f>'Result Entry'!AS33</f>
        <v>0</v>
      </c>
      <c r="AS31" s="226">
        <f>'Result Entry'!AT33</f>
        <v>0</v>
      </c>
      <c r="AT31" s="227">
        <f>'Result Entry'!AU33</f>
        <v>0</v>
      </c>
      <c r="AU31" s="228">
        <f>'Result Entry'!AV33</f>
        <v>0</v>
      </c>
      <c r="AV31" s="229">
        <f>'Result Entry'!AW33</f>
        <v>0</v>
      </c>
      <c r="AW31" s="229">
        <f>'Result Entry'!AX33</f>
        <v>0</v>
      </c>
      <c r="AX31" s="229">
        <f>'Result Entry'!AY33</f>
        <v>0</v>
      </c>
      <c r="AY31" s="230">
        <f>'Result Entry'!AZ33</f>
        <v>0</v>
      </c>
      <c r="AZ31" s="229">
        <f>'Result Entry'!BA33</f>
        <v>0</v>
      </c>
      <c r="BA31" s="101">
        <f>'Result Entry'!BB33</f>
        <v>0</v>
      </c>
      <c r="BB31" s="231" t="str">
        <f>'Result Entry'!BC33</f>
        <v/>
      </c>
      <c r="BC31" s="232">
        <f>'Result Entry'!BD33</f>
        <v>0</v>
      </c>
      <c r="BD31" s="224">
        <f>'Result Entry'!BE33</f>
        <v>0</v>
      </c>
      <c r="BE31" s="224">
        <f>'Result Entry'!BF33</f>
        <v>0</v>
      </c>
      <c r="BF31" s="225">
        <f>'Result Entry'!BG33</f>
        <v>0</v>
      </c>
      <c r="BG31" s="226">
        <f>'Result Entry'!BH33</f>
        <v>0</v>
      </c>
      <c r="BH31" s="226">
        <f>'Result Entry'!BI33</f>
        <v>0</v>
      </c>
      <c r="BI31" s="227">
        <f>'Result Entry'!BJ33</f>
        <v>0</v>
      </c>
      <c r="BJ31" s="228">
        <f>'Result Entry'!BK33</f>
        <v>0</v>
      </c>
      <c r="BK31" s="229">
        <f>'Result Entry'!BL33</f>
        <v>0</v>
      </c>
      <c r="BL31" s="229">
        <f>'Result Entry'!BM33</f>
        <v>0</v>
      </c>
      <c r="BM31" s="229">
        <f>'Result Entry'!BN33</f>
        <v>0</v>
      </c>
      <c r="BN31" s="230">
        <f>'Result Entry'!BO33</f>
        <v>0</v>
      </c>
      <c r="BO31" s="229">
        <f>'Result Entry'!BP33</f>
        <v>0</v>
      </c>
      <c r="BP31" s="101">
        <f>'Result Entry'!BQ33</f>
        <v>0</v>
      </c>
      <c r="BQ31" s="231" t="str">
        <f>'Result Entry'!BR33</f>
        <v/>
      </c>
      <c r="BR31" s="232">
        <f>'Result Entry'!BS33</f>
        <v>0</v>
      </c>
      <c r="BS31" s="224">
        <f>'Result Entry'!BT33</f>
        <v>0</v>
      </c>
      <c r="BT31" s="224">
        <f>'Result Entry'!BU33</f>
        <v>0</v>
      </c>
      <c r="BU31" s="225">
        <f>'Result Entry'!BV33</f>
        <v>0</v>
      </c>
      <c r="BV31" s="226">
        <f>'Result Entry'!BW33</f>
        <v>0</v>
      </c>
      <c r="BW31" s="226">
        <f>'Result Entry'!BX33</f>
        <v>0</v>
      </c>
      <c r="BX31" s="227">
        <f>'Result Entry'!BY33</f>
        <v>0</v>
      </c>
      <c r="BY31" s="228">
        <f>'Result Entry'!BZ33</f>
        <v>0</v>
      </c>
      <c r="BZ31" s="229">
        <f>'Result Entry'!CA33</f>
        <v>0</v>
      </c>
      <c r="CA31" s="229">
        <f>'Result Entry'!CB33</f>
        <v>0</v>
      </c>
      <c r="CB31" s="229">
        <f>'Result Entry'!CC33</f>
        <v>0</v>
      </c>
      <c r="CC31" s="230">
        <f>'Result Entry'!CD33</f>
        <v>0</v>
      </c>
      <c r="CD31" s="229">
        <f>'Result Entry'!CE33</f>
        <v>0</v>
      </c>
      <c r="CE31" s="101">
        <f>'Result Entry'!CF33</f>
        <v>0</v>
      </c>
      <c r="CF31" s="231" t="str">
        <f>'Result Entry'!CG33</f>
        <v/>
      </c>
      <c r="CG31" s="241">
        <f>'Result Entry'!CH33</f>
        <v>0</v>
      </c>
      <c r="CH31" s="234">
        <f>'Result Entry'!CI33</f>
        <v>0</v>
      </c>
      <c r="CI31" s="234">
        <f>'Result Entry'!CJ33</f>
        <v>0</v>
      </c>
      <c r="CJ31" s="234">
        <f>'Result Entry'!CK33</f>
        <v>0</v>
      </c>
      <c r="CK31" s="234">
        <f>'Result Entry'!CL33</f>
        <v>0</v>
      </c>
      <c r="CL31" s="242">
        <f>'Result Entry'!CM33</f>
        <v>0</v>
      </c>
      <c r="CM31" s="101">
        <f>'Result Entry'!CN33</f>
        <v>0</v>
      </c>
      <c r="CN31" s="231" t="str">
        <f>'Result Entry'!CO33</f>
        <v/>
      </c>
      <c r="CO31" s="241">
        <f>'Result Entry'!CP33</f>
        <v>0</v>
      </c>
      <c r="CP31" s="234">
        <f>'Result Entry'!CQ33</f>
        <v>0</v>
      </c>
      <c r="CQ31" s="234">
        <f>'Result Entry'!CR33</f>
        <v>0</v>
      </c>
      <c r="CR31" s="234">
        <f>'Result Entry'!CS33</f>
        <v>0</v>
      </c>
      <c r="CS31" s="234">
        <f>'Result Entry'!CT33</f>
        <v>0</v>
      </c>
      <c r="CT31" s="242">
        <f>'Result Entry'!CU33</f>
        <v>0</v>
      </c>
      <c r="CU31" s="101">
        <f>'Result Entry'!CV33</f>
        <v>0</v>
      </c>
      <c r="CV31" s="231" t="str">
        <f>'Result Entry'!CW33</f>
        <v/>
      </c>
      <c r="CW31" s="241">
        <f>'Result Entry'!CX33</f>
        <v>0</v>
      </c>
      <c r="CX31" s="234">
        <f>'Result Entry'!CY33</f>
        <v>0</v>
      </c>
      <c r="CY31" s="234">
        <f>'Result Entry'!CZ33</f>
        <v>0</v>
      </c>
      <c r="CZ31" s="234">
        <f>'Result Entry'!DA33</f>
        <v>0</v>
      </c>
      <c r="DA31" s="234">
        <f>'Result Entry'!DB33</f>
        <v>0</v>
      </c>
      <c r="DB31" s="242">
        <f>'Result Entry'!DC33</f>
        <v>0</v>
      </c>
      <c r="DC31" s="101">
        <f>'Result Entry'!DD33</f>
        <v>0</v>
      </c>
      <c r="DD31" s="231" t="str">
        <f>'Result Entry'!DE33</f>
        <v/>
      </c>
      <c r="DE31" s="241">
        <f>'Result Entry'!DF33</f>
        <v>0</v>
      </c>
      <c r="DF31" s="234">
        <f>'Result Entry'!DG33</f>
        <v>0</v>
      </c>
      <c r="DG31" s="234">
        <f>'Result Entry'!DH33</f>
        <v>0</v>
      </c>
      <c r="DH31" s="234">
        <f>'Result Entry'!DI33</f>
        <v>0</v>
      </c>
      <c r="DI31" s="234">
        <f>'Result Entry'!DJ33</f>
        <v>0</v>
      </c>
      <c r="DJ31" s="242">
        <f>'Result Entry'!DK33</f>
        <v>0</v>
      </c>
      <c r="DK31" s="101" t="str">
        <f>'Result Entry'!DL33</f>
        <v/>
      </c>
      <c r="DL31" s="231" t="str">
        <f>'Result Entry'!DM33</f>
        <v/>
      </c>
      <c r="DM31" s="243">
        <f>'Result Entry'!DN33</f>
        <v>0</v>
      </c>
      <c r="DN31" s="244">
        <f>'Result Entry'!DO33</f>
        <v>0</v>
      </c>
      <c r="DO31" s="245" t="str">
        <f>'Result Entry'!DP33</f>
        <v/>
      </c>
      <c r="DP31" s="237">
        <f>'Result Entry'!DQ33</f>
        <v>900</v>
      </c>
      <c r="DQ31" s="238">
        <f>'Result Entry'!DR33</f>
        <v>0</v>
      </c>
      <c r="DR31" s="295">
        <f>'Result Entry'!DS33</f>
        <v>0</v>
      </c>
      <c r="DS31" s="101" t="str">
        <f>'Result Entry'!DT33</f>
        <v/>
      </c>
      <c r="DT31" s="101" t="str">
        <f>'Result Entry'!DU33</f>
        <v/>
      </c>
      <c r="DU31" s="101" t="str">
        <f>'Result Entry'!DV33</f>
        <v/>
      </c>
      <c r="DV31" s="239" t="str">
        <f>'Result Entry'!DW33</f>
        <v/>
      </c>
    </row>
    <row r="32" spans="1:126">
      <c r="A32" s="867"/>
      <c r="B32" s="192">
        <f t="shared" si="0"/>
        <v>0</v>
      </c>
      <c r="C32" s="99">
        <f>'Result Entry'!D34</f>
        <v>0</v>
      </c>
      <c r="D32" s="99">
        <f>'Result Entry'!E34</f>
        <v>0</v>
      </c>
      <c r="E32" s="99">
        <f>'Result Entry'!F34</f>
        <v>0</v>
      </c>
      <c r="F32" s="101">
        <f>'Result Entry'!G34</f>
        <v>0</v>
      </c>
      <c r="G32" s="101">
        <f>'Result Entry'!H34</f>
        <v>0</v>
      </c>
      <c r="H32" s="101">
        <f>'Result Entry'!I34</f>
        <v>0</v>
      </c>
      <c r="I32" s="191">
        <f>'Result Entry'!J34</f>
        <v>0</v>
      </c>
      <c r="J32" s="240">
        <f>'Result Entry'!K34</f>
        <v>0</v>
      </c>
      <c r="K32" s="224">
        <f>'Result Entry'!L34</f>
        <v>0</v>
      </c>
      <c r="L32" s="224">
        <f>'Result Entry'!M34</f>
        <v>0</v>
      </c>
      <c r="M32" s="225">
        <f>'Result Entry'!N34</f>
        <v>0</v>
      </c>
      <c r="N32" s="226">
        <f>'Result Entry'!O34</f>
        <v>0</v>
      </c>
      <c r="O32" s="226">
        <f>'Result Entry'!P34</f>
        <v>0</v>
      </c>
      <c r="P32" s="227">
        <f>'Result Entry'!Q34</f>
        <v>0</v>
      </c>
      <c r="Q32" s="228">
        <f>'Result Entry'!R34</f>
        <v>0</v>
      </c>
      <c r="R32" s="229">
        <f>'Result Entry'!S34</f>
        <v>0</v>
      </c>
      <c r="S32" s="229">
        <f>'Result Entry'!T34</f>
        <v>0</v>
      </c>
      <c r="T32" s="229">
        <f>'Result Entry'!U34</f>
        <v>0</v>
      </c>
      <c r="U32" s="230">
        <f>'Result Entry'!V34</f>
        <v>0</v>
      </c>
      <c r="V32" s="229">
        <f>'Result Entry'!W34</f>
        <v>0</v>
      </c>
      <c r="W32" s="101">
        <f>'Result Entry'!X34</f>
        <v>0</v>
      </c>
      <c r="X32" s="231" t="str">
        <f>'Result Entry'!Y34</f>
        <v/>
      </c>
      <c r="Y32" s="232">
        <f>'Result Entry'!Z34</f>
        <v>0</v>
      </c>
      <c r="Z32" s="224">
        <f>'Result Entry'!AA34</f>
        <v>0</v>
      </c>
      <c r="AA32" s="224">
        <f>'Result Entry'!AB34</f>
        <v>0</v>
      </c>
      <c r="AB32" s="225">
        <f>'Result Entry'!AC34</f>
        <v>0</v>
      </c>
      <c r="AC32" s="226">
        <f>'Result Entry'!AD34</f>
        <v>0</v>
      </c>
      <c r="AD32" s="226">
        <f>'Result Entry'!AE34</f>
        <v>0</v>
      </c>
      <c r="AE32" s="227">
        <f>'Result Entry'!AF34</f>
        <v>0</v>
      </c>
      <c r="AF32" s="228">
        <f>'Result Entry'!AG34</f>
        <v>0</v>
      </c>
      <c r="AG32" s="229">
        <f>'Result Entry'!AH34</f>
        <v>0</v>
      </c>
      <c r="AH32" s="229">
        <f>'Result Entry'!AI34</f>
        <v>0</v>
      </c>
      <c r="AI32" s="229">
        <f>'Result Entry'!AJ34</f>
        <v>0</v>
      </c>
      <c r="AJ32" s="230">
        <f>'Result Entry'!AK34</f>
        <v>0</v>
      </c>
      <c r="AK32" s="229">
        <f>'Result Entry'!AL34</f>
        <v>0</v>
      </c>
      <c r="AL32" s="101">
        <f>'Result Entry'!AM34</f>
        <v>0</v>
      </c>
      <c r="AM32" s="231" t="str">
        <f>'Result Entry'!AN34</f>
        <v/>
      </c>
      <c r="AN32" s="232">
        <f>'Result Entry'!AO34</f>
        <v>0</v>
      </c>
      <c r="AO32" s="224">
        <f>'Result Entry'!AP34</f>
        <v>0</v>
      </c>
      <c r="AP32" s="224">
        <f>'Result Entry'!AQ34</f>
        <v>0</v>
      </c>
      <c r="AQ32" s="225">
        <f>'Result Entry'!AR34</f>
        <v>0</v>
      </c>
      <c r="AR32" s="226">
        <f>'Result Entry'!AS34</f>
        <v>0</v>
      </c>
      <c r="AS32" s="226">
        <f>'Result Entry'!AT34</f>
        <v>0</v>
      </c>
      <c r="AT32" s="227">
        <f>'Result Entry'!AU34</f>
        <v>0</v>
      </c>
      <c r="AU32" s="228">
        <f>'Result Entry'!AV34</f>
        <v>0</v>
      </c>
      <c r="AV32" s="229">
        <f>'Result Entry'!AW34</f>
        <v>0</v>
      </c>
      <c r="AW32" s="229">
        <f>'Result Entry'!AX34</f>
        <v>0</v>
      </c>
      <c r="AX32" s="229">
        <f>'Result Entry'!AY34</f>
        <v>0</v>
      </c>
      <c r="AY32" s="230">
        <f>'Result Entry'!AZ34</f>
        <v>0</v>
      </c>
      <c r="AZ32" s="229">
        <f>'Result Entry'!BA34</f>
        <v>0</v>
      </c>
      <c r="BA32" s="101">
        <f>'Result Entry'!BB34</f>
        <v>0</v>
      </c>
      <c r="BB32" s="231" t="str">
        <f>'Result Entry'!BC34</f>
        <v/>
      </c>
      <c r="BC32" s="232">
        <f>'Result Entry'!BD34</f>
        <v>0</v>
      </c>
      <c r="BD32" s="224">
        <f>'Result Entry'!BE34</f>
        <v>0</v>
      </c>
      <c r="BE32" s="224">
        <f>'Result Entry'!BF34</f>
        <v>0</v>
      </c>
      <c r="BF32" s="225">
        <f>'Result Entry'!BG34</f>
        <v>0</v>
      </c>
      <c r="BG32" s="226">
        <f>'Result Entry'!BH34</f>
        <v>0</v>
      </c>
      <c r="BH32" s="226">
        <f>'Result Entry'!BI34</f>
        <v>0</v>
      </c>
      <c r="BI32" s="227">
        <f>'Result Entry'!BJ34</f>
        <v>0</v>
      </c>
      <c r="BJ32" s="228">
        <f>'Result Entry'!BK34</f>
        <v>0</v>
      </c>
      <c r="BK32" s="229">
        <f>'Result Entry'!BL34</f>
        <v>0</v>
      </c>
      <c r="BL32" s="229">
        <f>'Result Entry'!BM34</f>
        <v>0</v>
      </c>
      <c r="BM32" s="229">
        <f>'Result Entry'!BN34</f>
        <v>0</v>
      </c>
      <c r="BN32" s="230">
        <f>'Result Entry'!BO34</f>
        <v>0</v>
      </c>
      <c r="BO32" s="229">
        <f>'Result Entry'!BP34</f>
        <v>0</v>
      </c>
      <c r="BP32" s="101">
        <f>'Result Entry'!BQ34</f>
        <v>0</v>
      </c>
      <c r="BQ32" s="231" t="str">
        <f>'Result Entry'!BR34</f>
        <v/>
      </c>
      <c r="BR32" s="232">
        <f>'Result Entry'!BS34</f>
        <v>0</v>
      </c>
      <c r="BS32" s="224">
        <f>'Result Entry'!BT34</f>
        <v>0</v>
      </c>
      <c r="BT32" s="224">
        <f>'Result Entry'!BU34</f>
        <v>0</v>
      </c>
      <c r="BU32" s="225">
        <f>'Result Entry'!BV34</f>
        <v>0</v>
      </c>
      <c r="BV32" s="226">
        <f>'Result Entry'!BW34</f>
        <v>0</v>
      </c>
      <c r="BW32" s="226">
        <f>'Result Entry'!BX34</f>
        <v>0</v>
      </c>
      <c r="BX32" s="227">
        <f>'Result Entry'!BY34</f>
        <v>0</v>
      </c>
      <c r="BY32" s="228">
        <f>'Result Entry'!BZ34</f>
        <v>0</v>
      </c>
      <c r="BZ32" s="229">
        <f>'Result Entry'!CA34</f>
        <v>0</v>
      </c>
      <c r="CA32" s="229">
        <f>'Result Entry'!CB34</f>
        <v>0</v>
      </c>
      <c r="CB32" s="229">
        <f>'Result Entry'!CC34</f>
        <v>0</v>
      </c>
      <c r="CC32" s="230">
        <f>'Result Entry'!CD34</f>
        <v>0</v>
      </c>
      <c r="CD32" s="229">
        <f>'Result Entry'!CE34</f>
        <v>0</v>
      </c>
      <c r="CE32" s="101">
        <f>'Result Entry'!CF34</f>
        <v>0</v>
      </c>
      <c r="CF32" s="231" t="str">
        <f>'Result Entry'!CG34</f>
        <v/>
      </c>
      <c r="CG32" s="241">
        <f>'Result Entry'!CH34</f>
        <v>0</v>
      </c>
      <c r="CH32" s="234">
        <f>'Result Entry'!CI34</f>
        <v>0</v>
      </c>
      <c r="CI32" s="234">
        <f>'Result Entry'!CJ34</f>
        <v>0</v>
      </c>
      <c r="CJ32" s="234">
        <f>'Result Entry'!CK34</f>
        <v>0</v>
      </c>
      <c r="CK32" s="234">
        <f>'Result Entry'!CL34</f>
        <v>0</v>
      </c>
      <c r="CL32" s="242">
        <f>'Result Entry'!CM34</f>
        <v>0</v>
      </c>
      <c r="CM32" s="101">
        <f>'Result Entry'!CN34</f>
        <v>0</v>
      </c>
      <c r="CN32" s="231" t="str">
        <f>'Result Entry'!CO34</f>
        <v/>
      </c>
      <c r="CO32" s="241">
        <f>'Result Entry'!CP34</f>
        <v>0</v>
      </c>
      <c r="CP32" s="234">
        <f>'Result Entry'!CQ34</f>
        <v>0</v>
      </c>
      <c r="CQ32" s="234">
        <f>'Result Entry'!CR34</f>
        <v>0</v>
      </c>
      <c r="CR32" s="234">
        <f>'Result Entry'!CS34</f>
        <v>0</v>
      </c>
      <c r="CS32" s="234">
        <f>'Result Entry'!CT34</f>
        <v>0</v>
      </c>
      <c r="CT32" s="242">
        <f>'Result Entry'!CU34</f>
        <v>0</v>
      </c>
      <c r="CU32" s="101">
        <f>'Result Entry'!CV34</f>
        <v>0</v>
      </c>
      <c r="CV32" s="231" t="str">
        <f>'Result Entry'!CW34</f>
        <v/>
      </c>
      <c r="CW32" s="241">
        <f>'Result Entry'!CX34</f>
        <v>0</v>
      </c>
      <c r="CX32" s="234">
        <f>'Result Entry'!CY34</f>
        <v>0</v>
      </c>
      <c r="CY32" s="234">
        <f>'Result Entry'!CZ34</f>
        <v>0</v>
      </c>
      <c r="CZ32" s="234">
        <f>'Result Entry'!DA34</f>
        <v>0</v>
      </c>
      <c r="DA32" s="234">
        <f>'Result Entry'!DB34</f>
        <v>0</v>
      </c>
      <c r="DB32" s="242">
        <f>'Result Entry'!DC34</f>
        <v>0</v>
      </c>
      <c r="DC32" s="101">
        <f>'Result Entry'!DD34</f>
        <v>0</v>
      </c>
      <c r="DD32" s="231" t="str">
        <f>'Result Entry'!DE34</f>
        <v/>
      </c>
      <c r="DE32" s="241">
        <f>'Result Entry'!DF34</f>
        <v>0</v>
      </c>
      <c r="DF32" s="234">
        <f>'Result Entry'!DG34</f>
        <v>0</v>
      </c>
      <c r="DG32" s="234">
        <f>'Result Entry'!DH34</f>
        <v>0</v>
      </c>
      <c r="DH32" s="234">
        <f>'Result Entry'!DI34</f>
        <v>0</v>
      </c>
      <c r="DI32" s="234">
        <f>'Result Entry'!DJ34</f>
        <v>0</v>
      </c>
      <c r="DJ32" s="242">
        <f>'Result Entry'!DK34</f>
        <v>0</v>
      </c>
      <c r="DK32" s="101" t="str">
        <f>'Result Entry'!DL34</f>
        <v/>
      </c>
      <c r="DL32" s="231" t="str">
        <f>'Result Entry'!DM34</f>
        <v/>
      </c>
      <c r="DM32" s="243">
        <f>'Result Entry'!DN34</f>
        <v>0</v>
      </c>
      <c r="DN32" s="244">
        <f>'Result Entry'!DO34</f>
        <v>0</v>
      </c>
      <c r="DO32" s="245" t="str">
        <f>'Result Entry'!DP34</f>
        <v/>
      </c>
      <c r="DP32" s="237">
        <f>'Result Entry'!DQ34</f>
        <v>900</v>
      </c>
      <c r="DQ32" s="238">
        <f>'Result Entry'!DR34</f>
        <v>0</v>
      </c>
      <c r="DR32" s="295">
        <f>'Result Entry'!DS34</f>
        <v>0</v>
      </c>
      <c r="DS32" s="101" t="str">
        <f>'Result Entry'!DT34</f>
        <v/>
      </c>
      <c r="DT32" s="101" t="str">
        <f>'Result Entry'!DU34</f>
        <v/>
      </c>
      <c r="DU32" s="101" t="str">
        <f>'Result Entry'!DV34</f>
        <v/>
      </c>
      <c r="DV32" s="239" t="str">
        <f>'Result Entry'!DW34</f>
        <v/>
      </c>
    </row>
    <row r="33" spans="1:126">
      <c r="A33" s="867"/>
      <c r="B33" s="192">
        <f t="shared" si="0"/>
        <v>0</v>
      </c>
      <c r="C33" s="99">
        <f>'Result Entry'!D35</f>
        <v>0</v>
      </c>
      <c r="D33" s="99">
        <f>'Result Entry'!E35</f>
        <v>0</v>
      </c>
      <c r="E33" s="99">
        <f>'Result Entry'!F35</f>
        <v>0</v>
      </c>
      <c r="F33" s="101">
        <f>'Result Entry'!G35</f>
        <v>0</v>
      </c>
      <c r="G33" s="101">
        <f>'Result Entry'!H35</f>
        <v>0</v>
      </c>
      <c r="H33" s="101">
        <f>'Result Entry'!I35</f>
        <v>0</v>
      </c>
      <c r="I33" s="191">
        <f>'Result Entry'!J35</f>
        <v>0</v>
      </c>
      <c r="J33" s="240">
        <f>'Result Entry'!K35</f>
        <v>0</v>
      </c>
      <c r="K33" s="224">
        <f>'Result Entry'!L35</f>
        <v>0</v>
      </c>
      <c r="L33" s="224">
        <f>'Result Entry'!M35</f>
        <v>0</v>
      </c>
      <c r="M33" s="225">
        <f>'Result Entry'!N35</f>
        <v>0</v>
      </c>
      <c r="N33" s="226">
        <f>'Result Entry'!O35</f>
        <v>0</v>
      </c>
      <c r="O33" s="226">
        <f>'Result Entry'!P35</f>
        <v>0</v>
      </c>
      <c r="P33" s="227">
        <f>'Result Entry'!Q35</f>
        <v>0</v>
      </c>
      <c r="Q33" s="228">
        <f>'Result Entry'!R35</f>
        <v>0</v>
      </c>
      <c r="R33" s="229">
        <f>'Result Entry'!S35</f>
        <v>0</v>
      </c>
      <c r="S33" s="229">
        <f>'Result Entry'!T35</f>
        <v>0</v>
      </c>
      <c r="T33" s="229">
        <f>'Result Entry'!U35</f>
        <v>0</v>
      </c>
      <c r="U33" s="230">
        <f>'Result Entry'!V35</f>
        <v>0</v>
      </c>
      <c r="V33" s="229">
        <f>'Result Entry'!W35</f>
        <v>0</v>
      </c>
      <c r="W33" s="101">
        <f>'Result Entry'!X35</f>
        <v>0</v>
      </c>
      <c r="X33" s="231" t="str">
        <f>'Result Entry'!Y35</f>
        <v/>
      </c>
      <c r="Y33" s="232">
        <f>'Result Entry'!Z35</f>
        <v>0</v>
      </c>
      <c r="Z33" s="224">
        <f>'Result Entry'!AA35</f>
        <v>0</v>
      </c>
      <c r="AA33" s="224">
        <f>'Result Entry'!AB35</f>
        <v>0</v>
      </c>
      <c r="AB33" s="225">
        <f>'Result Entry'!AC35</f>
        <v>0</v>
      </c>
      <c r="AC33" s="226">
        <f>'Result Entry'!AD35</f>
        <v>0</v>
      </c>
      <c r="AD33" s="226">
        <f>'Result Entry'!AE35</f>
        <v>0</v>
      </c>
      <c r="AE33" s="227">
        <f>'Result Entry'!AF35</f>
        <v>0</v>
      </c>
      <c r="AF33" s="228">
        <f>'Result Entry'!AG35</f>
        <v>0</v>
      </c>
      <c r="AG33" s="229">
        <f>'Result Entry'!AH35</f>
        <v>0</v>
      </c>
      <c r="AH33" s="229">
        <f>'Result Entry'!AI35</f>
        <v>0</v>
      </c>
      <c r="AI33" s="229">
        <f>'Result Entry'!AJ35</f>
        <v>0</v>
      </c>
      <c r="AJ33" s="230">
        <f>'Result Entry'!AK35</f>
        <v>0</v>
      </c>
      <c r="AK33" s="229">
        <f>'Result Entry'!AL35</f>
        <v>0</v>
      </c>
      <c r="AL33" s="101">
        <f>'Result Entry'!AM35</f>
        <v>0</v>
      </c>
      <c r="AM33" s="231" t="str">
        <f>'Result Entry'!AN35</f>
        <v/>
      </c>
      <c r="AN33" s="232">
        <f>'Result Entry'!AO35</f>
        <v>0</v>
      </c>
      <c r="AO33" s="224">
        <f>'Result Entry'!AP35</f>
        <v>0</v>
      </c>
      <c r="AP33" s="224">
        <f>'Result Entry'!AQ35</f>
        <v>0</v>
      </c>
      <c r="AQ33" s="225">
        <f>'Result Entry'!AR35</f>
        <v>0</v>
      </c>
      <c r="AR33" s="226">
        <f>'Result Entry'!AS35</f>
        <v>0</v>
      </c>
      <c r="AS33" s="226">
        <f>'Result Entry'!AT35</f>
        <v>0</v>
      </c>
      <c r="AT33" s="227">
        <f>'Result Entry'!AU35</f>
        <v>0</v>
      </c>
      <c r="AU33" s="228">
        <f>'Result Entry'!AV35</f>
        <v>0</v>
      </c>
      <c r="AV33" s="229">
        <f>'Result Entry'!AW35</f>
        <v>0</v>
      </c>
      <c r="AW33" s="229">
        <f>'Result Entry'!AX35</f>
        <v>0</v>
      </c>
      <c r="AX33" s="229">
        <f>'Result Entry'!AY35</f>
        <v>0</v>
      </c>
      <c r="AY33" s="230">
        <f>'Result Entry'!AZ35</f>
        <v>0</v>
      </c>
      <c r="AZ33" s="229">
        <f>'Result Entry'!BA35</f>
        <v>0</v>
      </c>
      <c r="BA33" s="101">
        <f>'Result Entry'!BB35</f>
        <v>0</v>
      </c>
      <c r="BB33" s="231" t="str">
        <f>'Result Entry'!BC35</f>
        <v/>
      </c>
      <c r="BC33" s="232">
        <f>'Result Entry'!BD35</f>
        <v>0</v>
      </c>
      <c r="BD33" s="224">
        <f>'Result Entry'!BE35</f>
        <v>0</v>
      </c>
      <c r="BE33" s="224">
        <f>'Result Entry'!BF35</f>
        <v>0</v>
      </c>
      <c r="BF33" s="225">
        <f>'Result Entry'!BG35</f>
        <v>0</v>
      </c>
      <c r="BG33" s="226">
        <f>'Result Entry'!BH35</f>
        <v>0</v>
      </c>
      <c r="BH33" s="226">
        <f>'Result Entry'!BI35</f>
        <v>0</v>
      </c>
      <c r="BI33" s="227">
        <f>'Result Entry'!BJ35</f>
        <v>0</v>
      </c>
      <c r="BJ33" s="228">
        <f>'Result Entry'!BK35</f>
        <v>0</v>
      </c>
      <c r="BK33" s="229">
        <f>'Result Entry'!BL35</f>
        <v>0</v>
      </c>
      <c r="BL33" s="229">
        <f>'Result Entry'!BM35</f>
        <v>0</v>
      </c>
      <c r="BM33" s="229">
        <f>'Result Entry'!BN35</f>
        <v>0</v>
      </c>
      <c r="BN33" s="230">
        <f>'Result Entry'!BO35</f>
        <v>0</v>
      </c>
      <c r="BO33" s="229">
        <f>'Result Entry'!BP35</f>
        <v>0</v>
      </c>
      <c r="BP33" s="101">
        <f>'Result Entry'!BQ35</f>
        <v>0</v>
      </c>
      <c r="BQ33" s="231" t="str">
        <f>'Result Entry'!BR35</f>
        <v/>
      </c>
      <c r="BR33" s="232">
        <f>'Result Entry'!BS35</f>
        <v>0</v>
      </c>
      <c r="BS33" s="224">
        <f>'Result Entry'!BT35</f>
        <v>0</v>
      </c>
      <c r="BT33" s="224">
        <f>'Result Entry'!BU35</f>
        <v>0</v>
      </c>
      <c r="BU33" s="225">
        <f>'Result Entry'!BV35</f>
        <v>0</v>
      </c>
      <c r="BV33" s="226">
        <f>'Result Entry'!BW35</f>
        <v>0</v>
      </c>
      <c r="BW33" s="226">
        <f>'Result Entry'!BX35</f>
        <v>0</v>
      </c>
      <c r="BX33" s="227">
        <f>'Result Entry'!BY35</f>
        <v>0</v>
      </c>
      <c r="BY33" s="228">
        <f>'Result Entry'!BZ35</f>
        <v>0</v>
      </c>
      <c r="BZ33" s="229">
        <f>'Result Entry'!CA35</f>
        <v>0</v>
      </c>
      <c r="CA33" s="229">
        <f>'Result Entry'!CB35</f>
        <v>0</v>
      </c>
      <c r="CB33" s="229">
        <f>'Result Entry'!CC35</f>
        <v>0</v>
      </c>
      <c r="CC33" s="230">
        <f>'Result Entry'!CD35</f>
        <v>0</v>
      </c>
      <c r="CD33" s="229">
        <f>'Result Entry'!CE35</f>
        <v>0</v>
      </c>
      <c r="CE33" s="101">
        <f>'Result Entry'!CF35</f>
        <v>0</v>
      </c>
      <c r="CF33" s="231" t="str">
        <f>'Result Entry'!CG35</f>
        <v/>
      </c>
      <c r="CG33" s="241">
        <f>'Result Entry'!CH35</f>
        <v>0</v>
      </c>
      <c r="CH33" s="234">
        <f>'Result Entry'!CI35</f>
        <v>0</v>
      </c>
      <c r="CI33" s="234">
        <f>'Result Entry'!CJ35</f>
        <v>0</v>
      </c>
      <c r="CJ33" s="234">
        <f>'Result Entry'!CK35</f>
        <v>0</v>
      </c>
      <c r="CK33" s="234">
        <f>'Result Entry'!CL35</f>
        <v>0</v>
      </c>
      <c r="CL33" s="242">
        <f>'Result Entry'!CM35</f>
        <v>0</v>
      </c>
      <c r="CM33" s="101">
        <f>'Result Entry'!CN35</f>
        <v>0</v>
      </c>
      <c r="CN33" s="231" t="str">
        <f>'Result Entry'!CO35</f>
        <v/>
      </c>
      <c r="CO33" s="241">
        <f>'Result Entry'!CP35</f>
        <v>0</v>
      </c>
      <c r="CP33" s="234">
        <f>'Result Entry'!CQ35</f>
        <v>0</v>
      </c>
      <c r="CQ33" s="234">
        <f>'Result Entry'!CR35</f>
        <v>0</v>
      </c>
      <c r="CR33" s="234">
        <f>'Result Entry'!CS35</f>
        <v>0</v>
      </c>
      <c r="CS33" s="234">
        <f>'Result Entry'!CT35</f>
        <v>0</v>
      </c>
      <c r="CT33" s="242">
        <f>'Result Entry'!CU35</f>
        <v>0</v>
      </c>
      <c r="CU33" s="101">
        <f>'Result Entry'!CV35</f>
        <v>0</v>
      </c>
      <c r="CV33" s="231" t="str">
        <f>'Result Entry'!CW35</f>
        <v/>
      </c>
      <c r="CW33" s="241">
        <f>'Result Entry'!CX35</f>
        <v>0</v>
      </c>
      <c r="CX33" s="234">
        <f>'Result Entry'!CY35</f>
        <v>0</v>
      </c>
      <c r="CY33" s="234">
        <f>'Result Entry'!CZ35</f>
        <v>0</v>
      </c>
      <c r="CZ33" s="234">
        <f>'Result Entry'!DA35</f>
        <v>0</v>
      </c>
      <c r="DA33" s="234">
        <f>'Result Entry'!DB35</f>
        <v>0</v>
      </c>
      <c r="DB33" s="242">
        <f>'Result Entry'!DC35</f>
        <v>0</v>
      </c>
      <c r="DC33" s="101">
        <f>'Result Entry'!DD35</f>
        <v>0</v>
      </c>
      <c r="DD33" s="231" t="str">
        <f>'Result Entry'!DE35</f>
        <v/>
      </c>
      <c r="DE33" s="241">
        <f>'Result Entry'!DF35</f>
        <v>0</v>
      </c>
      <c r="DF33" s="234">
        <f>'Result Entry'!DG35</f>
        <v>0</v>
      </c>
      <c r="DG33" s="234">
        <f>'Result Entry'!DH35</f>
        <v>0</v>
      </c>
      <c r="DH33" s="234">
        <f>'Result Entry'!DI35</f>
        <v>0</v>
      </c>
      <c r="DI33" s="234">
        <f>'Result Entry'!DJ35</f>
        <v>0</v>
      </c>
      <c r="DJ33" s="242">
        <f>'Result Entry'!DK35</f>
        <v>0</v>
      </c>
      <c r="DK33" s="101" t="str">
        <f>'Result Entry'!DL35</f>
        <v/>
      </c>
      <c r="DL33" s="231" t="str">
        <f>'Result Entry'!DM35</f>
        <v/>
      </c>
      <c r="DM33" s="243">
        <f>'Result Entry'!DN35</f>
        <v>0</v>
      </c>
      <c r="DN33" s="244">
        <f>'Result Entry'!DO35</f>
        <v>0</v>
      </c>
      <c r="DO33" s="245" t="str">
        <f>'Result Entry'!DP35</f>
        <v/>
      </c>
      <c r="DP33" s="237">
        <f>'Result Entry'!DQ35</f>
        <v>900</v>
      </c>
      <c r="DQ33" s="238">
        <f>'Result Entry'!DR35</f>
        <v>0</v>
      </c>
      <c r="DR33" s="295">
        <f>'Result Entry'!DS35</f>
        <v>0</v>
      </c>
      <c r="DS33" s="101" t="str">
        <f>'Result Entry'!DT35</f>
        <v/>
      </c>
      <c r="DT33" s="101" t="str">
        <f>'Result Entry'!DU35</f>
        <v/>
      </c>
      <c r="DU33" s="101" t="str">
        <f>'Result Entry'!DV35</f>
        <v/>
      </c>
      <c r="DV33" s="239" t="str">
        <f>'Result Entry'!DW35</f>
        <v/>
      </c>
    </row>
    <row r="34" spans="1:126">
      <c r="A34" s="867"/>
      <c r="B34" s="192">
        <f t="shared" si="0"/>
        <v>0</v>
      </c>
      <c r="C34" s="99">
        <f>'Result Entry'!D36</f>
        <v>0</v>
      </c>
      <c r="D34" s="99">
        <f>'Result Entry'!E36</f>
        <v>0</v>
      </c>
      <c r="E34" s="99">
        <f>'Result Entry'!F36</f>
        <v>0</v>
      </c>
      <c r="F34" s="101">
        <f>'Result Entry'!G36</f>
        <v>0</v>
      </c>
      <c r="G34" s="101">
        <f>'Result Entry'!H36</f>
        <v>0</v>
      </c>
      <c r="H34" s="101">
        <f>'Result Entry'!I36</f>
        <v>0</v>
      </c>
      <c r="I34" s="191">
        <f>'Result Entry'!J36</f>
        <v>0</v>
      </c>
      <c r="J34" s="240">
        <f>'Result Entry'!K36</f>
        <v>0</v>
      </c>
      <c r="K34" s="224">
        <f>'Result Entry'!L36</f>
        <v>0</v>
      </c>
      <c r="L34" s="224">
        <f>'Result Entry'!M36</f>
        <v>0</v>
      </c>
      <c r="M34" s="225">
        <f>'Result Entry'!N36</f>
        <v>0</v>
      </c>
      <c r="N34" s="226">
        <f>'Result Entry'!O36</f>
        <v>0</v>
      </c>
      <c r="O34" s="226">
        <f>'Result Entry'!P36</f>
        <v>0</v>
      </c>
      <c r="P34" s="227">
        <f>'Result Entry'!Q36</f>
        <v>0</v>
      </c>
      <c r="Q34" s="228">
        <f>'Result Entry'!R36</f>
        <v>0</v>
      </c>
      <c r="R34" s="229">
        <f>'Result Entry'!S36</f>
        <v>0</v>
      </c>
      <c r="S34" s="229">
        <f>'Result Entry'!T36</f>
        <v>0</v>
      </c>
      <c r="T34" s="229">
        <f>'Result Entry'!U36</f>
        <v>0</v>
      </c>
      <c r="U34" s="230">
        <f>'Result Entry'!V36</f>
        <v>0</v>
      </c>
      <c r="V34" s="229">
        <f>'Result Entry'!W36</f>
        <v>0</v>
      </c>
      <c r="W34" s="101">
        <f>'Result Entry'!X36</f>
        <v>0</v>
      </c>
      <c r="X34" s="231" t="str">
        <f>'Result Entry'!Y36</f>
        <v/>
      </c>
      <c r="Y34" s="232">
        <f>'Result Entry'!Z36</f>
        <v>0</v>
      </c>
      <c r="Z34" s="224">
        <f>'Result Entry'!AA36</f>
        <v>0</v>
      </c>
      <c r="AA34" s="224">
        <f>'Result Entry'!AB36</f>
        <v>0</v>
      </c>
      <c r="AB34" s="225">
        <f>'Result Entry'!AC36</f>
        <v>0</v>
      </c>
      <c r="AC34" s="226">
        <f>'Result Entry'!AD36</f>
        <v>0</v>
      </c>
      <c r="AD34" s="226">
        <f>'Result Entry'!AE36</f>
        <v>0</v>
      </c>
      <c r="AE34" s="227">
        <f>'Result Entry'!AF36</f>
        <v>0</v>
      </c>
      <c r="AF34" s="228">
        <f>'Result Entry'!AG36</f>
        <v>0</v>
      </c>
      <c r="AG34" s="229">
        <f>'Result Entry'!AH36</f>
        <v>0</v>
      </c>
      <c r="AH34" s="229">
        <f>'Result Entry'!AI36</f>
        <v>0</v>
      </c>
      <c r="AI34" s="229">
        <f>'Result Entry'!AJ36</f>
        <v>0</v>
      </c>
      <c r="AJ34" s="230">
        <f>'Result Entry'!AK36</f>
        <v>0</v>
      </c>
      <c r="AK34" s="229">
        <f>'Result Entry'!AL36</f>
        <v>0</v>
      </c>
      <c r="AL34" s="101">
        <f>'Result Entry'!AM36</f>
        <v>0</v>
      </c>
      <c r="AM34" s="231" t="str">
        <f>'Result Entry'!AN36</f>
        <v/>
      </c>
      <c r="AN34" s="232">
        <f>'Result Entry'!AO36</f>
        <v>0</v>
      </c>
      <c r="AO34" s="224">
        <f>'Result Entry'!AP36</f>
        <v>0</v>
      </c>
      <c r="AP34" s="224">
        <f>'Result Entry'!AQ36</f>
        <v>0</v>
      </c>
      <c r="AQ34" s="225">
        <f>'Result Entry'!AR36</f>
        <v>0</v>
      </c>
      <c r="AR34" s="226">
        <f>'Result Entry'!AS36</f>
        <v>0</v>
      </c>
      <c r="AS34" s="226">
        <f>'Result Entry'!AT36</f>
        <v>0</v>
      </c>
      <c r="AT34" s="227">
        <f>'Result Entry'!AU36</f>
        <v>0</v>
      </c>
      <c r="AU34" s="228">
        <f>'Result Entry'!AV36</f>
        <v>0</v>
      </c>
      <c r="AV34" s="229">
        <f>'Result Entry'!AW36</f>
        <v>0</v>
      </c>
      <c r="AW34" s="229">
        <f>'Result Entry'!AX36</f>
        <v>0</v>
      </c>
      <c r="AX34" s="229">
        <f>'Result Entry'!AY36</f>
        <v>0</v>
      </c>
      <c r="AY34" s="230">
        <f>'Result Entry'!AZ36</f>
        <v>0</v>
      </c>
      <c r="AZ34" s="229">
        <f>'Result Entry'!BA36</f>
        <v>0</v>
      </c>
      <c r="BA34" s="101">
        <f>'Result Entry'!BB36</f>
        <v>0</v>
      </c>
      <c r="BB34" s="231" t="str">
        <f>'Result Entry'!BC36</f>
        <v/>
      </c>
      <c r="BC34" s="232">
        <f>'Result Entry'!BD36</f>
        <v>0</v>
      </c>
      <c r="BD34" s="224">
        <f>'Result Entry'!BE36</f>
        <v>0</v>
      </c>
      <c r="BE34" s="224">
        <f>'Result Entry'!BF36</f>
        <v>0</v>
      </c>
      <c r="BF34" s="225">
        <f>'Result Entry'!BG36</f>
        <v>0</v>
      </c>
      <c r="BG34" s="226">
        <f>'Result Entry'!BH36</f>
        <v>0</v>
      </c>
      <c r="BH34" s="226">
        <f>'Result Entry'!BI36</f>
        <v>0</v>
      </c>
      <c r="BI34" s="227">
        <f>'Result Entry'!BJ36</f>
        <v>0</v>
      </c>
      <c r="BJ34" s="228">
        <f>'Result Entry'!BK36</f>
        <v>0</v>
      </c>
      <c r="BK34" s="229">
        <f>'Result Entry'!BL36</f>
        <v>0</v>
      </c>
      <c r="BL34" s="229">
        <f>'Result Entry'!BM36</f>
        <v>0</v>
      </c>
      <c r="BM34" s="229">
        <f>'Result Entry'!BN36</f>
        <v>0</v>
      </c>
      <c r="BN34" s="230">
        <f>'Result Entry'!BO36</f>
        <v>0</v>
      </c>
      <c r="BO34" s="229">
        <f>'Result Entry'!BP36</f>
        <v>0</v>
      </c>
      <c r="BP34" s="101">
        <f>'Result Entry'!BQ36</f>
        <v>0</v>
      </c>
      <c r="BQ34" s="231" t="str">
        <f>'Result Entry'!BR36</f>
        <v/>
      </c>
      <c r="BR34" s="232">
        <f>'Result Entry'!BS36</f>
        <v>0</v>
      </c>
      <c r="BS34" s="224">
        <f>'Result Entry'!BT36</f>
        <v>0</v>
      </c>
      <c r="BT34" s="224">
        <f>'Result Entry'!BU36</f>
        <v>0</v>
      </c>
      <c r="BU34" s="225">
        <f>'Result Entry'!BV36</f>
        <v>0</v>
      </c>
      <c r="BV34" s="226">
        <f>'Result Entry'!BW36</f>
        <v>0</v>
      </c>
      <c r="BW34" s="226">
        <f>'Result Entry'!BX36</f>
        <v>0</v>
      </c>
      <c r="BX34" s="227">
        <f>'Result Entry'!BY36</f>
        <v>0</v>
      </c>
      <c r="BY34" s="228">
        <f>'Result Entry'!BZ36</f>
        <v>0</v>
      </c>
      <c r="BZ34" s="229">
        <f>'Result Entry'!CA36</f>
        <v>0</v>
      </c>
      <c r="CA34" s="229">
        <f>'Result Entry'!CB36</f>
        <v>0</v>
      </c>
      <c r="CB34" s="229">
        <f>'Result Entry'!CC36</f>
        <v>0</v>
      </c>
      <c r="CC34" s="230">
        <f>'Result Entry'!CD36</f>
        <v>0</v>
      </c>
      <c r="CD34" s="229">
        <f>'Result Entry'!CE36</f>
        <v>0</v>
      </c>
      <c r="CE34" s="101">
        <f>'Result Entry'!CF36</f>
        <v>0</v>
      </c>
      <c r="CF34" s="231" t="str">
        <f>'Result Entry'!CG36</f>
        <v/>
      </c>
      <c r="CG34" s="241">
        <f>'Result Entry'!CH36</f>
        <v>0</v>
      </c>
      <c r="CH34" s="234">
        <f>'Result Entry'!CI36</f>
        <v>0</v>
      </c>
      <c r="CI34" s="234">
        <f>'Result Entry'!CJ36</f>
        <v>0</v>
      </c>
      <c r="CJ34" s="234">
        <f>'Result Entry'!CK36</f>
        <v>0</v>
      </c>
      <c r="CK34" s="234">
        <f>'Result Entry'!CL36</f>
        <v>0</v>
      </c>
      <c r="CL34" s="242">
        <f>'Result Entry'!CM36</f>
        <v>0</v>
      </c>
      <c r="CM34" s="101">
        <f>'Result Entry'!CN36</f>
        <v>0</v>
      </c>
      <c r="CN34" s="231" t="str">
        <f>'Result Entry'!CO36</f>
        <v/>
      </c>
      <c r="CO34" s="241">
        <f>'Result Entry'!CP36</f>
        <v>0</v>
      </c>
      <c r="CP34" s="234">
        <f>'Result Entry'!CQ36</f>
        <v>0</v>
      </c>
      <c r="CQ34" s="234">
        <f>'Result Entry'!CR36</f>
        <v>0</v>
      </c>
      <c r="CR34" s="234">
        <f>'Result Entry'!CS36</f>
        <v>0</v>
      </c>
      <c r="CS34" s="234">
        <f>'Result Entry'!CT36</f>
        <v>0</v>
      </c>
      <c r="CT34" s="242">
        <f>'Result Entry'!CU36</f>
        <v>0</v>
      </c>
      <c r="CU34" s="101">
        <f>'Result Entry'!CV36</f>
        <v>0</v>
      </c>
      <c r="CV34" s="231" t="str">
        <f>'Result Entry'!CW36</f>
        <v/>
      </c>
      <c r="CW34" s="241">
        <f>'Result Entry'!CX36</f>
        <v>0</v>
      </c>
      <c r="CX34" s="234">
        <f>'Result Entry'!CY36</f>
        <v>0</v>
      </c>
      <c r="CY34" s="234">
        <f>'Result Entry'!CZ36</f>
        <v>0</v>
      </c>
      <c r="CZ34" s="234">
        <f>'Result Entry'!DA36</f>
        <v>0</v>
      </c>
      <c r="DA34" s="234">
        <f>'Result Entry'!DB36</f>
        <v>0</v>
      </c>
      <c r="DB34" s="242">
        <f>'Result Entry'!DC36</f>
        <v>0</v>
      </c>
      <c r="DC34" s="101">
        <f>'Result Entry'!DD36</f>
        <v>0</v>
      </c>
      <c r="DD34" s="231" t="str">
        <f>'Result Entry'!DE36</f>
        <v/>
      </c>
      <c r="DE34" s="241">
        <f>'Result Entry'!DF36</f>
        <v>0</v>
      </c>
      <c r="DF34" s="234">
        <f>'Result Entry'!DG36</f>
        <v>0</v>
      </c>
      <c r="DG34" s="234">
        <f>'Result Entry'!DH36</f>
        <v>0</v>
      </c>
      <c r="DH34" s="234">
        <f>'Result Entry'!DI36</f>
        <v>0</v>
      </c>
      <c r="DI34" s="234">
        <f>'Result Entry'!DJ36</f>
        <v>0</v>
      </c>
      <c r="DJ34" s="242">
        <f>'Result Entry'!DK36</f>
        <v>0</v>
      </c>
      <c r="DK34" s="101" t="str">
        <f>'Result Entry'!DL36</f>
        <v/>
      </c>
      <c r="DL34" s="231" t="str">
        <f>'Result Entry'!DM36</f>
        <v/>
      </c>
      <c r="DM34" s="243">
        <f>'Result Entry'!DN36</f>
        <v>0</v>
      </c>
      <c r="DN34" s="244">
        <f>'Result Entry'!DO36</f>
        <v>0</v>
      </c>
      <c r="DO34" s="245" t="str">
        <f>'Result Entry'!DP36</f>
        <v/>
      </c>
      <c r="DP34" s="237">
        <f>'Result Entry'!DQ36</f>
        <v>900</v>
      </c>
      <c r="DQ34" s="238">
        <f>'Result Entry'!DR36</f>
        <v>0</v>
      </c>
      <c r="DR34" s="295">
        <f>'Result Entry'!DS36</f>
        <v>0</v>
      </c>
      <c r="DS34" s="101" t="str">
        <f>'Result Entry'!DT36</f>
        <v/>
      </c>
      <c r="DT34" s="101" t="str">
        <f>'Result Entry'!DU36</f>
        <v/>
      </c>
      <c r="DU34" s="101" t="str">
        <f>'Result Entry'!DV36</f>
        <v/>
      </c>
      <c r="DV34" s="239" t="str">
        <f>'Result Entry'!DW36</f>
        <v/>
      </c>
    </row>
    <row r="35" spans="1:126">
      <c r="A35" s="867"/>
      <c r="B35" s="192">
        <f t="shared" si="0"/>
        <v>0</v>
      </c>
      <c r="C35" s="99">
        <f>'Result Entry'!D37</f>
        <v>0</v>
      </c>
      <c r="D35" s="99">
        <f>'Result Entry'!E37</f>
        <v>0</v>
      </c>
      <c r="E35" s="99">
        <f>'Result Entry'!F37</f>
        <v>0</v>
      </c>
      <c r="F35" s="101">
        <f>'Result Entry'!G37</f>
        <v>0</v>
      </c>
      <c r="G35" s="101">
        <f>'Result Entry'!H37</f>
        <v>0</v>
      </c>
      <c r="H35" s="101">
        <f>'Result Entry'!I37</f>
        <v>0</v>
      </c>
      <c r="I35" s="191">
        <f>'Result Entry'!J37</f>
        <v>0</v>
      </c>
      <c r="J35" s="240">
        <f>'Result Entry'!K37</f>
        <v>0</v>
      </c>
      <c r="K35" s="224">
        <f>'Result Entry'!L37</f>
        <v>0</v>
      </c>
      <c r="L35" s="224">
        <f>'Result Entry'!M37</f>
        <v>0</v>
      </c>
      <c r="M35" s="225">
        <f>'Result Entry'!N37</f>
        <v>0</v>
      </c>
      <c r="N35" s="226">
        <f>'Result Entry'!O37</f>
        <v>0</v>
      </c>
      <c r="O35" s="226">
        <f>'Result Entry'!P37</f>
        <v>0</v>
      </c>
      <c r="P35" s="227">
        <f>'Result Entry'!Q37</f>
        <v>0</v>
      </c>
      <c r="Q35" s="228">
        <f>'Result Entry'!R37</f>
        <v>0</v>
      </c>
      <c r="R35" s="229">
        <f>'Result Entry'!S37</f>
        <v>0</v>
      </c>
      <c r="S35" s="229">
        <f>'Result Entry'!T37</f>
        <v>0</v>
      </c>
      <c r="T35" s="229">
        <f>'Result Entry'!U37</f>
        <v>0</v>
      </c>
      <c r="U35" s="230">
        <f>'Result Entry'!V37</f>
        <v>0</v>
      </c>
      <c r="V35" s="229">
        <f>'Result Entry'!W37</f>
        <v>0</v>
      </c>
      <c r="W35" s="101">
        <f>'Result Entry'!X37</f>
        <v>0</v>
      </c>
      <c r="X35" s="231" t="str">
        <f>'Result Entry'!Y37</f>
        <v/>
      </c>
      <c r="Y35" s="232">
        <f>'Result Entry'!Z37</f>
        <v>0</v>
      </c>
      <c r="Z35" s="224">
        <f>'Result Entry'!AA37</f>
        <v>0</v>
      </c>
      <c r="AA35" s="224">
        <f>'Result Entry'!AB37</f>
        <v>0</v>
      </c>
      <c r="AB35" s="225">
        <f>'Result Entry'!AC37</f>
        <v>0</v>
      </c>
      <c r="AC35" s="226">
        <f>'Result Entry'!AD37</f>
        <v>0</v>
      </c>
      <c r="AD35" s="226">
        <f>'Result Entry'!AE37</f>
        <v>0</v>
      </c>
      <c r="AE35" s="227">
        <f>'Result Entry'!AF37</f>
        <v>0</v>
      </c>
      <c r="AF35" s="228">
        <f>'Result Entry'!AG37</f>
        <v>0</v>
      </c>
      <c r="AG35" s="229">
        <f>'Result Entry'!AH37</f>
        <v>0</v>
      </c>
      <c r="AH35" s="229">
        <f>'Result Entry'!AI37</f>
        <v>0</v>
      </c>
      <c r="AI35" s="229">
        <f>'Result Entry'!AJ37</f>
        <v>0</v>
      </c>
      <c r="AJ35" s="230">
        <f>'Result Entry'!AK37</f>
        <v>0</v>
      </c>
      <c r="AK35" s="229">
        <f>'Result Entry'!AL37</f>
        <v>0</v>
      </c>
      <c r="AL35" s="101">
        <f>'Result Entry'!AM37</f>
        <v>0</v>
      </c>
      <c r="AM35" s="231" t="str">
        <f>'Result Entry'!AN37</f>
        <v/>
      </c>
      <c r="AN35" s="232">
        <f>'Result Entry'!AO37</f>
        <v>0</v>
      </c>
      <c r="AO35" s="224">
        <f>'Result Entry'!AP37</f>
        <v>0</v>
      </c>
      <c r="AP35" s="224">
        <f>'Result Entry'!AQ37</f>
        <v>0</v>
      </c>
      <c r="AQ35" s="225">
        <f>'Result Entry'!AR37</f>
        <v>0</v>
      </c>
      <c r="AR35" s="226">
        <f>'Result Entry'!AS37</f>
        <v>0</v>
      </c>
      <c r="AS35" s="226">
        <f>'Result Entry'!AT37</f>
        <v>0</v>
      </c>
      <c r="AT35" s="227">
        <f>'Result Entry'!AU37</f>
        <v>0</v>
      </c>
      <c r="AU35" s="228">
        <f>'Result Entry'!AV37</f>
        <v>0</v>
      </c>
      <c r="AV35" s="229">
        <f>'Result Entry'!AW37</f>
        <v>0</v>
      </c>
      <c r="AW35" s="229">
        <f>'Result Entry'!AX37</f>
        <v>0</v>
      </c>
      <c r="AX35" s="229">
        <f>'Result Entry'!AY37</f>
        <v>0</v>
      </c>
      <c r="AY35" s="230">
        <f>'Result Entry'!AZ37</f>
        <v>0</v>
      </c>
      <c r="AZ35" s="229">
        <f>'Result Entry'!BA37</f>
        <v>0</v>
      </c>
      <c r="BA35" s="101">
        <f>'Result Entry'!BB37</f>
        <v>0</v>
      </c>
      <c r="BB35" s="231" t="str">
        <f>'Result Entry'!BC37</f>
        <v/>
      </c>
      <c r="BC35" s="232">
        <f>'Result Entry'!BD37</f>
        <v>0</v>
      </c>
      <c r="BD35" s="224">
        <f>'Result Entry'!BE37</f>
        <v>0</v>
      </c>
      <c r="BE35" s="224">
        <f>'Result Entry'!BF37</f>
        <v>0</v>
      </c>
      <c r="BF35" s="225">
        <f>'Result Entry'!BG37</f>
        <v>0</v>
      </c>
      <c r="BG35" s="226">
        <f>'Result Entry'!BH37</f>
        <v>0</v>
      </c>
      <c r="BH35" s="226">
        <f>'Result Entry'!BI37</f>
        <v>0</v>
      </c>
      <c r="BI35" s="227">
        <f>'Result Entry'!BJ37</f>
        <v>0</v>
      </c>
      <c r="BJ35" s="228">
        <f>'Result Entry'!BK37</f>
        <v>0</v>
      </c>
      <c r="BK35" s="229">
        <f>'Result Entry'!BL37</f>
        <v>0</v>
      </c>
      <c r="BL35" s="229">
        <f>'Result Entry'!BM37</f>
        <v>0</v>
      </c>
      <c r="BM35" s="229">
        <f>'Result Entry'!BN37</f>
        <v>0</v>
      </c>
      <c r="BN35" s="230">
        <f>'Result Entry'!BO37</f>
        <v>0</v>
      </c>
      <c r="BO35" s="229">
        <f>'Result Entry'!BP37</f>
        <v>0</v>
      </c>
      <c r="BP35" s="101">
        <f>'Result Entry'!BQ37</f>
        <v>0</v>
      </c>
      <c r="BQ35" s="231" t="str">
        <f>'Result Entry'!BR37</f>
        <v/>
      </c>
      <c r="BR35" s="232">
        <f>'Result Entry'!BS37</f>
        <v>0</v>
      </c>
      <c r="BS35" s="224">
        <f>'Result Entry'!BT37</f>
        <v>0</v>
      </c>
      <c r="BT35" s="224">
        <f>'Result Entry'!BU37</f>
        <v>0</v>
      </c>
      <c r="BU35" s="225">
        <f>'Result Entry'!BV37</f>
        <v>0</v>
      </c>
      <c r="BV35" s="226">
        <f>'Result Entry'!BW37</f>
        <v>0</v>
      </c>
      <c r="BW35" s="226">
        <f>'Result Entry'!BX37</f>
        <v>0</v>
      </c>
      <c r="BX35" s="227">
        <f>'Result Entry'!BY37</f>
        <v>0</v>
      </c>
      <c r="BY35" s="228">
        <f>'Result Entry'!BZ37</f>
        <v>0</v>
      </c>
      <c r="BZ35" s="229">
        <f>'Result Entry'!CA37</f>
        <v>0</v>
      </c>
      <c r="CA35" s="229">
        <f>'Result Entry'!CB37</f>
        <v>0</v>
      </c>
      <c r="CB35" s="229">
        <f>'Result Entry'!CC37</f>
        <v>0</v>
      </c>
      <c r="CC35" s="230">
        <f>'Result Entry'!CD37</f>
        <v>0</v>
      </c>
      <c r="CD35" s="229">
        <f>'Result Entry'!CE37</f>
        <v>0</v>
      </c>
      <c r="CE35" s="101">
        <f>'Result Entry'!CF37</f>
        <v>0</v>
      </c>
      <c r="CF35" s="231" t="str">
        <f>'Result Entry'!CG37</f>
        <v/>
      </c>
      <c r="CG35" s="241">
        <f>'Result Entry'!CH37</f>
        <v>0</v>
      </c>
      <c r="CH35" s="234">
        <f>'Result Entry'!CI37</f>
        <v>0</v>
      </c>
      <c r="CI35" s="234">
        <f>'Result Entry'!CJ37</f>
        <v>0</v>
      </c>
      <c r="CJ35" s="234">
        <f>'Result Entry'!CK37</f>
        <v>0</v>
      </c>
      <c r="CK35" s="234">
        <f>'Result Entry'!CL37</f>
        <v>0</v>
      </c>
      <c r="CL35" s="242">
        <f>'Result Entry'!CM37</f>
        <v>0</v>
      </c>
      <c r="CM35" s="101">
        <f>'Result Entry'!CN37</f>
        <v>0</v>
      </c>
      <c r="CN35" s="231" t="str">
        <f>'Result Entry'!CO37</f>
        <v/>
      </c>
      <c r="CO35" s="241">
        <f>'Result Entry'!CP37</f>
        <v>0</v>
      </c>
      <c r="CP35" s="234">
        <f>'Result Entry'!CQ37</f>
        <v>0</v>
      </c>
      <c r="CQ35" s="234">
        <f>'Result Entry'!CR37</f>
        <v>0</v>
      </c>
      <c r="CR35" s="234">
        <f>'Result Entry'!CS37</f>
        <v>0</v>
      </c>
      <c r="CS35" s="234">
        <f>'Result Entry'!CT37</f>
        <v>0</v>
      </c>
      <c r="CT35" s="242">
        <f>'Result Entry'!CU37</f>
        <v>0</v>
      </c>
      <c r="CU35" s="101">
        <f>'Result Entry'!CV37</f>
        <v>0</v>
      </c>
      <c r="CV35" s="231" t="str">
        <f>'Result Entry'!CW37</f>
        <v/>
      </c>
      <c r="CW35" s="241">
        <f>'Result Entry'!CX37</f>
        <v>0</v>
      </c>
      <c r="CX35" s="234">
        <f>'Result Entry'!CY37</f>
        <v>0</v>
      </c>
      <c r="CY35" s="234">
        <f>'Result Entry'!CZ37</f>
        <v>0</v>
      </c>
      <c r="CZ35" s="234">
        <f>'Result Entry'!DA37</f>
        <v>0</v>
      </c>
      <c r="DA35" s="234">
        <f>'Result Entry'!DB37</f>
        <v>0</v>
      </c>
      <c r="DB35" s="242">
        <f>'Result Entry'!DC37</f>
        <v>0</v>
      </c>
      <c r="DC35" s="101">
        <f>'Result Entry'!DD37</f>
        <v>0</v>
      </c>
      <c r="DD35" s="231" t="str">
        <f>'Result Entry'!DE37</f>
        <v/>
      </c>
      <c r="DE35" s="241">
        <f>'Result Entry'!DF37</f>
        <v>0</v>
      </c>
      <c r="DF35" s="234">
        <f>'Result Entry'!DG37</f>
        <v>0</v>
      </c>
      <c r="DG35" s="234">
        <f>'Result Entry'!DH37</f>
        <v>0</v>
      </c>
      <c r="DH35" s="234">
        <f>'Result Entry'!DI37</f>
        <v>0</v>
      </c>
      <c r="DI35" s="234">
        <f>'Result Entry'!DJ37</f>
        <v>0</v>
      </c>
      <c r="DJ35" s="242">
        <f>'Result Entry'!DK37</f>
        <v>0</v>
      </c>
      <c r="DK35" s="101" t="str">
        <f>'Result Entry'!DL37</f>
        <v/>
      </c>
      <c r="DL35" s="231" t="str">
        <f>'Result Entry'!DM37</f>
        <v/>
      </c>
      <c r="DM35" s="243">
        <f>'Result Entry'!DN37</f>
        <v>0</v>
      </c>
      <c r="DN35" s="244">
        <f>'Result Entry'!DO37</f>
        <v>0</v>
      </c>
      <c r="DO35" s="245" t="str">
        <f>'Result Entry'!DP37</f>
        <v/>
      </c>
      <c r="DP35" s="237">
        <f>'Result Entry'!DQ37</f>
        <v>900</v>
      </c>
      <c r="DQ35" s="238">
        <f>'Result Entry'!DR37</f>
        <v>0</v>
      </c>
      <c r="DR35" s="295">
        <f>'Result Entry'!DS37</f>
        <v>0</v>
      </c>
      <c r="DS35" s="101" t="str">
        <f>'Result Entry'!DT37</f>
        <v/>
      </c>
      <c r="DT35" s="101" t="str">
        <f>'Result Entry'!DU37</f>
        <v/>
      </c>
      <c r="DU35" s="101" t="str">
        <f>'Result Entry'!DV37</f>
        <v/>
      </c>
      <c r="DV35" s="239" t="str">
        <f>'Result Entry'!DW37</f>
        <v/>
      </c>
    </row>
    <row r="36" spans="1:126">
      <c r="A36" s="867"/>
      <c r="B36" s="192">
        <f t="shared" si="0"/>
        <v>0</v>
      </c>
      <c r="C36" s="99">
        <f>'Result Entry'!D38</f>
        <v>0</v>
      </c>
      <c r="D36" s="99">
        <f>'Result Entry'!E38</f>
        <v>0</v>
      </c>
      <c r="E36" s="99">
        <f>'Result Entry'!F38</f>
        <v>0</v>
      </c>
      <c r="F36" s="101">
        <f>'Result Entry'!G38</f>
        <v>0</v>
      </c>
      <c r="G36" s="101">
        <f>'Result Entry'!H38</f>
        <v>0</v>
      </c>
      <c r="H36" s="101">
        <f>'Result Entry'!I38</f>
        <v>0</v>
      </c>
      <c r="I36" s="191">
        <f>'Result Entry'!J38</f>
        <v>0</v>
      </c>
      <c r="J36" s="240">
        <f>'Result Entry'!K38</f>
        <v>0</v>
      </c>
      <c r="K36" s="224">
        <f>'Result Entry'!L38</f>
        <v>0</v>
      </c>
      <c r="L36" s="224">
        <f>'Result Entry'!M38</f>
        <v>0</v>
      </c>
      <c r="M36" s="225">
        <f>'Result Entry'!N38</f>
        <v>0</v>
      </c>
      <c r="N36" s="226">
        <f>'Result Entry'!O38</f>
        <v>0</v>
      </c>
      <c r="O36" s="226">
        <f>'Result Entry'!P38</f>
        <v>0</v>
      </c>
      <c r="P36" s="227">
        <f>'Result Entry'!Q38</f>
        <v>0</v>
      </c>
      <c r="Q36" s="228">
        <f>'Result Entry'!R38</f>
        <v>0</v>
      </c>
      <c r="R36" s="229">
        <f>'Result Entry'!S38</f>
        <v>0</v>
      </c>
      <c r="S36" s="229">
        <f>'Result Entry'!T38</f>
        <v>0</v>
      </c>
      <c r="T36" s="229">
        <f>'Result Entry'!U38</f>
        <v>0</v>
      </c>
      <c r="U36" s="230">
        <f>'Result Entry'!V38</f>
        <v>0</v>
      </c>
      <c r="V36" s="229">
        <f>'Result Entry'!W38</f>
        <v>0</v>
      </c>
      <c r="W36" s="101">
        <f>'Result Entry'!X38</f>
        <v>0</v>
      </c>
      <c r="X36" s="231" t="str">
        <f>'Result Entry'!Y38</f>
        <v/>
      </c>
      <c r="Y36" s="232">
        <f>'Result Entry'!Z38</f>
        <v>0</v>
      </c>
      <c r="Z36" s="224">
        <f>'Result Entry'!AA38</f>
        <v>0</v>
      </c>
      <c r="AA36" s="224">
        <f>'Result Entry'!AB38</f>
        <v>0</v>
      </c>
      <c r="AB36" s="225">
        <f>'Result Entry'!AC38</f>
        <v>0</v>
      </c>
      <c r="AC36" s="226">
        <f>'Result Entry'!AD38</f>
        <v>0</v>
      </c>
      <c r="AD36" s="226">
        <f>'Result Entry'!AE38</f>
        <v>0</v>
      </c>
      <c r="AE36" s="227">
        <f>'Result Entry'!AF38</f>
        <v>0</v>
      </c>
      <c r="AF36" s="228">
        <f>'Result Entry'!AG38</f>
        <v>0</v>
      </c>
      <c r="AG36" s="229">
        <f>'Result Entry'!AH38</f>
        <v>0</v>
      </c>
      <c r="AH36" s="229">
        <f>'Result Entry'!AI38</f>
        <v>0</v>
      </c>
      <c r="AI36" s="229">
        <f>'Result Entry'!AJ38</f>
        <v>0</v>
      </c>
      <c r="AJ36" s="230">
        <f>'Result Entry'!AK38</f>
        <v>0</v>
      </c>
      <c r="AK36" s="229">
        <f>'Result Entry'!AL38</f>
        <v>0</v>
      </c>
      <c r="AL36" s="101">
        <f>'Result Entry'!AM38</f>
        <v>0</v>
      </c>
      <c r="AM36" s="231" t="str">
        <f>'Result Entry'!AN38</f>
        <v/>
      </c>
      <c r="AN36" s="232">
        <f>'Result Entry'!AO38</f>
        <v>0</v>
      </c>
      <c r="AO36" s="224">
        <f>'Result Entry'!AP38</f>
        <v>0</v>
      </c>
      <c r="AP36" s="224">
        <f>'Result Entry'!AQ38</f>
        <v>0</v>
      </c>
      <c r="AQ36" s="225">
        <f>'Result Entry'!AR38</f>
        <v>0</v>
      </c>
      <c r="AR36" s="226">
        <f>'Result Entry'!AS38</f>
        <v>0</v>
      </c>
      <c r="AS36" s="226">
        <f>'Result Entry'!AT38</f>
        <v>0</v>
      </c>
      <c r="AT36" s="227">
        <f>'Result Entry'!AU38</f>
        <v>0</v>
      </c>
      <c r="AU36" s="228">
        <f>'Result Entry'!AV38</f>
        <v>0</v>
      </c>
      <c r="AV36" s="229">
        <f>'Result Entry'!AW38</f>
        <v>0</v>
      </c>
      <c r="AW36" s="229">
        <f>'Result Entry'!AX38</f>
        <v>0</v>
      </c>
      <c r="AX36" s="229">
        <f>'Result Entry'!AY38</f>
        <v>0</v>
      </c>
      <c r="AY36" s="230">
        <f>'Result Entry'!AZ38</f>
        <v>0</v>
      </c>
      <c r="AZ36" s="229">
        <f>'Result Entry'!BA38</f>
        <v>0</v>
      </c>
      <c r="BA36" s="101">
        <f>'Result Entry'!BB38</f>
        <v>0</v>
      </c>
      <c r="BB36" s="231" t="str">
        <f>'Result Entry'!BC38</f>
        <v/>
      </c>
      <c r="BC36" s="232">
        <f>'Result Entry'!BD38</f>
        <v>0</v>
      </c>
      <c r="BD36" s="224">
        <f>'Result Entry'!BE38</f>
        <v>0</v>
      </c>
      <c r="BE36" s="224">
        <f>'Result Entry'!BF38</f>
        <v>0</v>
      </c>
      <c r="BF36" s="225">
        <f>'Result Entry'!BG38</f>
        <v>0</v>
      </c>
      <c r="BG36" s="226">
        <f>'Result Entry'!BH38</f>
        <v>0</v>
      </c>
      <c r="BH36" s="226">
        <f>'Result Entry'!BI38</f>
        <v>0</v>
      </c>
      <c r="BI36" s="227">
        <f>'Result Entry'!BJ38</f>
        <v>0</v>
      </c>
      <c r="BJ36" s="228">
        <f>'Result Entry'!BK38</f>
        <v>0</v>
      </c>
      <c r="BK36" s="229">
        <f>'Result Entry'!BL38</f>
        <v>0</v>
      </c>
      <c r="BL36" s="229">
        <f>'Result Entry'!BM38</f>
        <v>0</v>
      </c>
      <c r="BM36" s="229">
        <f>'Result Entry'!BN38</f>
        <v>0</v>
      </c>
      <c r="BN36" s="230">
        <f>'Result Entry'!BO38</f>
        <v>0</v>
      </c>
      <c r="BO36" s="229">
        <f>'Result Entry'!BP38</f>
        <v>0</v>
      </c>
      <c r="BP36" s="101">
        <f>'Result Entry'!BQ38</f>
        <v>0</v>
      </c>
      <c r="BQ36" s="231" t="str">
        <f>'Result Entry'!BR38</f>
        <v/>
      </c>
      <c r="BR36" s="232">
        <f>'Result Entry'!BS38</f>
        <v>0</v>
      </c>
      <c r="BS36" s="224">
        <f>'Result Entry'!BT38</f>
        <v>0</v>
      </c>
      <c r="BT36" s="224">
        <f>'Result Entry'!BU38</f>
        <v>0</v>
      </c>
      <c r="BU36" s="225">
        <f>'Result Entry'!BV38</f>
        <v>0</v>
      </c>
      <c r="BV36" s="226">
        <f>'Result Entry'!BW38</f>
        <v>0</v>
      </c>
      <c r="BW36" s="226">
        <f>'Result Entry'!BX38</f>
        <v>0</v>
      </c>
      <c r="BX36" s="227">
        <f>'Result Entry'!BY38</f>
        <v>0</v>
      </c>
      <c r="BY36" s="228">
        <f>'Result Entry'!BZ38</f>
        <v>0</v>
      </c>
      <c r="BZ36" s="229">
        <f>'Result Entry'!CA38</f>
        <v>0</v>
      </c>
      <c r="CA36" s="229">
        <f>'Result Entry'!CB38</f>
        <v>0</v>
      </c>
      <c r="CB36" s="229">
        <f>'Result Entry'!CC38</f>
        <v>0</v>
      </c>
      <c r="CC36" s="230">
        <f>'Result Entry'!CD38</f>
        <v>0</v>
      </c>
      <c r="CD36" s="229">
        <f>'Result Entry'!CE38</f>
        <v>0</v>
      </c>
      <c r="CE36" s="101">
        <f>'Result Entry'!CF38</f>
        <v>0</v>
      </c>
      <c r="CF36" s="231" t="str">
        <f>'Result Entry'!CG38</f>
        <v/>
      </c>
      <c r="CG36" s="241">
        <f>'Result Entry'!CH38</f>
        <v>0</v>
      </c>
      <c r="CH36" s="234">
        <f>'Result Entry'!CI38</f>
        <v>0</v>
      </c>
      <c r="CI36" s="234">
        <f>'Result Entry'!CJ38</f>
        <v>0</v>
      </c>
      <c r="CJ36" s="234">
        <f>'Result Entry'!CK38</f>
        <v>0</v>
      </c>
      <c r="CK36" s="234">
        <f>'Result Entry'!CL38</f>
        <v>0</v>
      </c>
      <c r="CL36" s="242">
        <f>'Result Entry'!CM38</f>
        <v>0</v>
      </c>
      <c r="CM36" s="101">
        <f>'Result Entry'!CN38</f>
        <v>0</v>
      </c>
      <c r="CN36" s="231" t="str">
        <f>'Result Entry'!CO38</f>
        <v/>
      </c>
      <c r="CO36" s="241">
        <f>'Result Entry'!CP38</f>
        <v>0</v>
      </c>
      <c r="CP36" s="234">
        <f>'Result Entry'!CQ38</f>
        <v>0</v>
      </c>
      <c r="CQ36" s="234">
        <f>'Result Entry'!CR38</f>
        <v>0</v>
      </c>
      <c r="CR36" s="234">
        <f>'Result Entry'!CS38</f>
        <v>0</v>
      </c>
      <c r="CS36" s="234">
        <f>'Result Entry'!CT38</f>
        <v>0</v>
      </c>
      <c r="CT36" s="242">
        <f>'Result Entry'!CU38</f>
        <v>0</v>
      </c>
      <c r="CU36" s="101">
        <f>'Result Entry'!CV38</f>
        <v>0</v>
      </c>
      <c r="CV36" s="231" t="str">
        <f>'Result Entry'!CW38</f>
        <v/>
      </c>
      <c r="CW36" s="241">
        <f>'Result Entry'!CX38</f>
        <v>0</v>
      </c>
      <c r="CX36" s="234">
        <f>'Result Entry'!CY38</f>
        <v>0</v>
      </c>
      <c r="CY36" s="234">
        <f>'Result Entry'!CZ38</f>
        <v>0</v>
      </c>
      <c r="CZ36" s="234">
        <f>'Result Entry'!DA38</f>
        <v>0</v>
      </c>
      <c r="DA36" s="234">
        <f>'Result Entry'!DB38</f>
        <v>0</v>
      </c>
      <c r="DB36" s="242">
        <f>'Result Entry'!DC38</f>
        <v>0</v>
      </c>
      <c r="DC36" s="101">
        <f>'Result Entry'!DD38</f>
        <v>0</v>
      </c>
      <c r="DD36" s="231" t="str">
        <f>'Result Entry'!DE38</f>
        <v/>
      </c>
      <c r="DE36" s="241">
        <f>'Result Entry'!DF38</f>
        <v>0</v>
      </c>
      <c r="DF36" s="234">
        <f>'Result Entry'!DG38</f>
        <v>0</v>
      </c>
      <c r="DG36" s="234">
        <f>'Result Entry'!DH38</f>
        <v>0</v>
      </c>
      <c r="DH36" s="234">
        <f>'Result Entry'!DI38</f>
        <v>0</v>
      </c>
      <c r="DI36" s="234">
        <f>'Result Entry'!DJ38</f>
        <v>0</v>
      </c>
      <c r="DJ36" s="242">
        <f>'Result Entry'!DK38</f>
        <v>0</v>
      </c>
      <c r="DK36" s="101" t="str">
        <f>'Result Entry'!DL38</f>
        <v/>
      </c>
      <c r="DL36" s="231" t="str">
        <f>'Result Entry'!DM38</f>
        <v/>
      </c>
      <c r="DM36" s="243">
        <f>'Result Entry'!DN38</f>
        <v>0</v>
      </c>
      <c r="DN36" s="244">
        <f>'Result Entry'!DO38</f>
        <v>0</v>
      </c>
      <c r="DO36" s="245" t="str">
        <f>'Result Entry'!DP38</f>
        <v/>
      </c>
      <c r="DP36" s="237">
        <f>'Result Entry'!DQ38</f>
        <v>900</v>
      </c>
      <c r="DQ36" s="238">
        <f>'Result Entry'!DR38</f>
        <v>0</v>
      </c>
      <c r="DR36" s="295">
        <f>'Result Entry'!DS38</f>
        <v>0</v>
      </c>
      <c r="DS36" s="101" t="str">
        <f>'Result Entry'!DT38</f>
        <v/>
      </c>
      <c r="DT36" s="101" t="str">
        <f>'Result Entry'!DU38</f>
        <v/>
      </c>
      <c r="DU36" s="101" t="str">
        <f>'Result Entry'!DV38</f>
        <v/>
      </c>
      <c r="DV36" s="239" t="str">
        <f>'Result Entry'!DW38</f>
        <v/>
      </c>
    </row>
    <row r="37" spans="1:126">
      <c r="A37" s="867"/>
      <c r="B37" s="192">
        <f t="shared" si="0"/>
        <v>0</v>
      </c>
      <c r="C37" s="99">
        <f>'Result Entry'!D39</f>
        <v>0</v>
      </c>
      <c r="D37" s="99">
        <f>'Result Entry'!E39</f>
        <v>0</v>
      </c>
      <c r="E37" s="99">
        <f>'Result Entry'!F39</f>
        <v>0</v>
      </c>
      <c r="F37" s="101">
        <f>'Result Entry'!G39</f>
        <v>0</v>
      </c>
      <c r="G37" s="101">
        <f>'Result Entry'!H39</f>
        <v>0</v>
      </c>
      <c r="H37" s="101">
        <f>'Result Entry'!I39</f>
        <v>0</v>
      </c>
      <c r="I37" s="191">
        <f>'Result Entry'!J39</f>
        <v>0</v>
      </c>
      <c r="J37" s="240">
        <f>'Result Entry'!K39</f>
        <v>0</v>
      </c>
      <c r="K37" s="224">
        <f>'Result Entry'!L39</f>
        <v>0</v>
      </c>
      <c r="L37" s="224">
        <f>'Result Entry'!M39</f>
        <v>0</v>
      </c>
      <c r="M37" s="225">
        <f>'Result Entry'!N39</f>
        <v>0</v>
      </c>
      <c r="N37" s="226">
        <f>'Result Entry'!O39</f>
        <v>0</v>
      </c>
      <c r="O37" s="226">
        <f>'Result Entry'!P39</f>
        <v>0</v>
      </c>
      <c r="P37" s="227">
        <f>'Result Entry'!Q39</f>
        <v>0</v>
      </c>
      <c r="Q37" s="228">
        <f>'Result Entry'!R39</f>
        <v>0</v>
      </c>
      <c r="R37" s="229">
        <f>'Result Entry'!S39</f>
        <v>0</v>
      </c>
      <c r="S37" s="229">
        <f>'Result Entry'!T39</f>
        <v>0</v>
      </c>
      <c r="T37" s="229">
        <f>'Result Entry'!U39</f>
        <v>0</v>
      </c>
      <c r="U37" s="230">
        <f>'Result Entry'!V39</f>
        <v>0</v>
      </c>
      <c r="V37" s="229">
        <f>'Result Entry'!W39</f>
        <v>0</v>
      </c>
      <c r="W37" s="101">
        <f>'Result Entry'!X39</f>
        <v>0</v>
      </c>
      <c r="X37" s="231" t="str">
        <f>'Result Entry'!Y39</f>
        <v/>
      </c>
      <c r="Y37" s="232">
        <f>'Result Entry'!Z39</f>
        <v>0</v>
      </c>
      <c r="Z37" s="224">
        <f>'Result Entry'!AA39</f>
        <v>0</v>
      </c>
      <c r="AA37" s="224">
        <f>'Result Entry'!AB39</f>
        <v>0</v>
      </c>
      <c r="AB37" s="225">
        <f>'Result Entry'!AC39</f>
        <v>0</v>
      </c>
      <c r="AC37" s="226">
        <f>'Result Entry'!AD39</f>
        <v>0</v>
      </c>
      <c r="AD37" s="226">
        <f>'Result Entry'!AE39</f>
        <v>0</v>
      </c>
      <c r="AE37" s="227">
        <f>'Result Entry'!AF39</f>
        <v>0</v>
      </c>
      <c r="AF37" s="228">
        <f>'Result Entry'!AG39</f>
        <v>0</v>
      </c>
      <c r="AG37" s="229">
        <f>'Result Entry'!AH39</f>
        <v>0</v>
      </c>
      <c r="AH37" s="229">
        <f>'Result Entry'!AI39</f>
        <v>0</v>
      </c>
      <c r="AI37" s="229">
        <f>'Result Entry'!AJ39</f>
        <v>0</v>
      </c>
      <c r="AJ37" s="230">
        <f>'Result Entry'!AK39</f>
        <v>0</v>
      </c>
      <c r="AK37" s="229">
        <f>'Result Entry'!AL39</f>
        <v>0</v>
      </c>
      <c r="AL37" s="101">
        <f>'Result Entry'!AM39</f>
        <v>0</v>
      </c>
      <c r="AM37" s="231" t="str">
        <f>'Result Entry'!AN39</f>
        <v/>
      </c>
      <c r="AN37" s="232">
        <f>'Result Entry'!AO39</f>
        <v>0</v>
      </c>
      <c r="AO37" s="224">
        <f>'Result Entry'!AP39</f>
        <v>0</v>
      </c>
      <c r="AP37" s="224">
        <f>'Result Entry'!AQ39</f>
        <v>0</v>
      </c>
      <c r="AQ37" s="225">
        <f>'Result Entry'!AR39</f>
        <v>0</v>
      </c>
      <c r="AR37" s="226">
        <f>'Result Entry'!AS39</f>
        <v>0</v>
      </c>
      <c r="AS37" s="226">
        <f>'Result Entry'!AT39</f>
        <v>0</v>
      </c>
      <c r="AT37" s="227">
        <f>'Result Entry'!AU39</f>
        <v>0</v>
      </c>
      <c r="AU37" s="228">
        <f>'Result Entry'!AV39</f>
        <v>0</v>
      </c>
      <c r="AV37" s="229">
        <f>'Result Entry'!AW39</f>
        <v>0</v>
      </c>
      <c r="AW37" s="229">
        <f>'Result Entry'!AX39</f>
        <v>0</v>
      </c>
      <c r="AX37" s="229">
        <f>'Result Entry'!AY39</f>
        <v>0</v>
      </c>
      <c r="AY37" s="230">
        <f>'Result Entry'!AZ39</f>
        <v>0</v>
      </c>
      <c r="AZ37" s="229">
        <f>'Result Entry'!BA39</f>
        <v>0</v>
      </c>
      <c r="BA37" s="101">
        <f>'Result Entry'!BB39</f>
        <v>0</v>
      </c>
      <c r="BB37" s="231" t="str">
        <f>'Result Entry'!BC39</f>
        <v/>
      </c>
      <c r="BC37" s="232">
        <f>'Result Entry'!BD39</f>
        <v>0</v>
      </c>
      <c r="BD37" s="224">
        <f>'Result Entry'!BE39</f>
        <v>0</v>
      </c>
      <c r="BE37" s="224">
        <f>'Result Entry'!BF39</f>
        <v>0</v>
      </c>
      <c r="BF37" s="225">
        <f>'Result Entry'!BG39</f>
        <v>0</v>
      </c>
      <c r="BG37" s="226">
        <f>'Result Entry'!BH39</f>
        <v>0</v>
      </c>
      <c r="BH37" s="226">
        <f>'Result Entry'!BI39</f>
        <v>0</v>
      </c>
      <c r="BI37" s="227">
        <f>'Result Entry'!BJ39</f>
        <v>0</v>
      </c>
      <c r="BJ37" s="228">
        <f>'Result Entry'!BK39</f>
        <v>0</v>
      </c>
      <c r="BK37" s="229">
        <f>'Result Entry'!BL39</f>
        <v>0</v>
      </c>
      <c r="BL37" s="229">
        <f>'Result Entry'!BM39</f>
        <v>0</v>
      </c>
      <c r="BM37" s="229">
        <f>'Result Entry'!BN39</f>
        <v>0</v>
      </c>
      <c r="BN37" s="230">
        <f>'Result Entry'!BO39</f>
        <v>0</v>
      </c>
      <c r="BO37" s="229">
        <f>'Result Entry'!BP39</f>
        <v>0</v>
      </c>
      <c r="BP37" s="101">
        <f>'Result Entry'!BQ39</f>
        <v>0</v>
      </c>
      <c r="BQ37" s="231" t="str">
        <f>'Result Entry'!BR39</f>
        <v/>
      </c>
      <c r="BR37" s="232">
        <f>'Result Entry'!BS39</f>
        <v>0</v>
      </c>
      <c r="BS37" s="224">
        <f>'Result Entry'!BT39</f>
        <v>0</v>
      </c>
      <c r="BT37" s="224">
        <f>'Result Entry'!BU39</f>
        <v>0</v>
      </c>
      <c r="BU37" s="225">
        <f>'Result Entry'!BV39</f>
        <v>0</v>
      </c>
      <c r="BV37" s="226">
        <f>'Result Entry'!BW39</f>
        <v>0</v>
      </c>
      <c r="BW37" s="226">
        <f>'Result Entry'!BX39</f>
        <v>0</v>
      </c>
      <c r="BX37" s="227">
        <f>'Result Entry'!BY39</f>
        <v>0</v>
      </c>
      <c r="BY37" s="228">
        <f>'Result Entry'!BZ39</f>
        <v>0</v>
      </c>
      <c r="BZ37" s="229">
        <f>'Result Entry'!CA39</f>
        <v>0</v>
      </c>
      <c r="CA37" s="229">
        <f>'Result Entry'!CB39</f>
        <v>0</v>
      </c>
      <c r="CB37" s="229">
        <f>'Result Entry'!CC39</f>
        <v>0</v>
      </c>
      <c r="CC37" s="230">
        <f>'Result Entry'!CD39</f>
        <v>0</v>
      </c>
      <c r="CD37" s="229">
        <f>'Result Entry'!CE39</f>
        <v>0</v>
      </c>
      <c r="CE37" s="101">
        <f>'Result Entry'!CF39</f>
        <v>0</v>
      </c>
      <c r="CF37" s="231" t="str">
        <f>'Result Entry'!CG39</f>
        <v/>
      </c>
      <c r="CG37" s="241">
        <f>'Result Entry'!CH39</f>
        <v>0</v>
      </c>
      <c r="CH37" s="234">
        <f>'Result Entry'!CI39</f>
        <v>0</v>
      </c>
      <c r="CI37" s="234">
        <f>'Result Entry'!CJ39</f>
        <v>0</v>
      </c>
      <c r="CJ37" s="234">
        <f>'Result Entry'!CK39</f>
        <v>0</v>
      </c>
      <c r="CK37" s="234">
        <f>'Result Entry'!CL39</f>
        <v>0</v>
      </c>
      <c r="CL37" s="242">
        <f>'Result Entry'!CM39</f>
        <v>0</v>
      </c>
      <c r="CM37" s="101">
        <f>'Result Entry'!CN39</f>
        <v>0</v>
      </c>
      <c r="CN37" s="231" t="str">
        <f>'Result Entry'!CO39</f>
        <v/>
      </c>
      <c r="CO37" s="241">
        <f>'Result Entry'!CP39</f>
        <v>0</v>
      </c>
      <c r="CP37" s="234">
        <f>'Result Entry'!CQ39</f>
        <v>0</v>
      </c>
      <c r="CQ37" s="234">
        <f>'Result Entry'!CR39</f>
        <v>0</v>
      </c>
      <c r="CR37" s="234">
        <f>'Result Entry'!CS39</f>
        <v>0</v>
      </c>
      <c r="CS37" s="234">
        <f>'Result Entry'!CT39</f>
        <v>0</v>
      </c>
      <c r="CT37" s="242">
        <f>'Result Entry'!CU39</f>
        <v>0</v>
      </c>
      <c r="CU37" s="101">
        <f>'Result Entry'!CV39</f>
        <v>0</v>
      </c>
      <c r="CV37" s="231" t="str">
        <f>'Result Entry'!CW39</f>
        <v/>
      </c>
      <c r="CW37" s="241">
        <f>'Result Entry'!CX39</f>
        <v>0</v>
      </c>
      <c r="CX37" s="234">
        <f>'Result Entry'!CY39</f>
        <v>0</v>
      </c>
      <c r="CY37" s="234">
        <f>'Result Entry'!CZ39</f>
        <v>0</v>
      </c>
      <c r="CZ37" s="234">
        <f>'Result Entry'!DA39</f>
        <v>0</v>
      </c>
      <c r="DA37" s="234">
        <f>'Result Entry'!DB39</f>
        <v>0</v>
      </c>
      <c r="DB37" s="242">
        <f>'Result Entry'!DC39</f>
        <v>0</v>
      </c>
      <c r="DC37" s="101">
        <f>'Result Entry'!DD39</f>
        <v>0</v>
      </c>
      <c r="DD37" s="231" t="str">
        <f>'Result Entry'!DE39</f>
        <v/>
      </c>
      <c r="DE37" s="241">
        <f>'Result Entry'!DF39</f>
        <v>0</v>
      </c>
      <c r="DF37" s="234">
        <f>'Result Entry'!DG39</f>
        <v>0</v>
      </c>
      <c r="DG37" s="234">
        <f>'Result Entry'!DH39</f>
        <v>0</v>
      </c>
      <c r="DH37" s="234">
        <f>'Result Entry'!DI39</f>
        <v>0</v>
      </c>
      <c r="DI37" s="234">
        <f>'Result Entry'!DJ39</f>
        <v>0</v>
      </c>
      <c r="DJ37" s="242">
        <f>'Result Entry'!DK39</f>
        <v>0</v>
      </c>
      <c r="DK37" s="101" t="str">
        <f>'Result Entry'!DL39</f>
        <v/>
      </c>
      <c r="DL37" s="231" t="str">
        <f>'Result Entry'!DM39</f>
        <v/>
      </c>
      <c r="DM37" s="243">
        <f>'Result Entry'!DN39</f>
        <v>0</v>
      </c>
      <c r="DN37" s="244">
        <f>'Result Entry'!DO39</f>
        <v>0</v>
      </c>
      <c r="DO37" s="245" t="str">
        <f>'Result Entry'!DP39</f>
        <v/>
      </c>
      <c r="DP37" s="237">
        <f>'Result Entry'!DQ39</f>
        <v>900</v>
      </c>
      <c r="DQ37" s="238">
        <f>'Result Entry'!DR39</f>
        <v>0</v>
      </c>
      <c r="DR37" s="295">
        <f>'Result Entry'!DS39</f>
        <v>0</v>
      </c>
      <c r="DS37" s="101" t="str">
        <f>'Result Entry'!DT39</f>
        <v/>
      </c>
      <c r="DT37" s="101" t="str">
        <f>'Result Entry'!DU39</f>
        <v/>
      </c>
      <c r="DU37" s="101" t="str">
        <f>'Result Entry'!DV39</f>
        <v/>
      </c>
      <c r="DV37" s="239" t="str">
        <f>'Result Entry'!DW39</f>
        <v/>
      </c>
    </row>
    <row r="38" spans="1:126">
      <c r="A38" s="867"/>
      <c r="B38" s="192">
        <f t="shared" si="0"/>
        <v>0</v>
      </c>
      <c r="C38" s="99">
        <f>'Result Entry'!D40</f>
        <v>0</v>
      </c>
      <c r="D38" s="99">
        <f>'Result Entry'!E40</f>
        <v>0</v>
      </c>
      <c r="E38" s="99">
        <f>'Result Entry'!F40</f>
        <v>0</v>
      </c>
      <c r="F38" s="101">
        <f>'Result Entry'!G40</f>
        <v>0</v>
      </c>
      <c r="G38" s="101">
        <f>'Result Entry'!H40</f>
        <v>0</v>
      </c>
      <c r="H38" s="101">
        <f>'Result Entry'!I40</f>
        <v>0</v>
      </c>
      <c r="I38" s="191">
        <f>'Result Entry'!J40</f>
        <v>0</v>
      </c>
      <c r="J38" s="240">
        <f>'Result Entry'!K40</f>
        <v>0</v>
      </c>
      <c r="K38" s="224">
        <f>'Result Entry'!L40</f>
        <v>0</v>
      </c>
      <c r="L38" s="224">
        <f>'Result Entry'!M40</f>
        <v>0</v>
      </c>
      <c r="M38" s="225">
        <f>'Result Entry'!N40</f>
        <v>0</v>
      </c>
      <c r="N38" s="226">
        <f>'Result Entry'!O40</f>
        <v>0</v>
      </c>
      <c r="O38" s="226">
        <f>'Result Entry'!P40</f>
        <v>0</v>
      </c>
      <c r="P38" s="227">
        <f>'Result Entry'!Q40</f>
        <v>0</v>
      </c>
      <c r="Q38" s="228">
        <f>'Result Entry'!R40</f>
        <v>0</v>
      </c>
      <c r="R38" s="229">
        <f>'Result Entry'!S40</f>
        <v>0</v>
      </c>
      <c r="S38" s="229">
        <f>'Result Entry'!T40</f>
        <v>0</v>
      </c>
      <c r="T38" s="229">
        <f>'Result Entry'!U40</f>
        <v>0</v>
      </c>
      <c r="U38" s="230">
        <f>'Result Entry'!V40</f>
        <v>0</v>
      </c>
      <c r="V38" s="229">
        <f>'Result Entry'!W40</f>
        <v>0</v>
      </c>
      <c r="W38" s="101">
        <f>'Result Entry'!X40</f>
        <v>0</v>
      </c>
      <c r="X38" s="231" t="str">
        <f>'Result Entry'!Y40</f>
        <v/>
      </c>
      <c r="Y38" s="232">
        <f>'Result Entry'!Z40</f>
        <v>0</v>
      </c>
      <c r="Z38" s="224">
        <f>'Result Entry'!AA40</f>
        <v>0</v>
      </c>
      <c r="AA38" s="224">
        <f>'Result Entry'!AB40</f>
        <v>0</v>
      </c>
      <c r="AB38" s="225">
        <f>'Result Entry'!AC40</f>
        <v>0</v>
      </c>
      <c r="AC38" s="226">
        <f>'Result Entry'!AD40</f>
        <v>0</v>
      </c>
      <c r="AD38" s="226">
        <f>'Result Entry'!AE40</f>
        <v>0</v>
      </c>
      <c r="AE38" s="227">
        <f>'Result Entry'!AF40</f>
        <v>0</v>
      </c>
      <c r="AF38" s="228">
        <f>'Result Entry'!AG40</f>
        <v>0</v>
      </c>
      <c r="AG38" s="229">
        <f>'Result Entry'!AH40</f>
        <v>0</v>
      </c>
      <c r="AH38" s="229">
        <f>'Result Entry'!AI40</f>
        <v>0</v>
      </c>
      <c r="AI38" s="229">
        <f>'Result Entry'!AJ40</f>
        <v>0</v>
      </c>
      <c r="AJ38" s="230">
        <f>'Result Entry'!AK40</f>
        <v>0</v>
      </c>
      <c r="AK38" s="229">
        <f>'Result Entry'!AL40</f>
        <v>0</v>
      </c>
      <c r="AL38" s="101">
        <f>'Result Entry'!AM40</f>
        <v>0</v>
      </c>
      <c r="AM38" s="231" t="str">
        <f>'Result Entry'!AN40</f>
        <v/>
      </c>
      <c r="AN38" s="232">
        <f>'Result Entry'!AO40</f>
        <v>0</v>
      </c>
      <c r="AO38" s="224">
        <f>'Result Entry'!AP40</f>
        <v>0</v>
      </c>
      <c r="AP38" s="224">
        <f>'Result Entry'!AQ40</f>
        <v>0</v>
      </c>
      <c r="AQ38" s="225">
        <f>'Result Entry'!AR40</f>
        <v>0</v>
      </c>
      <c r="AR38" s="226">
        <f>'Result Entry'!AS40</f>
        <v>0</v>
      </c>
      <c r="AS38" s="226">
        <f>'Result Entry'!AT40</f>
        <v>0</v>
      </c>
      <c r="AT38" s="227">
        <f>'Result Entry'!AU40</f>
        <v>0</v>
      </c>
      <c r="AU38" s="228">
        <f>'Result Entry'!AV40</f>
        <v>0</v>
      </c>
      <c r="AV38" s="229">
        <f>'Result Entry'!AW40</f>
        <v>0</v>
      </c>
      <c r="AW38" s="229">
        <f>'Result Entry'!AX40</f>
        <v>0</v>
      </c>
      <c r="AX38" s="229">
        <f>'Result Entry'!AY40</f>
        <v>0</v>
      </c>
      <c r="AY38" s="230">
        <f>'Result Entry'!AZ40</f>
        <v>0</v>
      </c>
      <c r="AZ38" s="229">
        <f>'Result Entry'!BA40</f>
        <v>0</v>
      </c>
      <c r="BA38" s="101">
        <f>'Result Entry'!BB40</f>
        <v>0</v>
      </c>
      <c r="BB38" s="231" t="str">
        <f>'Result Entry'!BC40</f>
        <v/>
      </c>
      <c r="BC38" s="232">
        <f>'Result Entry'!BD40</f>
        <v>0</v>
      </c>
      <c r="BD38" s="224">
        <f>'Result Entry'!BE40</f>
        <v>0</v>
      </c>
      <c r="BE38" s="224">
        <f>'Result Entry'!BF40</f>
        <v>0</v>
      </c>
      <c r="BF38" s="225">
        <f>'Result Entry'!BG40</f>
        <v>0</v>
      </c>
      <c r="BG38" s="226">
        <f>'Result Entry'!BH40</f>
        <v>0</v>
      </c>
      <c r="BH38" s="226">
        <f>'Result Entry'!BI40</f>
        <v>0</v>
      </c>
      <c r="BI38" s="227">
        <f>'Result Entry'!BJ40</f>
        <v>0</v>
      </c>
      <c r="BJ38" s="228">
        <f>'Result Entry'!BK40</f>
        <v>0</v>
      </c>
      <c r="BK38" s="229">
        <f>'Result Entry'!BL40</f>
        <v>0</v>
      </c>
      <c r="BL38" s="229">
        <f>'Result Entry'!BM40</f>
        <v>0</v>
      </c>
      <c r="BM38" s="229">
        <f>'Result Entry'!BN40</f>
        <v>0</v>
      </c>
      <c r="BN38" s="230">
        <f>'Result Entry'!BO40</f>
        <v>0</v>
      </c>
      <c r="BO38" s="229">
        <f>'Result Entry'!BP40</f>
        <v>0</v>
      </c>
      <c r="BP38" s="101">
        <f>'Result Entry'!BQ40</f>
        <v>0</v>
      </c>
      <c r="BQ38" s="231" t="str">
        <f>'Result Entry'!BR40</f>
        <v/>
      </c>
      <c r="BR38" s="232">
        <f>'Result Entry'!BS40</f>
        <v>0</v>
      </c>
      <c r="BS38" s="224">
        <f>'Result Entry'!BT40</f>
        <v>0</v>
      </c>
      <c r="BT38" s="224">
        <f>'Result Entry'!BU40</f>
        <v>0</v>
      </c>
      <c r="BU38" s="225">
        <f>'Result Entry'!BV40</f>
        <v>0</v>
      </c>
      <c r="BV38" s="226">
        <f>'Result Entry'!BW40</f>
        <v>0</v>
      </c>
      <c r="BW38" s="226">
        <f>'Result Entry'!BX40</f>
        <v>0</v>
      </c>
      <c r="BX38" s="227">
        <f>'Result Entry'!BY40</f>
        <v>0</v>
      </c>
      <c r="BY38" s="228">
        <f>'Result Entry'!BZ40</f>
        <v>0</v>
      </c>
      <c r="BZ38" s="229">
        <f>'Result Entry'!CA40</f>
        <v>0</v>
      </c>
      <c r="CA38" s="229">
        <f>'Result Entry'!CB40</f>
        <v>0</v>
      </c>
      <c r="CB38" s="229">
        <f>'Result Entry'!CC40</f>
        <v>0</v>
      </c>
      <c r="CC38" s="230">
        <f>'Result Entry'!CD40</f>
        <v>0</v>
      </c>
      <c r="CD38" s="229">
        <f>'Result Entry'!CE40</f>
        <v>0</v>
      </c>
      <c r="CE38" s="101">
        <f>'Result Entry'!CF40</f>
        <v>0</v>
      </c>
      <c r="CF38" s="231" t="str">
        <f>'Result Entry'!CG40</f>
        <v/>
      </c>
      <c r="CG38" s="241">
        <f>'Result Entry'!CH40</f>
        <v>0</v>
      </c>
      <c r="CH38" s="234">
        <f>'Result Entry'!CI40</f>
        <v>0</v>
      </c>
      <c r="CI38" s="234">
        <f>'Result Entry'!CJ40</f>
        <v>0</v>
      </c>
      <c r="CJ38" s="234">
        <f>'Result Entry'!CK40</f>
        <v>0</v>
      </c>
      <c r="CK38" s="234">
        <f>'Result Entry'!CL40</f>
        <v>0</v>
      </c>
      <c r="CL38" s="242">
        <f>'Result Entry'!CM40</f>
        <v>0</v>
      </c>
      <c r="CM38" s="101">
        <f>'Result Entry'!CN40</f>
        <v>0</v>
      </c>
      <c r="CN38" s="231" t="str">
        <f>'Result Entry'!CO40</f>
        <v/>
      </c>
      <c r="CO38" s="241">
        <f>'Result Entry'!CP40</f>
        <v>0</v>
      </c>
      <c r="CP38" s="234">
        <f>'Result Entry'!CQ40</f>
        <v>0</v>
      </c>
      <c r="CQ38" s="234">
        <f>'Result Entry'!CR40</f>
        <v>0</v>
      </c>
      <c r="CR38" s="234">
        <f>'Result Entry'!CS40</f>
        <v>0</v>
      </c>
      <c r="CS38" s="234">
        <f>'Result Entry'!CT40</f>
        <v>0</v>
      </c>
      <c r="CT38" s="242">
        <f>'Result Entry'!CU40</f>
        <v>0</v>
      </c>
      <c r="CU38" s="101">
        <f>'Result Entry'!CV40</f>
        <v>0</v>
      </c>
      <c r="CV38" s="231" t="str">
        <f>'Result Entry'!CW40</f>
        <v/>
      </c>
      <c r="CW38" s="241">
        <f>'Result Entry'!CX40</f>
        <v>0</v>
      </c>
      <c r="CX38" s="234">
        <f>'Result Entry'!CY40</f>
        <v>0</v>
      </c>
      <c r="CY38" s="234">
        <f>'Result Entry'!CZ40</f>
        <v>0</v>
      </c>
      <c r="CZ38" s="234">
        <f>'Result Entry'!DA40</f>
        <v>0</v>
      </c>
      <c r="DA38" s="234">
        <f>'Result Entry'!DB40</f>
        <v>0</v>
      </c>
      <c r="DB38" s="242">
        <f>'Result Entry'!DC40</f>
        <v>0</v>
      </c>
      <c r="DC38" s="101">
        <f>'Result Entry'!DD40</f>
        <v>0</v>
      </c>
      <c r="DD38" s="231" t="str">
        <f>'Result Entry'!DE40</f>
        <v/>
      </c>
      <c r="DE38" s="241">
        <f>'Result Entry'!DF40</f>
        <v>0</v>
      </c>
      <c r="DF38" s="234">
        <f>'Result Entry'!DG40</f>
        <v>0</v>
      </c>
      <c r="DG38" s="234">
        <f>'Result Entry'!DH40</f>
        <v>0</v>
      </c>
      <c r="DH38" s="234">
        <f>'Result Entry'!DI40</f>
        <v>0</v>
      </c>
      <c r="DI38" s="234">
        <f>'Result Entry'!DJ40</f>
        <v>0</v>
      </c>
      <c r="DJ38" s="242">
        <f>'Result Entry'!DK40</f>
        <v>0</v>
      </c>
      <c r="DK38" s="101" t="str">
        <f>'Result Entry'!DL40</f>
        <v/>
      </c>
      <c r="DL38" s="231" t="str">
        <f>'Result Entry'!DM40</f>
        <v/>
      </c>
      <c r="DM38" s="243">
        <f>'Result Entry'!DN40</f>
        <v>0</v>
      </c>
      <c r="DN38" s="244">
        <f>'Result Entry'!DO40</f>
        <v>0</v>
      </c>
      <c r="DO38" s="245" t="str">
        <f>'Result Entry'!DP40</f>
        <v/>
      </c>
      <c r="DP38" s="237">
        <f>'Result Entry'!DQ40</f>
        <v>900</v>
      </c>
      <c r="DQ38" s="238">
        <f>'Result Entry'!DR40</f>
        <v>0</v>
      </c>
      <c r="DR38" s="295">
        <f>'Result Entry'!DS40</f>
        <v>0</v>
      </c>
      <c r="DS38" s="101" t="str">
        <f>'Result Entry'!DT40</f>
        <v/>
      </c>
      <c r="DT38" s="101" t="str">
        <f>'Result Entry'!DU40</f>
        <v/>
      </c>
      <c r="DU38" s="101" t="str">
        <f>'Result Entry'!DV40</f>
        <v/>
      </c>
      <c r="DV38" s="239" t="str">
        <f>'Result Entry'!DW40</f>
        <v/>
      </c>
    </row>
    <row r="39" spans="1:126">
      <c r="A39" s="867"/>
      <c r="B39" s="192">
        <f t="shared" si="0"/>
        <v>0</v>
      </c>
      <c r="C39" s="99">
        <f>'Result Entry'!D41</f>
        <v>0</v>
      </c>
      <c r="D39" s="99">
        <f>'Result Entry'!E41</f>
        <v>0</v>
      </c>
      <c r="E39" s="99">
        <f>'Result Entry'!F41</f>
        <v>0</v>
      </c>
      <c r="F39" s="101">
        <f>'Result Entry'!G41</f>
        <v>0</v>
      </c>
      <c r="G39" s="101">
        <f>'Result Entry'!H41</f>
        <v>0</v>
      </c>
      <c r="H39" s="101">
        <f>'Result Entry'!I41</f>
        <v>0</v>
      </c>
      <c r="I39" s="191">
        <f>'Result Entry'!J41</f>
        <v>0</v>
      </c>
      <c r="J39" s="240">
        <f>'Result Entry'!K41</f>
        <v>0</v>
      </c>
      <c r="K39" s="224">
        <f>'Result Entry'!L41</f>
        <v>0</v>
      </c>
      <c r="L39" s="224">
        <f>'Result Entry'!M41</f>
        <v>0</v>
      </c>
      <c r="M39" s="225">
        <f>'Result Entry'!N41</f>
        <v>0</v>
      </c>
      <c r="N39" s="226">
        <f>'Result Entry'!O41</f>
        <v>0</v>
      </c>
      <c r="O39" s="226">
        <f>'Result Entry'!P41</f>
        <v>0</v>
      </c>
      <c r="P39" s="227">
        <f>'Result Entry'!Q41</f>
        <v>0</v>
      </c>
      <c r="Q39" s="228">
        <f>'Result Entry'!R41</f>
        <v>0</v>
      </c>
      <c r="R39" s="229">
        <f>'Result Entry'!S41</f>
        <v>0</v>
      </c>
      <c r="S39" s="229">
        <f>'Result Entry'!T41</f>
        <v>0</v>
      </c>
      <c r="T39" s="229">
        <f>'Result Entry'!U41</f>
        <v>0</v>
      </c>
      <c r="U39" s="230">
        <f>'Result Entry'!V41</f>
        <v>0</v>
      </c>
      <c r="V39" s="229">
        <f>'Result Entry'!W41</f>
        <v>0</v>
      </c>
      <c r="W39" s="101">
        <f>'Result Entry'!X41</f>
        <v>0</v>
      </c>
      <c r="X39" s="231" t="str">
        <f>'Result Entry'!Y41</f>
        <v/>
      </c>
      <c r="Y39" s="232">
        <f>'Result Entry'!Z41</f>
        <v>0</v>
      </c>
      <c r="Z39" s="224">
        <f>'Result Entry'!AA41</f>
        <v>0</v>
      </c>
      <c r="AA39" s="224">
        <f>'Result Entry'!AB41</f>
        <v>0</v>
      </c>
      <c r="AB39" s="225">
        <f>'Result Entry'!AC41</f>
        <v>0</v>
      </c>
      <c r="AC39" s="226">
        <f>'Result Entry'!AD41</f>
        <v>0</v>
      </c>
      <c r="AD39" s="226">
        <f>'Result Entry'!AE41</f>
        <v>0</v>
      </c>
      <c r="AE39" s="227">
        <f>'Result Entry'!AF41</f>
        <v>0</v>
      </c>
      <c r="AF39" s="228">
        <f>'Result Entry'!AG41</f>
        <v>0</v>
      </c>
      <c r="AG39" s="229">
        <f>'Result Entry'!AH41</f>
        <v>0</v>
      </c>
      <c r="AH39" s="229">
        <f>'Result Entry'!AI41</f>
        <v>0</v>
      </c>
      <c r="AI39" s="229">
        <f>'Result Entry'!AJ41</f>
        <v>0</v>
      </c>
      <c r="AJ39" s="230">
        <f>'Result Entry'!AK41</f>
        <v>0</v>
      </c>
      <c r="AK39" s="229">
        <f>'Result Entry'!AL41</f>
        <v>0</v>
      </c>
      <c r="AL39" s="101">
        <f>'Result Entry'!AM41</f>
        <v>0</v>
      </c>
      <c r="AM39" s="231" t="str">
        <f>'Result Entry'!AN41</f>
        <v/>
      </c>
      <c r="AN39" s="232">
        <f>'Result Entry'!AO41</f>
        <v>0</v>
      </c>
      <c r="AO39" s="224">
        <f>'Result Entry'!AP41</f>
        <v>0</v>
      </c>
      <c r="AP39" s="224">
        <f>'Result Entry'!AQ41</f>
        <v>0</v>
      </c>
      <c r="AQ39" s="225">
        <f>'Result Entry'!AR41</f>
        <v>0</v>
      </c>
      <c r="AR39" s="226">
        <f>'Result Entry'!AS41</f>
        <v>0</v>
      </c>
      <c r="AS39" s="226">
        <f>'Result Entry'!AT41</f>
        <v>0</v>
      </c>
      <c r="AT39" s="227">
        <f>'Result Entry'!AU41</f>
        <v>0</v>
      </c>
      <c r="AU39" s="228">
        <f>'Result Entry'!AV41</f>
        <v>0</v>
      </c>
      <c r="AV39" s="229">
        <f>'Result Entry'!AW41</f>
        <v>0</v>
      </c>
      <c r="AW39" s="229">
        <f>'Result Entry'!AX41</f>
        <v>0</v>
      </c>
      <c r="AX39" s="229">
        <f>'Result Entry'!AY41</f>
        <v>0</v>
      </c>
      <c r="AY39" s="230">
        <f>'Result Entry'!AZ41</f>
        <v>0</v>
      </c>
      <c r="AZ39" s="229">
        <f>'Result Entry'!BA41</f>
        <v>0</v>
      </c>
      <c r="BA39" s="101">
        <f>'Result Entry'!BB41</f>
        <v>0</v>
      </c>
      <c r="BB39" s="231" t="str">
        <f>'Result Entry'!BC41</f>
        <v/>
      </c>
      <c r="BC39" s="232">
        <f>'Result Entry'!BD41</f>
        <v>0</v>
      </c>
      <c r="BD39" s="224">
        <f>'Result Entry'!BE41</f>
        <v>0</v>
      </c>
      <c r="BE39" s="224">
        <f>'Result Entry'!BF41</f>
        <v>0</v>
      </c>
      <c r="BF39" s="225">
        <f>'Result Entry'!BG41</f>
        <v>0</v>
      </c>
      <c r="BG39" s="226">
        <f>'Result Entry'!BH41</f>
        <v>0</v>
      </c>
      <c r="BH39" s="226">
        <f>'Result Entry'!BI41</f>
        <v>0</v>
      </c>
      <c r="BI39" s="227">
        <f>'Result Entry'!BJ41</f>
        <v>0</v>
      </c>
      <c r="BJ39" s="228">
        <f>'Result Entry'!BK41</f>
        <v>0</v>
      </c>
      <c r="BK39" s="229">
        <f>'Result Entry'!BL41</f>
        <v>0</v>
      </c>
      <c r="BL39" s="229">
        <f>'Result Entry'!BM41</f>
        <v>0</v>
      </c>
      <c r="BM39" s="229">
        <f>'Result Entry'!BN41</f>
        <v>0</v>
      </c>
      <c r="BN39" s="230">
        <f>'Result Entry'!BO41</f>
        <v>0</v>
      </c>
      <c r="BO39" s="229">
        <f>'Result Entry'!BP41</f>
        <v>0</v>
      </c>
      <c r="BP39" s="101">
        <f>'Result Entry'!BQ41</f>
        <v>0</v>
      </c>
      <c r="BQ39" s="231" t="str">
        <f>'Result Entry'!BR41</f>
        <v/>
      </c>
      <c r="BR39" s="232">
        <f>'Result Entry'!BS41</f>
        <v>0</v>
      </c>
      <c r="BS39" s="224">
        <f>'Result Entry'!BT41</f>
        <v>0</v>
      </c>
      <c r="BT39" s="224">
        <f>'Result Entry'!BU41</f>
        <v>0</v>
      </c>
      <c r="BU39" s="225">
        <f>'Result Entry'!BV41</f>
        <v>0</v>
      </c>
      <c r="BV39" s="226">
        <f>'Result Entry'!BW41</f>
        <v>0</v>
      </c>
      <c r="BW39" s="226">
        <f>'Result Entry'!BX41</f>
        <v>0</v>
      </c>
      <c r="BX39" s="227">
        <f>'Result Entry'!BY41</f>
        <v>0</v>
      </c>
      <c r="BY39" s="228">
        <f>'Result Entry'!BZ41</f>
        <v>0</v>
      </c>
      <c r="BZ39" s="229">
        <f>'Result Entry'!CA41</f>
        <v>0</v>
      </c>
      <c r="CA39" s="229">
        <f>'Result Entry'!CB41</f>
        <v>0</v>
      </c>
      <c r="CB39" s="229">
        <f>'Result Entry'!CC41</f>
        <v>0</v>
      </c>
      <c r="CC39" s="230">
        <f>'Result Entry'!CD41</f>
        <v>0</v>
      </c>
      <c r="CD39" s="229">
        <f>'Result Entry'!CE41</f>
        <v>0</v>
      </c>
      <c r="CE39" s="101">
        <f>'Result Entry'!CF41</f>
        <v>0</v>
      </c>
      <c r="CF39" s="231" t="str">
        <f>'Result Entry'!CG41</f>
        <v/>
      </c>
      <c r="CG39" s="241">
        <f>'Result Entry'!CH41</f>
        <v>0</v>
      </c>
      <c r="CH39" s="234">
        <f>'Result Entry'!CI41</f>
        <v>0</v>
      </c>
      <c r="CI39" s="234">
        <f>'Result Entry'!CJ41</f>
        <v>0</v>
      </c>
      <c r="CJ39" s="234">
        <f>'Result Entry'!CK41</f>
        <v>0</v>
      </c>
      <c r="CK39" s="234">
        <f>'Result Entry'!CL41</f>
        <v>0</v>
      </c>
      <c r="CL39" s="242">
        <f>'Result Entry'!CM41</f>
        <v>0</v>
      </c>
      <c r="CM39" s="101">
        <f>'Result Entry'!CN41</f>
        <v>0</v>
      </c>
      <c r="CN39" s="231" t="str">
        <f>'Result Entry'!CO41</f>
        <v/>
      </c>
      <c r="CO39" s="241">
        <f>'Result Entry'!CP41</f>
        <v>0</v>
      </c>
      <c r="CP39" s="234">
        <f>'Result Entry'!CQ41</f>
        <v>0</v>
      </c>
      <c r="CQ39" s="234">
        <f>'Result Entry'!CR41</f>
        <v>0</v>
      </c>
      <c r="CR39" s="234">
        <f>'Result Entry'!CS41</f>
        <v>0</v>
      </c>
      <c r="CS39" s="234">
        <f>'Result Entry'!CT41</f>
        <v>0</v>
      </c>
      <c r="CT39" s="242">
        <f>'Result Entry'!CU41</f>
        <v>0</v>
      </c>
      <c r="CU39" s="101">
        <f>'Result Entry'!CV41</f>
        <v>0</v>
      </c>
      <c r="CV39" s="231" t="str">
        <f>'Result Entry'!CW41</f>
        <v/>
      </c>
      <c r="CW39" s="241">
        <f>'Result Entry'!CX41</f>
        <v>0</v>
      </c>
      <c r="CX39" s="234">
        <f>'Result Entry'!CY41</f>
        <v>0</v>
      </c>
      <c r="CY39" s="234">
        <f>'Result Entry'!CZ41</f>
        <v>0</v>
      </c>
      <c r="CZ39" s="234">
        <f>'Result Entry'!DA41</f>
        <v>0</v>
      </c>
      <c r="DA39" s="234">
        <f>'Result Entry'!DB41</f>
        <v>0</v>
      </c>
      <c r="DB39" s="242">
        <f>'Result Entry'!DC41</f>
        <v>0</v>
      </c>
      <c r="DC39" s="101">
        <f>'Result Entry'!DD41</f>
        <v>0</v>
      </c>
      <c r="DD39" s="231" t="str">
        <f>'Result Entry'!DE41</f>
        <v/>
      </c>
      <c r="DE39" s="241">
        <f>'Result Entry'!DF41</f>
        <v>0</v>
      </c>
      <c r="DF39" s="234">
        <f>'Result Entry'!DG41</f>
        <v>0</v>
      </c>
      <c r="DG39" s="234">
        <f>'Result Entry'!DH41</f>
        <v>0</v>
      </c>
      <c r="DH39" s="234">
        <f>'Result Entry'!DI41</f>
        <v>0</v>
      </c>
      <c r="DI39" s="234">
        <f>'Result Entry'!DJ41</f>
        <v>0</v>
      </c>
      <c r="DJ39" s="242">
        <f>'Result Entry'!DK41</f>
        <v>0</v>
      </c>
      <c r="DK39" s="101" t="str">
        <f>'Result Entry'!DL41</f>
        <v/>
      </c>
      <c r="DL39" s="231" t="str">
        <f>'Result Entry'!DM41</f>
        <v/>
      </c>
      <c r="DM39" s="243">
        <f>'Result Entry'!DN41</f>
        <v>0</v>
      </c>
      <c r="DN39" s="244">
        <f>'Result Entry'!DO41</f>
        <v>0</v>
      </c>
      <c r="DO39" s="245" t="str">
        <f>'Result Entry'!DP41</f>
        <v/>
      </c>
      <c r="DP39" s="237">
        <f>'Result Entry'!DQ41</f>
        <v>900</v>
      </c>
      <c r="DQ39" s="238">
        <f>'Result Entry'!DR41</f>
        <v>0</v>
      </c>
      <c r="DR39" s="295">
        <f>'Result Entry'!DS41</f>
        <v>0</v>
      </c>
      <c r="DS39" s="101" t="str">
        <f>'Result Entry'!DT41</f>
        <v/>
      </c>
      <c r="DT39" s="101" t="str">
        <f>'Result Entry'!DU41</f>
        <v/>
      </c>
      <c r="DU39" s="101" t="str">
        <f>'Result Entry'!DV41</f>
        <v/>
      </c>
      <c r="DV39" s="239" t="str">
        <f>'Result Entry'!DW41</f>
        <v/>
      </c>
    </row>
    <row r="40" spans="1:126">
      <c r="A40" s="867"/>
      <c r="B40" s="192">
        <f t="shared" si="0"/>
        <v>0</v>
      </c>
      <c r="C40" s="99">
        <f>'Result Entry'!D42</f>
        <v>0</v>
      </c>
      <c r="D40" s="99">
        <f>'Result Entry'!E42</f>
        <v>0</v>
      </c>
      <c r="E40" s="99">
        <f>'Result Entry'!F42</f>
        <v>0</v>
      </c>
      <c r="F40" s="101">
        <f>'Result Entry'!G42</f>
        <v>0</v>
      </c>
      <c r="G40" s="101">
        <f>'Result Entry'!H42</f>
        <v>0</v>
      </c>
      <c r="H40" s="101">
        <f>'Result Entry'!I42</f>
        <v>0</v>
      </c>
      <c r="I40" s="191">
        <f>'Result Entry'!J42</f>
        <v>0</v>
      </c>
      <c r="J40" s="240">
        <f>'Result Entry'!K42</f>
        <v>0</v>
      </c>
      <c r="K40" s="224">
        <f>'Result Entry'!L42</f>
        <v>0</v>
      </c>
      <c r="L40" s="224">
        <f>'Result Entry'!M42</f>
        <v>0</v>
      </c>
      <c r="M40" s="225">
        <f>'Result Entry'!N42</f>
        <v>0</v>
      </c>
      <c r="N40" s="226">
        <f>'Result Entry'!O42</f>
        <v>0</v>
      </c>
      <c r="O40" s="226">
        <f>'Result Entry'!P42</f>
        <v>0</v>
      </c>
      <c r="P40" s="227">
        <f>'Result Entry'!Q42</f>
        <v>0</v>
      </c>
      <c r="Q40" s="228">
        <f>'Result Entry'!R42</f>
        <v>0</v>
      </c>
      <c r="R40" s="229">
        <f>'Result Entry'!S42</f>
        <v>0</v>
      </c>
      <c r="S40" s="229">
        <f>'Result Entry'!T42</f>
        <v>0</v>
      </c>
      <c r="T40" s="229">
        <f>'Result Entry'!U42</f>
        <v>0</v>
      </c>
      <c r="U40" s="230">
        <f>'Result Entry'!V42</f>
        <v>0</v>
      </c>
      <c r="V40" s="229">
        <f>'Result Entry'!W42</f>
        <v>0</v>
      </c>
      <c r="W40" s="101">
        <f>'Result Entry'!X42</f>
        <v>0</v>
      </c>
      <c r="X40" s="231" t="str">
        <f>'Result Entry'!Y42</f>
        <v/>
      </c>
      <c r="Y40" s="232">
        <f>'Result Entry'!Z42</f>
        <v>0</v>
      </c>
      <c r="Z40" s="224">
        <f>'Result Entry'!AA42</f>
        <v>0</v>
      </c>
      <c r="AA40" s="224">
        <f>'Result Entry'!AB42</f>
        <v>0</v>
      </c>
      <c r="AB40" s="225">
        <f>'Result Entry'!AC42</f>
        <v>0</v>
      </c>
      <c r="AC40" s="226">
        <f>'Result Entry'!AD42</f>
        <v>0</v>
      </c>
      <c r="AD40" s="226">
        <f>'Result Entry'!AE42</f>
        <v>0</v>
      </c>
      <c r="AE40" s="227">
        <f>'Result Entry'!AF42</f>
        <v>0</v>
      </c>
      <c r="AF40" s="228">
        <f>'Result Entry'!AG42</f>
        <v>0</v>
      </c>
      <c r="AG40" s="229">
        <f>'Result Entry'!AH42</f>
        <v>0</v>
      </c>
      <c r="AH40" s="229">
        <f>'Result Entry'!AI42</f>
        <v>0</v>
      </c>
      <c r="AI40" s="229">
        <f>'Result Entry'!AJ42</f>
        <v>0</v>
      </c>
      <c r="AJ40" s="230">
        <f>'Result Entry'!AK42</f>
        <v>0</v>
      </c>
      <c r="AK40" s="229">
        <f>'Result Entry'!AL42</f>
        <v>0</v>
      </c>
      <c r="AL40" s="101">
        <f>'Result Entry'!AM42</f>
        <v>0</v>
      </c>
      <c r="AM40" s="231" t="str">
        <f>'Result Entry'!AN42</f>
        <v/>
      </c>
      <c r="AN40" s="232">
        <f>'Result Entry'!AO42</f>
        <v>0</v>
      </c>
      <c r="AO40" s="224">
        <f>'Result Entry'!AP42</f>
        <v>0</v>
      </c>
      <c r="AP40" s="224">
        <f>'Result Entry'!AQ42</f>
        <v>0</v>
      </c>
      <c r="AQ40" s="225">
        <f>'Result Entry'!AR42</f>
        <v>0</v>
      </c>
      <c r="AR40" s="226">
        <f>'Result Entry'!AS42</f>
        <v>0</v>
      </c>
      <c r="AS40" s="226">
        <f>'Result Entry'!AT42</f>
        <v>0</v>
      </c>
      <c r="AT40" s="227">
        <f>'Result Entry'!AU42</f>
        <v>0</v>
      </c>
      <c r="AU40" s="228">
        <f>'Result Entry'!AV42</f>
        <v>0</v>
      </c>
      <c r="AV40" s="229">
        <f>'Result Entry'!AW42</f>
        <v>0</v>
      </c>
      <c r="AW40" s="229">
        <f>'Result Entry'!AX42</f>
        <v>0</v>
      </c>
      <c r="AX40" s="229">
        <f>'Result Entry'!AY42</f>
        <v>0</v>
      </c>
      <c r="AY40" s="230">
        <f>'Result Entry'!AZ42</f>
        <v>0</v>
      </c>
      <c r="AZ40" s="229">
        <f>'Result Entry'!BA42</f>
        <v>0</v>
      </c>
      <c r="BA40" s="101">
        <f>'Result Entry'!BB42</f>
        <v>0</v>
      </c>
      <c r="BB40" s="231" t="str">
        <f>'Result Entry'!BC42</f>
        <v/>
      </c>
      <c r="BC40" s="232">
        <f>'Result Entry'!BD42</f>
        <v>0</v>
      </c>
      <c r="BD40" s="224">
        <f>'Result Entry'!BE42</f>
        <v>0</v>
      </c>
      <c r="BE40" s="224">
        <f>'Result Entry'!BF42</f>
        <v>0</v>
      </c>
      <c r="BF40" s="225">
        <f>'Result Entry'!BG42</f>
        <v>0</v>
      </c>
      <c r="BG40" s="226">
        <f>'Result Entry'!BH42</f>
        <v>0</v>
      </c>
      <c r="BH40" s="226">
        <f>'Result Entry'!BI42</f>
        <v>0</v>
      </c>
      <c r="BI40" s="227">
        <f>'Result Entry'!BJ42</f>
        <v>0</v>
      </c>
      <c r="BJ40" s="228">
        <f>'Result Entry'!BK42</f>
        <v>0</v>
      </c>
      <c r="BK40" s="229">
        <f>'Result Entry'!BL42</f>
        <v>0</v>
      </c>
      <c r="BL40" s="229">
        <f>'Result Entry'!BM42</f>
        <v>0</v>
      </c>
      <c r="BM40" s="229">
        <f>'Result Entry'!BN42</f>
        <v>0</v>
      </c>
      <c r="BN40" s="230">
        <f>'Result Entry'!BO42</f>
        <v>0</v>
      </c>
      <c r="BO40" s="229">
        <f>'Result Entry'!BP42</f>
        <v>0</v>
      </c>
      <c r="BP40" s="101">
        <f>'Result Entry'!BQ42</f>
        <v>0</v>
      </c>
      <c r="BQ40" s="231" t="str">
        <f>'Result Entry'!BR42</f>
        <v/>
      </c>
      <c r="BR40" s="232">
        <f>'Result Entry'!BS42</f>
        <v>0</v>
      </c>
      <c r="BS40" s="224">
        <f>'Result Entry'!BT42</f>
        <v>0</v>
      </c>
      <c r="BT40" s="224">
        <f>'Result Entry'!BU42</f>
        <v>0</v>
      </c>
      <c r="BU40" s="225">
        <f>'Result Entry'!BV42</f>
        <v>0</v>
      </c>
      <c r="BV40" s="226">
        <f>'Result Entry'!BW42</f>
        <v>0</v>
      </c>
      <c r="BW40" s="226">
        <f>'Result Entry'!BX42</f>
        <v>0</v>
      </c>
      <c r="BX40" s="227">
        <f>'Result Entry'!BY42</f>
        <v>0</v>
      </c>
      <c r="BY40" s="228">
        <f>'Result Entry'!BZ42</f>
        <v>0</v>
      </c>
      <c r="BZ40" s="229">
        <f>'Result Entry'!CA42</f>
        <v>0</v>
      </c>
      <c r="CA40" s="229">
        <f>'Result Entry'!CB42</f>
        <v>0</v>
      </c>
      <c r="CB40" s="229">
        <f>'Result Entry'!CC42</f>
        <v>0</v>
      </c>
      <c r="CC40" s="230">
        <f>'Result Entry'!CD42</f>
        <v>0</v>
      </c>
      <c r="CD40" s="229">
        <f>'Result Entry'!CE42</f>
        <v>0</v>
      </c>
      <c r="CE40" s="101">
        <f>'Result Entry'!CF42</f>
        <v>0</v>
      </c>
      <c r="CF40" s="231" t="str">
        <f>'Result Entry'!CG42</f>
        <v/>
      </c>
      <c r="CG40" s="241">
        <f>'Result Entry'!CH42</f>
        <v>0</v>
      </c>
      <c r="CH40" s="234">
        <f>'Result Entry'!CI42</f>
        <v>0</v>
      </c>
      <c r="CI40" s="234">
        <f>'Result Entry'!CJ42</f>
        <v>0</v>
      </c>
      <c r="CJ40" s="234">
        <f>'Result Entry'!CK42</f>
        <v>0</v>
      </c>
      <c r="CK40" s="234">
        <f>'Result Entry'!CL42</f>
        <v>0</v>
      </c>
      <c r="CL40" s="242">
        <f>'Result Entry'!CM42</f>
        <v>0</v>
      </c>
      <c r="CM40" s="101">
        <f>'Result Entry'!CN42</f>
        <v>0</v>
      </c>
      <c r="CN40" s="231" t="str">
        <f>'Result Entry'!CO42</f>
        <v/>
      </c>
      <c r="CO40" s="241">
        <f>'Result Entry'!CP42</f>
        <v>0</v>
      </c>
      <c r="CP40" s="234">
        <f>'Result Entry'!CQ42</f>
        <v>0</v>
      </c>
      <c r="CQ40" s="234">
        <f>'Result Entry'!CR42</f>
        <v>0</v>
      </c>
      <c r="CR40" s="234">
        <f>'Result Entry'!CS42</f>
        <v>0</v>
      </c>
      <c r="CS40" s="234">
        <f>'Result Entry'!CT42</f>
        <v>0</v>
      </c>
      <c r="CT40" s="242">
        <f>'Result Entry'!CU42</f>
        <v>0</v>
      </c>
      <c r="CU40" s="101">
        <f>'Result Entry'!CV42</f>
        <v>0</v>
      </c>
      <c r="CV40" s="231" t="str">
        <f>'Result Entry'!CW42</f>
        <v/>
      </c>
      <c r="CW40" s="241">
        <f>'Result Entry'!CX42</f>
        <v>0</v>
      </c>
      <c r="CX40" s="234">
        <f>'Result Entry'!CY42</f>
        <v>0</v>
      </c>
      <c r="CY40" s="234">
        <f>'Result Entry'!CZ42</f>
        <v>0</v>
      </c>
      <c r="CZ40" s="234">
        <f>'Result Entry'!DA42</f>
        <v>0</v>
      </c>
      <c r="DA40" s="234">
        <f>'Result Entry'!DB42</f>
        <v>0</v>
      </c>
      <c r="DB40" s="242">
        <f>'Result Entry'!DC42</f>
        <v>0</v>
      </c>
      <c r="DC40" s="101">
        <f>'Result Entry'!DD42</f>
        <v>0</v>
      </c>
      <c r="DD40" s="231" t="str">
        <f>'Result Entry'!DE42</f>
        <v/>
      </c>
      <c r="DE40" s="241">
        <f>'Result Entry'!DF42</f>
        <v>0</v>
      </c>
      <c r="DF40" s="234">
        <f>'Result Entry'!DG42</f>
        <v>0</v>
      </c>
      <c r="DG40" s="234">
        <f>'Result Entry'!DH42</f>
        <v>0</v>
      </c>
      <c r="DH40" s="234">
        <f>'Result Entry'!DI42</f>
        <v>0</v>
      </c>
      <c r="DI40" s="234">
        <f>'Result Entry'!DJ42</f>
        <v>0</v>
      </c>
      <c r="DJ40" s="242">
        <f>'Result Entry'!DK42</f>
        <v>0</v>
      </c>
      <c r="DK40" s="101" t="str">
        <f>'Result Entry'!DL42</f>
        <v/>
      </c>
      <c r="DL40" s="231" t="str">
        <f>'Result Entry'!DM42</f>
        <v/>
      </c>
      <c r="DM40" s="243">
        <f>'Result Entry'!DN42</f>
        <v>0</v>
      </c>
      <c r="DN40" s="244">
        <f>'Result Entry'!DO42</f>
        <v>0</v>
      </c>
      <c r="DO40" s="245" t="str">
        <f>'Result Entry'!DP42</f>
        <v/>
      </c>
      <c r="DP40" s="237">
        <f>'Result Entry'!DQ42</f>
        <v>900</v>
      </c>
      <c r="DQ40" s="238">
        <f>'Result Entry'!DR42</f>
        <v>0</v>
      </c>
      <c r="DR40" s="295">
        <f>'Result Entry'!DS42</f>
        <v>0</v>
      </c>
      <c r="DS40" s="101" t="str">
        <f>'Result Entry'!DT42</f>
        <v/>
      </c>
      <c r="DT40" s="101" t="str">
        <f>'Result Entry'!DU42</f>
        <v/>
      </c>
      <c r="DU40" s="101" t="str">
        <f>'Result Entry'!DV42</f>
        <v/>
      </c>
      <c r="DV40" s="239" t="str">
        <f>'Result Entry'!DW42</f>
        <v/>
      </c>
    </row>
    <row r="41" spans="1:126">
      <c r="A41" s="867"/>
      <c r="B41" s="192">
        <f t="shared" si="0"/>
        <v>0</v>
      </c>
      <c r="C41" s="99">
        <f>'Result Entry'!D43</f>
        <v>0</v>
      </c>
      <c r="D41" s="99">
        <f>'Result Entry'!E43</f>
        <v>0</v>
      </c>
      <c r="E41" s="99">
        <f>'Result Entry'!F43</f>
        <v>0</v>
      </c>
      <c r="F41" s="101">
        <f>'Result Entry'!G43</f>
        <v>0</v>
      </c>
      <c r="G41" s="101">
        <f>'Result Entry'!H43</f>
        <v>0</v>
      </c>
      <c r="H41" s="101">
        <f>'Result Entry'!I43</f>
        <v>0</v>
      </c>
      <c r="I41" s="191">
        <f>'Result Entry'!J43</f>
        <v>0</v>
      </c>
      <c r="J41" s="240">
        <f>'Result Entry'!K43</f>
        <v>0</v>
      </c>
      <c r="K41" s="224">
        <f>'Result Entry'!L43</f>
        <v>0</v>
      </c>
      <c r="L41" s="224">
        <f>'Result Entry'!M43</f>
        <v>0</v>
      </c>
      <c r="M41" s="225">
        <f>'Result Entry'!N43</f>
        <v>0</v>
      </c>
      <c r="N41" s="226">
        <f>'Result Entry'!O43</f>
        <v>0</v>
      </c>
      <c r="O41" s="226">
        <f>'Result Entry'!P43</f>
        <v>0</v>
      </c>
      <c r="P41" s="227">
        <f>'Result Entry'!Q43</f>
        <v>0</v>
      </c>
      <c r="Q41" s="228">
        <f>'Result Entry'!R43</f>
        <v>0</v>
      </c>
      <c r="R41" s="229">
        <f>'Result Entry'!S43</f>
        <v>0</v>
      </c>
      <c r="S41" s="229">
        <f>'Result Entry'!T43</f>
        <v>0</v>
      </c>
      <c r="T41" s="229">
        <f>'Result Entry'!U43</f>
        <v>0</v>
      </c>
      <c r="U41" s="230">
        <f>'Result Entry'!V43</f>
        <v>0</v>
      </c>
      <c r="V41" s="229">
        <f>'Result Entry'!W43</f>
        <v>0</v>
      </c>
      <c r="W41" s="101">
        <f>'Result Entry'!X43</f>
        <v>0</v>
      </c>
      <c r="X41" s="231" t="str">
        <f>'Result Entry'!Y43</f>
        <v/>
      </c>
      <c r="Y41" s="232">
        <f>'Result Entry'!Z43</f>
        <v>0</v>
      </c>
      <c r="Z41" s="224">
        <f>'Result Entry'!AA43</f>
        <v>0</v>
      </c>
      <c r="AA41" s="224">
        <f>'Result Entry'!AB43</f>
        <v>0</v>
      </c>
      <c r="AB41" s="225">
        <f>'Result Entry'!AC43</f>
        <v>0</v>
      </c>
      <c r="AC41" s="226">
        <f>'Result Entry'!AD43</f>
        <v>0</v>
      </c>
      <c r="AD41" s="226">
        <f>'Result Entry'!AE43</f>
        <v>0</v>
      </c>
      <c r="AE41" s="227">
        <f>'Result Entry'!AF43</f>
        <v>0</v>
      </c>
      <c r="AF41" s="228">
        <f>'Result Entry'!AG43</f>
        <v>0</v>
      </c>
      <c r="AG41" s="229">
        <f>'Result Entry'!AH43</f>
        <v>0</v>
      </c>
      <c r="AH41" s="229">
        <f>'Result Entry'!AI43</f>
        <v>0</v>
      </c>
      <c r="AI41" s="229">
        <f>'Result Entry'!AJ43</f>
        <v>0</v>
      </c>
      <c r="AJ41" s="230">
        <f>'Result Entry'!AK43</f>
        <v>0</v>
      </c>
      <c r="AK41" s="229">
        <f>'Result Entry'!AL43</f>
        <v>0</v>
      </c>
      <c r="AL41" s="101">
        <f>'Result Entry'!AM43</f>
        <v>0</v>
      </c>
      <c r="AM41" s="231" t="str">
        <f>'Result Entry'!AN43</f>
        <v/>
      </c>
      <c r="AN41" s="232">
        <f>'Result Entry'!AO43</f>
        <v>0</v>
      </c>
      <c r="AO41" s="224">
        <f>'Result Entry'!AP43</f>
        <v>0</v>
      </c>
      <c r="AP41" s="224">
        <f>'Result Entry'!AQ43</f>
        <v>0</v>
      </c>
      <c r="AQ41" s="225">
        <f>'Result Entry'!AR43</f>
        <v>0</v>
      </c>
      <c r="AR41" s="226">
        <f>'Result Entry'!AS43</f>
        <v>0</v>
      </c>
      <c r="AS41" s="226">
        <f>'Result Entry'!AT43</f>
        <v>0</v>
      </c>
      <c r="AT41" s="227">
        <f>'Result Entry'!AU43</f>
        <v>0</v>
      </c>
      <c r="AU41" s="228">
        <f>'Result Entry'!AV43</f>
        <v>0</v>
      </c>
      <c r="AV41" s="229">
        <f>'Result Entry'!AW43</f>
        <v>0</v>
      </c>
      <c r="AW41" s="229">
        <f>'Result Entry'!AX43</f>
        <v>0</v>
      </c>
      <c r="AX41" s="229">
        <f>'Result Entry'!AY43</f>
        <v>0</v>
      </c>
      <c r="AY41" s="230">
        <f>'Result Entry'!AZ43</f>
        <v>0</v>
      </c>
      <c r="AZ41" s="229">
        <f>'Result Entry'!BA43</f>
        <v>0</v>
      </c>
      <c r="BA41" s="101">
        <f>'Result Entry'!BB43</f>
        <v>0</v>
      </c>
      <c r="BB41" s="231" t="str">
        <f>'Result Entry'!BC43</f>
        <v/>
      </c>
      <c r="BC41" s="232">
        <f>'Result Entry'!BD43</f>
        <v>0</v>
      </c>
      <c r="BD41" s="224">
        <f>'Result Entry'!BE43</f>
        <v>0</v>
      </c>
      <c r="BE41" s="224">
        <f>'Result Entry'!BF43</f>
        <v>0</v>
      </c>
      <c r="BF41" s="225">
        <f>'Result Entry'!BG43</f>
        <v>0</v>
      </c>
      <c r="BG41" s="226">
        <f>'Result Entry'!BH43</f>
        <v>0</v>
      </c>
      <c r="BH41" s="226">
        <f>'Result Entry'!BI43</f>
        <v>0</v>
      </c>
      <c r="BI41" s="227">
        <f>'Result Entry'!BJ43</f>
        <v>0</v>
      </c>
      <c r="BJ41" s="228">
        <f>'Result Entry'!BK43</f>
        <v>0</v>
      </c>
      <c r="BK41" s="229">
        <f>'Result Entry'!BL43</f>
        <v>0</v>
      </c>
      <c r="BL41" s="229">
        <f>'Result Entry'!BM43</f>
        <v>0</v>
      </c>
      <c r="BM41" s="229">
        <f>'Result Entry'!BN43</f>
        <v>0</v>
      </c>
      <c r="BN41" s="230">
        <f>'Result Entry'!BO43</f>
        <v>0</v>
      </c>
      <c r="BO41" s="229">
        <f>'Result Entry'!BP43</f>
        <v>0</v>
      </c>
      <c r="BP41" s="101">
        <f>'Result Entry'!BQ43</f>
        <v>0</v>
      </c>
      <c r="BQ41" s="231" t="str">
        <f>'Result Entry'!BR43</f>
        <v/>
      </c>
      <c r="BR41" s="232">
        <f>'Result Entry'!BS43</f>
        <v>0</v>
      </c>
      <c r="BS41" s="224">
        <f>'Result Entry'!BT43</f>
        <v>0</v>
      </c>
      <c r="BT41" s="224">
        <f>'Result Entry'!BU43</f>
        <v>0</v>
      </c>
      <c r="BU41" s="225">
        <f>'Result Entry'!BV43</f>
        <v>0</v>
      </c>
      <c r="BV41" s="226">
        <f>'Result Entry'!BW43</f>
        <v>0</v>
      </c>
      <c r="BW41" s="226">
        <f>'Result Entry'!BX43</f>
        <v>0</v>
      </c>
      <c r="BX41" s="227">
        <f>'Result Entry'!BY43</f>
        <v>0</v>
      </c>
      <c r="BY41" s="228">
        <f>'Result Entry'!BZ43</f>
        <v>0</v>
      </c>
      <c r="BZ41" s="229">
        <f>'Result Entry'!CA43</f>
        <v>0</v>
      </c>
      <c r="CA41" s="229">
        <f>'Result Entry'!CB43</f>
        <v>0</v>
      </c>
      <c r="CB41" s="229">
        <f>'Result Entry'!CC43</f>
        <v>0</v>
      </c>
      <c r="CC41" s="230">
        <f>'Result Entry'!CD43</f>
        <v>0</v>
      </c>
      <c r="CD41" s="229">
        <f>'Result Entry'!CE43</f>
        <v>0</v>
      </c>
      <c r="CE41" s="101">
        <f>'Result Entry'!CF43</f>
        <v>0</v>
      </c>
      <c r="CF41" s="231" t="str">
        <f>'Result Entry'!CG43</f>
        <v/>
      </c>
      <c r="CG41" s="241">
        <f>'Result Entry'!CH43</f>
        <v>0</v>
      </c>
      <c r="CH41" s="234">
        <f>'Result Entry'!CI43</f>
        <v>0</v>
      </c>
      <c r="CI41" s="234">
        <f>'Result Entry'!CJ43</f>
        <v>0</v>
      </c>
      <c r="CJ41" s="234">
        <f>'Result Entry'!CK43</f>
        <v>0</v>
      </c>
      <c r="CK41" s="234">
        <f>'Result Entry'!CL43</f>
        <v>0</v>
      </c>
      <c r="CL41" s="242">
        <f>'Result Entry'!CM43</f>
        <v>0</v>
      </c>
      <c r="CM41" s="101">
        <f>'Result Entry'!CN43</f>
        <v>0</v>
      </c>
      <c r="CN41" s="231" t="str">
        <f>'Result Entry'!CO43</f>
        <v/>
      </c>
      <c r="CO41" s="241">
        <f>'Result Entry'!CP43</f>
        <v>0</v>
      </c>
      <c r="CP41" s="234">
        <f>'Result Entry'!CQ43</f>
        <v>0</v>
      </c>
      <c r="CQ41" s="234">
        <f>'Result Entry'!CR43</f>
        <v>0</v>
      </c>
      <c r="CR41" s="234">
        <f>'Result Entry'!CS43</f>
        <v>0</v>
      </c>
      <c r="CS41" s="234">
        <f>'Result Entry'!CT43</f>
        <v>0</v>
      </c>
      <c r="CT41" s="242">
        <f>'Result Entry'!CU43</f>
        <v>0</v>
      </c>
      <c r="CU41" s="101">
        <f>'Result Entry'!CV43</f>
        <v>0</v>
      </c>
      <c r="CV41" s="231" t="str">
        <f>'Result Entry'!CW43</f>
        <v/>
      </c>
      <c r="CW41" s="241">
        <f>'Result Entry'!CX43</f>
        <v>0</v>
      </c>
      <c r="CX41" s="234">
        <f>'Result Entry'!CY43</f>
        <v>0</v>
      </c>
      <c r="CY41" s="234">
        <f>'Result Entry'!CZ43</f>
        <v>0</v>
      </c>
      <c r="CZ41" s="234">
        <f>'Result Entry'!DA43</f>
        <v>0</v>
      </c>
      <c r="DA41" s="234">
        <f>'Result Entry'!DB43</f>
        <v>0</v>
      </c>
      <c r="DB41" s="242">
        <f>'Result Entry'!DC43</f>
        <v>0</v>
      </c>
      <c r="DC41" s="101">
        <f>'Result Entry'!DD43</f>
        <v>0</v>
      </c>
      <c r="DD41" s="231" t="str">
        <f>'Result Entry'!DE43</f>
        <v/>
      </c>
      <c r="DE41" s="241">
        <f>'Result Entry'!DF43</f>
        <v>0</v>
      </c>
      <c r="DF41" s="234">
        <f>'Result Entry'!DG43</f>
        <v>0</v>
      </c>
      <c r="DG41" s="234">
        <f>'Result Entry'!DH43</f>
        <v>0</v>
      </c>
      <c r="DH41" s="234">
        <f>'Result Entry'!DI43</f>
        <v>0</v>
      </c>
      <c r="DI41" s="234">
        <f>'Result Entry'!DJ43</f>
        <v>0</v>
      </c>
      <c r="DJ41" s="242">
        <f>'Result Entry'!DK43</f>
        <v>0</v>
      </c>
      <c r="DK41" s="101" t="str">
        <f>'Result Entry'!DL43</f>
        <v/>
      </c>
      <c r="DL41" s="231" t="str">
        <f>'Result Entry'!DM43</f>
        <v/>
      </c>
      <c r="DM41" s="243">
        <f>'Result Entry'!DN43</f>
        <v>0</v>
      </c>
      <c r="DN41" s="244">
        <f>'Result Entry'!DO43</f>
        <v>0</v>
      </c>
      <c r="DO41" s="245" t="str">
        <f>'Result Entry'!DP43</f>
        <v/>
      </c>
      <c r="DP41" s="237">
        <f>'Result Entry'!DQ43</f>
        <v>900</v>
      </c>
      <c r="DQ41" s="238">
        <f>'Result Entry'!DR43</f>
        <v>0</v>
      </c>
      <c r="DR41" s="295">
        <f>'Result Entry'!DS43</f>
        <v>0</v>
      </c>
      <c r="DS41" s="101" t="str">
        <f>'Result Entry'!DT43</f>
        <v/>
      </c>
      <c r="DT41" s="101" t="str">
        <f>'Result Entry'!DU43</f>
        <v/>
      </c>
      <c r="DU41" s="101" t="str">
        <f>'Result Entry'!DV43</f>
        <v/>
      </c>
      <c r="DV41" s="239" t="str">
        <f>'Result Entry'!DW43</f>
        <v/>
      </c>
    </row>
    <row r="42" spans="1:126">
      <c r="A42" s="867"/>
      <c r="B42" s="192">
        <f t="shared" si="0"/>
        <v>0</v>
      </c>
      <c r="C42" s="99">
        <f>'Result Entry'!D44</f>
        <v>0</v>
      </c>
      <c r="D42" s="99">
        <f>'Result Entry'!E44</f>
        <v>0</v>
      </c>
      <c r="E42" s="99">
        <f>'Result Entry'!F44</f>
        <v>0</v>
      </c>
      <c r="F42" s="101">
        <f>'Result Entry'!G44</f>
        <v>0</v>
      </c>
      <c r="G42" s="101">
        <f>'Result Entry'!H44</f>
        <v>0</v>
      </c>
      <c r="H42" s="101">
        <f>'Result Entry'!I44</f>
        <v>0</v>
      </c>
      <c r="I42" s="191">
        <f>'Result Entry'!J44</f>
        <v>0</v>
      </c>
      <c r="J42" s="240">
        <f>'Result Entry'!K44</f>
        <v>0</v>
      </c>
      <c r="K42" s="224">
        <f>'Result Entry'!L44</f>
        <v>0</v>
      </c>
      <c r="L42" s="224">
        <f>'Result Entry'!M44</f>
        <v>0</v>
      </c>
      <c r="M42" s="225">
        <f>'Result Entry'!N44</f>
        <v>0</v>
      </c>
      <c r="N42" s="226">
        <f>'Result Entry'!O44</f>
        <v>0</v>
      </c>
      <c r="O42" s="226">
        <f>'Result Entry'!P44</f>
        <v>0</v>
      </c>
      <c r="P42" s="227">
        <f>'Result Entry'!Q44</f>
        <v>0</v>
      </c>
      <c r="Q42" s="228">
        <f>'Result Entry'!R44</f>
        <v>0</v>
      </c>
      <c r="R42" s="229">
        <f>'Result Entry'!S44</f>
        <v>0</v>
      </c>
      <c r="S42" s="229">
        <f>'Result Entry'!T44</f>
        <v>0</v>
      </c>
      <c r="T42" s="229">
        <f>'Result Entry'!U44</f>
        <v>0</v>
      </c>
      <c r="U42" s="230">
        <f>'Result Entry'!V44</f>
        <v>0</v>
      </c>
      <c r="V42" s="229">
        <f>'Result Entry'!W44</f>
        <v>0</v>
      </c>
      <c r="W42" s="101">
        <f>'Result Entry'!X44</f>
        <v>0</v>
      </c>
      <c r="X42" s="231" t="str">
        <f>'Result Entry'!Y44</f>
        <v/>
      </c>
      <c r="Y42" s="232">
        <f>'Result Entry'!Z44</f>
        <v>0</v>
      </c>
      <c r="Z42" s="224">
        <f>'Result Entry'!AA44</f>
        <v>0</v>
      </c>
      <c r="AA42" s="224">
        <f>'Result Entry'!AB44</f>
        <v>0</v>
      </c>
      <c r="AB42" s="225">
        <f>'Result Entry'!AC44</f>
        <v>0</v>
      </c>
      <c r="AC42" s="226">
        <f>'Result Entry'!AD44</f>
        <v>0</v>
      </c>
      <c r="AD42" s="226">
        <f>'Result Entry'!AE44</f>
        <v>0</v>
      </c>
      <c r="AE42" s="227">
        <f>'Result Entry'!AF44</f>
        <v>0</v>
      </c>
      <c r="AF42" s="228">
        <f>'Result Entry'!AG44</f>
        <v>0</v>
      </c>
      <c r="AG42" s="229">
        <f>'Result Entry'!AH44</f>
        <v>0</v>
      </c>
      <c r="AH42" s="229">
        <f>'Result Entry'!AI44</f>
        <v>0</v>
      </c>
      <c r="AI42" s="229">
        <f>'Result Entry'!AJ44</f>
        <v>0</v>
      </c>
      <c r="AJ42" s="230">
        <f>'Result Entry'!AK44</f>
        <v>0</v>
      </c>
      <c r="AK42" s="229">
        <f>'Result Entry'!AL44</f>
        <v>0</v>
      </c>
      <c r="AL42" s="101">
        <f>'Result Entry'!AM44</f>
        <v>0</v>
      </c>
      <c r="AM42" s="231" t="str">
        <f>'Result Entry'!AN44</f>
        <v/>
      </c>
      <c r="AN42" s="232">
        <f>'Result Entry'!AO44</f>
        <v>0</v>
      </c>
      <c r="AO42" s="224">
        <f>'Result Entry'!AP44</f>
        <v>0</v>
      </c>
      <c r="AP42" s="224">
        <f>'Result Entry'!AQ44</f>
        <v>0</v>
      </c>
      <c r="AQ42" s="225">
        <f>'Result Entry'!AR44</f>
        <v>0</v>
      </c>
      <c r="AR42" s="226">
        <f>'Result Entry'!AS44</f>
        <v>0</v>
      </c>
      <c r="AS42" s="226">
        <f>'Result Entry'!AT44</f>
        <v>0</v>
      </c>
      <c r="AT42" s="227">
        <f>'Result Entry'!AU44</f>
        <v>0</v>
      </c>
      <c r="AU42" s="228">
        <f>'Result Entry'!AV44</f>
        <v>0</v>
      </c>
      <c r="AV42" s="229">
        <f>'Result Entry'!AW44</f>
        <v>0</v>
      </c>
      <c r="AW42" s="229">
        <f>'Result Entry'!AX44</f>
        <v>0</v>
      </c>
      <c r="AX42" s="229">
        <f>'Result Entry'!AY44</f>
        <v>0</v>
      </c>
      <c r="AY42" s="230">
        <f>'Result Entry'!AZ44</f>
        <v>0</v>
      </c>
      <c r="AZ42" s="229">
        <f>'Result Entry'!BA44</f>
        <v>0</v>
      </c>
      <c r="BA42" s="101">
        <f>'Result Entry'!BB44</f>
        <v>0</v>
      </c>
      <c r="BB42" s="231" t="str">
        <f>'Result Entry'!BC44</f>
        <v/>
      </c>
      <c r="BC42" s="232">
        <f>'Result Entry'!BD44</f>
        <v>0</v>
      </c>
      <c r="BD42" s="224">
        <f>'Result Entry'!BE44</f>
        <v>0</v>
      </c>
      <c r="BE42" s="224">
        <f>'Result Entry'!BF44</f>
        <v>0</v>
      </c>
      <c r="BF42" s="225">
        <f>'Result Entry'!BG44</f>
        <v>0</v>
      </c>
      <c r="BG42" s="226">
        <f>'Result Entry'!BH44</f>
        <v>0</v>
      </c>
      <c r="BH42" s="226">
        <f>'Result Entry'!BI44</f>
        <v>0</v>
      </c>
      <c r="BI42" s="227">
        <f>'Result Entry'!BJ44</f>
        <v>0</v>
      </c>
      <c r="BJ42" s="228">
        <f>'Result Entry'!BK44</f>
        <v>0</v>
      </c>
      <c r="BK42" s="229">
        <f>'Result Entry'!BL44</f>
        <v>0</v>
      </c>
      <c r="BL42" s="229">
        <f>'Result Entry'!BM44</f>
        <v>0</v>
      </c>
      <c r="BM42" s="229">
        <f>'Result Entry'!BN44</f>
        <v>0</v>
      </c>
      <c r="BN42" s="230">
        <f>'Result Entry'!BO44</f>
        <v>0</v>
      </c>
      <c r="BO42" s="229">
        <f>'Result Entry'!BP44</f>
        <v>0</v>
      </c>
      <c r="BP42" s="101">
        <f>'Result Entry'!BQ44</f>
        <v>0</v>
      </c>
      <c r="BQ42" s="231" t="str">
        <f>'Result Entry'!BR44</f>
        <v/>
      </c>
      <c r="BR42" s="232">
        <f>'Result Entry'!BS44</f>
        <v>0</v>
      </c>
      <c r="BS42" s="224">
        <f>'Result Entry'!BT44</f>
        <v>0</v>
      </c>
      <c r="BT42" s="224">
        <f>'Result Entry'!BU44</f>
        <v>0</v>
      </c>
      <c r="BU42" s="225">
        <f>'Result Entry'!BV44</f>
        <v>0</v>
      </c>
      <c r="BV42" s="226">
        <f>'Result Entry'!BW44</f>
        <v>0</v>
      </c>
      <c r="BW42" s="226">
        <f>'Result Entry'!BX44</f>
        <v>0</v>
      </c>
      <c r="BX42" s="227">
        <f>'Result Entry'!BY44</f>
        <v>0</v>
      </c>
      <c r="BY42" s="228">
        <f>'Result Entry'!BZ44</f>
        <v>0</v>
      </c>
      <c r="BZ42" s="229">
        <f>'Result Entry'!CA44</f>
        <v>0</v>
      </c>
      <c r="CA42" s="229">
        <f>'Result Entry'!CB44</f>
        <v>0</v>
      </c>
      <c r="CB42" s="229">
        <f>'Result Entry'!CC44</f>
        <v>0</v>
      </c>
      <c r="CC42" s="230">
        <f>'Result Entry'!CD44</f>
        <v>0</v>
      </c>
      <c r="CD42" s="229">
        <f>'Result Entry'!CE44</f>
        <v>0</v>
      </c>
      <c r="CE42" s="101">
        <f>'Result Entry'!CF44</f>
        <v>0</v>
      </c>
      <c r="CF42" s="231" t="str">
        <f>'Result Entry'!CG44</f>
        <v/>
      </c>
      <c r="CG42" s="241">
        <f>'Result Entry'!CH44</f>
        <v>0</v>
      </c>
      <c r="CH42" s="234">
        <f>'Result Entry'!CI44</f>
        <v>0</v>
      </c>
      <c r="CI42" s="234">
        <f>'Result Entry'!CJ44</f>
        <v>0</v>
      </c>
      <c r="CJ42" s="234">
        <f>'Result Entry'!CK44</f>
        <v>0</v>
      </c>
      <c r="CK42" s="234">
        <f>'Result Entry'!CL44</f>
        <v>0</v>
      </c>
      <c r="CL42" s="242">
        <f>'Result Entry'!CM44</f>
        <v>0</v>
      </c>
      <c r="CM42" s="101">
        <f>'Result Entry'!CN44</f>
        <v>0</v>
      </c>
      <c r="CN42" s="231" t="str">
        <f>'Result Entry'!CO44</f>
        <v/>
      </c>
      <c r="CO42" s="241">
        <f>'Result Entry'!CP44</f>
        <v>0</v>
      </c>
      <c r="CP42" s="234">
        <f>'Result Entry'!CQ44</f>
        <v>0</v>
      </c>
      <c r="CQ42" s="234">
        <f>'Result Entry'!CR44</f>
        <v>0</v>
      </c>
      <c r="CR42" s="234">
        <f>'Result Entry'!CS44</f>
        <v>0</v>
      </c>
      <c r="CS42" s="234">
        <f>'Result Entry'!CT44</f>
        <v>0</v>
      </c>
      <c r="CT42" s="242">
        <f>'Result Entry'!CU44</f>
        <v>0</v>
      </c>
      <c r="CU42" s="101">
        <f>'Result Entry'!CV44</f>
        <v>0</v>
      </c>
      <c r="CV42" s="231" t="str">
        <f>'Result Entry'!CW44</f>
        <v/>
      </c>
      <c r="CW42" s="241">
        <f>'Result Entry'!CX44</f>
        <v>0</v>
      </c>
      <c r="CX42" s="234">
        <f>'Result Entry'!CY44</f>
        <v>0</v>
      </c>
      <c r="CY42" s="234">
        <f>'Result Entry'!CZ44</f>
        <v>0</v>
      </c>
      <c r="CZ42" s="234">
        <f>'Result Entry'!DA44</f>
        <v>0</v>
      </c>
      <c r="DA42" s="234">
        <f>'Result Entry'!DB44</f>
        <v>0</v>
      </c>
      <c r="DB42" s="242">
        <f>'Result Entry'!DC44</f>
        <v>0</v>
      </c>
      <c r="DC42" s="101">
        <f>'Result Entry'!DD44</f>
        <v>0</v>
      </c>
      <c r="DD42" s="231" t="str">
        <f>'Result Entry'!DE44</f>
        <v/>
      </c>
      <c r="DE42" s="241">
        <f>'Result Entry'!DF44</f>
        <v>0</v>
      </c>
      <c r="DF42" s="234">
        <f>'Result Entry'!DG44</f>
        <v>0</v>
      </c>
      <c r="DG42" s="234">
        <f>'Result Entry'!DH44</f>
        <v>0</v>
      </c>
      <c r="DH42" s="234">
        <f>'Result Entry'!DI44</f>
        <v>0</v>
      </c>
      <c r="DI42" s="234">
        <f>'Result Entry'!DJ44</f>
        <v>0</v>
      </c>
      <c r="DJ42" s="242">
        <f>'Result Entry'!DK44</f>
        <v>0</v>
      </c>
      <c r="DK42" s="101" t="str">
        <f>'Result Entry'!DL44</f>
        <v/>
      </c>
      <c r="DL42" s="231" t="str">
        <f>'Result Entry'!DM44</f>
        <v/>
      </c>
      <c r="DM42" s="243">
        <f>'Result Entry'!DN44</f>
        <v>0</v>
      </c>
      <c r="DN42" s="244">
        <f>'Result Entry'!DO44</f>
        <v>0</v>
      </c>
      <c r="DO42" s="245" t="str">
        <f>'Result Entry'!DP44</f>
        <v/>
      </c>
      <c r="DP42" s="237">
        <f>'Result Entry'!DQ44</f>
        <v>900</v>
      </c>
      <c r="DQ42" s="238">
        <f>'Result Entry'!DR44</f>
        <v>0</v>
      </c>
      <c r="DR42" s="295">
        <f>'Result Entry'!DS44</f>
        <v>0</v>
      </c>
      <c r="DS42" s="101" t="str">
        <f>'Result Entry'!DT44</f>
        <v/>
      </c>
      <c r="DT42" s="101" t="str">
        <f>'Result Entry'!DU44</f>
        <v/>
      </c>
      <c r="DU42" s="101" t="str">
        <f>'Result Entry'!DV44</f>
        <v/>
      </c>
      <c r="DV42" s="239" t="str">
        <f>'Result Entry'!DW44</f>
        <v/>
      </c>
    </row>
    <row r="43" spans="1:126">
      <c r="A43" s="867"/>
      <c r="B43" s="192">
        <f t="shared" si="0"/>
        <v>0</v>
      </c>
      <c r="C43" s="99">
        <f>'Result Entry'!D45</f>
        <v>0</v>
      </c>
      <c r="D43" s="99">
        <f>'Result Entry'!E45</f>
        <v>0</v>
      </c>
      <c r="E43" s="99">
        <f>'Result Entry'!F45</f>
        <v>0</v>
      </c>
      <c r="F43" s="101">
        <f>'Result Entry'!G45</f>
        <v>0</v>
      </c>
      <c r="G43" s="101">
        <f>'Result Entry'!H45</f>
        <v>0</v>
      </c>
      <c r="H43" s="101">
        <f>'Result Entry'!I45</f>
        <v>0</v>
      </c>
      <c r="I43" s="191">
        <f>'Result Entry'!J45</f>
        <v>0</v>
      </c>
      <c r="J43" s="240">
        <f>'Result Entry'!K45</f>
        <v>0</v>
      </c>
      <c r="K43" s="224">
        <f>'Result Entry'!L45</f>
        <v>0</v>
      </c>
      <c r="L43" s="224">
        <f>'Result Entry'!M45</f>
        <v>0</v>
      </c>
      <c r="M43" s="225">
        <f>'Result Entry'!N45</f>
        <v>0</v>
      </c>
      <c r="N43" s="226">
        <f>'Result Entry'!O45</f>
        <v>0</v>
      </c>
      <c r="O43" s="226">
        <f>'Result Entry'!P45</f>
        <v>0</v>
      </c>
      <c r="P43" s="227">
        <f>'Result Entry'!Q45</f>
        <v>0</v>
      </c>
      <c r="Q43" s="228">
        <f>'Result Entry'!R45</f>
        <v>0</v>
      </c>
      <c r="R43" s="229">
        <f>'Result Entry'!S45</f>
        <v>0</v>
      </c>
      <c r="S43" s="229">
        <f>'Result Entry'!T45</f>
        <v>0</v>
      </c>
      <c r="T43" s="229">
        <f>'Result Entry'!U45</f>
        <v>0</v>
      </c>
      <c r="U43" s="230">
        <f>'Result Entry'!V45</f>
        <v>0</v>
      </c>
      <c r="V43" s="229">
        <f>'Result Entry'!W45</f>
        <v>0</v>
      </c>
      <c r="W43" s="101">
        <f>'Result Entry'!X45</f>
        <v>0</v>
      </c>
      <c r="X43" s="231" t="str">
        <f>'Result Entry'!Y45</f>
        <v/>
      </c>
      <c r="Y43" s="232">
        <f>'Result Entry'!Z45</f>
        <v>0</v>
      </c>
      <c r="Z43" s="224">
        <f>'Result Entry'!AA45</f>
        <v>0</v>
      </c>
      <c r="AA43" s="224">
        <f>'Result Entry'!AB45</f>
        <v>0</v>
      </c>
      <c r="AB43" s="225">
        <f>'Result Entry'!AC45</f>
        <v>0</v>
      </c>
      <c r="AC43" s="226">
        <f>'Result Entry'!AD45</f>
        <v>0</v>
      </c>
      <c r="AD43" s="226">
        <f>'Result Entry'!AE45</f>
        <v>0</v>
      </c>
      <c r="AE43" s="227">
        <f>'Result Entry'!AF45</f>
        <v>0</v>
      </c>
      <c r="AF43" s="228">
        <f>'Result Entry'!AG45</f>
        <v>0</v>
      </c>
      <c r="AG43" s="229">
        <f>'Result Entry'!AH45</f>
        <v>0</v>
      </c>
      <c r="AH43" s="229">
        <f>'Result Entry'!AI45</f>
        <v>0</v>
      </c>
      <c r="AI43" s="229">
        <f>'Result Entry'!AJ45</f>
        <v>0</v>
      </c>
      <c r="AJ43" s="230">
        <f>'Result Entry'!AK45</f>
        <v>0</v>
      </c>
      <c r="AK43" s="229">
        <f>'Result Entry'!AL45</f>
        <v>0</v>
      </c>
      <c r="AL43" s="101">
        <f>'Result Entry'!AM45</f>
        <v>0</v>
      </c>
      <c r="AM43" s="231" t="str">
        <f>'Result Entry'!AN45</f>
        <v/>
      </c>
      <c r="AN43" s="232">
        <f>'Result Entry'!AO45</f>
        <v>0</v>
      </c>
      <c r="AO43" s="224">
        <f>'Result Entry'!AP45</f>
        <v>0</v>
      </c>
      <c r="AP43" s="224">
        <f>'Result Entry'!AQ45</f>
        <v>0</v>
      </c>
      <c r="AQ43" s="225">
        <f>'Result Entry'!AR45</f>
        <v>0</v>
      </c>
      <c r="AR43" s="226">
        <f>'Result Entry'!AS45</f>
        <v>0</v>
      </c>
      <c r="AS43" s="226">
        <f>'Result Entry'!AT45</f>
        <v>0</v>
      </c>
      <c r="AT43" s="227">
        <f>'Result Entry'!AU45</f>
        <v>0</v>
      </c>
      <c r="AU43" s="228">
        <f>'Result Entry'!AV45</f>
        <v>0</v>
      </c>
      <c r="AV43" s="229">
        <f>'Result Entry'!AW45</f>
        <v>0</v>
      </c>
      <c r="AW43" s="229">
        <f>'Result Entry'!AX45</f>
        <v>0</v>
      </c>
      <c r="AX43" s="229">
        <f>'Result Entry'!AY45</f>
        <v>0</v>
      </c>
      <c r="AY43" s="230">
        <f>'Result Entry'!AZ45</f>
        <v>0</v>
      </c>
      <c r="AZ43" s="229">
        <f>'Result Entry'!BA45</f>
        <v>0</v>
      </c>
      <c r="BA43" s="101">
        <f>'Result Entry'!BB45</f>
        <v>0</v>
      </c>
      <c r="BB43" s="231" t="str">
        <f>'Result Entry'!BC45</f>
        <v/>
      </c>
      <c r="BC43" s="232">
        <f>'Result Entry'!BD45</f>
        <v>0</v>
      </c>
      <c r="BD43" s="224">
        <f>'Result Entry'!BE45</f>
        <v>0</v>
      </c>
      <c r="BE43" s="224">
        <f>'Result Entry'!BF45</f>
        <v>0</v>
      </c>
      <c r="BF43" s="225">
        <f>'Result Entry'!BG45</f>
        <v>0</v>
      </c>
      <c r="BG43" s="226">
        <f>'Result Entry'!BH45</f>
        <v>0</v>
      </c>
      <c r="BH43" s="226">
        <f>'Result Entry'!BI45</f>
        <v>0</v>
      </c>
      <c r="BI43" s="227">
        <f>'Result Entry'!BJ45</f>
        <v>0</v>
      </c>
      <c r="BJ43" s="228">
        <f>'Result Entry'!BK45</f>
        <v>0</v>
      </c>
      <c r="BK43" s="229">
        <f>'Result Entry'!BL45</f>
        <v>0</v>
      </c>
      <c r="BL43" s="229">
        <f>'Result Entry'!BM45</f>
        <v>0</v>
      </c>
      <c r="BM43" s="229">
        <f>'Result Entry'!BN45</f>
        <v>0</v>
      </c>
      <c r="BN43" s="230">
        <f>'Result Entry'!BO45</f>
        <v>0</v>
      </c>
      <c r="BO43" s="229">
        <f>'Result Entry'!BP45</f>
        <v>0</v>
      </c>
      <c r="BP43" s="101">
        <f>'Result Entry'!BQ45</f>
        <v>0</v>
      </c>
      <c r="BQ43" s="231" t="str">
        <f>'Result Entry'!BR45</f>
        <v/>
      </c>
      <c r="BR43" s="232">
        <f>'Result Entry'!BS45</f>
        <v>0</v>
      </c>
      <c r="BS43" s="224">
        <f>'Result Entry'!BT45</f>
        <v>0</v>
      </c>
      <c r="BT43" s="224">
        <f>'Result Entry'!BU45</f>
        <v>0</v>
      </c>
      <c r="BU43" s="225">
        <f>'Result Entry'!BV45</f>
        <v>0</v>
      </c>
      <c r="BV43" s="226">
        <f>'Result Entry'!BW45</f>
        <v>0</v>
      </c>
      <c r="BW43" s="226">
        <f>'Result Entry'!BX45</f>
        <v>0</v>
      </c>
      <c r="BX43" s="227">
        <f>'Result Entry'!BY45</f>
        <v>0</v>
      </c>
      <c r="BY43" s="228">
        <f>'Result Entry'!BZ45</f>
        <v>0</v>
      </c>
      <c r="BZ43" s="229">
        <f>'Result Entry'!CA45</f>
        <v>0</v>
      </c>
      <c r="CA43" s="229">
        <f>'Result Entry'!CB45</f>
        <v>0</v>
      </c>
      <c r="CB43" s="229">
        <f>'Result Entry'!CC45</f>
        <v>0</v>
      </c>
      <c r="CC43" s="230">
        <f>'Result Entry'!CD45</f>
        <v>0</v>
      </c>
      <c r="CD43" s="229">
        <f>'Result Entry'!CE45</f>
        <v>0</v>
      </c>
      <c r="CE43" s="101">
        <f>'Result Entry'!CF45</f>
        <v>0</v>
      </c>
      <c r="CF43" s="231" t="str">
        <f>'Result Entry'!CG45</f>
        <v/>
      </c>
      <c r="CG43" s="241">
        <f>'Result Entry'!CH45</f>
        <v>0</v>
      </c>
      <c r="CH43" s="234">
        <f>'Result Entry'!CI45</f>
        <v>0</v>
      </c>
      <c r="CI43" s="234">
        <f>'Result Entry'!CJ45</f>
        <v>0</v>
      </c>
      <c r="CJ43" s="234">
        <f>'Result Entry'!CK45</f>
        <v>0</v>
      </c>
      <c r="CK43" s="234">
        <f>'Result Entry'!CL45</f>
        <v>0</v>
      </c>
      <c r="CL43" s="242">
        <f>'Result Entry'!CM45</f>
        <v>0</v>
      </c>
      <c r="CM43" s="101">
        <f>'Result Entry'!CN45</f>
        <v>0</v>
      </c>
      <c r="CN43" s="231" t="str">
        <f>'Result Entry'!CO45</f>
        <v/>
      </c>
      <c r="CO43" s="241">
        <f>'Result Entry'!CP45</f>
        <v>0</v>
      </c>
      <c r="CP43" s="234">
        <f>'Result Entry'!CQ45</f>
        <v>0</v>
      </c>
      <c r="CQ43" s="234">
        <f>'Result Entry'!CR45</f>
        <v>0</v>
      </c>
      <c r="CR43" s="234">
        <f>'Result Entry'!CS45</f>
        <v>0</v>
      </c>
      <c r="CS43" s="234">
        <f>'Result Entry'!CT45</f>
        <v>0</v>
      </c>
      <c r="CT43" s="242">
        <f>'Result Entry'!CU45</f>
        <v>0</v>
      </c>
      <c r="CU43" s="101">
        <f>'Result Entry'!CV45</f>
        <v>0</v>
      </c>
      <c r="CV43" s="231" t="str">
        <f>'Result Entry'!CW45</f>
        <v/>
      </c>
      <c r="CW43" s="241">
        <f>'Result Entry'!CX45</f>
        <v>0</v>
      </c>
      <c r="CX43" s="234">
        <f>'Result Entry'!CY45</f>
        <v>0</v>
      </c>
      <c r="CY43" s="234">
        <f>'Result Entry'!CZ45</f>
        <v>0</v>
      </c>
      <c r="CZ43" s="234">
        <f>'Result Entry'!DA45</f>
        <v>0</v>
      </c>
      <c r="DA43" s="234">
        <f>'Result Entry'!DB45</f>
        <v>0</v>
      </c>
      <c r="DB43" s="242">
        <f>'Result Entry'!DC45</f>
        <v>0</v>
      </c>
      <c r="DC43" s="101">
        <f>'Result Entry'!DD45</f>
        <v>0</v>
      </c>
      <c r="DD43" s="231" t="str">
        <f>'Result Entry'!DE45</f>
        <v/>
      </c>
      <c r="DE43" s="241">
        <f>'Result Entry'!DF45</f>
        <v>0</v>
      </c>
      <c r="DF43" s="234">
        <f>'Result Entry'!DG45</f>
        <v>0</v>
      </c>
      <c r="DG43" s="234">
        <f>'Result Entry'!DH45</f>
        <v>0</v>
      </c>
      <c r="DH43" s="234">
        <f>'Result Entry'!DI45</f>
        <v>0</v>
      </c>
      <c r="DI43" s="234">
        <f>'Result Entry'!DJ45</f>
        <v>0</v>
      </c>
      <c r="DJ43" s="242">
        <f>'Result Entry'!DK45</f>
        <v>0</v>
      </c>
      <c r="DK43" s="101" t="str">
        <f>'Result Entry'!DL45</f>
        <v/>
      </c>
      <c r="DL43" s="231" t="str">
        <f>'Result Entry'!DM45</f>
        <v/>
      </c>
      <c r="DM43" s="243">
        <f>'Result Entry'!DN45</f>
        <v>0</v>
      </c>
      <c r="DN43" s="244">
        <f>'Result Entry'!DO45</f>
        <v>0</v>
      </c>
      <c r="DO43" s="245" t="str">
        <f>'Result Entry'!DP45</f>
        <v/>
      </c>
      <c r="DP43" s="237">
        <f>'Result Entry'!DQ45</f>
        <v>900</v>
      </c>
      <c r="DQ43" s="238">
        <f>'Result Entry'!DR45</f>
        <v>0</v>
      </c>
      <c r="DR43" s="295">
        <f>'Result Entry'!DS45</f>
        <v>0</v>
      </c>
      <c r="DS43" s="101" t="str">
        <f>'Result Entry'!DT45</f>
        <v/>
      </c>
      <c r="DT43" s="101" t="str">
        <f>'Result Entry'!DU45</f>
        <v/>
      </c>
      <c r="DU43" s="101" t="str">
        <f>'Result Entry'!DV45</f>
        <v/>
      </c>
      <c r="DV43" s="239" t="str">
        <f>'Result Entry'!DW45</f>
        <v/>
      </c>
    </row>
    <row r="44" spans="1:126">
      <c r="A44" s="867"/>
      <c r="B44" s="192">
        <f t="shared" si="0"/>
        <v>0</v>
      </c>
      <c r="C44" s="99">
        <f>'Result Entry'!D46</f>
        <v>0</v>
      </c>
      <c r="D44" s="99">
        <f>'Result Entry'!E46</f>
        <v>0</v>
      </c>
      <c r="E44" s="99">
        <f>'Result Entry'!F46</f>
        <v>0</v>
      </c>
      <c r="F44" s="101">
        <f>'Result Entry'!G46</f>
        <v>0</v>
      </c>
      <c r="G44" s="101">
        <f>'Result Entry'!H46</f>
        <v>0</v>
      </c>
      <c r="H44" s="101">
        <f>'Result Entry'!I46</f>
        <v>0</v>
      </c>
      <c r="I44" s="191">
        <f>'Result Entry'!J46</f>
        <v>0</v>
      </c>
      <c r="J44" s="240">
        <f>'Result Entry'!K46</f>
        <v>0</v>
      </c>
      <c r="K44" s="224">
        <f>'Result Entry'!L46</f>
        <v>0</v>
      </c>
      <c r="L44" s="224">
        <f>'Result Entry'!M46</f>
        <v>0</v>
      </c>
      <c r="M44" s="225">
        <f>'Result Entry'!N46</f>
        <v>0</v>
      </c>
      <c r="N44" s="226">
        <f>'Result Entry'!O46</f>
        <v>0</v>
      </c>
      <c r="O44" s="226">
        <f>'Result Entry'!P46</f>
        <v>0</v>
      </c>
      <c r="P44" s="227">
        <f>'Result Entry'!Q46</f>
        <v>0</v>
      </c>
      <c r="Q44" s="228">
        <f>'Result Entry'!R46</f>
        <v>0</v>
      </c>
      <c r="R44" s="229">
        <f>'Result Entry'!S46</f>
        <v>0</v>
      </c>
      <c r="S44" s="229">
        <f>'Result Entry'!T46</f>
        <v>0</v>
      </c>
      <c r="T44" s="229">
        <f>'Result Entry'!U46</f>
        <v>0</v>
      </c>
      <c r="U44" s="230">
        <f>'Result Entry'!V46</f>
        <v>0</v>
      </c>
      <c r="V44" s="229">
        <f>'Result Entry'!W46</f>
        <v>0</v>
      </c>
      <c r="W44" s="101">
        <f>'Result Entry'!X46</f>
        <v>0</v>
      </c>
      <c r="X44" s="231" t="str">
        <f>'Result Entry'!Y46</f>
        <v/>
      </c>
      <c r="Y44" s="232">
        <f>'Result Entry'!Z46</f>
        <v>0</v>
      </c>
      <c r="Z44" s="224">
        <f>'Result Entry'!AA46</f>
        <v>0</v>
      </c>
      <c r="AA44" s="224">
        <f>'Result Entry'!AB46</f>
        <v>0</v>
      </c>
      <c r="AB44" s="225">
        <f>'Result Entry'!AC46</f>
        <v>0</v>
      </c>
      <c r="AC44" s="226">
        <f>'Result Entry'!AD46</f>
        <v>0</v>
      </c>
      <c r="AD44" s="226">
        <f>'Result Entry'!AE46</f>
        <v>0</v>
      </c>
      <c r="AE44" s="227">
        <f>'Result Entry'!AF46</f>
        <v>0</v>
      </c>
      <c r="AF44" s="228">
        <f>'Result Entry'!AG46</f>
        <v>0</v>
      </c>
      <c r="AG44" s="229">
        <f>'Result Entry'!AH46</f>
        <v>0</v>
      </c>
      <c r="AH44" s="229">
        <f>'Result Entry'!AI46</f>
        <v>0</v>
      </c>
      <c r="AI44" s="229">
        <f>'Result Entry'!AJ46</f>
        <v>0</v>
      </c>
      <c r="AJ44" s="230">
        <f>'Result Entry'!AK46</f>
        <v>0</v>
      </c>
      <c r="AK44" s="229">
        <f>'Result Entry'!AL46</f>
        <v>0</v>
      </c>
      <c r="AL44" s="101">
        <f>'Result Entry'!AM46</f>
        <v>0</v>
      </c>
      <c r="AM44" s="231" t="str">
        <f>'Result Entry'!AN46</f>
        <v/>
      </c>
      <c r="AN44" s="232">
        <f>'Result Entry'!AO46</f>
        <v>0</v>
      </c>
      <c r="AO44" s="224">
        <f>'Result Entry'!AP46</f>
        <v>0</v>
      </c>
      <c r="AP44" s="224">
        <f>'Result Entry'!AQ46</f>
        <v>0</v>
      </c>
      <c r="AQ44" s="225">
        <f>'Result Entry'!AR46</f>
        <v>0</v>
      </c>
      <c r="AR44" s="226">
        <f>'Result Entry'!AS46</f>
        <v>0</v>
      </c>
      <c r="AS44" s="226">
        <f>'Result Entry'!AT46</f>
        <v>0</v>
      </c>
      <c r="AT44" s="227">
        <f>'Result Entry'!AU46</f>
        <v>0</v>
      </c>
      <c r="AU44" s="228">
        <f>'Result Entry'!AV46</f>
        <v>0</v>
      </c>
      <c r="AV44" s="229">
        <f>'Result Entry'!AW46</f>
        <v>0</v>
      </c>
      <c r="AW44" s="229">
        <f>'Result Entry'!AX46</f>
        <v>0</v>
      </c>
      <c r="AX44" s="229">
        <f>'Result Entry'!AY46</f>
        <v>0</v>
      </c>
      <c r="AY44" s="230">
        <f>'Result Entry'!AZ46</f>
        <v>0</v>
      </c>
      <c r="AZ44" s="229">
        <f>'Result Entry'!BA46</f>
        <v>0</v>
      </c>
      <c r="BA44" s="101">
        <f>'Result Entry'!BB46</f>
        <v>0</v>
      </c>
      <c r="BB44" s="231" t="str">
        <f>'Result Entry'!BC46</f>
        <v/>
      </c>
      <c r="BC44" s="232">
        <f>'Result Entry'!BD46</f>
        <v>0</v>
      </c>
      <c r="BD44" s="224">
        <f>'Result Entry'!BE46</f>
        <v>0</v>
      </c>
      <c r="BE44" s="224">
        <f>'Result Entry'!BF46</f>
        <v>0</v>
      </c>
      <c r="BF44" s="225">
        <f>'Result Entry'!BG46</f>
        <v>0</v>
      </c>
      <c r="BG44" s="226">
        <f>'Result Entry'!BH46</f>
        <v>0</v>
      </c>
      <c r="BH44" s="226">
        <f>'Result Entry'!BI46</f>
        <v>0</v>
      </c>
      <c r="BI44" s="227">
        <f>'Result Entry'!BJ46</f>
        <v>0</v>
      </c>
      <c r="BJ44" s="228">
        <f>'Result Entry'!BK46</f>
        <v>0</v>
      </c>
      <c r="BK44" s="229">
        <f>'Result Entry'!BL46</f>
        <v>0</v>
      </c>
      <c r="BL44" s="229">
        <f>'Result Entry'!BM46</f>
        <v>0</v>
      </c>
      <c r="BM44" s="229">
        <f>'Result Entry'!BN46</f>
        <v>0</v>
      </c>
      <c r="BN44" s="230">
        <f>'Result Entry'!BO46</f>
        <v>0</v>
      </c>
      <c r="BO44" s="229">
        <f>'Result Entry'!BP46</f>
        <v>0</v>
      </c>
      <c r="BP44" s="101">
        <f>'Result Entry'!BQ46</f>
        <v>0</v>
      </c>
      <c r="BQ44" s="231" t="str">
        <f>'Result Entry'!BR46</f>
        <v/>
      </c>
      <c r="BR44" s="232">
        <f>'Result Entry'!BS46</f>
        <v>0</v>
      </c>
      <c r="BS44" s="224">
        <f>'Result Entry'!BT46</f>
        <v>0</v>
      </c>
      <c r="BT44" s="224">
        <f>'Result Entry'!BU46</f>
        <v>0</v>
      </c>
      <c r="BU44" s="225">
        <f>'Result Entry'!BV46</f>
        <v>0</v>
      </c>
      <c r="BV44" s="226">
        <f>'Result Entry'!BW46</f>
        <v>0</v>
      </c>
      <c r="BW44" s="226">
        <f>'Result Entry'!BX46</f>
        <v>0</v>
      </c>
      <c r="BX44" s="227">
        <f>'Result Entry'!BY46</f>
        <v>0</v>
      </c>
      <c r="BY44" s="228">
        <f>'Result Entry'!BZ46</f>
        <v>0</v>
      </c>
      <c r="BZ44" s="229">
        <f>'Result Entry'!CA46</f>
        <v>0</v>
      </c>
      <c r="CA44" s="229">
        <f>'Result Entry'!CB46</f>
        <v>0</v>
      </c>
      <c r="CB44" s="229">
        <f>'Result Entry'!CC46</f>
        <v>0</v>
      </c>
      <c r="CC44" s="230">
        <f>'Result Entry'!CD46</f>
        <v>0</v>
      </c>
      <c r="CD44" s="229">
        <f>'Result Entry'!CE46</f>
        <v>0</v>
      </c>
      <c r="CE44" s="101">
        <f>'Result Entry'!CF46</f>
        <v>0</v>
      </c>
      <c r="CF44" s="231" t="str">
        <f>'Result Entry'!CG46</f>
        <v/>
      </c>
      <c r="CG44" s="241">
        <f>'Result Entry'!CH46</f>
        <v>0</v>
      </c>
      <c r="CH44" s="234">
        <f>'Result Entry'!CI46</f>
        <v>0</v>
      </c>
      <c r="CI44" s="234">
        <f>'Result Entry'!CJ46</f>
        <v>0</v>
      </c>
      <c r="CJ44" s="234">
        <f>'Result Entry'!CK46</f>
        <v>0</v>
      </c>
      <c r="CK44" s="234">
        <f>'Result Entry'!CL46</f>
        <v>0</v>
      </c>
      <c r="CL44" s="242">
        <f>'Result Entry'!CM46</f>
        <v>0</v>
      </c>
      <c r="CM44" s="101">
        <f>'Result Entry'!CN46</f>
        <v>0</v>
      </c>
      <c r="CN44" s="231" t="str">
        <f>'Result Entry'!CO46</f>
        <v/>
      </c>
      <c r="CO44" s="241">
        <f>'Result Entry'!CP46</f>
        <v>0</v>
      </c>
      <c r="CP44" s="234">
        <f>'Result Entry'!CQ46</f>
        <v>0</v>
      </c>
      <c r="CQ44" s="234">
        <f>'Result Entry'!CR46</f>
        <v>0</v>
      </c>
      <c r="CR44" s="234">
        <f>'Result Entry'!CS46</f>
        <v>0</v>
      </c>
      <c r="CS44" s="234">
        <f>'Result Entry'!CT46</f>
        <v>0</v>
      </c>
      <c r="CT44" s="242">
        <f>'Result Entry'!CU46</f>
        <v>0</v>
      </c>
      <c r="CU44" s="101">
        <f>'Result Entry'!CV46</f>
        <v>0</v>
      </c>
      <c r="CV44" s="231" t="str">
        <f>'Result Entry'!CW46</f>
        <v/>
      </c>
      <c r="CW44" s="241">
        <f>'Result Entry'!CX46</f>
        <v>0</v>
      </c>
      <c r="CX44" s="234">
        <f>'Result Entry'!CY46</f>
        <v>0</v>
      </c>
      <c r="CY44" s="234">
        <f>'Result Entry'!CZ46</f>
        <v>0</v>
      </c>
      <c r="CZ44" s="234">
        <f>'Result Entry'!DA46</f>
        <v>0</v>
      </c>
      <c r="DA44" s="234">
        <f>'Result Entry'!DB46</f>
        <v>0</v>
      </c>
      <c r="DB44" s="242">
        <f>'Result Entry'!DC46</f>
        <v>0</v>
      </c>
      <c r="DC44" s="101">
        <f>'Result Entry'!DD46</f>
        <v>0</v>
      </c>
      <c r="DD44" s="231" t="str">
        <f>'Result Entry'!DE46</f>
        <v/>
      </c>
      <c r="DE44" s="241">
        <f>'Result Entry'!DF46</f>
        <v>0</v>
      </c>
      <c r="DF44" s="234">
        <f>'Result Entry'!DG46</f>
        <v>0</v>
      </c>
      <c r="DG44" s="234">
        <f>'Result Entry'!DH46</f>
        <v>0</v>
      </c>
      <c r="DH44" s="234">
        <f>'Result Entry'!DI46</f>
        <v>0</v>
      </c>
      <c r="DI44" s="234">
        <f>'Result Entry'!DJ46</f>
        <v>0</v>
      </c>
      <c r="DJ44" s="242">
        <f>'Result Entry'!DK46</f>
        <v>0</v>
      </c>
      <c r="DK44" s="101" t="str">
        <f>'Result Entry'!DL46</f>
        <v/>
      </c>
      <c r="DL44" s="231" t="str">
        <f>'Result Entry'!DM46</f>
        <v/>
      </c>
      <c r="DM44" s="243">
        <f>'Result Entry'!DN46</f>
        <v>0</v>
      </c>
      <c r="DN44" s="244">
        <f>'Result Entry'!DO46</f>
        <v>0</v>
      </c>
      <c r="DO44" s="245" t="str">
        <f>'Result Entry'!DP46</f>
        <v/>
      </c>
      <c r="DP44" s="237">
        <f>'Result Entry'!DQ46</f>
        <v>900</v>
      </c>
      <c r="DQ44" s="238">
        <f>'Result Entry'!DR46</f>
        <v>0</v>
      </c>
      <c r="DR44" s="295">
        <f>'Result Entry'!DS46</f>
        <v>0</v>
      </c>
      <c r="DS44" s="101" t="str">
        <f>'Result Entry'!DT46</f>
        <v/>
      </c>
      <c r="DT44" s="101" t="str">
        <f>'Result Entry'!DU46</f>
        <v/>
      </c>
      <c r="DU44" s="101" t="str">
        <f>'Result Entry'!DV46</f>
        <v/>
      </c>
      <c r="DV44" s="239" t="str">
        <f>'Result Entry'!DW46</f>
        <v/>
      </c>
    </row>
    <row r="45" spans="1:126">
      <c r="A45" s="867"/>
      <c r="B45" s="192">
        <f t="shared" si="0"/>
        <v>0</v>
      </c>
      <c r="C45" s="99">
        <f>'Result Entry'!D47</f>
        <v>0</v>
      </c>
      <c r="D45" s="99">
        <f>'Result Entry'!E47</f>
        <v>0</v>
      </c>
      <c r="E45" s="99">
        <f>'Result Entry'!F47</f>
        <v>0</v>
      </c>
      <c r="F45" s="101">
        <f>'Result Entry'!G47</f>
        <v>0</v>
      </c>
      <c r="G45" s="101">
        <f>'Result Entry'!H47</f>
        <v>0</v>
      </c>
      <c r="H45" s="101">
        <f>'Result Entry'!I47</f>
        <v>0</v>
      </c>
      <c r="I45" s="191">
        <f>'Result Entry'!J47</f>
        <v>0</v>
      </c>
      <c r="J45" s="240">
        <f>'Result Entry'!K47</f>
        <v>0</v>
      </c>
      <c r="K45" s="224">
        <f>'Result Entry'!L47</f>
        <v>0</v>
      </c>
      <c r="L45" s="224">
        <f>'Result Entry'!M47</f>
        <v>0</v>
      </c>
      <c r="M45" s="225">
        <f>'Result Entry'!N47</f>
        <v>0</v>
      </c>
      <c r="N45" s="226">
        <f>'Result Entry'!O47</f>
        <v>0</v>
      </c>
      <c r="O45" s="226">
        <f>'Result Entry'!P47</f>
        <v>0</v>
      </c>
      <c r="P45" s="227">
        <f>'Result Entry'!Q47</f>
        <v>0</v>
      </c>
      <c r="Q45" s="228">
        <f>'Result Entry'!R47</f>
        <v>0</v>
      </c>
      <c r="R45" s="229">
        <f>'Result Entry'!S47</f>
        <v>0</v>
      </c>
      <c r="S45" s="229">
        <f>'Result Entry'!T47</f>
        <v>0</v>
      </c>
      <c r="T45" s="229">
        <f>'Result Entry'!U47</f>
        <v>0</v>
      </c>
      <c r="U45" s="230">
        <f>'Result Entry'!V47</f>
        <v>0</v>
      </c>
      <c r="V45" s="229">
        <f>'Result Entry'!W47</f>
        <v>0</v>
      </c>
      <c r="W45" s="101">
        <f>'Result Entry'!X47</f>
        <v>0</v>
      </c>
      <c r="X45" s="231" t="str">
        <f>'Result Entry'!Y47</f>
        <v/>
      </c>
      <c r="Y45" s="232">
        <f>'Result Entry'!Z47</f>
        <v>0</v>
      </c>
      <c r="Z45" s="224">
        <f>'Result Entry'!AA47</f>
        <v>0</v>
      </c>
      <c r="AA45" s="224">
        <f>'Result Entry'!AB47</f>
        <v>0</v>
      </c>
      <c r="AB45" s="225">
        <f>'Result Entry'!AC47</f>
        <v>0</v>
      </c>
      <c r="AC45" s="226">
        <f>'Result Entry'!AD47</f>
        <v>0</v>
      </c>
      <c r="AD45" s="226">
        <f>'Result Entry'!AE47</f>
        <v>0</v>
      </c>
      <c r="AE45" s="227">
        <f>'Result Entry'!AF47</f>
        <v>0</v>
      </c>
      <c r="AF45" s="228">
        <f>'Result Entry'!AG47</f>
        <v>0</v>
      </c>
      <c r="AG45" s="229">
        <f>'Result Entry'!AH47</f>
        <v>0</v>
      </c>
      <c r="AH45" s="229">
        <f>'Result Entry'!AI47</f>
        <v>0</v>
      </c>
      <c r="AI45" s="229">
        <f>'Result Entry'!AJ47</f>
        <v>0</v>
      </c>
      <c r="AJ45" s="230">
        <f>'Result Entry'!AK47</f>
        <v>0</v>
      </c>
      <c r="AK45" s="229">
        <f>'Result Entry'!AL47</f>
        <v>0</v>
      </c>
      <c r="AL45" s="101">
        <f>'Result Entry'!AM47</f>
        <v>0</v>
      </c>
      <c r="AM45" s="231" t="str">
        <f>'Result Entry'!AN47</f>
        <v/>
      </c>
      <c r="AN45" s="232">
        <f>'Result Entry'!AO47</f>
        <v>0</v>
      </c>
      <c r="AO45" s="224">
        <f>'Result Entry'!AP47</f>
        <v>0</v>
      </c>
      <c r="AP45" s="224">
        <f>'Result Entry'!AQ47</f>
        <v>0</v>
      </c>
      <c r="AQ45" s="225">
        <f>'Result Entry'!AR47</f>
        <v>0</v>
      </c>
      <c r="AR45" s="226">
        <f>'Result Entry'!AS47</f>
        <v>0</v>
      </c>
      <c r="AS45" s="226">
        <f>'Result Entry'!AT47</f>
        <v>0</v>
      </c>
      <c r="AT45" s="227">
        <f>'Result Entry'!AU47</f>
        <v>0</v>
      </c>
      <c r="AU45" s="228">
        <f>'Result Entry'!AV47</f>
        <v>0</v>
      </c>
      <c r="AV45" s="229">
        <f>'Result Entry'!AW47</f>
        <v>0</v>
      </c>
      <c r="AW45" s="229">
        <f>'Result Entry'!AX47</f>
        <v>0</v>
      </c>
      <c r="AX45" s="229">
        <f>'Result Entry'!AY47</f>
        <v>0</v>
      </c>
      <c r="AY45" s="230">
        <f>'Result Entry'!AZ47</f>
        <v>0</v>
      </c>
      <c r="AZ45" s="229">
        <f>'Result Entry'!BA47</f>
        <v>0</v>
      </c>
      <c r="BA45" s="101">
        <f>'Result Entry'!BB47</f>
        <v>0</v>
      </c>
      <c r="BB45" s="231" t="str">
        <f>'Result Entry'!BC47</f>
        <v/>
      </c>
      <c r="BC45" s="232">
        <f>'Result Entry'!BD47</f>
        <v>0</v>
      </c>
      <c r="BD45" s="224">
        <f>'Result Entry'!BE47</f>
        <v>0</v>
      </c>
      <c r="BE45" s="224">
        <f>'Result Entry'!BF47</f>
        <v>0</v>
      </c>
      <c r="BF45" s="225">
        <f>'Result Entry'!BG47</f>
        <v>0</v>
      </c>
      <c r="BG45" s="226">
        <f>'Result Entry'!BH47</f>
        <v>0</v>
      </c>
      <c r="BH45" s="226">
        <f>'Result Entry'!BI47</f>
        <v>0</v>
      </c>
      <c r="BI45" s="227">
        <f>'Result Entry'!BJ47</f>
        <v>0</v>
      </c>
      <c r="BJ45" s="228">
        <f>'Result Entry'!BK47</f>
        <v>0</v>
      </c>
      <c r="BK45" s="229">
        <f>'Result Entry'!BL47</f>
        <v>0</v>
      </c>
      <c r="BL45" s="229">
        <f>'Result Entry'!BM47</f>
        <v>0</v>
      </c>
      <c r="BM45" s="229">
        <f>'Result Entry'!BN47</f>
        <v>0</v>
      </c>
      <c r="BN45" s="230">
        <f>'Result Entry'!BO47</f>
        <v>0</v>
      </c>
      <c r="BO45" s="229">
        <f>'Result Entry'!BP47</f>
        <v>0</v>
      </c>
      <c r="BP45" s="101">
        <f>'Result Entry'!BQ47</f>
        <v>0</v>
      </c>
      <c r="BQ45" s="231" t="str">
        <f>'Result Entry'!BR47</f>
        <v/>
      </c>
      <c r="BR45" s="232">
        <f>'Result Entry'!BS47</f>
        <v>0</v>
      </c>
      <c r="BS45" s="224">
        <f>'Result Entry'!BT47</f>
        <v>0</v>
      </c>
      <c r="BT45" s="224">
        <f>'Result Entry'!BU47</f>
        <v>0</v>
      </c>
      <c r="BU45" s="225">
        <f>'Result Entry'!BV47</f>
        <v>0</v>
      </c>
      <c r="BV45" s="226">
        <f>'Result Entry'!BW47</f>
        <v>0</v>
      </c>
      <c r="BW45" s="226">
        <f>'Result Entry'!BX47</f>
        <v>0</v>
      </c>
      <c r="BX45" s="227">
        <f>'Result Entry'!BY47</f>
        <v>0</v>
      </c>
      <c r="BY45" s="228">
        <f>'Result Entry'!BZ47</f>
        <v>0</v>
      </c>
      <c r="BZ45" s="229">
        <f>'Result Entry'!CA47</f>
        <v>0</v>
      </c>
      <c r="CA45" s="229">
        <f>'Result Entry'!CB47</f>
        <v>0</v>
      </c>
      <c r="CB45" s="229">
        <f>'Result Entry'!CC47</f>
        <v>0</v>
      </c>
      <c r="CC45" s="230">
        <f>'Result Entry'!CD47</f>
        <v>0</v>
      </c>
      <c r="CD45" s="229">
        <f>'Result Entry'!CE47</f>
        <v>0</v>
      </c>
      <c r="CE45" s="101">
        <f>'Result Entry'!CF47</f>
        <v>0</v>
      </c>
      <c r="CF45" s="231" t="str">
        <f>'Result Entry'!CG47</f>
        <v/>
      </c>
      <c r="CG45" s="241">
        <f>'Result Entry'!CH47</f>
        <v>0</v>
      </c>
      <c r="CH45" s="234">
        <f>'Result Entry'!CI47</f>
        <v>0</v>
      </c>
      <c r="CI45" s="234">
        <f>'Result Entry'!CJ47</f>
        <v>0</v>
      </c>
      <c r="CJ45" s="234">
        <f>'Result Entry'!CK47</f>
        <v>0</v>
      </c>
      <c r="CK45" s="234">
        <f>'Result Entry'!CL47</f>
        <v>0</v>
      </c>
      <c r="CL45" s="242">
        <f>'Result Entry'!CM47</f>
        <v>0</v>
      </c>
      <c r="CM45" s="101">
        <f>'Result Entry'!CN47</f>
        <v>0</v>
      </c>
      <c r="CN45" s="231" t="str">
        <f>'Result Entry'!CO47</f>
        <v/>
      </c>
      <c r="CO45" s="241">
        <f>'Result Entry'!CP47</f>
        <v>0</v>
      </c>
      <c r="CP45" s="234">
        <f>'Result Entry'!CQ47</f>
        <v>0</v>
      </c>
      <c r="CQ45" s="234">
        <f>'Result Entry'!CR47</f>
        <v>0</v>
      </c>
      <c r="CR45" s="234">
        <f>'Result Entry'!CS47</f>
        <v>0</v>
      </c>
      <c r="CS45" s="234">
        <f>'Result Entry'!CT47</f>
        <v>0</v>
      </c>
      <c r="CT45" s="242">
        <f>'Result Entry'!CU47</f>
        <v>0</v>
      </c>
      <c r="CU45" s="101">
        <f>'Result Entry'!CV47</f>
        <v>0</v>
      </c>
      <c r="CV45" s="231" t="str">
        <f>'Result Entry'!CW47</f>
        <v/>
      </c>
      <c r="CW45" s="241">
        <f>'Result Entry'!CX47</f>
        <v>0</v>
      </c>
      <c r="CX45" s="234">
        <f>'Result Entry'!CY47</f>
        <v>0</v>
      </c>
      <c r="CY45" s="234">
        <f>'Result Entry'!CZ47</f>
        <v>0</v>
      </c>
      <c r="CZ45" s="234">
        <f>'Result Entry'!DA47</f>
        <v>0</v>
      </c>
      <c r="DA45" s="234">
        <f>'Result Entry'!DB47</f>
        <v>0</v>
      </c>
      <c r="DB45" s="242">
        <f>'Result Entry'!DC47</f>
        <v>0</v>
      </c>
      <c r="DC45" s="101">
        <f>'Result Entry'!DD47</f>
        <v>0</v>
      </c>
      <c r="DD45" s="231" t="str">
        <f>'Result Entry'!DE47</f>
        <v/>
      </c>
      <c r="DE45" s="241">
        <f>'Result Entry'!DF47</f>
        <v>0</v>
      </c>
      <c r="DF45" s="234">
        <f>'Result Entry'!DG47</f>
        <v>0</v>
      </c>
      <c r="DG45" s="234">
        <f>'Result Entry'!DH47</f>
        <v>0</v>
      </c>
      <c r="DH45" s="234">
        <f>'Result Entry'!DI47</f>
        <v>0</v>
      </c>
      <c r="DI45" s="234">
        <f>'Result Entry'!DJ47</f>
        <v>0</v>
      </c>
      <c r="DJ45" s="242">
        <f>'Result Entry'!DK47</f>
        <v>0</v>
      </c>
      <c r="DK45" s="101" t="str">
        <f>'Result Entry'!DL47</f>
        <v/>
      </c>
      <c r="DL45" s="231" t="str">
        <f>'Result Entry'!DM47</f>
        <v/>
      </c>
      <c r="DM45" s="243">
        <f>'Result Entry'!DN47</f>
        <v>0</v>
      </c>
      <c r="DN45" s="244">
        <f>'Result Entry'!DO47</f>
        <v>0</v>
      </c>
      <c r="DO45" s="245" t="str">
        <f>'Result Entry'!DP47</f>
        <v/>
      </c>
      <c r="DP45" s="237">
        <f>'Result Entry'!DQ47</f>
        <v>900</v>
      </c>
      <c r="DQ45" s="238">
        <f>'Result Entry'!DR47</f>
        <v>0</v>
      </c>
      <c r="DR45" s="295">
        <f>'Result Entry'!DS47</f>
        <v>0</v>
      </c>
      <c r="DS45" s="101" t="str">
        <f>'Result Entry'!DT47</f>
        <v/>
      </c>
      <c r="DT45" s="101" t="str">
        <f>'Result Entry'!DU47</f>
        <v/>
      </c>
      <c r="DU45" s="101" t="str">
        <f>'Result Entry'!DV47</f>
        <v/>
      </c>
      <c r="DV45" s="239" t="str">
        <f>'Result Entry'!DW47</f>
        <v/>
      </c>
    </row>
    <row r="46" spans="1:126">
      <c r="A46" s="867"/>
      <c r="B46" s="192">
        <f t="shared" si="0"/>
        <v>0</v>
      </c>
      <c r="C46" s="99">
        <f>'Result Entry'!D48</f>
        <v>0</v>
      </c>
      <c r="D46" s="99">
        <f>'Result Entry'!E48</f>
        <v>0</v>
      </c>
      <c r="E46" s="99">
        <f>'Result Entry'!F48</f>
        <v>0</v>
      </c>
      <c r="F46" s="101">
        <f>'Result Entry'!G48</f>
        <v>0</v>
      </c>
      <c r="G46" s="101">
        <f>'Result Entry'!H48</f>
        <v>0</v>
      </c>
      <c r="H46" s="101">
        <f>'Result Entry'!I48</f>
        <v>0</v>
      </c>
      <c r="I46" s="191">
        <f>'Result Entry'!J48</f>
        <v>0</v>
      </c>
      <c r="J46" s="240">
        <f>'Result Entry'!K48</f>
        <v>0</v>
      </c>
      <c r="K46" s="224">
        <f>'Result Entry'!L48</f>
        <v>0</v>
      </c>
      <c r="L46" s="224">
        <f>'Result Entry'!M48</f>
        <v>0</v>
      </c>
      <c r="M46" s="225">
        <f>'Result Entry'!N48</f>
        <v>0</v>
      </c>
      <c r="N46" s="226">
        <f>'Result Entry'!O48</f>
        <v>0</v>
      </c>
      <c r="O46" s="226">
        <f>'Result Entry'!P48</f>
        <v>0</v>
      </c>
      <c r="P46" s="227">
        <f>'Result Entry'!Q48</f>
        <v>0</v>
      </c>
      <c r="Q46" s="228">
        <f>'Result Entry'!R48</f>
        <v>0</v>
      </c>
      <c r="R46" s="229">
        <f>'Result Entry'!S48</f>
        <v>0</v>
      </c>
      <c r="S46" s="229">
        <f>'Result Entry'!T48</f>
        <v>0</v>
      </c>
      <c r="T46" s="229">
        <f>'Result Entry'!U48</f>
        <v>0</v>
      </c>
      <c r="U46" s="230">
        <f>'Result Entry'!V48</f>
        <v>0</v>
      </c>
      <c r="V46" s="229">
        <f>'Result Entry'!W48</f>
        <v>0</v>
      </c>
      <c r="W46" s="101">
        <f>'Result Entry'!X48</f>
        <v>0</v>
      </c>
      <c r="X46" s="231" t="str">
        <f>'Result Entry'!Y48</f>
        <v/>
      </c>
      <c r="Y46" s="232">
        <f>'Result Entry'!Z48</f>
        <v>0</v>
      </c>
      <c r="Z46" s="224">
        <f>'Result Entry'!AA48</f>
        <v>0</v>
      </c>
      <c r="AA46" s="224">
        <f>'Result Entry'!AB48</f>
        <v>0</v>
      </c>
      <c r="AB46" s="225">
        <f>'Result Entry'!AC48</f>
        <v>0</v>
      </c>
      <c r="AC46" s="226">
        <f>'Result Entry'!AD48</f>
        <v>0</v>
      </c>
      <c r="AD46" s="226">
        <f>'Result Entry'!AE48</f>
        <v>0</v>
      </c>
      <c r="AE46" s="227">
        <f>'Result Entry'!AF48</f>
        <v>0</v>
      </c>
      <c r="AF46" s="228">
        <f>'Result Entry'!AG48</f>
        <v>0</v>
      </c>
      <c r="AG46" s="229">
        <f>'Result Entry'!AH48</f>
        <v>0</v>
      </c>
      <c r="AH46" s="229">
        <f>'Result Entry'!AI48</f>
        <v>0</v>
      </c>
      <c r="AI46" s="229">
        <f>'Result Entry'!AJ48</f>
        <v>0</v>
      </c>
      <c r="AJ46" s="230">
        <f>'Result Entry'!AK48</f>
        <v>0</v>
      </c>
      <c r="AK46" s="229">
        <f>'Result Entry'!AL48</f>
        <v>0</v>
      </c>
      <c r="AL46" s="101">
        <f>'Result Entry'!AM48</f>
        <v>0</v>
      </c>
      <c r="AM46" s="231" t="str">
        <f>'Result Entry'!AN48</f>
        <v/>
      </c>
      <c r="AN46" s="232">
        <f>'Result Entry'!AO48</f>
        <v>0</v>
      </c>
      <c r="AO46" s="224">
        <f>'Result Entry'!AP48</f>
        <v>0</v>
      </c>
      <c r="AP46" s="224">
        <f>'Result Entry'!AQ48</f>
        <v>0</v>
      </c>
      <c r="AQ46" s="225">
        <f>'Result Entry'!AR48</f>
        <v>0</v>
      </c>
      <c r="AR46" s="226">
        <f>'Result Entry'!AS48</f>
        <v>0</v>
      </c>
      <c r="AS46" s="226">
        <f>'Result Entry'!AT48</f>
        <v>0</v>
      </c>
      <c r="AT46" s="227">
        <f>'Result Entry'!AU48</f>
        <v>0</v>
      </c>
      <c r="AU46" s="228">
        <f>'Result Entry'!AV48</f>
        <v>0</v>
      </c>
      <c r="AV46" s="229">
        <f>'Result Entry'!AW48</f>
        <v>0</v>
      </c>
      <c r="AW46" s="229">
        <f>'Result Entry'!AX48</f>
        <v>0</v>
      </c>
      <c r="AX46" s="229">
        <f>'Result Entry'!AY48</f>
        <v>0</v>
      </c>
      <c r="AY46" s="230">
        <f>'Result Entry'!AZ48</f>
        <v>0</v>
      </c>
      <c r="AZ46" s="229">
        <f>'Result Entry'!BA48</f>
        <v>0</v>
      </c>
      <c r="BA46" s="101">
        <f>'Result Entry'!BB48</f>
        <v>0</v>
      </c>
      <c r="BB46" s="231" t="str">
        <f>'Result Entry'!BC48</f>
        <v/>
      </c>
      <c r="BC46" s="232">
        <f>'Result Entry'!BD48</f>
        <v>0</v>
      </c>
      <c r="BD46" s="224">
        <f>'Result Entry'!BE48</f>
        <v>0</v>
      </c>
      <c r="BE46" s="224">
        <f>'Result Entry'!BF48</f>
        <v>0</v>
      </c>
      <c r="BF46" s="225">
        <f>'Result Entry'!BG48</f>
        <v>0</v>
      </c>
      <c r="BG46" s="226">
        <f>'Result Entry'!BH48</f>
        <v>0</v>
      </c>
      <c r="BH46" s="226">
        <f>'Result Entry'!BI48</f>
        <v>0</v>
      </c>
      <c r="BI46" s="227">
        <f>'Result Entry'!BJ48</f>
        <v>0</v>
      </c>
      <c r="BJ46" s="228">
        <f>'Result Entry'!BK48</f>
        <v>0</v>
      </c>
      <c r="BK46" s="229">
        <f>'Result Entry'!BL48</f>
        <v>0</v>
      </c>
      <c r="BL46" s="229">
        <f>'Result Entry'!BM48</f>
        <v>0</v>
      </c>
      <c r="BM46" s="229">
        <f>'Result Entry'!BN48</f>
        <v>0</v>
      </c>
      <c r="BN46" s="230">
        <f>'Result Entry'!BO48</f>
        <v>0</v>
      </c>
      <c r="BO46" s="229">
        <f>'Result Entry'!BP48</f>
        <v>0</v>
      </c>
      <c r="BP46" s="101">
        <f>'Result Entry'!BQ48</f>
        <v>0</v>
      </c>
      <c r="BQ46" s="231" t="str">
        <f>'Result Entry'!BR48</f>
        <v/>
      </c>
      <c r="BR46" s="232">
        <f>'Result Entry'!BS48</f>
        <v>0</v>
      </c>
      <c r="BS46" s="224">
        <f>'Result Entry'!BT48</f>
        <v>0</v>
      </c>
      <c r="BT46" s="224">
        <f>'Result Entry'!BU48</f>
        <v>0</v>
      </c>
      <c r="BU46" s="225">
        <f>'Result Entry'!BV48</f>
        <v>0</v>
      </c>
      <c r="BV46" s="226">
        <f>'Result Entry'!BW48</f>
        <v>0</v>
      </c>
      <c r="BW46" s="226">
        <f>'Result Entry'!BX48</f>
        <v>0</v>
      </c>
      <c r="BX46" s="227">
        <f>'Result Entry'!BY48</f>
        <v>0</v>
      </c>
      <c r="BY46" s="228">
        <f>'Result Entry'!BZ48</f>
        <v>0</v>
      </c>
      <c r="BZ46" s="229">
        <f>'Result Entry'!CA48</f>
        <v>0</v>
      </c>
      <c r="CA46" s="229">
        <f>'Result Entry'!CB48</f>
        <v>0</v>
      </c>
      <c r="CB46" s="229">
        <f>'Result Entry'!CC48</f>
        <v>0</v>
      </c>
      <c r="CC46" s="230">
        <f>'Result Entry'!CD48</f>
        <v>0</v>
      </c>
      <c r="CD46" s="229">
        <f>'Result Entry'!CE48</f>
        <v>0</v>
      </c>
      <c r="CE46" s="101">
        <f>'Result Entry'!CF48</f>
        <v>0</v>
      </c>
      <c r="CF46" s="231" t="str">
        <f>'Result Entry'!CG48</f>
        <v/>
      </c>
      <c r="CG46" s="241">
        <f>'Result Entry'!CH48</f>
        <v>0</v>
      </c>
      <c r="CH46" s="234">
        <f>'Result Entry'!CI48</f>
        <v>0</v>
      </c>
      <c r="CI46" s="234">
        <f>'Result Entry'!CJ48</f>
        <v>0</v>
      </c>
      <c r="CJ46" s="234">
        <f>'Result Entry'!CK48</f>
        <v>0</v>
      </c>
      <c r="CK46" s="234">
        <f>'Result Entry'!CL48</f>
        <v>0</v>
      </c>
      <c r="CL46" s="242">
        <f>'Result Entry'!CM48</f>
        <v>0</v>
      </c>
      <c r="CM46" s="101">
        <f>'Result Entry'!CN48</f>
        <v>0</v>
      </c>
      <c r="CN46" s="231" t="str">
        <f>'Result Entry'!CO48</f>
        <v/>
      </c>
      <c r="CO46" s="241">
        <f>'Result Entry'!CP48</f>
        <v>0</v>
      </c>
      <c r="CP46" s="234">
        <f>'Result Entry'!CQ48</f>
        <v>0</v>
      </c>
      <c r="CQ46" s="234">
        <f>'Result Entry'!CR48</f>
        <v>0</v>
      </c>
      <c r="CR46" s="234">
        <f>'Result Entry'!CS48</f>
        <v>0</v>
      </c>
      <c r="CS46" s="234">
        <f>'Result Entry'!CT48</f>
        <v>0</v>
      </c>
      <c r="CT46" s="242">
        <f>'Result Entry'!CU48</f>
        <v>0</v>
      </c>
      <c r="CU46" s="101">
        <f>'Result Entry'!CV48</f>
        <v>0</v>
      </c>
      <c r="CV46" s="231" t="str">
        <f>'Result Entry'!CW48</f>
        <v/>
      </c>
      <c r="CW46" s="241">
        <f>'Result Entry'!CX48</f>
        <v>0</v>
      </c>
      <c r="CX46" s="234">
        <f>'Result Entry'!CY48</f>
        <v>0</v>
      </c>
      <c r="CY46" s="234">
        <f>'Result Entry'!CZ48</f>
        <v>0</v>
      </c>
      <c r="CZ46" s="234">
        <f>'Result Entry'!DA48</f>
        <v>0</v>
      </c>
      <c r="DA46" s="234">
        <f>'Result Entry'!DB48</f>
        <v>0</v>
      </c>
      <c r="DB46" s="242">
        <f>'Result Entry'!DC48</f>
        <v>0</v>
      </c>
      <c r="DC46" s="101">
        <f>'Result Entry'!DD48</f>
        <v>0</v>
      </c>
      <c r="DD46" s="231" t="str">
        <f>'Result Entry'!DE48</f>
        <v/>
      </c>
      <c r="DE46" s="241">
        <f>'Result Entry'!DF48</f>
        <v>0</v>
      </c>
      <c r="DF46" s="234">
        <f>'Result Entry'!DG48</f>
        <v>0</v>
      </c>
      <c r="DG46" s="234">
        <f>'Result Entry'!DH48</f>
        <v>0</v>
      </c>
      <c r="DH46" s="234">
        <f>'Result Entry'!DI48</f>
        <v>0</v>
      </c>
      <c r="DI46" s="234">
        <f>'Result Entry'!DJ48</f>
        <v>0</v>
      </c>
      <c r="DJ46" s="242">
        <f>'Result Entry'!DK48</f>
        <v>0</v>
      </c>
      <c r="DK46" s="101" t="str">
        <f>'Result Entry'!DL48</f>
        <v/>
      </c>
      <c r="DL46" s="231" t="str">
        <f>'Result Entry'!DM48</f>
        <v/>
      </c>
      <c r="DM46" s="243">
        <f>'Result Entry'!DN48</f>
        <v>0</v>
      </c>
      <c r="DN46" s="244">
        <f>'Result Entry'!DO48</f>
        <v>0</v>
      </c>
      <c r="DO46" s="245" t="str">
        <f>'Result Entry'!DP48</f>
        <v/>
      </c>
      <c r="DP46" s="237">
        <f>'Result Entry'!DQ48</f>
        <v>900</v>
      </c>
      <c r="DQ46" s="238">
        <f>'Result Entry'!DR48</f>
        <v>0</v>
      </c>
      <c r="DR46" s="295">
        <f>'Result Entry'!DS48</f>
        <v>0</v>
      </c>
      <c r="DS46" s="101" t="str">
        <f>'Result Entry'!DT48</f>
        <v/>
      </c>
      <c r="DT46" s="101" t="str">
        <f>'Result Entry'!DU48</f>
        <v/>
      </c>
      <c r="DU46" s="101" t="str">
        <f>'Result Entry'!DV48</f>
        <v/>
      </c>
      <c r="DV46" s="239" t="str">
        <f>'Result Entry'!DW48</f>
        <v/>
      </c>
    </row>
    <row r="47" spans="1:126">
      <c r="A47" s="867"/>
      <c r="B47" s="192">
        <f t="shared" si="0"/>
        <v>0</v>
      </c>
      <c r="C47" s="99">
        <f>'Result Entry'!D49</f>
        <v>0</v>
      </c>
      <c r="D47" s="99">
        <f>'Result Entry'!E49</f>
        <v>0</v>
      </c>
      <c r="E47" s="99">
        <f>'Result Entry'!F49</f>
        <v>0</v>
      </c>
      <c r="F47" s="101">
        <f>'Result Entry'!G49</f>
        <v>0</v>
      </c>
      <c r="G47" s="101">
        <f>'Result Entry'!H49</f>
        <v>0</v>
      </c>
      <c r="H47" s="101">
        <f>'Result Entry'!I49</f>
        <v>0</v>
      </c>
      <c r="I47" s="191">
        <f>'Result Entry'!J49</f>
        <v>0</v>
      </c>
      <c r="J47" s="240">
        <f>'Result Entry'!K49</f>
        <v>0</v>
      </c>
      <c r="K47" s="224">
        <f>'Result Entry'!L49</f>
        <v>0</v>
      </c>
      <c r="L47" s="224">
        <f>'Result Entry'!M49</f>
        <v>0</v>
      </c>
      <c r="M47" s="225">
        <f>'Result Entry'!N49</f>
        <v>0</v>
      </c>
      <c r="N47" s="226">
        <f>'Result Entry'!O49</f>
        <v>0</v>
      </c>
      <c r="O47" s="226">
        <f>'Result Entry'!P49</f>
        <v>0</v>
      </c>
      <c r="P47" s="227">
        <f>'Result Entry'!Q49</f>
        <v>0</v>
      </c>
      <c r="Q47" s="228">
        <f>'Result Entry'!R49</f>
        <v>0</v>
      </c>
      <c r="R47" s="229">
        <f>'Result Entry'!S49</f>
        <v>0</v>
      </c>
      <c r="S47" s="229">
        <f>'Result Entry'!T49</f>
        <v>0</v>
      </c>
      <c r="T47" s="229">
        <f>'Result Entry'!U49</f>
        <v>0</v>
      </c>
      <c r="U47" s="230">
        <f>'Result Entry'!V49</f>
        <v>0</v>
      </c>
      <c r="V47" s="229">
        <f>'Result Entry'!W49</f>
        <v>0</v>
      </c>
      <c r="W47" s="101">
        <f>'Result Entry'!X49</f>
        <v>0</v>
      </c>
      <c r="X47" s="231" t="str">
        <f>'Result Entry'!Y49</f>
        <v/>
      </c>
      <c r="Y47" s="232">
        <f>'Result Entry'!Z49</f>
        <v>0</v>
      </c>
      <c r="Z47" s="224">
        <f>'Result Entry'!AA49</f>
        <v>0</v>
      </c>
      <c r="AA47" s="224">
        <f>'Result Entry'!AB49</f>
        <v>0</v>
      </c>
      <c r="AB47" s="225">
        <f>'Result Entry'!AC49</f>
        <v>0</v>
      </c>
      <c r="AC47" s="226">
        <f>'Result Entry'!AD49</f>
        <v>0</v>
      </c>
      <c r="AD47" s="226">
        <f>'Result Entry'!AE49</f>
        <v>0</v>
      </c>
      <c r="AE47" s="227">
        <f>'Result Entry'!AF49</f>
        <v>0</v>
      </c>
      <c r="AF47" s="228">
        <f>'Result Entry'!AG49</f>
        <v>0</v>
      </c>
      <c r="AG47" s="229">
        <f>'Result Entry'!AH49</f>
        <v>0</v>
      </c>
      <c r="AH47" s="229">
        <f>'Result Entry'!AI49</f>
        <v>0</v>
      </c>
      <c r="AI47" s="229">
        <f>'Result Entry'!AJ49</f>
        <v>0</v>
      </c>
      <c r="AJ47" s="230">
        <f>'Result Entry'!AK49</f>
        <v>0</v>
      </c>
      <c r="AK47" s="229">
        <f>'Result Entry'!AL49</f>
        <v>0</v>
      </c>
      <c r="AL47" s="101">
        <f>'Result Entry'!AM49</f>
        <v>0</v>
      </c>
      <c r="AM47" s="231" t="str">
        <f>'Result Entry'!AN49</f>
        <v/>
      </c>
      <c r="AN47" s="232">
        <f>'Result Entry'!AO49</f>
        <v>0</v>
      </c>
      <c r="AO47" s="224">
        <f>'Result Entry'!AP49</f>
        <v>0</v>
      </c>
      <c r="AP47" s="224">
        <f>'Result Entry'!AQ49</f>
        <v>0</v>
      </c>
      <c r="AQ47" s="225">
        <f>'Result Entry'!AR49</f>
        <v>0</v>
      </c>
      <c r="AR47" s="226">
        <f>'Result Entry'!AS49</f>
        <v>0</v>
      </c>
      <c r="AS47" s="226">
        <f>'Result Entry'!AT49</f>
        <v>0</v>
      </c>
      <c r="AT47" s="227">
        <f>'Result Entry'!AU49</f>
        <v>0</v>
      </c>
      <c r="AU47" s="228">
        <f>'Result Entry'!AV49</f>
        <v>0</v>
      </c>
      <c r="AV47" s="229">
        <f>'Result Entry'!AW49</f>
        <v>0</v>
      </c>
      <c r="AW47" s="229">
        <f>'Result Entry'!AX49</f>
        <v>0</v>
      </c>
      <c r="AX47" s="229">
        <f>'Result Entry'!AY49</f>
        <v>0</v>
      </c>
      <c r="AY47" s="230">
        <f>'Result Entry'!AZ49</f>
        <v>0</v>
      </c>
      <c r="AZ47" s="229">
        <f>'Result Entry'!BA49</f>
        <v>0</v>
      </c>
      <c r="BA47" s="101">
        <f>'Result Entry'!BB49</f>
        <v>0</v>
      </c>
      <c r="BB47" s="231" t="str">
        <f>'Result Entry'!BC49</f>
        <v/>
      </c>
      <c r="BC47" s="232">
        <f>'Result Entry'!BD49</f>
        <v>0</v>
      </c>
      <c r="BD47" s="224">
        <f>'Result Entry'!BE49</f>
        <v>0</v>
      </c>
      <c r="BE47" s="224">
        <f>'Result Entry'!BF49</f>
        <v>0</v>
      </c>
      <c r="BF47" s="225">
        <f>'Result Entry'!BG49</f>
        <v>0</v>
      </c>
      <c r="BG47" s="226">
        <f>'Result Entry'!BH49</f>
        <v>0</v>
      </c>
      <c r="BH47" s="226">
        <f>'Result Entry'!BI49</f>
        <v>0</v>
      </c>
      <c r="BI47" s="227">
        <f>'Result Entry'!BJ49</f>
        <v>0</v>
      </c>
      <c r="BJ47" s="228">
        <f>'Result Entry'!BK49</f>
        <v>0</v>
      </c>
      <c r="BK47" s="229">
        <f>'Result Entry'!BL49</f>
        <v>0</v>
      </c>
      <c r="BL47" s="229">
        <f>'Result Entry'!BM49</f>
        <v>0</v>
      </c>
      <c r="BM47" s="229">
        <f>'Result Entry'!BN49</f>
        <v>0</v>
      </c>
      <c r="BN47" s="230">
        <f>'Result Entry'!BO49</f>
        <v>0</v>
      </c>
      <c r="BO47" s="229">
        <f>'Result Entry'!BP49</f>
        <v>0</v>
      </c>
      <c r="BP47" s="101">
        <f>'Result Entry'!BQ49</f>
        <v>0</v>
      </c>
      <c r="BQ47" s="231" t="str">
        <f>'Result Entry'!BR49</f>
        <v/>
      </c>
      <c r="BR47" s="232">
        <f>'Result Entry'!BS49</f>
        <v>0</v>
      </c>
      <c r="BS47" s="224">
        <f>'Result Entry'!BT49</f>
        <v>0</v>
      </c>
      <c r="BT47" s="224">
        <f>'Result Entry'!BU49</f>
        <v>0</v>
      </c>
      <c r="BU47" s="225">
        <f>'Result Entry'!BV49</f>
        <v>0</v>
      </c>
      <c r="BV47" s="226">
        <f>'Result Entry'!BW49</f>
        <v>0</v>
      </c>
      <c r="BW47" s="226">
        <f>'Result Entry'!BX49</f>
        <v>0</v>
      </c>
      <c r="BX47" s="227">
        <f>'Result Entry'!BY49</f>
        <v>0</v>
      </c>
      <c r="BY47" s="228">
        <f>'Result Entry'!BZ49</f>
        <v>0</v>
      </c>
      <c r="BZ47" s="229">
        <f>'Result Entry'!CA49</f>
        <v>0</v>
      </c>
      <c r="CA47" s="229">
        <f>'Result Entry'!CB49</f>
        <v>0</v>
      </c>
      <c r="CB47" s="229">
        <f>'Result Entry'!CC49</f>
        <v>0</v>
      </c>
      <c r="CC47" s="230">
        <f>'Result Entry'!CD49</f>
        <v>0</v>
      </c>
      <c r="CD47" s="229">
        <f>'Result Entry'!CE49</f>
        <v>0</v>
      </c>
      <c r="CE47" s="101">
        <f>'Result Entry'!CF49</f>
        <v>0</v>
      </c>
      <c r="CF47" s="231" t="str">
        <f>'Result Entry'!CG49</f>
        <v/>
      </c>
      <c r="CG47" s="241">
        <f>'Result Entry'!CH49</f>
        <v>0</v>
      </c>
      <c r="CH47" s="234">
        <f>'Result Entry'!CI49</f>
        <v>0</v>
      </c>
      <c r="CI47" s="234">
        <f>'Result Entry'!CJ49</f>
        <v>0</v>
      </c>
      <c r="CJ47" s="234">
        <f>'Result Entry'!CK49</f>
        <v>0</v>
      </c>
      <c r="CK47" s="234">
        <f>'Result Entry'!CL49</f>
        <v>0</v>
      </c>
      <c r="CL47" s="242">
        <f>'Result Entry'!CM49</f>
        <v>0</v>
      </c>
      <c r="CM47" s="101">
        <f>'Result Entry'!CN49</f>
        <v>0</v>
      </c>
      <c r="CN47" s="231" t="str">
        <f>'Result Entry'!CO49</f>
        <v/>
      </c>
      <c r="CO47" s="241">
        <f>'Result Entry'!CP49</f>
        <v>0</v>
      </c>
      <c r="CP47" s="234">
        <f>'Result Entry'!CQ49</f>
        <v>0</v>
      </c>
      <c r="CQ47" s="234">
        <f>'Result Entry'!CR49</f>
        <v>0</v>
      </c>
      <c r="CR47" s="234">
        <f>'Result Entry'!CS49</f>
        <v>0</v>
      </c>
      <c r="CS47" s="234">
        <f>'Result Entry'!CT49</f>
        <v>0</v>
      </c>
      <c r="CT47" s="242">
        <f>'Result Entry'!CU49</f>
        <v>0</v>
      </c>
      <c r="CU47" s="101">
        <f>'Result Entry'!CV49</f>
        <v>0</v>
      </c>
      <c r="CV47" s="231" t="str">
        <f>'Result Entry'!CW49</f>
        <v/>
      </c>
      <c r="CW47" s="241">
        <f>'Result Entry'!CX49</f>
        <v>0</v>
      </c>
      <c r="CX47" s="234">
        <f>'Result Entry'!CY49</f>
        <v>0</v>
      </c>
      <c r="CY47" s="234">
        <f>'Result Entry'!CZ49</f>
        <v>0</v>
      </c>
      <c r="CZ47" s="234">
        <f>'Result Entry'!DA49</f>
        <v>0</v>
      </c>
      <c r="DA47" s="234">
        <f>'Result Entry'!DB49</f>
        <v>0</v>
      </c>
      <c r="DB47" s="242">
        <f>'Result Entry'!DC49</f>
        <v>0</v>
      </c>
      <c r="DC47" s="101">
        <f>'Result Entry'!DD49</f>
        <v>0</v>
      </c>
      <c r="DD47" s="231" t="str">
        <f>'Result Entry'!DE49</f>
        <v/>
      </c>
      <c r="DE47" s="241">
        <f>'Result Entry'!DF49</f>
        <v>0</v>
      </c>
      <c r="DF47" s="234">
        <f>'Result Entry'!DG49</f>
        <v>0</v>
      </c>
      <c r="DG47" s="234">
        <f>'Result Entry'!DH49</f>
        <v>0</v>
      </c>
      <c r="DH47" s="234">
        <f>'Result Entry'!DI49</f>
        <v>0</v>
      </c>
      <c r="DI47" s="234">
        <f>'Result Entry'!DJ49</f>
        <v>0</v>
      </c>
      <c r="DJ47" s="242">
        <f>'Result Entry'!DK49</f>
        <v>0</v>
      </c>
      <c r="DK47" s="101" t="str">
        <f>'Result Entry'!DL49</f>
        <v/>
      </c>
      <c r="DL47" s="231" t="str">
        <f>'Result Entry'!DM49</f>
        <v/>
      </c>
      <c r="DM47" s="243">
        <f>'Result Entry'!DN49</f>
        <v>0</v>
      </c>
      <c r="DN47" s="244">
        <f>'Result Entry'!DO49</f>
        <v>0</v>
      </c>
      <c r="DO47" s="245" t="str">
        <f>'Result Entry'!DP49</f>
        <v/>
      </c>
      <c r="DP47" s="237">
        <f>'Result Entry'!DQ49</f>
        <v>900</v>
      </c>
      <c r="DQ47" s="238">
        <f>'Result Entry'!DR49</f>
        <v>0</v>
      </c>
      <c r="DR47" s="295">
        <f>'Result Entry'!DS49</f>
        <v>0</v>
      </c>
      <c r="DS47" s="101" t="str">
        <f>'Result Entry'!DT49</f>
        <v/>
      </c>
      <c r="DT47" s="101" t="str">
        <f>'Result Entry'!DU49</f>
        <v/>
      </c>
      <c r="DU47" s="101" t="str">
        <f>'Result Entry'!DV49</f>
        <v/>
      </c>
      <c r="DV47" s="239" t="str">
        <f>'Result Entry'!DW49</f>
        <v/>
      </c>
    </row>
    <row r="48" spans="1:126">
      <c r="A48" s="867"/>
      <c r="B48" s="192">
        <f t="shared" si="0"/>
        <v>0</v>
      </c>
      <c r="C48" s="99">
        <f>'Result Entry'!D50</f>
        <v>0</v>
      </c>
      <c r="D48" s="99">
        <f>'Result Entry'!E50</f>
        <v>0</v>
      </c>
      <c r="E48" s="99">
        <f>'Result Entry'!F50</f>
        <v>0</v>
      </c>
      <c r="F48" s="101">
        <f>'Result Entry'!G50</f>
        <v>0</v>
      </c>
      <c r="G48" s="101">
        <f>'Result Entry'!H50</f>
        <v>0</v>
      </c>
      <c r="H48" s="101">
        <f>'Result Entry'!I50</f>
        <v>0</v>
      </c>
      <c r="I48" s="191">
        <f>'Result Entry'!J50</f>
        <v>0</v>
      </c>
      <c r="J48" s="240">
        <f>'Result Entry'!K50</f>
        <v>0</v>
      </c>
      <c r="K48" s="224">
        <f>'Result Entry'!L50</f>
        <v>0</v>
      </c>
      <c r="L48" s="224">
        <f>'Result Entry'!M50</f>
        <v>0</v>
      </c>
      <c r="M48" s="225">
        <f>'Result Entry'!N50</f>
        <v>0</v>
      </c>
      <c r="N48" s="226">
        <f>'Result Entry'!O50</f>
        <v>0</v>
      </c>
      <c r="O48" s="226">
        <f>'Result Entry'!P50</f>
        <v>0</v>
      </c>
      <c r="P48" s="227">
        <f>'Result Entry'!Q50</f>
        <v>0</v>
      </c>
      <c r="Q48" s="228">
        <f>'Result Entry'!R50</f>
        <v>0</v>
      </c>
      <c r="R48" s="229">
        <f>'Result Entry'!S50</f>
        <v>0</v>
      </c>
      <c r="S48" s="229">
        <f>'Result Entry'!T50</f>
        <v>0</v>
      </c>
      <c r="T48" s="229">
        <f>'Result Entry'!U50</f>
        <v>0</v>
      </c>
      <c r="U48" s="230">
        <f>'Result Entry'!V50</f>
        <v>0</v>
      </c>
      <c r="V48" s="229">
        <f>'Result Entry'!W50</f>
        <v>0</v>
      </c>
      <c r="W48" s="101">
        <f>'Result Entry'!X50</f>
        <v>0</v>
      </c>
      <c r="X48" s="231" t="str">
        <f>'Result Entry'!Y50</f>
        <v/>
      </c>
      <c r="Y48" s="232">
        <f>'Result Entry'!Z50</f>
        <v>0</v>
      </c>
      <c r="Z48" s="224">
        <f>'Result Entry'!AA50</f>
        <v>0</v>
      </c>
      <c r="AA48" s="224">
        <f>'Result Entry'!AB50</f>
        <v>0</v>
      </c>
      <c r="AB48" s="225">
        <f>'Result Entry'!AC50</f>
        <v>0</v>
      </c>
      <c r="AC48" s="226">
        <f>'Result Entry'!AD50</f>
        <v>0</v>
      </c>
      <c r="AD48" s="226">
        <f>'Result Entry'!AE50</f>
        <v>0</v>
      </c>
      <c r="AE48" s="227">
        <f>'Result Entry'!AF50</f>
        <v>0</v>
      </c>
      <c r="AF48" s="228">
        <f>'Result Entry'!AG50</f>
        <v>0</v>
      </c>
      <c r="AG48" s="229">
        <f>'Result Entry'!AH50</f>
        <v>0</v>
      </c>
      <c r="AH48" s="229">
        <f>'Result Entry'!AI50</f>
        <v>0</v>
      </c>
      <c r="AI48" s="229">
        <f>'Result Entry'!AJ50</f>
        <v>0</v>
      </c>
      <c r="AJ48" s="230">
        <f>'Result Entry'!AK50</f>
        <v>0</v>
      </c>
      <c r="AK48" s="229">
        <f>'Result Entry'!AL50</f>
        <v>0</v>
      </c>
      <c r="AL48" s="101">
        <f>'Result Entry'!AM50</f>
        <v>0</v>
      </c>
      <c r="AM48" s="231" t="str">
        <f>'Result Entry'!AN50</f>
        <v/>
      </c>
      <c r="AN48" s="232">
        <f>'Result Entry'!AO50</f>
        <v>0</v>
      </c>
      <c r="AO48" s="224">
        <f>'Result Entry'!AP50</f>
        <v>0</v>
      </c>
      <c r="AP48" s="224">
        <f>'Result Entry'!AQ50</f>
        <v>0</v>
      </c>
      <c r="AQ48" s="225">
        <f>'Result Entry'!AR50</f>
        <v>0</v>
      </c>
      <c r="AR48" s="226">
        <f>'Result Entry'!AS50</f>
        <v>0</v>
      </c>
      <c r="AS48" s="226">
        <f>'Result Entry'!AT50</f>
        <v>0</v>
      </c>
      <c r="AT48" s="227">
        <f>'Result Entry'!AU50</f>
        <v>0</v>
      </c>
      <c r="AU48" s="228">
        <f>'Result Entry'!AV50</f>
        <v>0</v>
      </c>
      <c r="AV48" s="229">
        <f>'Result Entry'!AW50</f>
        <v>0</v>
      </c>
      <c r="AW48" s="229">
        <f>'Result Entry'!AX50</f>
        <v>0</v>
      </c>
      <c r="AX48" s="229">
        <f>'Result Entry'!AY50</f>
        <v>0</v>
      </c>
      <c r="AY48" s="230">
        <f>'Result Entry'!AZ50</f>
        <v>0</v>
      </c>
      <c r="AZ48" s="229">
        <f>'Result Entry'!BA50</f>
        <v>0</v>
      </c>
      <c r="BA48" s="101">
        <f>'Result Entry'!BB50</f>
        <v>0</v>
      </c>
      <c r="BB48" s="231" t="str">
        <f>'Result Entry'!BC50</f>
        <v/>
      </c>
      <c r="BC48" s="232">
        <f>'Result Entry'!BD50</f>
        <v>0</v>
      </c>
      <c r="BD48" s="224">
        <f>'Result Entry'!BE50</f>
        <v>0</v>
      </c>
      <c r="BE48" s="224">
        <f>'Result Entry'!BF50</f>
        <v>0</v>
      </c>
      <c r="BF48" s="225">
        <f>'Result Entry'!BG50</f>
        <v>0</v>
      </c>
      <c r="BG48" s="226">
        <f>'Result Entry'!BH50</f>
        <v>0</v>
      </c>
      <c r="BH48" s="226">
        <f>'Result Entry'!BI50</f>
        <v>0</v>
      </c>
      <c r="BI48" s="227">
        <f>'Result Entry'!BJ50</f>
        <v>0</v>
      </c>
      <c r="BJ48" s="228">
        <f>'Result Entry'!BK50</f>
        <v>0</v>
      </c>
      <c r="BK48" s="229">
        <f>'Result Entry'!BL50</f>
        <v>0</v>
      </c>
      <c r="BL48" s="229">
        <f>'Result Entry'!BM50</f>
        <v>0</v>
      </c>
      <c r="BM48" s="229">
        <f>'Result Entry'!BN50</f>
        <v>0</v>
      </c>
      <c r="BN48" s="230">
        <f>'Result Entry'!BO50</f>
        <v>0</v>
      </c>
      <c r="BO48" s="229">
        <f>'Result Entry'!BP50</f>
        <v>0</v>
      </c>
      <c r="BP48" s="101">
        <f>'Result Entry'!BQ50</f>
        <v>0</v>
      </c>
      <c r="BQ48" s="231" t="str">
        <f>'Result Entry'!BR50</f>
        <v/>
      </c>
      <c r="BR48" s="232">
        <f>'Result Entry'!BS50</f>
        <v>0</v>
      </c>
      <c r="BS48" s="224">
        <f>'Result Entry'!BT50</f>
        <v>0</v>
      </c>
      <c r="BT48" s="224">
        <f>'Result Entry'!BU50</f>
        <v>0</v>
      </c>
      <c r="BU48" s="225">
        <f>'Result Entry'!BV50</f>
        <v>0</v>
      </c>
      <c r="BV48" s="226">
        <f>'Result Entry'!BW50</f>
        <v>0</v>
      </c>
      <c r="BW48" s="226">
        <f>'Result Entry'!BX50</f>
        <v>0</v>
      </c>
      <c r="BX48" s="227">
        <f>'Result Entry'!BY50</f>
        <v>0</v>
      </c>
      <c r="BY48" s="228">
        <f>'Result Entry'!BZ50</f>
        <v>0</v>
      </c>
      <c r="BZ48" s="229">
        <f>'Result Entry'!CA50</f>
        <v>0</v>
      </c>
      <c r="CA48" s="229">
        <f>'Result Entry'!CB50</f>
        <v>0</v>
      </c>
      <c r="CB48" s="229">
        <f>'Result Entry'!CC50</f>
        <v>0</v>
      </c>
      <c r="CC48" s="230">
        <f>'Result Entry'!CD50</f>
        <v>0</v>
      </c>
      <c r="CD48" s="229">
        <f>'Result Entry'!CE50</f>
        <v>0</v>
      </c>
      <c r="CE48" s="101">
        <f>'Result Entry'!CF50</f>
        <v>0</v>
      </c>
      <c r="CF48" s="231" t="str">
        <f>'Result Entry'!CG50</f>
        <v/>
      </c>
      <c r="CG48" s="241">
        <f>'Result Entry'!CH50</f>
        <v>0</v>
      </c>
      <c r="CH48" s="234">
        <f>'Result Entry'!CI50</f>
        <v>0</v>
      </c>
      <c r="CI48" s="234">
        <f>'Result Entry'!CJ50</f>
        <v>0</v>
      </c>
      <c r="CJ48" s="234">
        <f>'Result Entry'!CK50</f>
        <v>0</v>
      </c>
      <c r="CK48" s="234">
        <f>'Result Entry'!CL50</f>
        <v>0</v>
      </c>
      <c r="CL48" s="242">
        <f>'Result Entry'!CM50</f>
        <v>0</v>
      </c>
      <c r="CM48" s="101">
        <f>'Result Entry'!CN50</f>
        <v>0</v>
      </c>
      <c r="CN48" s="231" t="str">
        <f>'Result Entry'!CO50</f>
        <v/>
      </c>
      <c r="CO48" s="241">
        <f>'Result Entry'!CP50</f>
        <v>0</v>
      </c>
      <c r="CP48" s="234">
        <f>'Result Entry'!CQ50</f>
        <v>0</v>
      </c>
      <c r="CQ48" s="234">
        <f>'Result Entry'!CR50</f>
        <v>0</v>
      </c>
      <c r="CR48" s="234">
        <f>'Result Entry'!CS50</f>
        <v>0</v>
      </c>
      <c r="CS48" s="234">
        <f>'Result Entry'!CT50</f>
        <v>0</v>
      </c>
      <c r="CT48" s="242">
        <f>'Result Entry'!CU50</f>
        <v>0</v>
      </c>
      <c r="CU48" s="101">
        <f>'Result Entry'!CV50</f>
        <v>0</v>
      </c>
      <c r="CV48" s="231" t="str">
        <f>'Result Entry'!CW50</f>
        <v/>
      </c>
      <c r="CW48" s="241">
        <f>'Result Entry'!CX50</f>
        <v>0</v>
      </c>
      <c r="CX48" s="234">
        <f>'Result Entry'!CY50</f>
        <v>0</v>
      </c>
      <c r="CY48" s="234">
        <f>'Result Entry'!CZ50</f>
        <v>0</v>
      </c>
      <c r="CZ48" s="234">
        <f>'Result Entry'!DA50</f>
        <v>0</v>
      </c>
      <c r="DA48" s="234">
        <f>'Result Entry'!DB50</f>
        <v>0</v>
      </c>
      <c r="DB48" s="242">
        <f>'Result Entry'!DC50</f>
        <v>0</v>
      </c>
      <c r="DC48" s="101">
        <f>'Result Entry'!DD50</f>
        <v>0</v>
      </c>
      <c r="DD48" s="231" t="str">
        <f>'Result Entry'!DE50</f>
        <v/>
      </c>
      <c r="DE48" s="241">
        <f>'Result Entry'!DF50</f>
        <v>0</v>
      </c>
      <c r="DF48" s="234">
        <f>'Result Entry'!DG50</f>
        <v>0</v>
      </c>
      <c r="DG48" s="234">
        <f>'Result Entry'!DH50</f>
        <v>0</v>
      </c>
      <c r="DH48" s="234">
        <f>'Result Entry'!DI50</f>
        <v>0</v>
      </c>
      <c r="DI48" s="234">
        <f>'Result Entry'!DJ50</f>
        <v>0</v>
      </c>
      <c r="DJ48" s="242">
        <f>'Result Entry'!DK50</f>
        <v>0</v>
      </c>
      <c r="DK48" s="101" t="str">
        <f>'Result Entry'!DL50</f>
        <v/>
      </c>
      <c r="DL48" s="231" t="str">
        <f>'Result Entry'!DM50</f>
        <v/>
      </c>
      <c r="DM48" s="243">
        <f>'Result Entry'!DN50</f>
        <v>0</v>
      </c>
      <c r="DN48" s="244">
        <f>'Result Entry'!DO50</f>
        <v>0</v>
      </c>
      <c r="DO48" s="245" t="str">
        <f>'Result Entry'!DP50</f>
        <v/>
      </c>
      <c r="DP48" s="237">
        <f>'Result Entry'!DQ50</f>
        <v>900</v>
      </c>
      <c r="DQ48" s="238">
        <f>'Result Entry'!DR50</f>
        <v>0</v>
      </c>
      <c r="DR48" s="295">
        <f>'Result Entry'!DS50</f>
        <v>0</v>
      </c>
      <c r="DS48" s="101" t="str">
        <f>'Result Entry'!DT50</f>
        <v/>
      </c>
      <c r="DT48" s="101" t="str">
        <f>'Result Entry'!DU50</f>
        <v/>
      </c>
      <c r="DU48" s="101" t="str">
        <f>'Result Entry'!DV50</f>
        <v/>
      </c>
      <c r="DV48" s="239" t="str">
        <f>'Result Entry'!DW50</f>
        <v/>
      </c>
    </row>
    <row r="49" spans="1:126">
      <c r="A49" s="867"/>
      <c r="B49" s="192">
        <f t="shared" si="0"/>
        <v>0</v>
      </c>
      <c r="C49" s="99">
        <f>'Result Entry'!D51</f>
        <v>0</v>
      </c>
      <c r="D49" s="99">
        <f>'Result Entry'!E51</f>
        <v>0</v>
      </c>
      <c r="E49" s="99">
        <f>'Result Entry'!F51</f>
        <v>0</v>
      </c>
      <c r="F49" s="101">
        <f>'Result Entry'!G51</f>
        <v>0</v>
      </c>
      <c r="G49" s="101">
        <f>'Result Entry'!H51</f>
        <v>0</v>
      </c>
      <c r="H49" s="101">
        <f>'Result Entry'!I51</f>
        <v>0</v>
      </c>
      <c r="I49" s="191">
        <f>'Result Entry'!J51</f>
        <v>0</v>
      </c>
      <c r="J49" s="240">
        <f>'Result Entry'!K51</f>
        <v>0</v>
      </c>
      <c r="K49" s="224">
        <f>'Result Entry'!L51</f>
        <v>0</v>
      </c>
      <c r="L49" s="224">
        <f>'Result Entry'!M51</f>
        <v>0</v>
      </c>
      <c r="M49" s="225">
        <f>'Result Entry'!N51</f>
        <v>0</v>
      </c>
      <c r="N49" s="226">
        <f>'Result Entry'!O51</f>
        <v>0</v>
      </c>
      <c r="O49" s="226">
        <f>'Result Entry'!P51</f>
        <v>0</v>
      </c>
      <c r="P49" s="227">
        <f>'Result Entry'!Q51</f>
        <v>0</v>
      </c>
      <c r="Q49" s="228">
        <f>'Result Entry'!R51</f>
        <v>0</v>
      </c>
      <c r="R49" s="229">
        <f>'Result Entry'!S51</f>
        <v>0</v>
      </c>
      <c r="S49" s="229">
        <f>'Result Entry'!T51</f>
        <v>0</v>
      </c>
      <c r="T49" s="229">
        <f>'Result Entry'!U51</f>
        <v>0</v>
      </c>
      <c r="U49" s="230">
        <f>'Result Entry'!V51</f>
        <v>0</v>
      </c>
      <c r="V49" s="229">
        <f>'Result Entry'!W51</f>
        <v>0</v>
      </c>
      <c r="W49" s="101">
        <f>'Result Entry'!X51</f>
        <v>0</v>
      </c>
      <c r="X49" s="231" t="str">
        <f>'Result Entry'!Y51</f>
        <v/>
      </c>
      <c r="Y49" s="232">
        <f>'Result Entry'!Z51</f>
        <v>0</v>
      </c>
      <c r="Z49" s="224">
        <f>'Result Entry'!AA51</f>
        <v>0</v>
      </c>
      <c r="AA49" s="224">
        <f>'Result Entry'!AB51</f>
        <v>0</v>
      </c>
      <c r="AB49" s="225">
        <f>'Result Entry'!AC51</f>
        <v>0</v>
      </c>
      <c r="AC49" s="226">
        <f>'Result Entry'!AD51</f>
        <v>0</v>
      </c>
      <c r="AD49" s="226">
        <f>'Result Entry'!AE51</f>
        <v>0</v>
      </c>
      <c r="AE49" s="227">
        <f>'Result Entry'!AF51</f>
        <v>0</v>
      </c>
      <c r="AF49" s="228">
        <f>'Result Entry'!AG51</f>
        <v>0</v>
      </c>
      <c r="AG49" s="229">
        <f>'Result Entry'!AH51</f>
        <v>0</v>
      </c>
      <c r="AH49" s="229">
        <f>'Result Entry'!AI51</f>
        <v>0</v>
      </c>
      <c r="AI49" s="229">
        <f>'Result Entry'!AJ51</f>
        <v>0</v>
      </c>
      <c r="AJ49" s="230">
        <f>'Result Entry'!AK51</f>
        <v>0</v>
      </c>
      <c r="AK49" s="229">
        <f>'Result Entry'!AL51</f>
        <v>0</v>
      </c>
      <c r="AL49" s="101">
        <f>'Result Entry'!AM51</f>
        <v>0</v>
      </c>
      <c r="AM49" s="231" t="str">
        <f>'Result Entry'!AN51</f>
        <v/>
      </c>
      <c r="AN49" s="232">
        <f>'Result Entry'!AO51</f>
        <v>0</v>
      </c>
      <c r="AO49" s="224">
        <f>'Result Entry'!AP51</f>
        <v>0</v>
      </c>
      <c r="AP49" s="224">
        <f>'Result Entry'!AQ51</f>
        <v>0</v>
      </c>
      <c r="AQ49" s="225">
        <f>'Result Entry'!AR51</f>
        <v>0</v>
      </c>
      <c r="AR49" s="226">
        <f>'Result Entry'!AS51</f>
        <v>0</v>
      </c>
      <c r="AS49" s="226">
        <f>'Result Entry'!AT51</f>
        <v>0</v>
      </c>
      <c r="AT49" s="227">
        <f>'Result Entry'!AU51</f>
        <v>0</v>
      </c>
      <c r="AU49" s="228">
        <f>'Result Entry'!AV51</f>
        <v>0</v>
      </c>
      <c r="AV49" s="229">
        <f>'Result Entry'!AW51</f>
        <v>0</v>
      </c>
      <c r="AW49" s="229">
        <f>'Result Entry'!AX51</f>
        <v>0</v>
      </c>
      <c r="AX49" s="229">
        <f>'Result Entry'!AY51</f>
        <v>0</v>
      </c>
      <c r="AY49" s="230">
        <f>'Result Entry'!AZ51</f>
        <v>0</v>
      </c>
      <c r="AZ49" s="229">
        <f>'Result Entry'!BA51</f>
        <v>0</v>
      </c>
      <c r="BA49" s="101">
        <f>'Result Entry'!BB51</f>
        <v>0</v>
      </c>
      <c r="BB49" s="231" t="str">
        <f>'Result Entry'!BC51</f>
        <v/>
      </c>
      <c r="BC49" s="232">
        <f>'Result Entry'!BD51</f>
        <v>0</v>
      </c>
      <c r="BD49" s="224">
        <f>'Result Entry'!BE51</f>
        <v>0</v>
      </c>
      <c r="BE49" s="224">
        <f>'Result Entry'!BF51</f>
        <v>0</v>
      </c>
      <c r="BF49" s="225">
        <f>'Result Entry'!BG51</f>
        <v>0</v>
      </c>
      <c r="BG49" s="226">
        <f>'Result Entry'!BH51</f>
        <v>0</v>
      </c>
      <c r="BH49" s="226">
        <f>'Result Entry'!BI51</f>
        <v>0</v>
      </c>
      <c r="BI49" s="227">
        <f>'Result Entry'!BJ51</f>
        <v>0</v>
      </c>
      <c r="BJ49" s="228">
        <f>'Result Entry'!BK51</f>
        <v>0</v>
      </c>
      <c r="BK49" s="229">
        <f>'Result Entry'!BL51</f>
        <v>0</v>
      </c>
      <c r="BL49" s="229">
        <f>'Result Entry'!BM51</f>
        <v>0</v>
      </c>
      <c r="BM49" s="229">
        <f>'Result Entry'!BN51</f>
        <v>0</v>
      </c>
      <c r="BN49" s="230">
        <f>'Result Entry'!BO51</f>
        <v>0</v>
      </c>
      <c r="BO49" s="229">
        <f>'Result Entry'!BP51</f>
        <v>0</v>
      </c>
      <c r="BP49" s="101">
        <f>'Result Entry'!BQ51</f>
        <v>0</v>
      </c>
      <c r="BQ49" s="231" t="str">
        <f>'Result Entry'!BR51</f>
        <v/>
      </c>
      <c r="BR49" s="232">
        <f>'Result Entry'!BS51</f>
        <v>0</v>
      </c>
      <c r="BS49" s="224">
        <f>'Result Entry'!BT51</f>
        <v>0</v>
      </c>
      <c r="BT49" s="224">
        <f>'Result Entry'!BU51</f>
        <v>0</v>
      </c>
      <c r="BU49" s="225">
        <f>'Result Entry'!BV51</f>
        <v>0</v>
      </c>
      <c r="BV49" s="226">
        <f>'Result Entry'!BW51</f>
        <v>0</v>
      </c>
      <c r="BW49" s="226">
        <f>'Result Entry'!BX51</f>
        <v>0</v>
      </c>
      <c r="BX49" s="227">
        <f>'Result Entry'!BY51</f>
        <v>0</v>
      </c>
      <c r="BY49" s="228">
        <f>'Result Entry'!BZ51</f>
        <v>0</v>
      </c>
      <c r="BZ49" s="229">
        <f>'Result Entry'!CA51</f>
        <v>0</v>
      </c>
      <c r="CA49" s="229">
        <f>'Result Entry'!CB51</f>
        <v>0</v>
      </c>
      <c r="CB49" s="229">
        <f>'Result Entry'!CC51</f>
        <v>0</v>
      </c>
      <c r="CC49" s="230">
        <f>'Result Entry'!CD51</f>
        <v>0</v>
      </c>
      <c r="CD49" s="229">
        <f>'Result Entry'!CE51</f>
        <v>0</v>
      </c>
      <c r="CE49" s="101">
        <f>'Result Entry'!CF51</f>
        <v>0</v>
      </c>
      <c r="CF49" s="231" t="str">
        <f>'Result Entry'!CG51</f>
        <v/>
      </c>
      <c r="CG49" s="241">
        <f>'Result Entry'!CH51</f>
        <v>0</v>
      </c>
      <c r="CH49" s="234">
        <f>'Result Entry'!CI51</f>
        <v>0</v>
      </c>
      <c r="CI49" s="234">
        <f>'Result Entry'!CJ51</f>
        <v>0</v>
      </c>
      <c r="CJ49" s="234">
        <f>'Result Entry'!CK51</f>
        <v>0</v>
      </c>
      <c r="CK49" s="234">
        <f>'Result Entry'!CL51</f>
        <v>0</v>
      </c>
      <c r="CL49" s="242">
        <f>'Result Entry'!CM51</f>
        <v>0</v>
      </c>
      <c r="CM49" s="101">
        <f>'Result Entry'!CN51</f>
        <v>0</v>
      </c>
      <c r="CN49" s="231" t="str">
        <f>'Result Entry'!CO51</f>
        <v/>
      </c>
      <c r="CO49" s="241">
        <f>'Result Entry'!CP51</f>
        <v>0</v>
      </c>
      <c r="CP49" s="234">
        <f>'Result Entry'!CQ51</f>
        <v>0</v>
      </c>
      <c r="CQ49" s="234">
        <f>'Result Entry'!CR51</f>
        <v>0</v>
      </c>
      <c r="CR49" s="234">
        <f>'Result Entry'!CS51</f>
        <v>0</v>
      </c>
      <c r="CS49" s="234">
        <f>'Result Entry'!CT51</f>
        <v>0</v>
      </c>
      <c r="CT49" s="242">
        <f>'Result Entry'!CU51</f>
        <v>0</v>
      </c>
      <c r="CU49" s="101">
        <f>'Result Entry'!CV51</f>
        <v>0</v>
      </c>
      <c r="CV49" s="231" t="str">
        <f>'Result Entry'!CW51</f>
        <v/>
      </c>
      <c r="CW49" s="241">
        <f>'Result Entry'!CX51</f>
        <v>0</v>
      </c>
      <c r="CX49" s="234">
        <f>'Result Entry'!CY51</f>
        <v>0</v>
      </c>
      <c r="CY49" s="234">
        <f>'Result Entry'!CZ51</f>
        <v>0</v>
      </c>
      <c r="CZ49" s="234">
        <f>'Result Entry'!DA51</f>
        <v>0</v>
      </c>
      <c r="DA49" s="234">
        <f>'Result Entry'!DB51</f>
        <v>0</v>
      </c>
      <c r="DB49" s="242">
        <f>'Result Entry'!DC51</f>
        <v>0</v>
      </c>
      <c r="DC49" s="101">
        <f>'Result Entry'!DD51</f>
        <v>0</v>
      </c>
      <c r="DD49" s="231" t="str">
        <f>'Result Entry'!DE51</f>
        <v/>
      </c>
      <c r="DE49" s="241">
        <f>'Result Entry'!DF51</f>
        <v>0</v>
      </c>
      <c r="DF49" s="234">
        <f>'Result Entry'!DG51</f>
        <v>0</v>
      </c>
      <c r="DG49" s="234">
        <f>'Result Entry'!DH51</f>
        <v>0</v>
      </c>
      <c r="DH49" s="234">
        <f>'Result Entry'!DI51</f>
        <v>0</v>
      </c>
      <c r="DI49" s="234">
        <f>'Result Entry'!DJ51</f>
        <v>0</v>
      </c>
      <c r="DJ49" s="242">
        <f>'Result Entry'!DK51</f>
        <v>0</v>
      </c>
      <c r="DK49" s="101" t="str">
        <f>'Result Entry'!DL51</f>
        <v/>
      </c>
      <c r="DL49" s="231" t="str">
        <f>'Result Entry'!DM51</f>
        <v/>
      </c>
      <c r="DM49" s="243">
        <f>'Result Entry'!DN51</f>
        <v>0</v>
      </c>
      <c r="DN49" s="244">
        <f>'Result Entry'!DO51</f>
        <v>0</v>
      </c>
      <c r="DO49" s="245" t="str">
        <f>'Result Entry'!DP51</f>
        <v/>
      </c>
      <c r="DP49" s="237">
        <f>'Result Entry'!DQ51</f>
        <v>900</v>
      </c>
      <c r="DQ49" s="238">
        <f>'Result Entry'!DR51</f>
        <v>0</v>
      </c>
      <c r="DR49" s="295">
        <f>'Result Entry'!DS51</f>
        <v>0</v>
      </c>
      <c r="DS49" s="101" t="str">
        <f>'Result Entry'!DT51</f>
        <v/>
      </c>
      <c r="DT49" s="101" t="str">
        <f>'Result Entry'!DU51</f>
        <v/>
      </c>
      <c r="DU49" s="101" t="str">
        <f>'Result Entry'!DV51</f>
        <v/>
      </c>
      <c r="DV49" s="239" t="str">
        <f>'Result Entry'!DW51</f>
        <v/>
      </c>
    </row>
    <row r="50" spans="1:126">
      <c r="A50" s="867"/>
      <c r="B50" s="192">
        <f t="shared" si="0"/>
        <v>0</v>
      </c>
      <c r="C50" s="99">
        <f>'Result Entry'!D52</f>
        <v>0</v>
      </c>
      <c r="D50" s="99">
        <f>'Result Entry'!E52</f>
        <v>0</v>
      </c>
      <c r="E50" s="99">
        <f>'Result Entry'!F52</f>
        <v>0</v>
      </c>
      <c r="F50" s="101">
        <f>'Result Entry'!G52</f>
        <v>0</v>
      </c>
      <c r="G50" s="101">
        <f>'Result Entry'!H52</f>
        <v>0</v>
      </c>
      <c r="H50" s="101">
        <f>'Result Entry'!I52</f>
        <v>0</v>
      </c>
      <c r="I50" s="191">
        <f>'Result Entry'!J52</f>
        <v>0</v>
      </c>
      <c r="J50" s="240">
        <f>'Result Entry'!K52</f>
        <v>0</v>
      </c>
      <c r="K50" s="224">
        <f>'Result Entry'!L52</f>
        <v>0</v>
      </c>
      <c r="L50" s="224">
        <f>'Result Entry'!M52</f>
        <v>0</v>
      </c>
      <c r="M50" s="225">
        <f>'Result Entry'!N52</f>
        <v>0</v>
      </c>
      <c r="N50" s="226">
        <f>'Result Entry'!O52</f>
        <v>0</v>
      </c>
      <c r="O50" s="226">
        <f>'Result Entry'!P52</f>
        <v>0</v>
      </c>
      <c r="P50" s="227">
        <f>'Result Entry'!Q52</f>
        <v>0</v>
      </c>
      <c r="Q50" s="228">
        <f>'Result Entry'!R52</f>
        <v>0</v>
      </c>
      <c r="R50" s="229">
        <f>'Result Entry'!S52</f>
        <v>0</v>
      </c>
      <c r="S50" s="229">
        <f>'Result Entry'!T52</f>
        <v>0</v>
      </c>
      <c r="T50" s="229">
        <f>'Result Entry'!U52</f>
        <v>0</v>
      </c>
      <c r="U50" s="230">
        <f>'Result Entry'!V52</f>
        <v>0</v>
      </c>
      <c r="V50" s="229">
        <f>'Result Entry'!W52</f>
        <v>0</v>
      </c>
      <c r="W50" s="101">
        <f>'Result Entry'!X52</f>
        <v>0</v>
      </c>
      <c r="X50" s="231" t="str">
        <f>'Result Entry'!Y52</f>
        <v/>
      </c>
      <c r="Y50" s="232">
        <f>'Result Entry'!Z52</f>
        <v>0</v>
      </c>
      <c r="Z50" s="224">
        <f>'Result Entry'!AA52</f>
        <v>0</v>
      </c>
      <c r="AA50" s="224">
        <f>'Result Entry'!AB52</f>
        <v>0</v>
      </c>
      <c r="AB50" s="225">
        <f>'Result Entry'!AC52</f>
        <v>0</v>
      </c>
      <c r="AC50" s="226">
        <f>'Result Entry'!AD52</f>
        <v>0</v>
      </c>
      <c r="AD50" s="226">
        <f>'Result Entry'!AE52</f>
        <v>0</v>
      </c>
      <c r="AE50" s="227">
        <f>'Result Entry'!AF52</f>
        <v>0</v>
      </c>
      <c r="AF50" s="228">
        <f>'Result Entry'!AG52</f>
        <v>0</v>
      </c>
      <c r="AG50" s="229">
        <f>'Result Entry'!AH52</f>
        <v>0</v>
      </c>
      <c r="AH50" s="229">
        <f>'Result Entry'!AI52</f>
        <v>0</v>
      </c>
      <c r="AI50" s="229">
        <f>'Result Entry'!AJ52</f>
        <v>0</v>
      </c>
      <c r="AJ50" s="230">
        <f>'Result Entry'!AK52</f>
        <v>0</v>
      </c>
      <c r="AK50" s="229">
        <f>'Result Entry'!AL52</f>
        <v>0</v>
      </c>
      <c r="AL50" s="101">
        <f>'Result Entry'!AM52</f>
        <v>0</v>
      </c>
      <c r="AM50" s="231" t="str">
        <f>'Result Entry'!AN52</f>
        <v/>
      </c>
      <c r="AN50" s="232">
        <f>'Result Entry'!AO52</f>
        <v>0</v>
      </c>
      <c r="AO50" s="224">
        <f>'Result Entry'!AP52</f>
        <v>0</v>
      </c>
      <c r="AP50" s="224">
        <f>'Result Entry'!AQ52</f>
        <v>0</v>
      </c>
      <c r="AQ50" s="225">
        <f>'Result Entry'!AR52</f>
        <v>0</v>
      </c>
      <c r="AR50" s="226">
        <f>'Result Entry'!AS52</f>
        <v>0</v>
      </c>
      <c r="AS50" s="226">
        <f>'Result Entry'!AT52</f>
        <v>0</v>
      </c>
      <c r="AT50" s="227">
        <f>'Result Entry'!AU52</f>
        <v>0</v>
      </c>
      <c r="AU50" s="228">
        <f>'Result Entry'!AV52</f>
        <v>0</v>
      </c>
      <c r="AV50" s="229">
        <f>'Result Entry'!AW52</f>
        <v>0</v>
      </c>
      <c r="AW50" s="229">
        <f>'Result Entry'!AX52</f>
        <v>0</v>
      </c>
      <c r="AX50" s="229">
        <f>'Result Entry'!AY52</f>
        <v>0</v>
      </c>
      <c r="AY50" s="230">
        <f>'Result Entry'!AZ52</f>
        <v>0</v>
      </c>
      <c r="AZ50" s="229">
        <f>'Result Entry'!BA52</f>
        <v>0</v>
      </c>
      <c r="BA50" s="101">
        <f>'Result Entry'!BB52</f>
        <v>0</v>
      </c>
      <c r="BB50" s="231" t="str">
        <f>'Result Entry'!BC52</f>
        <v/>
      </c>
      <c r="BC50" s="232">
        <f>'Result Entry'!BD52</f>
        <v>0</v>
      </c>
      <c r="BD50" s="224">
        <f>'Result Entry'!BE52</f>
        <v>0</v>
      </c>
      <c r="BE50" s="224">
        <f>'Result Entry'!BF52</f>
        <v>0</v>
      </c>
      <c r="BF50" s="225">
        <f>'Result Entry'!BG52</f>
        <v>0</v>
      </c>
      <c r="BG50" s="226">
        <f>'Result Entry'!BH52</f>
        <v>0</v>
      </c>
      <c r="BH50" s="226">
        <f>'Result Entry'!BI52</f>
        <v>0</v>
      </c>
      <c r="BI50" s="227">
        <f>'Result Entry'!BJ52</f>
        <v>0</v>
      </c>
      <c r="BJ50" s="228">
        <f>'Result Entry'!BK52</f>
        <v>0</v>
      </c>
      <c r="BK50" s="229">
        <f>'Result Entry'!BL52</f>
        <v>0</v>
      </c>
      <c r="BL50" s="229">
        <f>'Result Entry'!BM52</f>
        <v>0</v>
      </c>
      <c r="BM50" s="229">
        <f>'Result Entry'!BN52</f>
        <v>0</v>
      </c>
      <c r="BN50" s="230">
        <f>'Result Entry'!BO52</f>
        <v>0</v>
      </c>
      <c r="BO50" s="229">
        <f>'Result Entry'!BP52</f>
        <v>0</v>
      </c>
      <c r="BP50" s="101">
        <f>'Result Entry'!BQ52</f>
        <v>0</v>
      </c>
      <c r="BQ50" s="231" t="str">
        <f>'Result Entry'!BR52</f>
        <v/>
      </c>
      <c r="BR50" s="232">
        <f>'Result Entry'!BS52</f>
        <v>0</v>
      </c>
      <c r="BS50" s="224">
        <f>'Result Entry'!BT52</f>
        <v>0</v>
      </c>
      <c r="BT50" s="224">
        <f>'Result Entry'!BU52</f>
        <v>0</v>
      </c>
      <c r="BU50" s="225">
        <f>'Result Entry'!BV52</f>
        <v>0</v>
      </c>
      <c r="BV50" s="226">
        <f>'Result Entry'!BW52</f>
        <v>0</v>
      </c>
      <c r="BW50" s="226">
        <f>'Result Entry'!BX52</f>
        <v>0</v>
      </c>
      <c r="BX50" s="227">
        <f>'Result Entry'!BY52</f>
        <v>0</v>
      </c>
      <c r="BY50" s="228">
        <f>'Result Entry'!BZ52</f>
        <v>0</v>
      </c>
      <c r="BZ50" s="229">
        <f>'Result Entry'!CA52</f>
        <v>0</v>
      </c>
      <c r="CA50" s="229">
        <f>'Result Entry'!CB52</f>
        <v>0</v>
      </c>
      <c r="CB50" s="229">
        <f>'Result Entry'!CC52</f>
        <v>0</v>
      </c>
      <c r="CC50" s="230">
        <f>'Result Entry'!CD52</f>
        <v>0</v>
      </c>
      <c r="CD50" s="229">
        <f>'Result Entry'!CE52</f>
        <v>0</v>
      </c>
      <c r="CE50" s="101">
        <f>'Result Entry'!CF52</f>
        <v>0</v>
      </c>
      <c r="CF50" s="231" t="str">
        <f>'Result Entry'!CG52</f>
        <v/>
      </c>
      <c r="CG50" s="241">
        <f>'Result Entry'!CH52</f>
        <v>0</v>
      </c>
      <c r="CH50" s="234">
        <f>'Result Entry'!CI52</f>
        <v>0</v>
      </c>
      <c r="CI50" s="234">
        <f>'Result Entry'!CJ52</f>
        <v>0</v>
      </c>
      <c r="CJ50" s="234">
        <f>'Result Entry'!CK52</f>
        <v>0</v>
      </c>
      <c r="CK50" s="234">
        <f>'Result Entry'!CL52</f>
        <v>0</v>
      </c>
      <c r="CL50" s="242">
        <f>'Result Entry'!CM52</f>
        <v>0</v>
      </c>
      <c r="CM50" s="101">
        <f>'Result Entry'!CN52</f>
        <v>0</v>
      </c>
      <c r="CN50" s="231" t="str">
        <f>'Result Entry'!CO52</f>
        <v/>
      </c>
      <c r="CO50" s="241">
        <f>'Result Entry'!CP52</f>
        <v>0</v>
      </c>
      <c r="CP50" s="234">
        <f>'Result Entry'!CQ52</f>
        <v>0</v>
      </c>
      <c r="CQ50" s="234">
        <f>'Result Entry'!CR52</f>
        <v>0</v>
      </c>
      <c r="CR50" s="234">
        <f>'Result Entry'!CS52</f>
        <v>0</v>
      </c>
      <c r="CS50" s="234">
        <f>'Result Entry'!CT52</f>
        <v>0</v>
      </c>
      <c r="CT50" s="242">
        <f>'Result Entry'!CU52</f>
        <v>0</v>
      </c>
      <c r="CU50" s="101">
        <f>'Result Entry'!CV52</f>
        <v>0</v>
      </c>
      <c r="CV50" s="231" t="str">
        <f>'Result Entry'!CW52</f>
        <v/>
      </c>
      <c r="CW50" s="241">
        <f>'Result Entry'!CX52</f>
        <v>0</v>
      </c>
      <c r="CX50" s="234">
        <f>'Result Entry'!CY52</f>
        <v>0</v>
      </c>
      <c r="CY50" s="234">
        <f>'Result Entry'!CZ52</f>
        <v>0</v>
      </c>
      <c r="CZ50" s="234">
        <f>'Result Entry'!DA52</f>
        <v>0</v>
      </c>
      <c r="DA50" s="234">
        <f>'Result Entry'!DB52</f>
        <v>0</v>
      </c>
      <c r="DB50" s="242">
        <f>'Result Entry'!DC52</f>
        <v>0</v>
      </c>
      <c r="DC50" s="101">
        <f>'Result Entry'!DD52</f>
        <v>0</v>
      </c>
      <c r="DD50" s="231" t="str">
        <f>'Result Entry'!DE52</f>
        <v/>
      </c>
      <c r="DE50" s="241">
        <f>'Result Entry'!DF52</f>
        <v>0</v>
      </c>
      <c r="DF50" s="234">
        <f>'Result Entry'!DG52</f>
        <v>0</v>
      </c>
      <c r="DG50" s="234">
        <f>'Result Entry'!DH52</f>
        <v>0</v>
      </c>
      <c r="DH50" s="234">
        <f>'Result Entry'!DI52</f>
        <v>0</v>
      </c>
      <c r="DI50" s="234">
        <f>'Result Entry'!DJ52</f>
        <v>0</v>
      </c>
      <c r="DJ50" s="242">
        <f>'Result Entry'!DK52</f>
        <v>0</v>
      </c>
      <c r="DK50" s="101" t="str">
        <f>'Result Entry'!DL52</f>
        <v/>
      </c>
      <c r="DL50" s="231" t="str">
        <f>'Result Entry'!DM52</f>
        <v/>
      </c>
      <c r="DM50" s="243">
        <f>'Result Entry'!DN52</f>
        <v>0</v>
      </c>
      <c r="DN50" s="244">
        <f>'Result Entry'!DO52</f>
        <v>0</v>
      </c>
      <c r="DO50" s="245" t="str">
        <f>'Result Entry'!DP52</f>
        <v/>
      </c>
      <c r="DP50" s="237">
        <f>'Result Entry'!DQ52</f>
        <v>900</v>
      </c>
      <c r="DQ50" s="238">
        <f>'Result Entry'!DR52</f>
        <v>0</v>
      </c>
      <c r="DR50" s="295">
        <f>'Result Entry'!DS52</f>
        <v>0</v>
      </c>
      <c r="DS50" s="101" t="str">
        <f>'Result Entry'!DT52</f>
        <v/>
      </c>
      <c r="DT50" s="101" t="str">
        <f>'Result Entry'!DU52</f>
        <v/>
      </c>
      <c r="DU50" s="101" t="str">
        <f>'Result Entry'!DV52</f>
        <v/>
      </c>
      <c r="DV50" s="239" t="str">
        <f>'Result Entry'!DW52</f>
        <v/>
      </c>
    </row>
    <row r="51" spans="1:126">
      <c r="A51" s="867"/>
      <c r="B51" s="192">
        <f t="shared" si="0"/>
        <v>0</v>
      </c>
      <c r="C51" s="99">
        <f>'Result Entry'!D53</f>
        <v>0</v>
      </c>
      <c r="D51" s="99">
        <f>'Result Entry'!E53</f>
        <v>0</v>
      </c>
      <c r="E51" s="99">
        <f>'Result Entry'!F53</f>
        <v>0</v>
      </c>
      <c r="F51" s="101">
        <f>'Result Entry'!G53</f>
        <v>0</v>
      </c>
      <c r="G51" s="101">
        <f>'Result Entry'!H53</f>
        <v>0</v>
      </c>
      <c r="H51" s="101">
        <f>'Result Entry'!I53</f>
        <v>0</v>
      </c>
      <c r="I51" s="191">
        <f>'Result Entry'!J53</f>
        <v>0</v>
      </c>
      <c r="J51" s="240">
        <f>'Result Entry'!K53</f>
        <v>0</v>
      </c>
      <c r="K51" s="224">
        <f>'Result Entry'!L53</f>
        <v>0</v>
      </c>
      <c r="L51" s="224">
        <f>'Result Entry'!M53</f>
        <v>0</v>
      </c>
      <c r="M51" s="225">
        <f>'Result Entry'!N53</f>
        <v>0</v>
      </c>
      <c r="N51" s="226">
        <f>'Result Entry'!O53</f>
        <v>0</v>
      </c>
      <c r="O51" s="226">
        <f>'Result Entry'!P53</f>
        <v>0</v>
      </c>
      <c r="P51" s="227">
        <f>'Result Entry'!Q53</f>
        <v>0</v>
      </c>
      <c r="Q51" s="228">
        <f>'Result Entry'!R53</f>
        <v>0</v>
      </c>
      <c r="R51" s="229">
        <f>'Result Entry'!S53</f>
        <v>0</v>
      </c>
      <c r="S51" s="229">
        <f>'Result Entry'!T53</f>
        <v>0</v>
      </c>
      <c r="T51" s="229">
        <f>'Result Entry'!U53</f>
        <v>0</v>
      </c>
      <c r="U51" s="230">
        <f>'Result Entry'!V53</f>
        <v>0</v>
      </c>
      <c r="V51" s="229">
        <f>'Result Entry'!W53</f>
        <v>0</v>
      </c>
      <c r="W51" s="101">
        <f>'Result Entry'!X53</f>
        <v>0</v>
      </c>
      <c r="X51" s="231" t="str">
        <f>'Result Entry'!Y53</f>
        <v/>
      </c>
      <c r="Y51" s="232">
        <f>'Result Entry'!Z53</f>
        <v>0</v>
      </c>
      <c r="Z51" s="224">
        <f>'Result Entry'!AA53</f>
        <v>0</v>
      </c>
      <c r="AA51" s="224">
        <f>'Result Entry'!AB53</f>
        <v>0</v>
      </c>
      <c r="AB51" s="225">
        <f>'Result Entry'!AC53</f>
        <v>0</v>
      </c>
      <c r="AC51" s="226">
        <f>'Result Entry'!AD53</f>
        <v>0</v>
      </c>
      <c r="AD51" s="226">
        <f>'Result Entry'!AE53</f>
        <v>0</v>
      </c>
      <c r="AE51" s="227">
        <f>'Result Entry'!AF53</f>
        <v>0</v>
      </c>
      <c r="AF51" s="228">
        <f>'Result Entry'!AG53</f>
        <v>0</v>
      </c>
      <c r="AG51" s="229">
        <f>'Result Entry'!AH53</f>
        <v>0</v>
      </c>
      <c r="AH51" s="229">
        <f>'Result Entry'!AI53</f>
        <v>0</v>
      </c>
      <c r="AI51" s="229">
        <f>'Result Entry'!AJ53</f>
        <v>0</v>
      </c>
      <c r="AJ51" s="230">
        <f>'Result Entry'!AK53</f>
        <v>0</v>
      </c>
      <c r="AK51" s="229">
        <f>'Result Entry'!AL53</f>
        <v>0</v>
      </c>
      <c r="AL51" s="101">
        <f>'Result Entry'!AM53</f>
        <v>0</v>
      </c>
      <c r="AM51" s="231" t="str">
        <f>'Result Entry'!AN53</f>
        <v/>
      </c>
      <c r="AN51" s="232">
        <f>'Result Entry'!AO53</f>
        <v>0</v>
      </c>
      <c r="AO51" s="224">
        <f>'Result Entry'!AP53</f>
        <v>0</v>
      </c>
      <c r="AP51" s="224">
        <f>'Result Entry'!AQ53</f>
        <v>0</v>
      </c>
      <c r="AQ51" s="225">
        <f>'Result Entry'!AR53</f>
        <v>0</v>
      </c>
      <c r="AR51" s="226">
        <f>'Result Entry'!AS53</f>
        <v>0</v>
      </c>
      <c r="AS51" s="226">
        <f>'Result Entry'!AT53</f>
        <v>0</v>
      </c>
      <c r="AT51" s="227">
        <f>'Result Entry'!AU53</f>
        <v>0</v>
      </c>
      <c r="AU51" s="228">
        <f>'Result Entry'!AV53</f>
        <v>0</v>
      </c>
      <c r="AV51" s="229">
        <f>'Result Entry'!AW53</f>
        <v>0</v>
      </c>
      <c r="AW51" s="229">
        <f>'Result Entry'!AX53</f>
        <v>0</v>
      </c>
      <c r="AX51" s="229">
        <f>'Result Entry'!AY53</f>
        <v>0</v>
      </c>
      <c r="AY51" s="230">
        <f>'Result Entry'!AZ53</f>
        <v>0</v>
      </c>
      <c r="AZ51" s="229">
        <f>'Result Entry'!BA53</f>
        <v>0</v>
      </c>
      <c r="BA51" s="101">
        <f>'Result Entry'!BB53</f>
        <v>0</v>
      </c>
      <c r="BB51" s="231" t="str">
        <f>'Result Entry'!BC53</f>
        <v/>
      </c>
      <c r="BC51" s="232">
        <f>'Result Entry'!BD53</f>
        <v>0</v>
      </c>
      <c r="BD51" s="224">
        <f>'Result Entry'!BE53</f>
        <v>0</v>
      </c>
      <c r="BE51" s="224">
        <f>'Result Entry'!BF53</f>
        <v>0</v>
      </c>
      <c r="BF51" s="225">
        <f>'Result Entry'!BG53</f>
        <v>0</v>
      </c>
      <c r="BG51" s="226">
        <f>'Result Entry'!BH53</f>
        <v>0</v>
      </c>
      <c r="BH51" s="226">
        <f>'Result Entry'!BI53</f>
        <v>0</v>
      </c>
      <c r="BI51" s="227">
        <f>'Result Entry'!BJ53</f>
        <v>0</v>
      </c>
      <c r="BJ51" s="228">
        <f>'Result Entry'!BK53</f>
        <v>0</v>
      </c>
      <c r="BK51" s="229">
        <f>'Result Entry'!BL53</f>
        <v>0</v>
      </c>
      <c r="BL51" s="229">
        <f>'Result Entry'!BM53</f>
        <v>0</v>
      </c>
      <c r="BM51" s="229">
        <f>'Result Entry'!BN53</f>
        <v>0</v>
      </c>
      <c r="BN51" s="230">
        <f>'Result Entry'!BO53</f>
        <v>0</v>
      </c>
      <c r="BO51" s="229">
        <f>'Result Entry'!BP53</f>
        <v>0</v>
      </c>
      <c r="BP51" s="101">
        <f>'Result Entry'!BQ53</f>
        <v>0</v>
      </c>
      <c r="BQ51" s="231" t="str">
        <f>'Result Entry'!BR53</f>
        <v/>
      </c>
      <c r="BR51" s="232">
        <f>'Result Entry'!BS53</f>
        <v>0</v>
      </c>
      <c r="BS51" s="224">
        <f>'Result Entry'!BT53</f>
        <v>0</v>
      </c>
      <c r="BT51" s="224">
        <f>'Result Entry'!BU53</f>
        <v>0</v>
      </c>
      <c r="BU51" s="225">
        <f>'Result Entry'!BV53</f>
        <v>0</v>
      </c>
      <c r="BV51" s="226">
        <f>'Result Entry'!BW53</f>
        <v>0</v>
      </c>
      <c r="BW51" s="226">
        <f>'Result Entry'!BX53</f>
        <v>0</v>
      </c>
      <c r="BX51" s="227">
        <f>'Result Entry'!BY53</f>
        <v>0</v>
      </c>
      <c r="BY51" s="228">
        <f>'Result Entry'!BZ53</f>
        <v>0</v>
      </c>
      <c r="BZ51" s="229">
        <f>'Result Entry'!CA53</f>
        <v>0</v>
      </c>
      <c r="CA51" s="229">
        <f>'Result Entry'!CB53</f>
        <v>0</v>
      </c>
      <c r="CB51" s="229">
        <f>'Result Entry'!CC53</f>
        <v>0</v>
      </c>
      <c r="CC51" s="230">
        <f>'Result Entry'!CD53</f>
        <v>0</v>
      </c>
      <c r="CD51" s="229">
        <f>'Result Entry'!CE53</f>
        <v>0</v>
      </c>
      <c r="CE51" s="101">
        <f>'Result Entry'!CF53</f>
        <v>0</v>
      </c>
      <c r="CF51" s="231" t="str">
        <f>'Result Entry'!CG53</f>
        <v/>
      </c>
      <c r="CG51" s="241">
        <f>'Result Entry'!CH53</f>
        <v>0</v>
      </c>
      <c r="CH51" s="234">
        <f>'Result Entry'!CI53</f>
        <v>0</v>
      </c>
      <c r="CI51" s="234">
        <f>'Result Entry'!CJ53</f>
        <v>0</v>
      </c>
      <c r="CJ51" s="234">
        <f>'Result Entry'!CK53</f>
        <v>0</v>
      </c>
      <c r="CK51" s="234">
        <f>'Result Entry'!CL53</f>
        <v>0</v>
      </c>
      <c r="CL51" s="242">
        <f>'Result Entry'!CM53</f>
        <v>0</v>
      </c>
      <c r="CM51" s="101">
        <f>'Result Entry'!CN53</f>
        <v>0</v>
      </c>
      <c r="CN51" s="231" t="str">
        <f>'Result Entry'!CO53</f>
        <v/>
      </c>
      <c r="CO51" s="241">
        <f>'Result Entry'!CP53</f>
        <v>0</v>
      </c>
      <c r="CP51" s="234">
        <f>'Result Entry'!CQ53</f>
        <v>0</v>
      </c>
      <c r="CQ51" s="234">
        <f>'Result Entry'!CR53</f>
        <v>0</v>
      </c>
      <c r="CR51" s="234">
        <f>'Result Entry'!CS53</f>
        <v>0</v>
      </c>
      <c r="CS51" s="234">
        <f>'Result Entry'!CT53</f>
        <v>0</v>
      </c>
      <c r="CT51" s="242">
        <f>'Result Entry'!CU53</f>
        <v>0</v>
      </c>
      <c r="CU51" s="101">
        <f>'Result Entry'!CV53</f>
        <v>0</v>
      </c>
      <c r="CV51" s="231" t="str">
        <f>'Result Entry'!CW53</f>
        <v/>
      </c>
      <c r="CW51" s="241">
        <f>'Result Entry'!CX53</f>
        <v>0</v>
      </c>
      <c r="CX51" s="234">
        <f>'Result Entry'!CY53</f>
        <v>0</v>
      </c>
      <c r="CY51" s="234">
        <f>'Result Entry'!CZ53</f>
        <v>0</v>
      </c>
      <c r="CZ51" s="234">
        <f>'Result Entry'!DA53</f>
        <v>0</v>
      </c>
      <c r="DA51" s="234">
        <f>'Result Entry'!DB53</f>
        <v>0</v>
      </c>
      <c r="DB51" s="242">
        <f>'Result Entry'!DC53</f>
        <v>0</v>
      </c>
      <c r="DC51" s="101">
        <f>'Result Entry'!DD53</f>
        <v>0</v>
      </c>
      <c r="DD51" s="231" t="str">
        <f>'Result Entry'!DE53</f>
        <v/>
      </c>
      <c r="DE51" s="241">
        <f>'Result Entry'!DF53</f>
        <v>0</v>
      </c>
      <c r="DF51" s="234">
        <f>'Result Entry'!DG53</f>
        <v>0</v>
      </c>
      <c r="DG51" s="234">
        <f>'Result Entry'!DH53</f>
        <v>0</v>
      </c>
      <c r="DH51" s="234">
        <f>'Result Entry'!DI53</f>
        <v>0</v>
      </c>
      <c r="DI51" s="234">
        <f>'Result Entry'!DJ53</f>
        <v>0</v>
      </c>
      <c r="DJ51" s="242">
        <f>'Result Entry'!DK53</f>
        <v>0</v>
      </c>
      <c r="DK51" s="101" t="str">
        <f>'Result Entry'!DL53</f>
        <v/>
      </c>
      <c r="DL51" s="231" t="str">
        <f>'Result Entry'!DM53</f>
        <v/>
      </c>
      <c r="DM51" s="243">
        <f>'Result Entry'!DN53</f>
        <v>0</v>
      </c>
      <c r="DN51" s="244">
        <f>'Result Entry'!DO53</f>
        <v>0</v>
      </c>
      <c r="DO51" s="245" t="str">
        <f>'Result Entry'!DP53</f>
        <v/>
      </c>
      <c r="DP51" s="237">
        <f>'Result Entry'!DQ53</f>
        <v>900</v>
      </c>
      <c r="DQ51" s="238">
        <f>'Result Entry'!DR53</f>
        <v>0</v>
      </c>
      <c r="DR51" s="295">
        <f>'Result Entry'!DS53</f>
        <v>0</v>
      </c>
      <c r="DS51" s="101" t="str">
        <f>'Result Entry'!DT53</f>
        <v/>
      </c>
      <c r="DT51" s="101" t="str">
        <f>'Result Entry'!DU53</f>
        <v/>
      </c>
      <c r="DU51" s="101" t="str">
        <f>'Result Entry'!DV53</f>
        <v/>
      </c>
      <c r="DV51" s="239" t="str">
        <f>'Result Entry'!DW53</f>
        <v/>
      </c>
    </row>
    <row r="52" spans="1:126">
      <c r="A52" s="867"/>
      <c r="B52" s="192">
        <f t="shared" si="0"/>
        <v>0</v>
      </c>
      <c r="C52" s="99">
        <f>'Result Entry'!D54</f>
        <v>0</v>
      </c>
      <c r="D52" s="99">
        <f>'Result Entry'!E54</f>
        <v>0</v>
      </c>
      <c r="E52" s="99">
        <f>'Result Entry'!F54</f>
        <v>0</v>
      </c>
      <c r="F52" s="101">
        <f>'Result Entry'!G54</f>
        <v>0</v>
      </c>
      <c r="G52" s="101">
        <f>'Result Entry'!H54</f>
        <v>0</v>
      </c>
      <c r="H52" s="101">
        <f>'Result Entry'!I54</f>
        <v>0</v>
      </c>
      <c r="I52" s="191">
        <f>'Result Entry'!J54</f>
        <v>0</v>
      </c>
      <c r="J52" s="240">
        <f>'Result Entry'!K54</f>
        <v>0</v>
      </c>
      <c r="K52" s="224">
        <f>'Result Entry'!L54</f>
        <v>0</v>
      </c>
      <c r="L52" s="224">
        <f>'Result Entry'!M54</f>
        <v>0</v>
      </c>
      <c r="M52" s="225">
        <f>'Result Entry'!N54</f>
        <v>0</v>
      </c>
      <c r="N52" s="226">
        <f>'Result Entry'!O54</f>
        <v>0</v>
      </c>
      <c r="O52" s="226">
        <f>'Result Entry'!P54</f>
        <v>0</v>
      </c>
      <c r="P52" s="227">
        <f>'Result Entry'!Q54</f>
        <v>0</v>
      </c>
      <c r="Q52" s="228">
        <f>'Result Entry'!R54</f>
        <v>0</v>
      </c>
      <c r="R52" s="229">
        <f>'Result Entry'!S54</f>
        <v>0</v>
      </c>
      <c r="S52" s="229">
        <f>'Result Entry'!T54</f>
        <v>0</v>
      </c>
      <c r="T52" s="229">
        <f>'Result Entry'!U54</f>
        <v>0</v>
      </c>
      <c r="U52" s="230">
        <f>'Result Entry'!V54</f>
        <v>0</v>
      </c>
      <c r="V52" s="229">
        <f>'Result Entry'!W54</f>
        <v>0</v>
      </c>
      <c r="W52" s="101">
        <f>'Result Entry'!X54</f>
        <v>0</v>
      </c>
      <c r="X52" s="231" t="str">
        <f>'Result Entry'!Y54</f>
        <v/>
      </c>
      <c r="Y52" s="232">
        <f>'Result Entry'!Z54</f>
        <v>0</v>
      </c>
      <c r="Z52" s="224">
        <f>'Result Entry'!AA54</f>
        <v>0</v>
      </c>
      <c r="AA52" s="224">
        <f>'Result Entry'!AB54</f>
        <v>0</v>
      </c>
      <c r="AB52" s="225">
        <f>'Result Entry'!AC54</f>
        <v>0</v>
      </c>
      <c r="AC52" s="226">
        <f>'Result Entry'!AD54</f>
        <v>0</v>
      </c>
      <c r="AD52" s="226">
        <f>'Result Entry'!AE54</f>
        <v>0</v>
      </c>
      <c r="AE52" s="227">
        <f>'Result Entry'!AF54</f>
        <v>0</v>
      </c>
      <c r="AF52" s="228">
        <f>'Result Entry'!AG54</f>
        <v>0</v>
      </c>
      <c r="AG52" s="229">
        <f>'Result Entry'!AH54</f>
        <v>0</v>
      </c>
      <c r="AH52" s="229">
        <f>'Result Entry'!AI54</f>
        <v>0</v>
      </c>
      <c r="AI52" s="229">
        <f>'Result Entry'!AJ54</f>
        <v>0</v>
      </c>
      <c r="AJ52" s="230">
        <f>'Result Entry'!AK54</f>
        <v>0</v>
      </c>
      <c r="AK52" s="229">
        <f>'Result Entry'!AL54</f>
        <v>0</v>
      </c>
      <c r="AL52" s="101">
        <f>'Result Entry'!AM54</f>
        <v>0</v>
      </c>
      <c r="AM52" s="231" t="str">
        <f>'Result Entry'!AN54</f>
        <v/>
      </c>
      <c r="AN52" s="232">
        <f>'Result Entry'!AO54</f>
        <v>0</v>
      </c>
      <c r="AO52" s="224">
        <f>'Result Entry'!AP54</f>
        <v>0</v>
      </c>
      <c r="AP52" s="224">
        <f>'Result Entry'!AQ54</f>
        <v>0</v>
      </c>
      <c r="AQ52" s="225">
        <f>'Result Entry'!AR54</f>
        <v>0</v>
      </c>
      <c r="AR52" s="226">
        <f>'Result Entry'!AS54</f>
        <v>0</v>
      </c>
      <c r="AS52" s="226">
        <f>'Result Entry'!AT54</f>
        <v>0</v>
      </c>
      <c r="AT52" s="227">
        <f>'Result Entry'!AU54</f>
        <v>0</v>
      </c>
      <c r="AU52" s="228">
        <f>'Result Entry'!AV54</f>
        <v>0</v>
      </c>
      <c r="AV52" s="229">
        <f>'Result Entry'!AW54</f>
        <v>0</v>
      </c>
      <c r="AW52" s="229">
        <f>'Result Entry'!AX54</f>
        <v>0</v>
      </c>
      <c r="AX52" s="229">
        <f>'Result Entry'!AY54</f>
        <v>0</v>
      </c>
      <c r="AY52" s="230">
        <f>'Result Entry'!AZ54</f>
        <v>0</v>
      </c>
      <c r="AZ52" s="229">
        <f>'Result Entry'!BA54</f>
        <v>0</v>
      </c>
      <c r="BA52" s="101">
        <f>'Result Entry'!BB54</f>
        <v>0</v>
      </c>
      <c r="BB52" s="231" t="str">
        <f>'Result Entry'!BC54</f>
        <v/>
      </c>
      <c r="BC52" s="232">
        <f>'Result Entry'!BD54</f>
        <v>0</v>
      </c>
      <c r="BD52" s="224">
        <f>'Result Entry'!BE54</f>
        <v>0</v>
      </c>
      <c r="BE52" s="224">
        <f>'Result Entry'!BF54</f>
        <v>0</v>
      </c>
      <c r="BF52" s="225">
        <f>'Result Entry'!BG54</f>
        <v>0</v>
      </c>
      <c r="BG52" s="226">
        <f>'Result Entry'!BH54</f>
        <v>0</v>
      </c>
      <c r="BH52" s="226">
        <f>'Result Entry'!BI54</f>
        <v>0</v>
      </c>
      <c r="BI52" s="227">
        <f>'Result Entry'!BJ54</f>
        <v>0</v>
      </c>
      <c r="BJ52" s="228">
        <f>'Result Entry'!BK54</f>
        <v>0</v>
      </c>
      <c r="BK52" s="229">
        <f>'Result Entry'!BL54</f>
        <v>0</v>
      </c>
      <c r="BL52" s="229">
        <f>'Result Entry'!BM54</f>
        <v>0</v>
      </c>
      <c r="BM52" s="229">
        <f>'Result Entry'!BN54</f>
        <v>0</v>
      </c>
      <c r="BN52" s="230">
        <f>'Result Entry'!BO54</f>
        <v>0</v>
      </c>
      <c r="BO52" s="229">
        <f>'Result Entry'!BP54</f>
        <v>0</v>
      </c>
      <c r="BP52" s="101">
        <f>'Result Entry'!BQ54</f>
        <v>0</v>
      </c>
      <c r="BQ52" s="231" t="str">
        <f>'Result Entry'!BR54</f>
        <v/>
      </c>
      <c r="BR52" s="232">
        <f>'Result Entry'!BS54</f>
        <v>0</v>
      </c>
      <c r="BS52" s="224">
        <f>'Result Entry'!BT54</f>
        <v>0</v>
      </c>
      <c r="BT52" s="224">
        <f>'Result Entry'!BU54</f>
        <v>0</v>
      </c>
      <c r="BU52" s="225">
        <f>'Result Entry'!BV54</f>
        <v>0</v>
      </c>
      <c r="BV52" s="226">
        <f>'Result Entry'!BW54</f>
        <v>0</v>
      </c>
      <c r="BW52" s="226">
        <f>'Result Entry'!BX54</f>
        <v>0</v>
      </c>
      <c r="BX52" s="227">
        <f>'Result Entry'!BY54</f>
        <v>0</v>
      </c>
      <c r="BY52" s="228">
        <f>'Result Entry'!BZ54</f>
        <v>0</v>
      </c>
      <c r="BZ52" s="229">
        <f>'Result Entry'!CA54</f>
        <v>0</v>
      </c>
      <c r="CA52" s="229">
        <f>'Result Entry'!CB54</f>
        <v>0</v>
      </c>
      <c r="CB52" s="229">
        <f>'Result Entry'!CC54</f>
        <v>0</v>
      </c>
      <c r="CC52" s="230">
        <f>'Result Entry'!CD54</f>
        <v>0</v>
      </c>
      <c r="CD52" s="229">
        <f>'Result Entry'!CE54</f>
        <v>0</v>
      </c>
      <c r="CE52" s="101">
        <f>'Result Entry'!CF54</f>
        <v>0</v>
      </c>
      <c r="CF52" s="231" t="str">
        <f>'Result Entry'!CG54</f>
        <v/>
      </c>
      <c r="CG52" s="241">
        <f>'Result Entry'!CH54</f>
        <v>0</v>
      </c>
      <c r="CH52" s="234">
        <f>'Result Entry'!CI54</f>
        <v>0</v>
      </c>
      <c r="CI52" s="234">
        <f>'Result Entry'!CJ54</f>
        <v>0</v>
      </c>
      <c r="CJ52" s="234">
        <f>'Result Entry'!CK54</f>
        <v>0</v>
      </c>
      <c r="CK52" s="234">
        <f>'Result Entry'!CL54</f>
        <v>0</v>
      </c>
      <c r="CL52" s="242">
        <f>'Result Entry'!CM54</f>
        <v>0</v>
      </c>
      <c r="CM52" s="101">
        <f>'Result Entry'!CN54</f>
        <v>0</v>
      </c>
      <c r="CN52" s="231" t="str">
        <f>'Result Entry'!CO54</f>
        <v/>
      </c>
      <c r="CO52" s="241">
        <f>'Result Entry'!CP54</f>
        <v>0</v>
      </c>
      <c r="CP52" s="234">
        <f>'Result Entry'!CQ54</f>
        <v>0</v>
      </c>
      <c r="CQ52" s="234">
        <f>'Result Entry'!CR54</f>
        <v>0</v>
      </c>
      <c r="CR52" s="234">
        <f>'Result Entry'!CS54</f>
        <v>0</v>
      </c>
      <c r="CS52" s="234">
        <f>'Result Entry'!CT54</f>
        <v>0</v>
      </c>
      <c r="CT52" s="242">
        <f>'Result Entry'!CU54</f>
        <v>0</v>
      </c>
      <c r="CU52" s="101">
        <f>'Result Entry'!CV54</f>
        <v>0</v>
      </c>
      <c r="CV52" s="231" t="str">
        <f>'Result Entry'!CW54</f>
        <v/>
      </c>
      <c r="CW52" s="241">
        <f>'Result Entry'!CX54</f>
        <v>0</v>
      </c>
      <c r="CX52" s="234">
        <f>'Result Entry'!CY54</f>
        <v>0</v>
      </c>
      <c r="CY52" s="234">
        <f>'Result Entry'!CZ54</f>
        <v>0</v>
      </c>
      <c r="CZ52" s="234">
        <f>'Result Entry'!DA54</f>
        <v>0</v>
      </c>
      <c r="DA52" s="234">
        <f>'Result Entry'!DB54</f>
        <v>0</v>
      </c>
      <c r="DB52" s="242">
        <f>'Result Entry'!DC54</f>
        <v>0</v>
      </c>
      <c r="DC52" s="101">
        <f>'Result Entry'!DD54</f>
        <v>0</v>
      </c>
      <c r="DD52" s="231" t="str">
        <f>'Result Entry'!DE54</f>
        <v/>
      </c>
      <c r="DE52" s="241">
        <f>'Result Entry'!DF54</f>
        <v>0</v>
      </c>
      <c r="DF52" s="234">
        <f>'Result Entry'!DG54</f>
        <v>0</v>
      </c>
      <c r="DG52" s="234">
        <f>'Result Entry'!DH54</f>
        <v>0</v>
      </c>
      <c r="DH52" s="234">
        <f>'Result Entry'!DI54</f>
        <v>0</v>
      </c>
      <c r="DI52" s="234">
        <f>'Result Entry'!DJ54</f>
        <v>0</v>
      </c>
      <c r="DJ52" s="242">
        <f>'Result Entry'!DK54</f>
        <v>0</v>
      </c>
      <c r="DK52" s="101" t="str">
        <f>'Result Entry'!DL54</f>
        <v/>
      </c>
      <c r="DL52" s="231" t="str">
        <f>'Result Entry'!DM54</f>
        <v/>
      </c>
      <c r="DM52" s="243">
        <f>'Result Entry'!DN54</f>
        <v>0</v>
      </c>
      <c r="DN52" s="244">
        <f>'Result Entry'!DO54</f>
        <v>0</v>
      </c>
      <c r="DO52" s="245" t="str">
        <f>'Result Entry'!DP54</f>
        <v/>
      </c>
      <c r="DP52" s="237">
        <f>'Result Entry'!DQ54</f>
        <v>900</v>
      </c>
      <c r="DQ52" s="238">
        <f>'Result Entry'!DR54</f>
        <v>0</v>
      </c>
      <c r="DR52" s="295">
        <f>'Result Entry'!DS54</f>
        <v>0</v>
      </c>
      <c r="DS52" s="101" t="str">
        <f>'Result Entry'!DT54</f>
        <v/>
      </c>
      <c r="DT52" s="101" t="str">
        <f>'Result Entry'!DU54</f>
        <v/>
      </c>
      <c r="DU52" s="101" t="str">
        <f>'Result Entry'!DV54</f>
        <v/>
      </c>
      <c r="DV52" s="239" t="str">
        <f>'Result Entry'!DW54</f>
        <v/>
      </c>
    </row>
    <row r="53" spans="1:126">
      <c r="A53" s="867"/>
      <c r="B53" s="192">
        <f t="shared" si="0"/>
        <v>0</v>
      </c>
      <c r="C53" s="99">
        <f>'Result Entry'!D55</f>
        <v>0</v>
      </c>
      <c r="D53" s="99">
        <f>'Result Entry'!E55</f>
        <v>0</v>
      </c>
      <c r="E53" s="99">
        <f>'Result Entry'!F55</f>
        <v>0</v>
      </c>
      <c r="F53" s="101">
        <f>'Result Entry'!G55</f>
        <v>0</v>
      </c>
      <c r="G53" s="101">
        <f>'Result Entry'!H55</f>
        <v>0</v>
      </c>
      <c r="H53" s="101">
        <f>'Result Entry'!I55</f>
        <v>0</v>
      </c>
      <c r="I53" s="191">
        <f>'Result Entry'!J55</f>
        <v>0</v>
      </c>
      <c r="J53" s="240">
        <f>'Result Entry'!K55</f>
        <v>0</v>
      </c>
      <c r="K53" s="224">
        <f>'Result Entry'!L55</f>
        <v>0</v>
      </c>
      <c r="L53" s="224">
        <f>'Result Entry'!M55</f>
        <v>0</v>
      </c>
      <c r="M53" s="225">
        <f>'Result Entry'!N55</f>
        <v>0</v>
      </c>
      <c r="N53" s="226">
        <f>'Result Entry'!O55</f>
        <v>0</v>
      </c>
      <c r="O53" s="226">
        <f>'Result Entry'!P55</f>
        <v>0</v>
      </c>
      <c r="P53" s="227">
        <f>'Result Entry'!Q55</f>
        <v>0</v>
      </c>
      <c r="Q53" s="228">
        <f>'Result Entry'!R55</f>
        <v>0</v>
      </c>
      <c r="R53" s="229">
        <f>'Result Entry'!S55</f>
        <v>0</v>
      </c>
      <c r="S53" s="229">
        <f>'Result Entry'!T55</f>
        <v>0</v>
      </c>
      <c r="T53" s="229">
        <f>'Result Entry'!U55</f>
        <v>0</v>
      </c>
      <c r="U53" s="230">
        <f>'Result Entry'!V55</f>
        <v>0</v>
      </c>
      <c r="V53" s="229">
        <f>'Result Entry'!W55</f>
        <v>0</v>
      </c>
      <c r="W53" s="101">
        <f>'Result Entry'!X55</f>
        <v>0</v>
      </c>
      <c r="X53" s="231" t="str">
        <f>'Result Entry'!Y55</f>
        <v/>
      </c>
      <c r="Y53" s="232">
        <f>'Result Entry'!Z55</f>
        <v>0</v>
      </c>
      <c r="Z53" s="224">
        <f>'Result Entry'!AA55</f>
        <v>0</v>
      </c>
      <c r="AA53" s="224">
        <f>'Result Entry'!AB55</f>
        <v>0</v>
      </c>
      <c r="AB53" s="225">
        <f>'Result Entry'!AC55</f>
        <v>0</v>
      </c>
      <c r="AC53" s="226">
        <f>'Result Entry'!AD55</f>
        <v>0</v>
      </c>
      <c r="AD53" s="226">
        <f>'Result Entry'!AE55</f>
        <v>0</v>
      </c>
      <c r="AE53" s="227">
        <f>'Result Entry'!AF55</f>
        <v>0</v>
      </c>
      <c r="AF53" s="228">
        <f>'Result Entry'!AG55</f>
        <v>0</v>
      </c>
      <c r="AG53" s="229">
        <f>'Result Entry'!AH55</f>
        <v>0</v>
      </c>
      <c r="AH53" s="229">
        <f>'Result Entry'!AI55</f>
        <v>0</v>
      </c>
      <c r="AI53" s="229">
        <f>'Result Entry'!AJ55</f>
        <v>0</v>
      </c>
      <c r="AJ53" s="230">
        <f>'Result Entry'!AK55</f>
        <v>0</v>
      </c>
      <c r="AK53" s="229">
        <f>'Result Entry'!AL55</f>
        <v>0</v>
      </c>
      <c r="AL53" s="101">
        <f>'Result Entry'!AM55</f>
        <v>0</v>
      </c>
      <c r="AM53" s="231" t="str">
        <f>'Result Entry'!AN55</f>
        <v/>
      </c>
      <c r="AN53" s="232">
        <f>'Result Entry'!AO55</f>
        <v>0</v>
      </c>
      <c r="AO53" s="224">
        <f>'Result Entry'!AP55</f>
        <v>0</v>
      </c>
      <c r="AP53" s="224">
        <f>'Result Entry'!AQ55</f>
        <v>0</v>
      </c>
      <c r="AQ53" s="225">
        <f>'Result Entry'!AR55</f>
        <v>0</v>
      </c>
      <c r="AR53" s="226">
        <f>'Result Entry'!AS55</f>
        <v>0</v>
      </c>
      <c r="AS53" s="226">
        <f>'Result Entry'!AT55</f>
        <v>0</v>
      </c>
      <c r="AT53" s="227">
        <f>'Result Entry'!AU55</f>
        <v>0</v>
      </c>
      <c r="AU53" s="228">
        <f>'Result Entry'!AV55</f>
        <v>0</v>
      </c>
      <c r="AV53" s="229">
        <f>'Result Entry'!AW55</f>
        <v>0</v>
      </c>
      <c r="AW53" s="229">
        <f>'Result Entry'!AX55</f>
        <v>0</v>
      </c>
      <c r="AX53" s="229">
        <f>'Result Entry'!AY55</f>
        <v>0</v>
      </c>
      <c r="AY53" s="230">
        <f>'Result Entry'!AZ55</f>
        <v>0</v>
      </c>
      <c r="AZ53" s="229">
        <f>'Result Entry'!BA55</f>
        <v>0</v>
      </c>
      <c r="BA53" s="101">
        <f>'Result Entry'!BB55</f>
        <v>0</v>
      </c>
      <c r="BB53" s="231" t="str">
        <f>'Result Entry'!BC55</f>
        <v/>
      </c>
      <c r="BC53" s="232">
        <f>'Result Entry'!BD55</f>
        <v>0</v>
      </c>
      <c r="BD53" s="224">
        <f>'Result Entry'!BE55</f>
        <v>0</v>
      </c>
      <c r="BE53" s="224">
        <f>'Result Entry'!BF55</f>
        <v>0</v>
      </c>
      <c r="BF53" s="225">
        <f>'Result Entry'!BG55</f>
        <v>0</v>
      </c>
      <c r="BG53" s="226">
        <f>'Result Entry'!BH55</f>
        <v>0</v>
      </c>
      <c r="BH53" s="226">
        <f>'Result Entry'!BI55</f>
        <v>0</v>
      </c>
      <c r="BI53" s="227">
        <f>'Result Entry'!BJ55</f>
        <v>0</v>
      </c>
      <c r="BJ53" s="228">
        <f>'Result Entry'!BK55</f>
        <v>0</v>
      </c>
      <c r="BK53" s="229">
        <f>'Result Entry'!BL55</f>
        <v>0</v>
      </c>
      <c r="BL53" s="229">
        <f>'Result Entry'!BM55</f>
        <v>0</v>
      </c>
      <c r="BM53" s="229">
        <f>'Result Entry'!BN55</f>
        <v>0</v>
      </c>
      <c r="BN53" s="230">
        <f>'Result Entry'!BO55</f>
        <v>0</v>
      </c>
      <c r="BO53" s="229">
        <f>'Result Entry'!BP55</f>
        <v>0</v>
      </c>
      <c r="BP53" s="101">
        <f>'Result Entry'!BQ55</f>
        <v>0</v>
      </c>
      <c r="BQ53" s="231" t="str">
        <f>'Result Entry'!BR55</f>
        <v/>
      </c>
      <c r="BR53" s="232">
        <f>'Result Entry'!BS55</f>
        <v>0</v>
      </c>
      <c r="BS53" s="224">
        <f>'Result Entry'!BT55</f>
        <v>0</v>
      </c>
      <c r="BT53" s="224">
        <f>'Result Entry'!BU55</f>
        <v>0</v>
      </c>
      <c r="BU53" s="225">
        <f>'Result Entry'!BV55</f>
        <v>0</v>
      </c>
      <c r="BV53" s="226">
        <f>'Result Entry'!BW55</f>
        <v>0</v>
      </c>
      <c r="BW53" s="226">
        <f>'Result Entry'!BX55</f>
        <v>0</v>
      </c>
      <c r="BX53" s="227">
        <f>'Result Entry'!BY55</f>
        <v>0</v>
      </c>
      <c r="BY53" s="228">
        <f>'Result Entry'!BZ55</f>
        <v>0</v>
      </c>
      <c r="BZ53" s="229">
        <f>'Result Entry'!CA55</f>
        <v>0</v>
      </c>
      <c r="CA53" s="229">
        <f>'Result Entry'!CB55</f>
        <v>0</v>
      </c>
      <c r="CB53" s="229">
        <f>'Result Entry'!CC55</f>
        <v>0</v>
      </c>
      <c r="CC53" s="230">
        <f>'Result Entry'!CD55</f>
        <v>0</v>
      </c>
      <c r="CD53" s="229">
        <f>'Result Entry'!CE55</f>
        <v>0</v>
      </c>
      <c r="CE53" s="101">
        <f>'Result Entry'!CF55</f>
        <v>0</v>
      </c>
      <c r="CF53" s="231" t="str">
        <f>'Result Entry'!CG55</f>
        <v/>
      </c>
      <c r="CG53" s="241">
        <f>'Result Entry'!CH55</f>
        <v>0</v>
      </c>
      <c r="CH53" s="234">
        <f>'Result Entry'!CI55</f>
        <v>0</v>
      </c>
      <c r="CI53" s="234">
        <f>'Result Entry'!CJ55</f>
        <v>0</v>
      </c>
      <c r="CJ53" s="234">
        <f>'Result Entry'!CK55</f>
        <v>0</v>
      </c>
      <c r="CK53" s="234">
        <f>'Result Entry'!CL55</f>
        <v>0</v>
      </c>
      <c r="CL53" s="242">
        <f>'Result Entry'!CM55</f>
        <v>0</v>
      </c>
      <c r="CM53" s="101">
        <f>'Result Entry'!CN55</f>
        <v>0</v>
      </c>
      <c r="CN53" s="231" t="str">
        <f>'Result Entry'!CO55</f>
        <v/>
      </c>
      <c r="CO53" s="241">
        <f>'Result Entry'!CP55</f>
        <v>0</v>
      </c>
      <c r="CP53" s="234">
        <f>'Result Entry'!CQ55</f>
        <v>0</v>
      </c>
      <c r="CQ53" s="234">
        <f>'Result Entry'!CR55</f>
        <v>0</v>
      </c>
      <c r="CR53" s="234">
        <f>'Result Entry'!CS55</f>
        <v>0</v>
      </c>
      <c r="CS53" s="234">
        <f>'Result Entry'!CT55</f>
        <v>0</v>
      </c>
      <c r="CT53" s="242">
        <f>'Result Entry'!CU55</f>
        <v>0</v>
      </c>
      <c r="CU53" s="101">
        <f>'Result Entry'!CV55</f>
        <v>0</v>
      </c>
      <c r="CV53" s="231" t="str">
        <f>'Result Entry'!CW55</f>
        <v/>
      </c>
      <c r="CW53" s="241">
        <f>'Result Entry'!CX55</f>
        <v>0</v>
      </c>
      <c r="CX53" s="234">
        <f>'Result Entry'!CY55</f>
        <v>0</v>
      </c>
      <c r="CY53" s="234">
        <f>'Result Entry'!CZ55</f>
        <v>0</v>
      </c>
      <c r="CZ53" s="234">
        <f>'Result Entry'!DA55</f>
        <v>0</v>
      </c>
      <c r="DA53" s="234">
        <f>'Result Entry'!DB55</f>
        <v>0</v>
      </c>
      <c r="DB53" s="242">
        <f>'Result Entry'!DC55</f>
        <v>0</v>
      </c>
      <c r="DC53" s="101">
        <f>'Result Entry'!DD55</f>
        <v>0</v>
      </c>
      <c r="DD53" s="231" t="str">
        <f>'Result Entry'!DE55</f>
        <v/>
      </c>
      <c r="DE53" s="241">
        <f>'Result Entry'!DF55</f>
        <v>0</v>
      </c>
      <c r="DF53" s="234">
        <f>'Result Entry'!DG55</f>
        <v>0</v>
      </c>
      <c r="DG53" s="234">
        <f>'Result Entry'!DH55</f>
        <v>0</v>
      </c>
      <c r="DH53" s="234">
        <f>'Result Entry'!DI55</f>
        <v>0</v>
      </c>
      <c r="DI53" s="234">
        <f>'Result Entry'!DJ55</f>
        <v>0</v>
      </c>
      <c r="DJ53" s="242">
        <f>'Result Entry'!DK55</f>
        <v>0</v>
      </c>
      <c r="DK53" s="101" t="str">
        <f>'Result Entry'!DL55</f>
        <v/>
      </c>
      <c r="DL53" s="231" t="str">
        <f>'Result Entry'!DM55</f>
        <v/>
      </c>
      <c r="DM53" s="243">
        <f>'Result Entry'!DN55</f>
        <v>0</v>
      </c>
      <c r="DN53" s="244">
        <f>'Result Entry'!DO55</f>
        <v>0</v>
      </c>
      <c r="DO53" s="245" t="str">
        <f>'Result Entry'!DP55</f>
        <v/>
      </c>
      <c r="DP53" s="237">
        <f>'Result Entry'!DQ55</f>
        <v>900</v>
      </c>
      <c r="DQ53" s="238">
        <f>'Result Entry'!DR55</f>
        <v>0</v>
      </c>
      <c r="DR53" s="295">
        <f>'Result Entry'!DS55</f>
        <v>0</v>
      </c>
      <c r="DS53" s="101" t="str">
        <f>'Result Entry'!DT55</f>
        <v/>
      </c>
      <c r="DT53" s="101" t="str">
        <f>'Result Entry'!DU55</f>
        <v/>
      </c>
      <c r="DU53" s="101" t="str">
        <f>'Result Entry'!DV55</f>
        <v/>
      </c>
      <c r="DV53" s="239" t="str">
        <f>'Result Entry'!DW55</f>
        <v/>
      </c>
    </row>
    <row r="54" spans="1:126">
      <c r="A54" s="867"/>
      <c r="B54" s="192">
        <f t="shared" si="0"/>
        <v>0</v>
      </c>
      <c r="C54" s="99">
        <f>'Result Entry'!D56</f>
        <v>0</v>
      </c>
      <c r="D54" s="99">
        <f>'Result Entry'!E56</f>
        <v>0</v>
      </c>
      <c r="E54" s="99">
        <f>'Result Entry'!F56</f>
        <v>0</v>
      </c>
      <c r="F54" s="101">
        <f>'Result Entry'!G56</f>
        <v>0</v>
      </c>
      <c r="G54" s="101">
        <f>'Result Entry'!H56</f>
        <v>0</v>
      </c>
      <c r="H54" s="101">
        <f>'Result Entry'!I56</f>
        <v>0</v>
      </c>
      <c r="I54" s="191">
        <f>'Result Entry'!J56</f>
        <v>0</v>
      </c>
      <c r="J54" s="240">
        <f>'Result Entry'!K56</f>
        <v>0</v>
      </c>
      <c r="K54" s="224">
        <f>'Result Entry'!L56</f>
        <v>0</v>
      </c>
      <c r="L54" s="224">
        <f>'Result Entry'!M56</f>
        <v>0</v>
      </c>
      <c r="M54" s="225">
        <f>'Result Entry'!N56</f>
        <v>0</v>
      </c>
      <c r="N54" s="226">
        <f>'Result Entry'!O56</f>
        <v>0</v>
      </c>
      <c r="O54" s="226">
        <f>'Result Entry'!P56</f>
        <v>0</v>
      </c>
      <c r="P54" s="227">
        <f>'Result Entry'!Q56</f>
        <v>0</v>
      </c>
      <c r="Q54" s="228">
        <f>'Result Entry'!R56</f>
        <v>0</v>
      </c>
      <c r="R54" s="229">
        <f>'Result Entry'!S56</f>
        <v>0</v>
      </c>
      <c r="S54" s="229">
        <f>'Result Entry'!T56</f>
        <v>0</v>
      </c>
      <c r="T54" s="229">
        <f>'Result Entry'!U56</f>
        <v>0</v>
      </c>
      <c r="U54" s="230">
        <f>'Result Entry'!V56</f>
        <v>0</v>
      </c>
      <c r="V54" s="229">
        <f>'Result Entry'!W56</f>
        <v>0</v>
      </c>
      <c r="W54" s="101">
        <f>'Result Entry'!X56</f>
        <v>0</v>
      </c>
      <c r="X54" s="231" t="str">
        <f>'Result Entry'!Y56</f>
        <v/>
      </c>
      <c r="Y54" s="232">
        <f>'Result Entry'!Z56</f>
        <v>0</v>
      </c>
      <c r="Z54" s="224">
        <f>'Result Entry'!AA56</f>
        <v>0</v>
      </c>
      <c r="AA54" s="224">
        <f>'Result Entry'!AB56</f>
        <v>0</v>
      </c>
      <c r="AB54" s="225">
        <f>'Result Entry'!AC56</f>
        <v>0</v>
      </c>
      <c r="AC54" s="226">
        <f>'Result Entry'!AD56</f>
        <v>0</v>
      </c>
      <c r="AD54" s="226">
        <f>'Result Entry'!AE56</f>
        <v>0</v>
      </c>
      <c r="AE54" s="227">
        <f>'Result Entry'!AF56</f>
        <v>0</v>
      </c>
      <c r="AF54" s="228">
        <f>'Result Entry'!AG56</f>
        <v>0</v>
      </c>
      <c r="AG54" s="229">
        <f>'Result Entry'!AH56</f>
        <v>0</v>
      </c>
      <c r="AH54" s="229">
        <f>'Result Entry'!AI56</f>
        <v>0</v>
      </c>
      <c r="AI54" s="229">
        <f>'Result Entry'!AJ56</f>
        <v>0</v>
      </c>
      <c r="AJ54" s="230">
        <f>'Result Entry'!AK56</f>
        <v>0</v>
      </c>
      <c r="AK54" s="229">
        <f>'Result Entry'!AL56</f>
        <v>0</v>
      </c>
      <c r="AL54" s="101">
        <f>'Result Entry'!AM56</f>
        <v>0</v>
      </c>
      <c r="AM54" s="231" t="str">
        <f>'Result Entry'!AN56</f>
        <v/>
      </c>
      <c r="AN54" s="232">
        <f>'Result Entry'!AO56</f>
        <v>0</v>
      </c>
      <c r="AO54" s="224">
        <f>'Result Entry'!AP56</f>
        <v>0</v>
      </c>
      <c r="AP54" s="224">
        <f>'Result Entry'!AQ56</f>
        <v>0</v>
      </c>
      <c r="AQ54" s="225">
        <f>'Result Entry'!AR56</f>
        <v>0</v>
      </c>
      <c r="AR54" s="226">
        <f>'Result Entry'!AS56</f>
        <v>0</v>
      </c>
      <c r="AS54" s="226">
        <f>'Result Entry'!AT56</f>
        <v>0</v>
      </c>
      <c r="AT54" s="227">
        <f>'Result Entry'!AU56</f>
        <v>0</v>
      </c>
      <c r="AU54" s="228">
        <f>'Result Entry'!AV56</f>
        <v>0</v>
      </c>
      <c r="AV54" s="229">
        <f>'Result Entry'!AW56</f>
        <v>0</v>
      </c>
      <c r="AW54" s="229">
        <f>'Result Entry'!AX56</f>
        <v>0</v>
      </c>
      <c r="AX54" s="229">
        <f>'Result Entry'!AY56</f>
        <v>0</v>
      </c>
      <c r="AY54" s="230">
        <f>'Result Entry'!AZ56</f>
        <v>0</v>
      </c>
      <c r="AZ54" s="229">
        <f>'Result Entry'!BA56</f>
        <v>0</v>
      </c>
      <c r="BA54" s="101">
        <f>'Result Entry'!BB56</f>
        <v>0</v>
      </c>
      <c r="BB54" s="231" t="str">
        <f>'Result Entry'!BC56</f>
        <v/>
      </c>
      <c r="BC54" s="232">
        <f>'Result Entry'!BD56</f>
        <v>0</v>
      </c>
      <c r="BD54" s="224">
        <f>'Result Entry'!BE56</f>
        <v>0</v>
      </c>
      <c r="BE54" s="224">
        <f>'Result Entry'!BF56</f>
        <v>0</v>
      </c>
      <c r="BF54" s="225">
        <f>'Result Entry'!BG56</f>
        <v>0</v>
      </c>
      <c r="BG54" s="226">
        <f>'Result Entry'!BH56</f>
        <v>0</v>
      </c>
      <c r="BH54" s="226">
        <f>'Result Entry'!BI56</f>
        <v>0</v>
      </c>
      <c r="BI54" s="227">
        <f>'Result Entry'!BJ56</f>
        <v>0</v>
      </c>
      <c r="BJ54" s="228">
        <f>'Result Entry'!BK56</f>
        <v>0</v>
      </c>
      <c r="BK54" s="229">
        <f>'Result Entry'!BL56</f>
        <v>0</v>
      </c>
      <c r="BL54" s="229">
        <f>'Result Entry'!BM56</f>
        <v>0</v>
      </c>
      <c r="BM54" s="229">
        <f>'Result Entry'!BN56</f>
        <v>0</v>
      </c>
      <c r="BN54" s="230">
        <f>'Result Entry'!BO56</f>
        <v>0</v>
      </c>
      <c r="BO54" s="229">
        <f>'Result Entry'!BP56</f>
        <v>0</v>
      </c>
      <c r="BP54" s="101">
        <f>'Result Entry'!BQ56</f>
        <v>0</v>
      </c>
      <c r="BQ54" s="231" t="str">
        <f>'Result Entry'!BR56</f>
        <v/>
      </c>
      <c r="BR54" s="232">
        <f>'Result Entry'!BS56</f>
        <v>0</v>
      </c>
      <c r="BS54" s="224">
        <f>'Result Entry'!BT56</f>
        <v>0</v>
      </c>
      <c r="BT54" s="224">
        <f>'Result Entry'!BU56</f>
        <v>0</v>
      </c>
      <c r="BU54" s="225">
        <f>'Result Entry'!BV56</f>
        <v>0</v>
      </c>
      <c r="BV54" s="226">
        <f>'Result Entry'!BW56</f>
        <v>0</v>
      </c>
      <c r="BW54" s="226">
        <f>'Result Entry'!BX56</f>
        <v>0</v>
      </c>
      <c r="BX54" s="227">
        <f>'Result Entry'!BY56</f>
        <v>0</v>
      </c>
      <c r="BY54" s="228">
        <f>'Result Entry'!BZ56</f>
        <v>0</v>
      </c>
      <c r="BZ54" s="229">
        <f>'Result Entry'!CA56</f>
        <v>0</v>
      </c>
      <c r="CA54" s="229">
        <f>'Result Entry'!CB56</f>
        <v>0</v>
      </c>
      <c r="CB54" s="229">
        <f>'Result Entry'!CC56</f>
        <v>0</v>
      </c>
      <c r="CC54" s="230">
        <f>'Result Entry'!CD56</f>
        <v>0</v>
      </c>
      <c r="CD54" s="229">
        <f>'Result Entry'!CE56</f>
        <v>0</v>
      </c>
      <c r="CE54" s="101">
        <f>'Result Entry'!CF56</f>
        <v>0</v>
      </c>
      <c r="CF54" s="231" t="str">
        <f>'Result Entry'!CG56</f>
        <v/>
      </c>
      <c r="CG54" s="241">
        <f>'Result Entry'!CH56</f>
        <v>0</v>
      </c>
      <c r="CH54" s="234">
        <f>'Result Entry'!CI56</f>
        <v>0</v>
      </c>
      <c r="CI54" s="234">
        <f>'Result Entry'!CJ56</f>
        <v>0</v>
      </c>
      <c r="CJ54" s="234">
        <f>'Result Entry'!CK56</f>
        <v>0</v>
      </c>
      <c r="CK54" s="234">
        <f>'Result Entry'!CL56</f>
        <v>0</v>
      </c>
      <c r="CL54" s="242">
        <f>'Result Entry'!CM56</f>
        <v>0</v>
      </c>
      <c r="CM54" s="101">
        <f>'Result Entry'!CN56</f>
        <v>0</v>
      </c>
      <c r="CN54" s="231" t="str">
        <f>'Result Entry'!CO56</f>
        <v/>
      </c>
      <c r="CO54" s="241">
        <f>'Result Entry'!CP56</f>
        <v>0</v>
      </c>
      <c r="CP54" s="234">
        <f>'Result Entry'!CQ56</f>
        <v>0</v>
      </c>
      <c r="CQ54" s="234">
        <f>'Result Entry'!CR56</f>
        <v>0</v>
      </c>
      <c r="CR54" s="234">
        <f>'Result Entry'!CS56</f>
        <v>0</v>
      </c>
      <c r="CS54" s="234">
        <f>'Result Entry'!CT56</f>
        <v>0</v>
      </c>
      <c r="CT54" s="242">
        <f>'Result Entry'!CU56</f>
        <v>0</v>
      </c>
      <c r="CU54" s="101">
        <f>'Result Entry'!CV56</f>
        <v>0</v>
      </c>
      <c r="CV54" s="231" t="str">
        <f>'Result Entry'!CW56</f>
        <v/>
      </c>
      <c r="CW54" s="241">
        <f>'Result Entry'!CX56</f>
        <v>0</v>
      </c>
      <c r="CX54" s="234">
        <f>'Result Entry'!CY56</f>
        <v>0</v>
      </c>
      <c r="CY54" s="234">
        <f>'Result Entry'!CZ56</f>
        <v>0</v>
      </c>
      <c r="CZ54" s="234">
        <f>'Result Entry'!DA56</f>
        <v>0</v>
      </c>
      <c r="DA54" s="234">
        <f>'Result Entry'!DB56</f>
        <v>0</v>
      </c>
      <c r="DB54" s="242">
        <f>'Result Entry'!DC56</f>
        <v>0</v>
      </c>
      <c r="DC54" s="101">
        <f>'Result Entry'!DD56</f>
        <v>0</v>
      </c>
      <c r="DD54" s="231" t="str">
        <f>'Result Entry'!DE56</f>
        <v/>
      </c>
      <c r="DE54" s="241">
        <f>'Result Entry'!DF56</f>
        <v>0</v>
      </c>
      <c r="DF54" s="234">
        <f>'Result Entry'!DG56</f>
        <v>0</v>
      </c>
      <c r="DG54" s="234">
        <f>'Result Entry'!DH56</f>
        <v>0</v>
      </c>
      <c r="DH54" s="234">
        <f>'Result Entry'!DI56</f>
        <v>0</v>
      </c>
      <c r="DI54" s="234">
        <f>'Result Entry'!DJ56</f>
        <v>0</v>
      </c>
      <c r="DJ54" s="242">
        <f>'Result Entry'!DK56</f>
        <v>0</v>
      </c>
      <c r="DK54" s="101" t="str">
        <f>'Result Entry'!DL56</f>
        <v/>
      </c>
      <c r="DL54" s="231" t="str">
        <f>'Result Entry'!DM56</f>
        <v/>
      </c>
      <c r="DM54" s="243">
        <f>'Result Entry'!DN56</f>
        <v>0</v>
      </c>
      <c r="DN54" s="244">
        <f>'Result Entry'!DO56</f>
        <v>0</v>
      </c>
      <c r="DO54" s="245" t="str">
        <f>'Result Entry'!DP56</f>
        <v/>
      </c>
      <c r="DP54" s="237">
        <f>'Result Entry'!DQ56</f>
        <v>900</v>
      </c>
      <c r="DQ54" s="238">
        <f>'Result Entry'!DR56</f>
        <v>0</v>
      </c>
      <c r="DR54" s="295">
        <f>'Result Entry'!DS56</f>
        <v>0</v>
      </c>
      <c r="DS54" s="101" t="str">
        <f>'Result Entry'!DT56</f>
        <v/>
      </c>
      <c r="DT54" s="101" t="str">
        <f>'Result Entry'!DU56</f>
        <v/>
      </c>
      <c r="DU54" s="101" t="str">
        <f>'Result Entry'!DV56</f>
        <v/>
      </c>
      <c r="DV54" s="239" t="str">
        <f>'Result Entry'!DW56</f>
        <v/>
      </c>
    </row>
    <row r="55" spans="1:126">
      <c r="A55" s="867"/>
      <c r="B55" s="192">
        <f t="shared" si="0"/>
        <v>0</v>
      </c>
      <c r="C55" s="99">
        <f>'Result Entry'!D57</f>
        <v>0</v>
      </c>
      <c r="D55" s="99">
        <f>'Result Entry'!E57</f>
        <v>0</v>
      </c>
      <c r="E55" s="99">
        <f>'Result Entry'!F57</f>
        <v>0</v>
      </c>
      <c r="F55" s="101">
        <f>'Result Entry'!G57</f>
        <v>0</v>
      </c>
      <c r="G55" s="101">
        <f>'Result Entry'!H57</f>
        <v>0</v>
      </c>
      <c r="H55" s="101">
        <f>'Result Entry'!I57</f>
        <v>0</v>
      </c>
      <c r="I55" s="191">
        <f>'Result Entry'!J57</f>
        <v>0</v>
      </c>
      <c r="J55" s="240">
        <f>'Result Entry'!K57</f>
        <v>0</v>
      </c>
      <c r="K55" s="224">
        <f>'Result Entry'!L57</f>
        <v>0</v>
      </c>
      <c r="L55" s="224">
        <f>'Result Entry'!M57</f>
        <v>0</v>
      </c>
      <c r="M55" s="225">
        <f>'Result Entry'!N57</f>
        <v>0</v>
      </c>
      <c r="N55" s="226">
        <f>'Result Entry'!O57</f>
        <v>0</v>
      </c>
      <c r="O55" s="226">
        <f>'Result Entry'!P57</f>
        <v>0</v>
      </c>
      <c r="P55" s="227">
        <f>'Result Entry'!Q57</f>
        <v>0</v>
      </c>
      <c r="Q55" s="228">
        <f>'Result Entry'!R57</f>
        <v>0</v>
      </c>
      <c r="R55" s="229">
        <f>'Result Entry'!S57</f>
        <v>0</v>
      </c>
      <c r="S55" s="229">
        <f>'Result Entry'!T57</f>
        <v>0</v>
      </c>
      <c r="T55" s="229">
        <f>'Result Entry'!U57</f>
        <v>0</v>
      </c>
      <c r="U55" s="230">
        <f>'Result Entry'!V57</f>
        <v>0</v>
      </c>
      <c r="V55" s="229">
        <f>'Result Entry'!W57</f>
        <v>0</v>
      </c>
      <c r="W55" s="101">
        <f>'Result Entry'!X57</f>
        <v>0</v>
      </c>
      <c r="X55" s="231" t="str">
        <f>'Result Entry'!Y57</f>
        <v/>
      </c>
      <c r="Y55" s="232">
        <f>'Result Entry'!Z57</f>
        <v>0</v>
      </c>
      <c r="Z55" s="224">
        <f>'Result Entry'!AA57</f>
        <v>0</v>
      </c>
      <c r="AA55" s="224">
        <f>'Result Entry'!AB57</f>
        <v>0</v>
      </c>
      <c r="AB55" s="225">
        <f>'Result Entry'!AC57</f>
        <v>0</v>
      </c>
      <c r="AC55" s="226">
        <f>'Result Entry'!AD57</f>
        <v>0</v>
      </c>
      <c r="AD55" s="226">
        <f>'Result Entry'!AE57</f>
        <v>0</v>
      </c>
      <c r="AE55" s="227">
        <f>'Result Entry'!AF57</f>
        <v>0</v>
      </c>
      <c r="AF55" s="228">
        <f>'Result Entry'!AG57</f>
        <v>0</v>
      </c>
      <c r="AG55" s="229">
        <f>'Result Entry'!AH57</f>
        <v>0</v>
      </c>
      <c r="AH55" s="229">
        <f>'Result Entry'!AI57</f>
        <v>0</v>
      </c>
      <c r="AI55" s="229">
        <f>'Result Entry'!AJ57</f>
        <v>0</v>
      </c>
      <c r="AJ55" s="230">
        <f>'Result Entry'!AK57</f>
        <v>0</v>
      </c>
      <c r="AK55" s="229">
        <f>'Result Entry'!AL57</f>
        <v>0</v>
      </c>
      <c r="AL55" s="101">
        <f>'Result Entry'!AM57</f>
        <v>0</v>
      </c>
      <c r="AM55" s="231" t="str">
        <f>'Result Entry'!AN57</f>
        <v/>
      </c>
      <c r="AN55" s="232">
        <f>'Result Entry'!AO57</f>
        <v>0</v>
      </c>
      <c r="AO55" s="224">
        <f>'Result Entry'!AP57</f>
        <v>0</v>
      </c>
      <c r="AP55" s="224">
        <f>'Result Entry'!AQ57</f>
        <v>0</v>
      </c>
      <c r="AQ55" s="225">
        <f>'Result Entry'!AR57</f>
        <v>0</v>
      </c>
      <c r="AR55" s="226">
        <f>'Result Entry'!AS57</f>
        <v>0</v>
      </c>
      <c r="AS55" s="226">
        <f>'Result Entry'!AT57</f>
        <v>0</v>
      </c>
      <c r="AT55" s="227">
        <f>'Result Entry'!AU57</f>
        <v>0</v>
      </c>
      <c r="AU55" s="228">
        <f>'Result Entry'!AV57</f>
        <v>0</v>
      </c>
      <c r="AV55" s="229">
        <f>'Result Entry'!AW57</f>
        <v>0</v>
      </c>
      <c r="AW55" s="229">
        <f>'Result Entry'!AX57</f>
        <v>0</v>
      </c>
      <c r="AX55" s="229">
        <f>'Result Entry'!AY57</f>
        <v>0</v>
      </c>
      <c r="AY55" s="230">
        <f>'Result Entry'!AZ57</f>
        <v>0</v>
      </c>
      <c r="AZ55" s="229">
        <f>'Result Entry'!BA57</f>
        <v>0</v>
      </c>
      <c r="BA55" s="101">
        <f>'Result Entry'!BB57</f>
        <v>0</v>
      </c>
      <c r="BB55" s="231" t="str">
        <f>'Result Entry'!BC57</f>
        <v/>
      </c>
      <c r="BC55" s="232">
        <f>'Result Entry'!BD57</f>
        <v>0</v>
      </c>
      <c r="BD55" s="224">
        <f>'Result Entry'!BE57</f>
        <v>0</v>
      </c>
      <c r="BE55" s="224">
        <f>'Result Entry'!BF57</f>
        <v>0</v>
      </c>
      <c r="BF55" s="225">
        <f>'Result Entry'!BG57</f>
        <v>0</v>
      </c>
      <c r="BG55" s="226">
        <f>'Result Entry'!BH57</f>
        <v>0</v>
      </c>
      <c r="BH55" s="226">
        <f>'Result Entry'!BI57</f>
        <v>0</v>
      </c>
      <c r="BI55" s="227">
        <f>'Result Entry'!BJ57</f>
        <v>0</v>
      </c>
      <c r="BJ55" s="228">
        <f>'Result Entry'!BK57</f>
        <v>0</v>
      </c>
      <c r="BK55" s="229">
        <f>'Result Entry'!BL57</f>
        <v>0</v>
      </c>
      <c r="BL55" s="229">
        <f>'Result Entry'!BM57</f>
        <v>0</v>
      </c>
      <c r="BM55" s="229">
        <f>'Result Entry'!BN57</f>
        <v>0</v>
      </c>
      <c r="BN55" s="230">
        <f>'Result Entry'!BO57</f>
        <v>0</v>
      </c>
      <c r="BO55" s="229">
        <f>'Result Entry'!BP57</f>
        <v>0</v>
      </c>
      <c r="BP55" s="101">
        <f>'Result Entry'!BQ57</f>
        <v>0</v>
      </c>
      <c r="BQ55" s="231" t="str">
        <f>'Result Entry'!BR57</f>
        <v/>
      </c>
      <c r="BR55" s="232">
        <f>'Result Entry'!BS57</f>
        <v>0</v>
      </c>
      <c r="BS55" s="224">
        <f>'Result Entry'!BT57</f>
        <v>0</v>
      </c>
      <c r="BT55" s="224">
        <f>'Result Entry'!BU57</f>
        <v>0</v>
      </c>
      <c r="BU55" s="225">
        <f>'Result Entry'!BV57</f>
        <v>0</v>
      </c>
      <c r="BV55" s="226">
        <f>'Result Entry'!BW57</f>
        <v>0</v>
      </c>
      <c r="BW55" s="226">
        <f>'Result Entry'!BX57</f>
        <v>0</v>
      </c>
      <c r="BX55" s="227">
        <f>'Result Entry'!BY57</f>
        <v>0</v>
      </c>
      <c r="BY55" s="228">
        <f>'Result Entry'!BZ57</f>
        <v>0</v>
      </c>
      <c r="BZ55" s="229">
        <f>'Result Entry'!CA57</f>
        <v>0</v>
      </c>
      <c r="CA55" s="229">
        <f>'Result Entry'!CB57</f>
        <v>0</v>
      </c>
      <c r="CB55" s="229">
        <f>'Result Entry'!CC57</f>
        <v>0</v>
      </c>
      <c r="CC55" s="230">
        <f>'Result Entry'!CD57</f>
        <v>0</v>
      </c>
      <c r="CD55" s="229">
        <f>'Result Entry'!CE57</f>
        <v>0</v>
      </c>
      <c r="CE55" s="101">
        <f>'Result Entry'!CF57</f>
        <v>0</v>
      </c>
      <c r="CF55" s="231" t="str">
        <f>'Result Entry'!CG57</f>
        <v/>
      </c>
      <c r="CG55" s="241">
        <f>'Result Entry'!CH57</f>
        <v>0</v>
      </c>
      <c r="CH55" s="234">
        <f>'Result Entry'!CI57</f>
        <v>0</v>
      </c>
      <c r="CI55" s="234">
        <f>'Result Entry'!CJ57</f>
        <v>0</v>
      </c>
      <c r="CJ55" s="234">
        <f>'Result Entry'!CK57</f>
        <v>0</v>
      </c>
      <c r="CK55" s="234">
        <f>'Result Entry'!CL57</f>
        <v>0</v>
      </c>
      <c r="CL55" s="242">
        <f>'Result Entry'!CM57</f>
        <v>0</v>
      </c>
      <c r="CM55" s="101">
        <f>'Result Entry'!CN57</f>
        <v>0</v>
      </c>
      <c r="CN55" s="231" t="str">
        <f>'Result Entry'!CO57</f>
        <v/>
      </c>
      <c r="CO55" s="241">
        <f>'Result Entry'!CP57</f>
        <v>0</v>
      </c>
      <c r="CP55" s="234">
        <f>'Result Entry'!CQ57</f>
        <v>0</v>
      </c>
      <c r="CQ55" s="234">
        <f>'Result Entry'!CR57</f>
        <v>0</v>
      </c>
      <c r="CR55" s="234">
        <f>'Result Entry'!CS57</f>
        <v>0</v>
      </c>
      <c r="CS55" s="234">
        <f>'Result Entry'!CT57</f>
        <v>0</v>
      </c>
      <c r="CT55" s="242">
        <f>'Result Entry'!CU57</f>
        <v>0</v>
      </c>
      <c r="CU55" s="101">
        <f>'Result Entry'!CV57</f>
        <v>0</v>
      </c>
      <c r="CV55" s="231" t="str">
        <f>'Result Entry'!CW57</f>
        <v/>
      </c>
      <c r="CW55" s="241">
        <f>'Result Entry'!CX57</f>
        <v>0</v>
      </c>
      <c r="CX55" s="234">
        <f>'Result Entry'!CY57</f>
        <v>0</v>
      </c>
      <c r="CY55" s="234">
        <f>'Result Entry'!CZ57</f>
        <v>0</v>
      </c>
      <c r="CZ55" s="234">
        <f>'Result Entry'!DA57</f>
        <v>0</v>
      </c>
      <c r="DA55" s="234">
        <f>'Result Entry'!DB57</f>
        <v>0</v>
      </c>
      <c r="DB55" s="242">
        <f>'Result Entry'!DC57</f>
        <v>0</v>
      </c>
      <c r="DC55" s="101">
        <f>'Result Entry'!DD57</f>
        <v>0</v>
      </c>
      <c r="DD55" s="231" t="str">
        <f>'Result Entry'!DE57</f>
        <v/>
      </c>
      <c r="DE55" s="241">
        <f>'Result Entry'!DF57</f>
        <v>0</v>
      </c>
      <c r="DF55" s="234">
        <f>'Result Entry'!DG57</f>
        <v>0</v>
      </c>
      <c r="DG55" s="234">
        <f>'Result Entry'!DH57</f>
        <v>0</v>
      </c>
      <c r="DH55" s="234">
        <f>'Result Entry'!DI57</f>
        <v>0</v>
      </c>
      <c r="DI55" s="234">
        <f>'Result Entry'!DJ57</f>
        <v>0</v>
      </c>
      <c r="DJ55" s="242">
        <f>'Result Entry'!DK57</f>
        <v>0</v>
      </c>
      <c r="DK55" s="101" t="str">
        <f>'Result Entry'!DL57</f>
        <v/>
      </c>
      <c r="DL55" s="231" t="str">
        <f>'Result Entry'!DM57</f>
        <v/>
      </c>
      <c r="DM55" s="243">
        <f>'Result Entry'!DN57</f>
        <v>0</v>
      </c>
      <c r="DN55" s="244">
        <f>'Result Entry'!DO57</f>
        <v>0</v>
      </c>
      <c r="DO55" s="245" t="str">
        <f>'Result Entry'!DP57</f>
        <v/>
      </c>
      <c r="DP55" s="237">
        <f>'Result Entry'!DQ57</f>
        <v>900</v>
      </c>
      <c r="DQ55" s="238">
        <f>'Result Entry'!DR57</f>
        <v>0</v>
      </c>
      <c r="DR55" s="295">
        <f>'Result Entry'!DS57</f>
        <v>0</v>
      </c>
      <c r="DS55" s="101" t="str">
        <f>'Result Entry'!DT57</f>
        <v/>
      </c>
      <c r="DT55" s="101" t="str">
        <f>'Result Entry'!DU57</f>
        <v/>
      </c>
      <c r="DU55" s="101" t="str">
        <f>'Result Entry'!DV57</f>
        <v/>
      </c>
      <c r="DV55" s="239" t="str">
        <f>'Result Entry'!DW57</f>
        <v/>
      </c>
    </row>
    <row r="56" spans="1:126">
      <c r="A56" s="867"/>
      <c r="B56" s="192">
        <f t="shared" si="0"/>
        <v>0</v>
      </c>
      <c r="C56" s="99">
        <f>'Result Entry'!D58</f>
        <v>0</v>
      </c>
      <c r="D56" s="99">
        <f>'Result Entry'!E58</f>
        <v>0</v>
      </c>
      <c r="E56" s="99">
        <f>'Result Entry'!F58</f>
        <v>0</v>
      </c>
      <c r="F56" s="101">
        <f>'Result Entry'!G58</f>
        <v>0</v>
      </c>
      <c r="G56" s="101">
        <f>'Result Entry'!H58</f>
        <v>0</v>
      </c>
      <c r="H56" s="101">
        <f>'Result Entry'!I58</f>
        <v>0</v>
      </c>
      <c r="I56" s="191">
        <f>'Result Entry'!J58</f>
        <v>0</v>
      </c>
      <c r="J56" s="240">
        <f>'Result Entry'!K58</f>
        <v>0</v>
      </c>
      <c r="K56" s="224">
        <f>'Result Entry'!L58</f>
        <v>0</v>
      </c>
      <c r="L56" s="224">
        <f>'Result Entry'!M58</f>
        <v>0</v>
      </c>
      <c r="M56" s="225">
        <f>'Result Entry'!N58</f>
        <v>0</v>
      </c>
      <c r="N56" s="226">
        <f>'Result Entry'!O58</f>
        <v>0</v>
      </c>
      <c r="O56" s="226">
        <f>'Result Entry'!P58</f>
        <v>0</v>
      </c>
      <c r="P56" s="227">
        <f>'Result Entry'!Q58</f>
        <v>0</v>
      </c>
      <c r="Q56" s="228">
        <f>'Result Entry'!R58</f>
        <v>0</v>
      </c>
      <c r="R56" s="229">
        <f>'Result Entry'!S58</f>
        <v>0</v>
      </c>
      <c r="S56" s="229">
        <f>'Result Entry'!T58</f>
        <v>0</v>
      </c>
      <c r="T56" s="229">
        <f>'Result Entry'!U58</f>
        <v>0</v>
      </c>
      <c r="U56" s="230">
        <f>'Result Entry'!V58</f>
        <v>0</v>
      </c>
      <c r="V56" s="229">
        <f>'Result Entry'!W58</f>
        <v>0</v>
      </c>
      <c r="W56" s="101">
        <f>'Result Entry'!X58</f>
        <v>0</v>
      </c>
      <c r="X56" s="231" t="str">
        <f>'Result Entry'!Y58</f>
        <v/>
      </c>
      <c r="Y56" s="232">
        <f>'Result Entry'!Z58</f>
        <v>0</v>
      </c>
      <c r="Z56" s="224">
        <f>'Result Entry'!AA58</f>
        <v>0</v>
      </c>
      <c r="AA56" s="224">
        <f>'Result Entry'!AB58</f>
        <v>0</v>
      </c>
      <c r="AB56" s="225">
        <f>'Result Entry'!AC58</f>
        <v>0</v>
      </c>
      <c r="AC56" s="226">
        <f>'Result Entry'!AD58</f>
        <v>0</v>
      </c>
      <c r="AD56" s="226">
        <f>'Result Entry'!AE58</f>
        <v>0</v>
      </c>
      <c r="AE56" s="227">
        <f>'Result Entry'!AF58</f>
        <v>0</v>
      </c>
      <c r="AF56" s="228">
        <f>'Result Entry'!AG58</f>
        <v>0</v>
      </c>
      <c r="AG56" s="229">
        <f>'Result Entry'!AH58</f>
        <v>0</v>
      </c>
      <c r="AH56" s="229">
        <f>'Result Entry'!AI58</f>
        <v>0</v>
      </c>
      <c r="AI56" s="229">
        <f>'Result Entry'!AJ58</f>
        <v>0</v>
      </c>
      <c r="AJ56" s="230">
        <f>'Result Entry'!AK58</f>
        <v>0</v>
      </c>
      <c r="AK56" s="229">
        <f>'Result Entry'!AL58</f>
        <v>0</v>
      </c>
      <c r="AL56" s="101">
        <f>'Result Entry'!AM58</f>
        <v>0</v>
      </c>
      <c r="AM56" s="231" t="str">
        <f>'Result Entry'!AN58</f>
        <v/>
      </c>
      <c r="AN56" s="232">
        <f>'Result Entry'!AO58</f>
        <v>0</v>
      </c>
      <c r="AO56" s="224">
        <f>'Result Entry'!AP58</f>
        <v>0</v>
      </c>
      <c r="AP56" s="224">
        <f>'Result Entry'!AQ58</f>
        <v>0</v>
      </c>
      <c r="AQ56" s="225">
        <f>'Result Entry'!AR58</f>
        <v>0</v>
      </c>
      <c r="AR56" s="226">
        <f>'Result Entry'!AS58</f>
        <v>0</v>
      </c>
      <c r="AS56" s="226">
        <f>'Result Entry'!AT58</f>
        <v>0</v>
      </c>
      <c r="AT56" s="227">
        <f>'Result Entry'!AU58</f>
        <v>0</v>
      </c>
      <c r="AU56" s="228">
        <f>'Result Entry'!AV58</f>
        <v>0</v>
      </c>
      <c r="AV56" s="229">
        <f>'Result Entry'!AW58</f>
        <v>0</v>
      </c>
      <c r="AW56" s="229">
        <f>'Result Entry'!AX58</f>
        <v>0</v>
      </c>
      <c r="AX56" s="229">
        <f>'Result Entry'!AY58</f>
        <v>0</v>
      </c>
      <c r="AY56" s="230">
        <f>'Result Entry'!AZ58</f>
        <v>0</v>
      </c>
      <c r="AZ56" s="229">
        <f>'Result Entry'!BA58</f>
        <v>0</v>
      </c>
      <c r="BA56" s="101">
        <f>'Result Entry'!BB58</f>
        <v>0</v>
      </c>
      <c r="BB56" s="231" t="str">
        <f>'Result Entry'!BC58</f>
        <v/>
      </c>
      <c r="BC56" s="232">
        <f>'Result Entry'!BD58</f>
        <v>0</v>
      </c>
      <c r="BD56" s="224">
        <f>'Result Entry'!BE58</f>
        <v>0</v>
      </c>
      <c r="BE56" s="224">
        <f>'Result Entry'!BF58</f>
        <v>0</v>
      </c>
      <c r="BF56" s="225">
        <f>'Result Entry'!BG58</f>
        <v>0</v>
      </c>
      <c r="BG56" s="226">
        <f>'Result Entry'!BH58</f>
        <v>0</v>
      </c>
      <c r="BH56" s="226">
        <f>'Result Entry'!BI58</f>
        <v>0</v>
      </c>
      <c r="BI56" s="227">
        <f>'Result Entry'!BJ58</f>
        <v>0</v>
      </c>
      <c r="BJ56" s="228">
        <f>'Result Entry'!BK58</f>
        <v>0</v>
      </c>
      <c r="BK56" s="229">
        <f>'Result Entry'!BL58</f>
        <v>0</v>
      </c>
      <c r="BL56" s="229">
        <f>'Result Entry'!BM58</f>
        <v>0</v>
      </c>
      <c r="BM56" s="229">
        <f>'Result Entry'!BN58</f>
        <v>0</v>
      </c>
      <c r="BN56" s="230">
        <f>'Result Entry'!BO58</f>
        <v>0</v>
      </c>
      <c r="BO56" s="229">
        <f>'Result Entry'!BP58</f>
        <v>0</v>
      </c>
      <c r="BP56" s="101">
        <f>'Result Entry'!BQ58</f>
        <v>0</v>
      </c>
      <c r="BQ56" s="231" t="str">
        <f>'Result Entry'!BR58</f>
        <v/>
      </c>
      <c r="BR56" s="232">
        <f>'Result Entry'!BS58</f>
        <v>0</v>
      </c>
      <c r="BS56" s="224">
        <f>'Result Entry'!BT58</f>
        <v>0</v>
      </c>
      <c r="BT56" s="224">
        <f>'Result Entry'!BU58</f>
        <v>0</v>
      </c>
      <c r="BU56" s="225">
        <f>'Result Entry'!BV58</f>
        <v>0</v>
      </c>
      <c r="BV56" s="226">
        <f>'Result Entry'!BW58</f>
        <v>0</v>
      </c>
      <c r="BW56" s="226">
        <f>'Result Entry'!BX58</f>
        <v>0</v>
      </c>
      <c r="BX56" s="227">
        <f>'Result Entry'!BY58</f>
        <v>0</v>
      </c>
      <c r="BY56" s="228">
        <f>'Result Entry'!BZ58</f>
        <v>0</v>
      </c>
      <c r="BZ56" s="229">
        <f>'Result Entry'!CA58</f>
        <v>0</v>
      </c>
      <c r="CA56" s="229">
        <f>'Result Entry'!CB58</f>
        <v>0</v>
      </c>
      <c r="CB56" s="229">
        <f>'Result Entry'!CC58</f>
        <v>0</v>
      </c>
      <c r="CC56" s="230">
        <f>'Result Entry'!CD58</f>
        <v>0</v>
      </c>
      <c r="CD56" s="229">
        <f>'Result Entry'!CE58</f>
        <v>0</v>
      </c>
      <c r="CE56" s="101">
        <f>'Result Entry'!CF58</f>
        <v>0</v>
      </c>
      <c r="CF56" s="231" t="str">
        <f>'Result Entry'!CG58</f>
        <v/>
      </c>
      <c r="CG56" s="241">
        <f>'Result Entry'!CH58</f>
        <v>0</v>
      </c>
      <c r="CH56" s="234">
        <f>'Result Entry'!CI58</f>
        <v>0</v>
      </c>
      <c r="CI56" s="234">
        <f>'Result Entry'!CJ58</f>
        <v>0</v>
      </c>
      <c r="CJ56" s="234">
        <f>'Result Entry'!CK58</f>
        <v>0</v>
      </c>
      <c r="CK56" s="234">
        <f>'Result Entry'!CL58</f>
        <v>0</v>
      </c>
      <c r="CL56" s="242">
        <f>'Result Entry'!CM58</f>
        <v>0</v>
      </c>
      <c r="CM56" s="101">
        <f>'Result Entry'!CN58</f>
        <v>0</v>
      </c>
      <c r="CN56" s="231" t="str">
        <f>'Result Entry'!CO58</f>
        <v/>
      </c>
      <c r="CO56" s="241">
        <f>'Result Entry'!CP58</f>
        <v>0</v>
      </c>
      <c r="CP56" s="234">
        <f>'Result Entry'!CQ58</f>
        <v>0</v>
      </c>
      <c r="CQ56" s="234">
        <f>'Result Entry'!CR58</f>
        <v>0</v>
      </c>
      <c r="CR56" s="234">
        <f>'Result Entry'!CS58</f>
        <v>0</v>
      </c>
      <c r="CS56" s="234">
        <f>'Result Entry'!CT58</f>
        <v>0</v>
      </c>
      <c r="CT56" s="242">
        <f>'Result Entry'!CU58</f>
        <v>0</v>
      </c>
      <c r="CU56" s="101">
        <f>'Result Entry'!CV58</f>
        <v>0</v>
      </c>
      <c r="CV56" s="231" t="str">
        <f>'Result Entry'!CW58</f>
        <v/>
      </c>
      <c r="CW56" s="241">
        <f>'Result Entry'!CX58</f>
        <v>0</v>
      </c>
      <c r="CX56" s="234">
        <f>'Result Entry'!CY58</f>
        <v>0</v>
      </c>
      <c r="CY56" s="234">
        <f>'Result Entry'!CZ58</f>
        <v>0</v>
      </c>
      <c r="CZ56" s="234">
        <f>'Result Entry'!DA58</f>
        <v>0</v>
      </c>
      <c r="DA56" s="234">
        <f>'Result Entry'!DB58</f>
        <v>0</v>
      </c>
      <c r="DB56" s="242">
        <f>'Result Entry'!DC58</f>
        <v>0</v>
      </c>
      <c r="DC56" s="101">
        <f>'Result Entry'!DD58</f>
        <v>0</v>
      </c>
      <c r="DD56" s="231" t="str">
        <f>'Result Entry'!DE58</f>
        <v/>
      </c>
      <c r="DE56" s="241">
        <f>'Result Entry'!DF58</f>
        <v>0</v>
      </c>
      <c r="DF56" s="234">
        <f>'Result Entry'!DG58</f>
        <v>0</v>
      </c>
      <c r="DG56" s="234">
        <f>'Result Entry'!DH58</f>
        <v>0</v>
      </c>
      <c r="DH56" s="234">
        <f>'Result Entry'!DI58</f>
        <v>0</v>
      </c>
      <c r="DI56" s="234">
        <f>'Result Entry'!DJ58</f>
        <v>0</v>
      </c>
      <c r="DJ56" s="242">
        <f>'Result Entry'!DK58</f>
        <v>0</v>
      </c>
      <c r="DK56" s="101" t="str">
        <f>'Result Entry'!DL58</f>
        <v/>
      </c>
      <c r="DL56" s="231" t="str">
        <f>'Result Entry'!DM58</f>
        <v/>
      </c>
      <c r="DM56" s="243">
        <f>'Result Entry'!DN58</f>
        <v>0</v>
      </c>
      <c r="DN56" s="244">
        <f>'Result Entry'!DO58</f>
        <v>0</v>
      </c>
      <c r="DO56" s="245" t="str">
        <f>'Result Entry'!DP58</f>
        <v/>
      </c>
      <c r="DP56" s="237">
        <f>'Result Entry'!DQ58</f>
        <v>900</v>
      </c>
      <c r="DQ56" s="238">
        <f>'Result Entry'!DR58</f>
        <v>0</v>
      </c>
      <c r="DR56" s="295">
        <f>'Result Entry'!DS58</f>
        <v>0</v>
      </c>
      <c r="DS56" s="101" t="str">
        <f>'Result Entry'!DT58</f>
        <v/>
      </c>
      <c r="DT56" s="101" t="str">
        <f>'Result Entry'!DU58</f>
        <v/>
      </c>
      <c r="DU56" s="101" t="str">
        <f>'Result Entry'!DV58</f>
        <v/>
      </c>
      <c r="DV56" s="239" t="str">
        <f>'Result Entry'!DW58</f>
        <v/>
      </c>
    </row>
    <row r="57" spans="1:126">
      <c r="A57" s="867"/>
      <c r="B57" s="192">
        <f t="shared" si="0"/>
        <v>0</v>
      </c>
      <c r="C57" s="99">
        <f>'Result Entry'!D59</f>
        <v>0</v>
      </c>
      <c r="D57" s="99">
        <f>'Result Entry'!E59</f>
        <v>0</v>
      </c>
      <c r="E57" s="99">
        <f>'Result Entry'!F59</f>
        <v>0</v>
      </c>
      <c r="F57" s="101">
        <f>'Result Entry'!G59</f>
        <v>0</v>
      </c>
      <c r="G57" s="101">
        <f>'Result Entry'!H59</f>
        <v>0</v>
      </c>
      <c r="H57" s="101">
        <f>'Result Entry'!I59</f>
        <v>0</v>
      </c>
      <c r="I57" s="191">
        <f>'Result Entry'!J59</f>
        <v>0</v>
      </c>
      <c r="J57" s="240">
        <f>'Result Entry'!K59</f>
        <v>0</v>
      </c>
      <c r="K57" s="224">
        <f>'Result Entry'!L59</f>
        <v>0</v>
      </c>
      <c r="L57" s="224">
        <f>'Result Entry'!M59</f>
        <v>0</v>
      </c>
      <c r="M57" s="225">
        <f>'Result Entry'!N59</f>
        <v>0</v>
      </c>
      <c r="N57" s="226">
        <f>'Result Entry'!O59</f>
        <v>0</v>
      </c>
      <c r="O57" s="226">
        <f>'Result Entry'!P59</f>
        <v>0</v>
      </c>
      <c r="P57" s="227">
        <f>'Result Entry'!Q59</f>
        <v>0</v>
      </c>
      <c r="Q57" s="228">
        <f>'Result Entry'!R59</f>
        <v>0</v>
      </c>
      <c r="R57" s="229">
        <f>'Result Entry'!S59</f>
        <v>0</v>
      </c>
      <c r="S57" s="229">
        <f>'Result Entry'!T59</f>
        <v>0</v>
      </c>
      <c r="T57" s="229">
        <f>'Result Entry'!U59</f>
        <v>0</v>
      </c>
      <c r="U57" s="230">
        <f>'Result Entry'!V59</f>
        <v>0</v>
      </c>
      <c r="V57" s="229">
        <f>'Result Entry'!W59</f>
        <v>0</v>
      </c>
      <c r="W57" s="101">
        <f>'Result Entry'!X59</f>
        <v>0</v>
      </c>
      <c r="X57" s="231" t="str">
        <f>'Result Entry'!Y59</f>
        <v/>
      </c>
      <c r="Y57" s="232">
        <f>'Result Entry'!Z59</f>
        <v>0</v>
      </c>
      <c r="Z57" s="224">
        <f>'Result Entry'!AA59</f>
        <v>0</v>
      </c>
      <c r="AA57" s="224">
        <f>'Result Entry'!AB59</f>
        <v>0</v>
      </c>
      <c r="AB57" s="225">
        <f>'Result Entry'!AC59</f>
        <v>0</v>
      </c>
      <c r="AC57" s="226">
        <f>'Result Entry'!AD59</f>
        <v>0</v>
      </c>
      <c r="AD57" s="226">
        <f>'Result Entry'!AE59</f>
        <v>0</v>
      </c>
      <c r="AE57" s="227">
        <f>'Result Entry'!AF59</f>
        <v>0</v>
      </c>
      <c r="AF57" s="228">
        <f>'Result Entry'!AG59</f>
        <v>0</v>
      </c>
      <c r="AG57" s="229">
        <f>'Result Entry'!AH59</f>
        <v>0</v>
      </c>
      <c r="AH57" s="229">
        <f>'Result Entry'!AI59</f>
        <v>0</v>
      </c>
      <c r="AI57" s="229">
        <f>'Result Entry'!AJ59</f>
        <v>0</v>
      </c>
      <c r="AJ57" s="230">
        <f>'Result Entry'!AK59</f>
        <v>0</v>
      </c>
      <c r="AK57" s="229">
        <f>'Result Entry'!AL59</f>
        <v>0</v>
      </c>
      <c r="AL57" s="101">
        <f>'Result Entry'!AM59</f>
        <v>0</v>
      </c>
      <c r="AM57" s="231" t="str">
        <f>'Result Entry'!AN59</f>
        <v/>
      </c>
      <c r="AN57" s="232">
        <f>'Result Entry'!AO59</f>
        <v>0</v>
      </c>
      <c r="AO57" s="224">
        <f>'Result Entry'!AP59</f>
        <v>0</v>
      </c>
      <c r="AP57" s="224">
        <f>'Result Entry'!AQ59</f>
        <v>0</v>
      </c>
      <c r="AQ57" s="225">
        <f>'Result Entry'!AR59</f>
        <v>0</v>
      </c>
      <c r="AR57" s="226">
        <f>'Result Entry'!AS59</f>
        <v>0</v>
      </c>
      <c r="AS57" s="226">
        <f>'Result Entry'!AT59</f>
        <v>0</v>
      </c>
      <c r="AT57" s="227">
        <f>'Result Entry'!AU59</f>
        <v>0</v>
      </c>
      <c r="AU57" s="228">
        <f>'Result Entry'!AV59</f>
        <v>0</v>
      </c>
      <c r="AV57" s="229">
        <f>'Result Entry'!AW59</f>
        <v>0</v>
      </c>
      <c r="AW57" s="229">
        <f>'Result Entry'!AX59</f>
        <v>0</v>
      </c>
      <c r="AX57" s="229">
        <f>'Result Entry'!AY59</f>
        <v>0</v>
      </c>
      <c r="AY57" s="230">
        <f>'Result Entry'!AZ59</f>
        <v>0</v>
      </c>
      <c r="AZ57" s="229">
        <f>'Result Entry'!BA59</f>
        <v>0</v>
      </c>
      <c r="BA57" s="101">
        <f>'Result Entry'!BB59</f>
        <v>0</v>
      </c>
      <c r="BB57" s="231" t="str">
        <f>'Result Entry'!BC59</f>
        <v/>
      </c>
      <c r="BC57" s="232">
        <f>'Result Entry'!BD59</f>
        <v>0</v>
      </c>
      <c r="BD57" s="224">
        <f>'Result Entry'!BE59</f>
        <v>0</v>
      </c>
      <c r="BE57" s="224">
        <f>'Result Entry'!BF59</f>
        <v>0</v>
      </c>
      <c r="BF57" s="225">
        <f>'Result Entry'!BG59</f>
        <v>0</v>
      </c>
      <c r="BG57" s="226">
        <f>'Result Entry'!BH59</f>
        <v>0</v>
      </c>
      <c r="BH57" s="226">
        <f>'Result Entry'!BI59</f>
        <v>0</v>
      </c>
      <c r="BI57" s="227">
        <f>'Result Entry'!BJ59</f>
        <v>0</v>
      </c>
      <c r="BJ57" s="228">
        <f>'Result Entry'!BK59</f>
        <v>0</v>
      </c>
      <c r="BK57" s="229">
        <f>'Result Entry'!BL59</f>
        <v>0</v>
      </c>
      <c r="BL57" s="229">
        <f>'Result Entry'!BM59</f>
        <v>0</v>
      </c>
      <c r="BM57" s="229">
        <f>'Result Entry'!BN59</f>
        <v>0</v>
      </c>
      <c r="BN57" s="230">
        <f>'Result Entry'!BO59</f>
        <v>0</v>
      </c>
      <c r="BO57" s="229">
        <f>'Result Entry'!BP59</f>
        <v>0</v>
      </c>
      <c r="BP57" s="101">
        <f>'Result Entry'!BQ59</f>
        <v>0</v>
      </c>
      <c r="BQ57" s="231" t="str">
        <f>'Result Entry'!BR59</f>
        <v/>
      </c>
      <c r="BR57" s="232">
        <f>'Result Entry'!BS59</f>
        <v>0</v>
      </c>
      <c r="BS57" s="224">
        <f>'Result Entry'!BT59</f>
        <v>0</v>
      </c>
      <c r="BT57" s="224">
        <f>'Result Entry'!BU59</f>
        <v>0</v>
      </c>
      <c r="BU57" s="225">
        <f>'Result Entry'!BV59</f>
        <v>0</v>
      </c>
      <c r="BV57" s="226">
        <f>'Result Entry'!BW59</f>
        <v>0</v>
      </c>
      <c r="BW57" s="226">
        <f>'Result Entry'!BX59</f>
        <v>0</v>
      </c>
      <c r="BX57" s="227">
        <f>'Result Entry'!BY59</f>
        <v>0</v>
      </c>
      <c r="BY57" s="228">
        <f>'Result Entry'!BZ59</f>
        <v>0</v>
      </c>
      <c r="BZ57" s="229">
        <f>'Result Entry'!CA59</f>
        <v>0</v>
      </c>
      <c r="CA57" s="229">
        <f>'Result Entry'!CB59</f>
        <v>0</v>
      </c>
      <c r="CB57" s="229">
        <f>'Result Entry'!CC59</f>
        <v>0</v>
      </c>
      <c r="CC57" s="230">
        <f>'Result Entry'!CD59</f>
        <v>0</v>
      </c>
      <c r="CD57" s="229">
        <f>'Result Entry'!CE59</f>
        <v>0</v>
      </c>
      <c r="CE57" s="101">
        <f>'Result Entry'!CF59</f>
        <v>0</v>
      </c>
      <c r="CF57" s="231" t="str">
        <f>'Result Entry'!CG59</f>
        <v/>
      </c>
      <c r="CG57" s="241">
        <f>'Result Entry'!CH59</f>
        <v>0</v>
      </c>
      <c r="CH57" s="234">
        <f>'Result Entry'!CI59</f>
        <v>0</v>
      </c>
      <c r="CI57" s="234">
        <f>'Result Entry'!CJ59</f>
        <v>0</v>
      </c>
      <c r="CJ57" s="234">
        <f>'Result Entry'!CK59</f>
        <v>0</v>
      </c>
      <c r="CK57" s="234">
        <f>'Result Entry'!CL59</f>
        <v>0</v>
      </c>
      <c r="CL57" s="242">
        <f>'Result Entry'!CM59</f>
        <v>0</v>
      </c>
      <c r="CM57" s="101">
        <f>'Result Entry'!CN59</f>
        <v>0</v>
      </c>
      <c r="CN57" s="231" t="str">
        <f>'Result Entry'!CO59</f>
        <v/>
      </c>
      <c r="CO57" s="241">
        <f>'Result Entry'!CP59</f>
        <v>0</v>
      </c>
      <c r="CP57" s="234">
        <f>'Result Entry'!CQ59</f>
        <v>0</v>
      </c>
      <c r="CQ57" s="234">
        <f>'Result Entry'!CR59</f>
        <v>0</v>
      </c>
      <c r="CR57" s="234">
        <f>'Result Entry'!CS59</f>
        <v>0</v>
      </c>
      <c r="CS57" s="234">
        <f>'Result Entry'!CT59</f>
        <v>0</v>
      </c>
      <c r="CT57" s="242">
        <f>'Result Entry'!CU59</f>
        <v>0</v>
      </c>
      <c r="CU57" s="101">
        <f>'Result Entry'!CV59</f>
        <v>0</v>
      </c>
      <c r="CV57" s="231" t="str">
        <f>'Result Entry'!CW59</f>
        <v/>
      </c>
      <c r="CW57" s="241">
        <f>'Result Entry'!CX59</f>
        <v>0</v>
      </c>
      <c r="CX57" s="234">
        <f>'Result Entry'!CY59</f>
        <v>0</v>
      </c>
      <c r="CY57" s="234">
        <f>'Result Entry'!CZ59</f>
        <v>0</v>
      </c>
      <c r="CZ57" s="234">
        <f>'Result Entry'!DA59</f>
        <v>0</v>
      </c>
      <c r="DA57" s="234">
        <f>'Result Entry'!DB59</f>
        <v>0</v>
      </c>
      <c r="DB57" s="242">
        <f>'Result Entry'!DC59</f>
        <v>0</v>
      </c>
      <c r="DC57" s="101">
        <f>'Result Entry'!DD59</f>
        <v>0</v>
      </c>
      <c r="DD57" s="231" t="str">
        <f>'Result Entry'!DE59</f>
        <v/>
      </c>
      <c r="DE57" s="241">
        <f>'Result Entry'!DF59</f>
        <v>0</v>
      </c>
      <c r="DF57" s="234">
        <f>'Result Entry'!DG59</f>
        <v>0</v>
      </c>
      <c r="DG57" s="234">
        <f>'Result Entry'!DH59</f>
        <v>0</v>
      </c>
      <c r="DH57" s="234">
        <f>'Result Entry'!DI59</f>
        <v>0</v>
      </c>
      <c r="DI57" s="234">
        <f>'Result Entry'!DJ59</f>
        <v>0</v>
      </c>
      <c r="DJ57" s="242">
        <f>'Result Entry'!DK59</f>
        <v>0</v>
      </c>
      <c r="DK57" s="101" t="str">
        <f>'Result Entry'!DL59</f>
        <v/>
      </c>
      <c r="DL57" s="231" t="str">
        <f>'Result Entry'!DM59</f>
        <v/>
      </c>
      <c r="DM57" s="243">
        <f>'Result Entry'!DN59</f>
        <v>0</v>
      </c>
      <c r="DN57" s="244">
        <f>'Result Entry'!DO59</f>
        <v>0</v>
      </c>
      <c r="DO57" s="245" t="str">
        <f>'Result Entry'!DP59</f>
        <v/>
      </c>
      <c r="DP57" s="237">
        <f>'Result Entry'!DQ59</f>
        <v>900</v>
      </c>
      <c r="DQ57" s="238">
        <f>'Result Entry'!DR59</f>
        <v>0</v>
      </c>
      <c r="DR57" s="295">
        <f>'Result Entry'!DS59</f>
        <v>0</v>
      </c>
      <c r="DS57" s="101" t="str">
        <f>'Result Entry'!DT59</f>
        <v/>
      </c>
      <c r="DT57" s="101" t="str">
        <f>'Result Entry'!DU59</f>
        <v/>
      </c>
      <c r="DU57" s="101" t="str">
        <f>'Result Entry'!DV59</f>
        <v/>
      </c>
      <c r="DV57" s="239" t="str">
        <f>'Result Entry'!DW59</f>
        <v/>
      </c>
    </row>
    <row r="58" spans="1:126">
      <c r="A58" s="867"/>
      <c r="B58" s="192">
        <f t="shared" si="0"/>
        <v>0</v>
      </c>
      <c r="C58" s="99">
        <f>'Result Entry'!D60</f>
        <v>0</v>
      </c>
      <c r="D58" s="99">
        <f>'Result Entry'!E60</f>
        <v>0</v>
      </c>
      <c r="E58" s="99">
        <f>'Result Entry'!F60</f>
        <v>0</v>
      </c>
      <c r="F58" s="101">
        <f>'Result Entry'!G60</f>
        <v>0</v>
      </c>
      <c r="G58" s="101">
        <f>'Result Entry'!H60</f>
        <v>0</v>
      </c>
      <c r="H58" s="101">
        <f>'Result Entry'!I60</f>
        <v>0</v>
      </c>
      <c r="I58" s="191">
        <f>'Result Entry'!J60</f>
        <v>0</v>
      </c>
      <c r="J58" s="240">
        <f>'Result Entry'!K60</f>
        <v>0</v>
      </c>
      <c r="K58" s="224">
        <f>'Result Entry'!L60</f>
        <v>0</v>
      </c>
      <c r="L58" s="224">
        <f>'Result Entry'!M60</f>
        <v>0</v>
      </c>
      <c r="M58" s="225">
        <f>'Result Entry'!N60</f>
        <v>0</v>
      </c>
      <c r="N58" s="226">
        <f>'Result Entry'!O60</f>
        <v>0</v>
      </c>
      <c r="O58" s="226">
        <f>'Result Entry'!P60</f>
        <v>0</v>
      </c>
      <c r="P58" s="227">
        <f>'Result Entry'!Q60</f>
        <v>0</v>
      </c>
      <c r="Q58" s="228">
        <f>'Result Entry'!R60</f>
        <v>0</v>
      </c>
      <c r="R58" s="229">
        <f>'Result Entry'!S60</f>
        <v>0</v>
      </c>
      <c r="S58" s="229">
        <f>'Result Entry'!T60</f>
        <v>0</v>
      </c>
      <c r="T58" s="229">
        <f>'Result Entry'!U60</f>
        <v>0</v>
      </c>
      <c r="U58" s="230">
        <f>'Result Entry'!V60</f>
        <v>0</v>
      </c>
      <c r="V58" s="229">
        <f>'Result Entry'!W60</f>
        <v>0</v>
      </c>
      <c r="W58" s="101">
        <f>'Result Entry'!X60</f>
        <v>0</v>
      </c>
      <c r="X58" s="231" t="str">
        <f>'Result Entry'!Y60</f>
        <v/>
      </c>
      <c r="Y58" s="232">
        <f>'Result Entry'!Z60</f>
        <v>0</v>
      </c>
      <c r="Z58" s="224">
        <f>'Result Entry'!AA60</f>
        <v>0</v>
      </c>
      <c r="AA58" s="224">
        <f>'Result Entry'!AB60</f>
        <v>0</v>
      </c>
      <c r="AB58" s="225">
        <f>'Result Entry'!AC60</f>
        <v>0</v>
      </c>
      <c r="AC58" s="226">
        <f>'Result Entry'!AD60</f>
        <v>0</v>
      </c>
      <c r="AD58" s="226">
        <f>'Result Entry'!AE60</f>
        <v>0</v>
      </c>
      <c r="AE58" s="227">
        <f>'Result Entry'!AF60</f>
        <v>0</v>
      </c>
      <c r="AF58" s="228">
        <f>'Result Entry'!AG60</f>
        <v>0</v>
      </c>
      <c r="AG58" s="229">
        <f>'Result Entry'!AH60</f>
        <v>0</v>
      </c>
      <c r="AH58" s="229">
        <f>'Result Entry'!AI60</f>
        <v>0</v>
      </c>
      <c r="AI58" s="229">
        <f>'Result Entry'!AJ60</f>
        <v>0</v>
      </c>
      <c r="AJ58" s="230">
        <f>'Result Entry'!AK60</f>
        <v>0</v>
      </c>
      <c r="AK58" s="229">
        <f>'Result Entry'!AL60</f>
        <v>0</v>
      </c>
      <c r="AL58" s="101">
        <f>'Result Entry'!AM60</f>
        <v>0</v>
      </c>
      <c r="AM58" s="231" t="str">
        <f>'Result Entry'!AN60</f>
        <v/>
      </c>
      <c r="AN58" s="232">
        <f>'Result Entry'!AO60</f>
        <v>0</v>
      </c>
      <c r="AO58" s="224">
        <f>'Result Entry'!AP60</f>
        <v>0</v>
      </c>
      <c r="AP58" s="224">
        <f>'Result Entry'!AQ60</f>
        <v>0</v>
      </c>
      <c r="AQ58" s="225">
        <f>'Result Entry'!AR60</f>
        <v>0</v>
      </c>
      <c r="AR58" s="226">
        <f>'Result Entry'!AS60</f>
        <v>0</v>
      </c>
      <c r="AS58" s="226">
        <f>'Result Entry'!AT60</f>
        <v>0</v>
      </c>
      <c r="AT58" s="227">
        <f>'Result Entry'!AU60</f>
        <v>0</v>
      </c>
      <c r="AU58" s="228">
        <f>'Result Entry'!AV60</f>
        <v>0</v>
      </c>
      <c r="AV58" s="229">
        <f>'Result Entry'!AW60</f>
        <v>0</v>
      </c>
      <c r="AW58" s="229">
        <f>'Result Entry'!AX60</f>
        <v>0</v>
      </c>
      <c r="AX58" s="229">
        <f>'Result Entry'!AY60</f>
        <v>0</v>
      </c>
      <c r="AY58" s="230">
        <f>'Result Entry'!AZ60</f>
        <v>0</v>
      </c>
      <c r="AZ58" s="229">
        <f>'Result Entry'!BA60</f>
        <v>0</v>
      </c>
      <c r="BA58" s="101">
        <f>'Result Entry'!BB60</f>
        <v>0</v>
      </c>
      <c r="BB58" s="231" t="str">
        <f>'Result Entry'!BC60</f>
        <v/>
      </c>
      <c r="BC58" s="232">
        <f>'Result Entry'!BD60</f>
        <v>0</v>
      </c>
      <c r="BD58" s="224">
        <f>'Result Entry'!BE60</f>
        <v>0</v>
      </c>
      <c r="BE58" s="224">
        <f>'Result Entry'!BF60</f>
        <v>0</v>
      </c>
      <c r="BF58" s="225">
        <f>'Result Entry'!BG60</f>
        <v>0</v>
      </c>
      <c r="BG58" s="226">
        <f>'Result Entry'!BH60</f>
        <v>0</v>
      </c>
      <c r="BH58" s="226">
        <f>'Result Entry'!BI60</f>
        <v>0</v>
      </c>
      <c r="BI58" s="227">
        <f>'Result Entry'!BJ60</f>
        <v>0</v>
      </c>
      <c r="BJ58" s="228">
        <f>'Result Entry'!BK60</f>
        <v>0</v>
      </c>
      <c r="BK58" s="229">
        <f>'Result Entry'!BL60</f>
        <v>0</v>
      </c>
      <c r="BL58" s="229">
        <f>'Result Entry'!BM60</f>
        <v>0</v>
      </c>
      <c r="BM58" s="229">
        <f>'Result Entry'!BN60</f>
        <v>0</v>
      </c>
      <c r="BN58" s="230">
        <f>'Result Entry'!BO60</f>
        <v>0</v>
      </c>
      <c r="BO58" s="229">
        <f>'Result Entry'!BP60</f>
        <v>0</v>
      </c>
      <c r="BP58" s="101">
        <f>'Result Entry'!BQ60</f>
        <v>0</v>
      </c>
      <c r="BQ58" s="231" t="str">
        <f>'Result Entry'!BR60</f>
        <v/>
      </c>
      <c r="BR58" s="232">
        <f>'Result Entry'!BS60</f>
        <v>0</v>
      </c>
      <c r="BS58" s="224">
        <f>'Result Entry'!BT60</f>
        <v>0</v>
      </c>
      <c r="BT58" s="224">
        <f>'Result Entry'!BU60</f>
        <v>0</v>
      </c>
      <c r="BU58" s="225">
        <f>'Result Entry'!BV60</f>
        <v>0</v>
      </c>
      <c r="BV58" s="226">
        <f>'Result Entry'!BW60</f>
        <v>0</v>
      </c>
      <c r="BW58" s="226">
        <f>'Result Entry'!BX60</f>
        <v>0</v>
      </c>
      <c r="BX58" s="227">
        <f>'Result Entry'!BY60</f>
        <v>0</v>
      </c>
      <c r="BY58" s="228">
        <f>'Result Entry'!BZ60</f>
        <v>0</v>
      </c>
      <c r="BZ58" s="229">
        <f>'Result Entry'!CA60</f>
        <v>0</v>
      </c>
      <c r="CA58" s="229">
        <f>'Result Entry'!CB60</f>
        <v>0</v>
      </c>
      <c r="CB58" s="229">
        <f>'Result Entry'!CC60</f>
        <v>0</v>
      </c>
      <c r="CC58" s="230">
        <f>'Result Entry'!CD60</f>
        <v>0</v>
      </c>
      <c r="CD58" s="229">
        <f>'Result Entry'!CE60</f>
        <v>0</v>
      </c>
      <c r="CE58" s="101">
        <f>'Result Entry'!CF60</f>
        <v>0</v>
      </c>
      <c r="CF58" s="231" t="str">
        <f>'Result Entry'!CG60</f>
        <v/>
      </c>
      <c r="CG58" s="241">
        <f>'Result Entry'!CH60</f>
        <v>0</v>
      </c>
      <c r="CH58" s="234">
        <f>'Result Entry'!CI60</f>
        <v>0</v>
      </c>
      <c r="CI58" s="234">
        <f>'Result Entry'!CJ60</f>
        <v>0</v>
      </c>
      <c r="CJ58" s="234">
        <f>'Result Entry'!CK60</f>
        <v>0</v>
      </c>
      <c r="CK58" s="234">
        <f>'Result Entry'!CL60</f>
        <v>0</v>
      </c>
      <c r="CL58" s="242">
        <f>'Result Entry'!CM60</f>
        <v>0</v>
      </c>
      <c r="CM58" s="101">
        <f>'Result Entry'!CN60</f>
        <v>0</v>
      </c>
      <c r="CN58" s="231" t="str">
        <f>'Result Entry'!CO60</f>
        <v/>
      </c>
      <c r="CO58" s="241">
        <f>'Result Entry'!CP60</f>
        <v>0</v>
      </c>
      <c r="CP58" s="234">
        <f>'Result Entry'!CQ60</f>
        <v>0</v>
      </c>
      <c r="CQ58" s="234">
        <f>'Result Entry'!CR60</f>
        <v>0</v>
      </c>
      <c r="CR58" s="234">
        <f>'Result Entry'!CS60</f>
        <v>0</v>
      </c>
      <c r="CS58" s="234">
        <f>'Result Entry'!CT60</f>
        <v>0</v>
      </c>
      <c r="CT58" s="242">
        <f>'Result Entry'!CU60</f>
        <v>0</v>
      </c>
      <c r="CU58" s="101">
        <f>'Result Entry'!CV60</f>
        <v>0</v>
      </c>
      <c r="CV58" s="231" t="str">
        <f>'Result Entry'!CW60</f>
        <v/>
      </c>
      <c r="CW58" s="241">
        <f>'Result Entry'!CX60</f>
        <v>0</v>
      </c>
      <c r="CX58" s="234">
        <f>'Result Entry'!CY60</f>
        <v>0</v>
      </c>
      <c r="CY58" s="234">
        <f>'Result Entry'!CZ60</f>
        <v>0</v>
      </c>
      <c r="CZ58" s="234">
        <f>'Result Entry'!DA60</f>
        <v>0</v>
      </c>
      <c r="DA58" s="234">
        <f>'Result Entry'!DB60</f>
        <v>0</v>
      </c>
      <c r="DB58" s="242">
        <f>'Result Entry'!DC60</f>
        <v>0</v>
      </c>
      <c r="DC58" s="101">
        <f>'Result Entry'!DD60</f>
        <v>0</v>
      </c>
      <c r="DD58" s="231" t="str">
        <f>'Result Entry'!DE60</f>
        <v/>
      </c>
      <c r="DE58" s="241">
        <f>'Result Entry'!DF60</f>
        <v>0</v>
      </c>
      <c r="DF58" s="234">
        <f>'Result Entry'!DG60</f>
        <v>0</v>
      </c>
      <c r="DG58" s="234">
        <f>'Result Entry'!DH60</f>
        <v>0</v>
      </c>
      <c r="DH58" s="234">
        <f>'Result Entry'!DI60</f>
        <v>0</v>
      </c>
      <c r="DI58" s="234">
        <f>'Result Entry'!DJ60</f>
        <v>0</v>
      </c>
      <c r="DJ58" s="242">
        <f>'Result Entry'!DK60</f>
        <v>0</v>
      </c>
      <c r="DK58" s="101" t="str">
        <f>'Result Entry'!DL60</f>
        <v/>
      </c>
      <c r="DL58" s="231" t="str">
        <f>'Result Entry'!DM60</f>
        <v/>
      </c>
      <c r="DM58" s="243">
        <f>'Result Entry'!DN60</f>
        <v>0</v>
      </c>
      <c r="DN58" s="244">
        <f>'Result Entry'!DO60</f>
        <v>0</v>
      </c>
      <c r="DO58" s="245" t="str">
        <f>'Result Entry'!DP60</f>
        <v/>
      </c>
      <c r="DP58" s="237">
        <f>'Result Entry'!DQ60</f>
        <v>900</v>
      </c>
      <c r="DQ58" s="238">
        <f>'Result Entry'!DR60</f>
        <v>0</v>
      </c>
      <c r="DR58" s="295">
        <f>'Result Entry'!DS60</f>
        <v>0</v>
      </c>
      <c r="DS58" s="101" t="str">
        <f>'Result Entry'!DT60</f>
        <v/>
      </c>
      <c r="DT58" s="101" t="str">
        <f>'Result Entry'!DU60</f>
        <v/>
      </c>
      <c r="DU58" s="101" t="str">
        <f>'Result Entry'!DV60</f>
        <v/>
      </c>
      <c r="DV58" s="239" t="str">
        <f>'Result Entry'!DW60</f>
        <v/>
      </c>
    </row>
    <row r="59" spans="1:126">
      <c r="A59" s="867"/>
      <c r="B59" s="192">
        <f t="shared" si="0"/>
        <v>0</v>
      </c>
      <c r="C59" s="99">
        <f>'Result Entry'!D61</f>
        <v>0</v>
      </c>
      <c r="D59" s="99">
        <f>'Result Entry'!E61</f>
        <v>0</v>
      </c>
      <c r="E59" s="99">
        <f>'Result Entry'!F61</f>
        <v>0</v>
      </c>
      <c r="F59" s="101">
        <f>'Result Entry'!G61</f>
        <v>0</v>
      </c>
      <c r="G59" s="101">
        <f>'Result Entry'!H61</f>
        <v>0</v>
      </c>
      <c r="H59" s="101">
        <f>'Result Entry'!I61</f>
        <v>0</v>
      </c>
      <c r="I59" s="191">
        <f>'Result Entry'!J61</f>
        <v>0</v>
      </c>
      <c r="J59" s="240">
        <f>'Result Entry'!K61</f>
        <v>0</v>
      </c>
      <c r="K59" s="224">
        <f>'Result Entry'!L61</f>
        <v>0</v>
      </c>
      <c r="L59" s="224">
        <f>'Result Entry'!M61</f>
        <v>0</v>
      </c>
      <c r="M59" s="225">
        <f>'Result Entry'!N61</f>
        <v>0</v>
      </c>
      <c r="N59" s="226">
        <f>'Result Entry'!O61</f>
        <v>0</v>
      </c>
      <c r="O59" s="226">
        <f>'Result Entry'!P61</f>
        <v>0</v>
      </c>
      <c r="P59" s="227">
        <f>'Result Entry'!Q61</f>
        <v>0</v>
      </c>
      <c r="Q59" s="228">
        <f>'Result Entry'!R61</f>
        <v>0</v>
      </c>
      <c r="R59" s="229">
        <f>'Result Entry'!S61</f>
        <v>0</v>
      </c>
      <c r="S59" s="229">
        <f>'Result Entry'!T61</f>
        <v>0</v>
      </c>
      <c r="T59" s="229">
        <f>'Result Entry'!U61</f>
        <v>0</v>
      </c>
      <c r="U59" s="230">
        <f>'Result Entry'!V61</f>
        <v>0</v>
      </c>
      <c r="V59" s="229">
        <f>'Result Entry'!W61</f>
        <v>0</v>
      </c>
      <c r="W59" s="101">
        <f>'Result Entry'!X61</f>
        <v>0</v>
      </c>
      <c r="X59" s="231" t="str">
        <f>'Result Entry'!Y61</f>
        <v/>
      </c>
      <c r="Y59" s="232">
        <f>'Result Entry'!Z61</f>
        <v>0</v>
      </c>
      <c r="Z59" s="224">
        <f>'Result Entry'!AA61</f>
        <v>0</v>
      </c>
      <c r="AA59" s="224">
        <f>'Result Entry'!AB61</f>
        <v>0</v>
      </c>
      <c r="AB59" s="225">
        <f>'Result Entry'!AC61</f>
        <v>0</v>
      </c>
      <c r="AC59" s="226">
        <f>'Result Entry'!AD61</f>
        <v>0</v>
      </c>
      <c r="AD59" s="226">
        <f>'Result Entry'!AE61</f>
        <v>0</v>
      </c>
      <c r="AE59" s="227">
        <f>'Result Entry'!AF61</f>
        <v>0</v>
      </c>
      <c r="AF59" s="228">
        <f>'Result Entry'!AG61</f>
        <v>0</v>
      </c>
      <c r="AG59" s="229">
        <f>'Result Entry'!AH61</f>
        <v>0</v>
      </c>
      <c r="AH59" s="229">
        <f>'Result Entry'!AI61</f>
        <v>0</v>
      </c>
      <c r="AI59" s="229">
        <f>'Result Entry'!AJ61</f>
        <v>0</v>
      </c>
      <c r="AJ59" s="230">
        <f>'Result Entry'!AK61</f>
        <v>0</v>
      </c>
      <c r="AK59" s="229">
        <f>'Result Entry'!AL61</f>
        <v>0</v>
      </c>
      <c r="AL59" s="101">
        <f>'Result Entry'!AM61</f>
        <v>0</v>
      </c>
      <c r="AM59" s="231" t="str">
        <f>'Result Entry'!AN61</f>
        <v/>
      </c>
      <c r="AN59" s="232">
        <f>'Result Entry'!AO61</f>
        <v>0</v>
      </c>
      <c r="AO59" s="224">
        <f>'Result Entry'!AP61</f>
        <v>0</v>
      </c>
      <c r="AP59" s="224">
        <f>'Result Entry'!AQ61</f>
        <v>0</v>
      </c>
      <c r="AQ59" s="225">
        <f>'Result Entry'!AR61</f>
        <v>0</v>
      </c>
      <c r="AR59" s="226">
        <f>'Result Entry'!AS61</f>
        <v>0</v>
      </c>
      <c r="AS59" s="226">
        <f>'Result Entry'!AT61</f>
        <v>0</v>
      </c>
      <c r="AT59" s="227">
        <f>'Result Entry'!AU61</f>
        <v>0</v>
      </c>
      <c r="AU59" s="228">
        <f>'Result Entry'!AV61</f>
        <v>0</v>
      </c>
      <c r="AV59" s="229">
        <f>'Result Entry'!AW61</f>
        <v>0</v>
      </c>
      <c r="AW59" s="229">
        <f>'Result Entry'!AX61</f>
        <v>0</v>
      </c>
      <c r="AX59" s="229">
        <f>'Result Entry'!AY61</f>
        <v>0</v>
      </c>
      <c r="AY59" s="230">
        <f>'Result Entry'!AZ61</f>
        <v>0</v>
      </c>
      <c r="AZ59" s="229">
        <f>'Result Entry'!BA61</f>
        <v>0</v>
      </c>
      <c r="BA59" s="101">
        <f>'Result Entry'!BB61</f>
        <v>0</v>
      </c>
      <c r="BB59" s="231" t="str">
        <f>'Result Entry'!BC61</f>
        <v/>
      </c>
      <c r="BC59" s="232">
        <f>'Result Entry'!BD61</f>
        <v>0</v>
      </c>
      <c r="BD59" s="224">
        <f>'Result Entry'!BE61</f>
        <v>0</v>
      </c>
      <c r="BE59" s="224">
        <f>'Result Entry'!BF61</f>
        <v>0</v>
      </c>
      <c r="BF59" s="225">
        <f>'Result Entry'!BG61</f>
        <v>0</v>
      </c>
      <c r="BG59" s="226">
        <f>'Result Entry'!BH61</f>
        <v>0</v>
      </c>
      <c r="BH59" s="226">
        <f>'Result Entry'!BI61</f>
        <v>0</v>
      </c>
      <c r="BI59" s="227">
        <f>'Result Entry'!BJ61</f>
        <v>0</v>
      </c>
      <c r="BJ59" s="228">
        <f>'Result Entry'!BK61</f>
        <v>0</v>
      </c>
      <c r="BK59" s="229">
        <f>'Result Entry'!BL61</f>
        <v>0</v>
      </c>
      <c r="BL59" s="229">
        <f>'Result Entry'!BM61</f>
        <v>0</v>
      </c>
      <c r="BM59" s="229">
        <f>'Result Entry'!BN61</f>
        <v>0</v>
      </c>
      <c r="BN59" s="230">
        <f>'Result Entry'!BO61</f>
        <v>0</v>
      </c>
      <c r="BO59" s="229">
        <f>'Result Entry'!BP61</f>
        <v>0</v>
      </c>
      <c r="BP59" s="101">
        <f>'Result Entry'!BQ61</f>
        <v>0</v>
      </c>
      <c r="BQ59" s="231" t="str">
        <f>'Result Entry'!BR61</f>
        <v/>
      </c>
      <c r="BR59" s="232">
        <f>'Result Entry'!BS61</f>
        <v>0</v>
      </c>
      <c r="BS59" s="224">
        <f>'Result Entry'!BT61</f>
        <v>0</v>
      </c>
      <c r="BT59" s="224">
        <f>'Result Entry'!BU61</f>
        <v>0</v>
      </c>
      <c r="BU59" s="225">
        <f>'Result Entry'!BV61</f>
        <v>0</v>
      </c>
      <c r="BV59" s="226">
        <f>'Result Entry'!BW61</f>
        <v>0</v>
      </c>
      <c r="BW59" s="226">
        <f>'Result Entry'!BX61</f>
        <v>0</v>
      </c>
      <c r="BX59" s="227">
        <f>'Result Entry'!BY61</f>
        <v>0</v>
      </c>
      <c r="BY59" s="228">
        <f>'Result Entry'!BZ61</f>
        <v>0</v>
      </c>
      <c r="BZ59" s="229">
        <f>'Result Entry'!CA61</f>
        <v>0</v>
      </c>
      <c r="CA59" s="229">
        <f>'Result Entry'!CB61</f>
        <v>0</v>
      </c>
      <c r="CB59" s="229">
        <f>'Result Entry'!CC61</f>
        <v>0</v>
      </c>
      <c r="CC59" s="230">
        <f>'Result Entry'!CD61</f>
        <v>0</v>
      </c>
      <c r="CD59" s="229">
        <f>'Result Entry'!CE61</f>
        <v>0</v>
      </c>
      <c r="CE59" s="101">
        <f>'Result Entry'!CF61</f>
        <v>0</v>
      </c>
      <c r="CF59" s="231" t="str">
        <f>'Result Entry'!CG61</f>
        <v/>
      </c>
      <c r="CG59" s="241">
        <f>'Result Entry'!CH61</f>
        <v>0</v>
      </c>
      <c r="CH59" s="234">
        <f>'Result Entry'!CI61</f>
        <v>0</v>
      </c>
      <c r="CI59" s="234">
        <f>'Result Entry'!CJ61</f>
        <v>0</v>
      </c>
      <c r="CJ59" s="234">
        <f>'Result Entry'!CK61</f>
        <v>0</v>
      </c>
      <c r="CK59" s="234">
        <f>'Result Entry'!CL61</f>
        <v>0</v>
      </c>
      <c r="CL59" s="242">
        <f>'Result Entry'!CM61</f>
        <v>0</v>
      </c>
      <c r="CM59" s="101">
        <f>'Result Entry'!CN61</f>
        <v>0</v>
      </c>
      <c r="CN59" s="231" t="str">
        <f>'Result Entry'!CO61</f>
        <v/>
      </c>
      <c r="CO59" s="241">
        <f>'Result Entry'!CP61</f>
        <v>0</v>
      </c>
      <c r="CP59" s="234">
        <f>'Result Entry'!CQ61</f>
        <v>0</v>
      </c>
      <c r="CQ59" s="234">
        <f>'Result Entry'!CR61</f>
        <v>0</v>
      </c>
      <c r="CR59" s="234">
        <f>'Result Entry'!CS61</f>
        <v>0</v>
      </c>
      <c r="CS59" s="234">
        <f>'Result Entry'!CT61</f>
        <v>0</v>
      </c>
      <c r="CT59" s="242">
        <f>'Result Entry'!CU61</f>
        <v>0</v>
      </c>
      <c r="CU59" s="101">
        <f>'Result Entry'!CV61</f>
        <v>0</v>
      </c>
      <c r="CV59" s="231" t="str">
        <f>'Result Entry'!CW61</f>
        <v/>
      </c>
      <c r="CW59" s="241">
        <f>'Result Entry'!CX61</f>
        <v>0</v>
      </c>
      <c r="CX59" s="234">
        <f>'Result Entry'!CY61</f>
        <v>0</v>
      </c>
      <c r="CY59" s="234">
        <f>'Result Entry'!CZ61</f>
        <v>0</v>
      </c>
      <c r="CZ59" s="234">
        <f>'Result Entry'!DA61</f>
        <v>0</v>
      </c>
      <c r="DA59" s="234">
        <f>'Result Entry'!DB61</f>
        <v>0</v>
      </c>
      <c r="DB59" s="242">
        <f>'Result Entry'!DC61</f>
        <v>0</v>
      </c>
      <c r="DC59" s="101">
        <f>'Result Entry'!DD61</f>
        <v>0</v>
      </c>
      <c r="DD59" s="231" t="str">
        <f>'Result Entry'!DE61</f>
        <v/>
      </c>
      <c r="DE59" s="241">
        <f>'Result Entry'!DF61</f>
        <v>0</v>
      </c>
      <c r="DF59" s="234">
        <f>'Result Entry'!DG61</f>
        <v>0</v>
      </c>
      <c r="DG59" s="234">
        <f>'Result Entry'!DH61</f>
        <v>0</v>
      </c>
      <c r="DH59" s="234">
        <f>'Result Entry'!DI61</f>
        <v>0</v>
      </c>
      <c r="DI59" s="234">
        <f>'Result Entry'!DJ61</f>
        <v>0</v>
      </c>
      <c r="DJ59" s="242">
        <f>'Result Entry'!DK61</f>
        <v>0</v>
      </c>
      <c r="DK59" s="101" t="str">
        <f>'Result Entry'!DL61</f>
        <v/>
      </c>
      <c r="DL59" s="231" t="str">
        <f>'Result Entry'!DM61</f>
        <v/>
      </c>
      <c r="DM59" s="243">
        <f>'Result Entry'!DN61</f>
        <v>0</v>
      </c>
      <c r="DN59" s="244">
        <f>'Result Entry'!DO61</f>
        <v>0</v>
      </c>
      <c r="DO59" s="245" t="str">
        <f>'Result Entry'!DP61</f>
        <v/>
      </c>
      <c r="DP59" s="237">
        <f>'Result Entry'!DQ61</f>
        <v>900</v>
      </c>
      <c r="DQ59" s="238">
        <f>'Result Entry'!DR61</f>
        <v>0</v>
      </c>
      <c r="DR59" s="295">
        <f>'Result Entry'!DS61</f>
        <v>0</v>
      </c>
      <c r="DS59" s="101" t="str">
        <f>'Result Entry'!DT61</f>
        <v/>
      </c>
      <c r="DT59" s="101" t="str">
        <f>'Result Entry'!DU61</f>
        <v/>
      </c>
      <c r="DU59" s="101" t="str">
        <f>'Result Entry'!DV61</f>
        <v/>
      </c>
      <c r="DV59" s="239" t="str">
        <f>'Result Entry'!DW61</f>
        <v/>
      </c>
    </row>
    <row r="60" spans="1:126">
      <c r="A60" s="867"/>
      <c r="B60" s="192">
        <f t="shared" si="0"/>
        <v>0</v>
      </c>
      <c r="C60" s="99">
        <f>'Result Entry'!D62</f>
        <v>0</v>
      </c>
      <c r="D60" s="99">
        <f>'Result Entry'!E62</f>
        <v>0</v>
      </c>
      <c r="E60" s="99">
        <f>'Result Entry'!F62</f>
        <v>0</v>
      </c>
      <c r="F60" s="101">
        <f>'Result Entry'!G62</f>
        <v>0</v>
      </c>
      <c r="G60" s="101">
        <f>'Result Entry'!H62</f>
        <v>0</v>
      </c>
      <c r="H60" s="101">
        <f>'Result Entry'!I62</f>
        <v>0</v>
      </c>
      <c r="I60" s="191">
        <f>'Result Entry'!J62</f>
        <v>0</v>
      </c>
      <c r="J60" s="240">
        <f>'Result Entry'!K62</f>
        <v>0</v>
      </c>
      <c r="K60" s="224">
        <f>'Result Entry'!L62</f>
        <v>0</v>
      </c>
      <c r="L60" s="224">
        <f>'Result Entry'!M62</f>
        <v>0</v>
      </c>
      <c r="M60" s="225">
        <f>'Result Entry'!N62</f>
        <v>0</v>
      </c>
      <c r="N60" s="226">
        <f>'Result Entry'!O62</f>
        <v>0</v>
      </c>
      <c r="O60" s="226">
        <f>'Result Entry'!P62</f>
        <v>0</v>
      </c>
      <c r="P60" s="227">
        <f>'Result Entry'!Q62</f>
        <v>0</v>
      </c>
      <c r="Q60" s="228">
        <f>'Result Entry'!R62</f>
        <v>0</v>
      </c>
      <c r="R60" s="229">
        <f>'Result Entry'!S62</f>
        <v>0</v>
      </c>
      <c r="S60" s="229">
        <f>'Result Entry'!T62</f>
        <v>0</v>
      </c>
      <c r="T60" s="229">
        <f>'Result Entry'!U62</f>
        <v>0</v>
      </c>
      <c r="U60" s="230">
        <f>'Result Entry'!V62</f>
        <v>0</v>
      </c>
      <c r="V60" s="229">
        <f>'Result Entry'!W62</f>
        <v>0</v>
      </c>
      <c r="W60" s="101">
        <f>'Result Entry'!X62</f>
        <v>0</v>
      </c>
      <c r="X60" s="231" t="str">
        <f>'Result Entry'!Y62</f>
        <v/>
      </c>
      <c r="Y60" s="232">
        <f>'Result Entry'!Z62</f>
        <v>0</v>
      </c>
      <c r="Z60" s="224">
        <f>'Result Entry'!AA62</f>
        <v>0</v>
      </c>
      <c r="AA60" s="224">
        <f>'Result Entry'!AB62</f>
        <v>0</v>
      </c>
      <c r="AB60" s="225">
        <f>'Result Entry'!AC62</f>
        <v>0</v>
      </c>
      <c r="AC60" s="226">
        <f>'Result Entry'!AD62</f>
        <v>0</v>
      </c>
      <c r="AD60" s="226">
        <f>'Result Entry'!AE62</f>
        <v>0</v>
      </c>
      <c r="AE60" s="227">
        <f>'Result Entry'!AF62</f>
        <v>0</v>
      </c>
      <c r="AF60" s="228">
        <f>'Result Entry'!AG62</f>
        <v>0</v>
      </c>
      <c r="AG60" s="229">
        <f>'Result Entry'!AH62</f>
        <v>0</v>
      </c>
      <c r="AH60" s="229">
        <f>'Result Entry'!AI62</f>
        <v>0</v>
      </c>
      <c r="AI60" s="229">
        <f>'Result Entry'!AJ62</f>
        <v>0</v>
      </c>
      <c r="AJ60" s="230">
        <f>'Result Entry'!AK62</f>
        <v>0</v>
      </c>
      <c r="AK60" s="229">
        <f>'Result Entry'!AL62</f>
        <v>0</v>
      </c>
      <c r="AL60" s="101">
        <f>'Result Entry'!AM62</f>
        <v>0</v>
      </c>
      <c r="AM60" s="231" t="str">
        <f>'Result Entry'!AN62</f>
        <v/>
      </c>
      <c r="AN60" s="232">
        <f>'Result Entry'!AO62</f>
        <v>0</v>
      </c>
      <c r="AO60" s="224">
        <f>'Result Entry'!AP62</f>
        <v>0</v>
      </c>
      <c r="AP60" s="224">
        <f>'Result Entry'!AQ62</f>
        <v>0</v>
      </c>
      <c r="AQ60" s="225">
        <f>'Result Entry'!AR62</f>
        <v>0</v>
      </c>
      <c r="AR60" s="226">
        <f>'Result Entry'!AS62</f>
        <v>0</v>
      </c>
      <c r="AS60" s="226">
        <f>'Result Entry'!AT62</f>
        <v>0</v>
      </c>
      <c r="AT60" s="227">
        <f>'Result Entry'!AU62</f>
        <v>0</v>
      </c>
      <c r="AU60" s="228">
        <f>'Result Entry'!AV62</f>
        <v>0</v>
      </c>
      <c r="AV60" s="229">
        <f>'Result Entry'!AW62</f>
        <v>0</v>
      </c>
      <c r="AW60" s="229">
        <f>'Result Entry'!AX62</f>
        <v>0</v>
      </c>
      <c r="AX60" s="229">
        <f>'Result Entry'!AY62</f>
        <v>0</v>
      </c>
      <c r="AY60" s="230">
        <f>'Result Entry'!AZ62</f>
        <v>0</v>
      </c>
      <c r="AZ60" s="229">
        <f>'Result Entry'!BA62</f>
        <v>0</v>
      </c>
      <c r="BA60" s="101">
        <f>'Result Entry'!BB62</f>
        <v>0</v>
      </c>
      <c r="BB60" s="231" t="str">
        <f>'Result Entry'!BC62</f>
        <v/>
      </c>
      <c r="BC60" s="232">
        <f>'Result Entry'!BD62</f>
        <v>0</v>
      </c>
      <c r="BD60" s="224">
        <f>'Result Entry'!BE62</f>
        <v>0</v>
      </c>
      <c r="BE60" s="224">
        <f>'Result Entry'!BF62</f>
        <v>0</v>
      </c>
      <c r="BF60" s="225">
        <f>'Result Entry'!BG62</f>
        <v>0</v>
      </c>
      <c r="BG60" s="226">
        <f>'Result Entry'!BH62</f>
        <v>0</v>
      </c>
      <c r="BH60" s="226">
        <f>'Result Entry'!BI62</f>
        <v>0</v>
      </c>
      <c r="BI60" s="227">
        <f>'Result Entry'!BJ62</f>
        <v>0</v>
      </c>
      <c r="BJ60" s="228">
        <f>'Result Entry'!BK62</f>
        <v>0</v>
      </c>
      <c r="BK60" s="229">
        <f>'Result Entry'!BL62</f>
        <v>0</v>
      </c>
      <c r="BL60" s="229">
        <f>'Result Entry'!BM62</f>
        <v>0</v>
      </c>
      <c r="BM60" s="229">
        <f>'Result Entry'!BN62</f>
        <v>0</v>
      </c>
      <c r="BN60" s="230">
        <f>'Result Entry'!BO62</f>
        <v>0</v>
      </c>
      <c r="BO60" s="229">
        <f>'Result Entry'!BP62</f>
        <v>0</v>
      </c>
      <c r="BP60" s="101">
        <f>'Result Entry'!BQ62</f>
        <v>0</v>
      </c>
      <c r="BQ60" s="231" t="str">
        <f>'Result Entry'!BR62</f>
        <v/>
      </c>
      <c r="BR60" s="232">
        <f>'Result Entry'!BS62</f>
        <v>0</v>
      </c>
      <c r="BS60" s="224">
        <f>'Result Entry'!BT62</f>
        <v>0</v>
      </c>
      <c r="BT60" s="224">
        <f>'Result Entry'!BU62</f>
        <v>0</v>
      </c>
      <c r="BU60" s="225">
        <f>'Result Entry'!BV62</f>
        <v>0</v>
      </c>
      <c r="BV60" s="226">
        <f>'Result Entry'!BW62</f>
        <v>0</v>
      </c>
      <c r="BW60" s="226">
        <f>'Result Entry'!BX62</f>
        <v>0</v>
      </c>
      <c r="BX60" s="227">
        <f>'Result Entry'!BY62</f>
        <v>0</v>
      </c>
      <c r="BY60" s="228">
        <f>'Result Entry'!BZ62</f>
        <v>0</v>
      </c>
      <c r="BZ60" s="229">
        <f>'Result Entry'!CA62</f>
        <v>0</v>
      </c>
      <c r="CA60" s="229">
        <f>'Result Entry'!CB62</f>
        <v>0</v>
      </c>
      <c r="CB60" s="229">
        <f>'Result Entry'!CC62</f>
        <v>0</v>
      </c>
      <c r="CC60" s="230">
        <f>'Result Entry'!CD62</f>
        <v>0</v>
      </c>
      <c r="CD60" s="229">
        <f>'Result Entry'!CE62</f>
        <v>0</v>
      </c>
      <c r="CE60" s="101">
        <f>'Result Entry'!CF62</f>
        <v>0</v>
      </c>
      <c r="CF60" s="231" t="str">
        <f>'Result Entry'!CG62</f>
        <v/>
      </c>
      <c r="CG60" s="241">
        <f>'Result Entry'!CH62</f>
        <v>0</v>
      </c>
      <c r="CH60" s="234">
        <f>'Result Entry'!CI62</f>
        <v>0</v>
      </c>
      <c r="CI60" s="234">
        <f>'Result Entry'!CJ62</f>
        <v>0</v>
      </c>
      <c r="CJ60" s="234">
        <f>'Result Entry'!CK62</f>
        <v>0</v>
      </c>
      <c r="CK60" s="234">
        <f>'Result Entry'!CL62</f>
        <v>0</v>
      </c>
      <c r="CL60" s="242">
        <f>'Result Entry'!CM62</f>
        <v>0</v>
      </c>
      <c r="CM60" s="101">
        <f>'Result Entry'!CN62</f>
        <v>0</v>
      </c>
      <c r="CN60" s="231" t="str">
        <f>'Result Entry'!CO62</f>
        <v/>
      </c>
      <c r="CO60" s="241">
        <f>'Result Entry'!CP62</f>
        <v>0</v>
      </c>
      <c r="CP60" s="234">
        <f>'Result Entry'!CQ62</f>
        <v>0</v>
      </c>
      <c r="CQ60" s="234">
        <f>'Result Entry'!CR62</f>
        <v>0</v>
      </c>
      <c r="CR60" s="234">
        <f>'Result Entry'!CS62</f>
        <v>0</v>
      </c>
      <c r="CS60" s="234">
        <f>'Result Entry'!CT62</f>
        <v>0</v>
      </c>
      <c r="CT60" s="242">
        <f>'Result Entry'!CU62</f>
        <v>0</v>
      </c>
      <c r="CU60" s="101">
        <f>'Result Entry'!CV62</f>
        <v>0</v>
      </c>
      <c r="CV60" s="231" t="str">
        <f>'Result Entry'!CW62</f>
        <v/>
      </c>
      <c r="CW60" s="241">
        <f>'Result Entry'!CX62</f>
        <v>0</v>
      </c>
      <c r="CX60" s="234">
        <f>'Result Entry'!CY62</f>
        <v>0</v>
      </c>
      <c r="CY60" s="234">
        <f>'Result Entry'!CZ62</f>
        <v>0</v>
      </c>
      <c r="CZ60" s="234">
        <f>'Result Entry'!DA62</f>
        <v>0</v>
      </c>
      <c r="DA60" s="234">
        <f>'Result Entry'!DB62</f>
        <v>0</v>
      </c>
      <c r="DB60" s="242">
        <f>'Result Entry'!DC62</f>
        <v>0</v>
      </c>
      <c r="DC60" s="101">
        <f>'Result Entry'!DD62</f>
        <v>0</v>
      </c>
      <c r="DD60" s="231" t="str">
        <f>'Result Entry'!DE62</f>
        <v/>
      </c>
      <c r="DE60" s="241">
        <f>'Result Entry'!DF62</f>
        <v>0</v>
      </c>
      <c r="DF60" s="234">
        <f>'Result Entry'!DG62</f>
        <v>0</v>
      </c>
      <c r="DG60" s="234">
        <f>'Result Entry'!DH62</f>
        <v>0</v>
      </c>
      <c r="DH60" s="234">
        <f>'Result Entry'!DI62</f>
        <v>0</v>
      </c>
      <c r="DI60" s="234">
        <f>'Result Entry'!DJ62</f>
        <v>0</v>
      </c>
      <c r="DJ60" s="242">
        <f>'Result Entry'!DK62</f>
        <v>0</v>
      </c>
      <c r="DK60" s="101" t="str">
        <f>'Result Entry'!DL62</f>
        <v/>
      </c>
      <c r="DL60" s="231" t="str">
        <f>'Result Entry'!DM62</f>
        <v/>
      </c>
      <c r="DM60" s="243">
        <f>'Result Entry'!DN62</f>
        <v>0</v>
      </c>
      <c r="DN60" s="244">
        <f>'Result Entry'!DO62</f>
        <v>0</v>
      </c>
      <c r="DO60" s="245" t="str">
        <f>'Result Entry'!DP62</f>
        <v/>
      </c>
      <c r="DP60" s="237">
        <f>'Result Entry'!DQ62</f>
        <v>900</v>
      </c>
      <c r="DQ60" s="238">
        <f>'Result Entry'!DR62</f>
        <v>0</v>
      </c>
      <c r="DR60" s="295">
        <f>'Result Entry'!DS62</f>
        <v>0</v>
      </c>
      <c r="DS60" s="101" t="str">
        <f>'Result Entry'!DT62</f>
        <v/>
      </c>
      <c r="DT60" s="101" t="str">
        <f>'Result Entry'!DU62</f>
        <v/>
      </c>
      <c r="DU60" s="101" t="str">
        <f>'Result Entry'!DV62</f>
        <v/>
      </c>
      <c r="DV60" s="239" t="str">
        <f>'Result Entry'!DW62</f>
        <v/>
      </c>
    </row>
    <row r="61" spans="1:126">
      <c r="A61" s="867"/>
      <c r="B61" s="192">
        <f t="shared" si="0"/>
        <v>0</v>
      </c>
      <c r="C61" s="99">
        <f>'Result Entry'!D63</f>
        <v>0</v>
      </c>
      <c r="D61" s="99">
        <f>'Result Entry'!E63</f>
        <v>0</v>
      </c>
      <c r="E61" s="99">
        <f>'Result Entry'!F63</f>
        <v>0</v>
      </c>
      <c r="F61" s="101">
        <f>'Result Entry'!G63</f>
        <v>0</v>
      </c>
      <c r="G61" s="101">
        <f>'Result Entry'!H63</f>
        <v>0</v>
      </c>
      <c r="H61" s="101">
        <f>'Result Entry'!I63</f>
        <v>0</v>
      </c>
      <c r="I61" s="191">
        <f>'Result Entry'!J63</f>
        <v>0</v>
      </c>
      <c r="J61" s="240">
        <f>'Result Entry'!K63</f>
        <v>0</v>
      </c>
      <c r="K61" s="224">
        <f>'Result Entry'!L63</f>
        <v>0</v>
      </c>
      <c r="L61" s="224">
        <f>'Result Entry'!M63</f>
        <v>0</v>
      </c>
      <c r="M61" s="225">
        <f>'Result Entry'!N63</f>
        <v>0</v>
      </c>
      <c r="N61" s="226">
        <f>'Result Entry'!O63</f>
        <v>0</v>
      </c>
      <c r="O61" s="226">
        <f>'Result Entry'!P63</f>
        <v>0</v>
      </c>
      <c r="P61" s="227">
        <f>'Result Entry'!Q63</f>
        <v>0</v>
      </c>
      <c r="Q61" s="228">
        <f>'Result Entry'!R63</f>
        <v>0</v>
      </c>
      <c r="R61" s="229">
        <f>'Result Entry'!S63</f>
        <v>0</v>
      </c>
      <c r="S61" s="229">
        <f>'Result Entry'!T63</f>
        <v>0</v>
      </c>
      <c r="T61" s="229">
        <f>'Result Entry'!U63</f>
        <v>0</v>
      </c>
      <c r="U61" s="230">
        <f>'Result Entry'!V63</f>
        <v>0</v>
      </c>
      <c r="V61" s="229">
        <f>'Result Entry'!W63</f>
        <v>0</v>
      </c>
      <c r="W61" s="101">
        <f>'Result Entry'!X63</f>
        <v>0</v>
      </c>
      <c r="X61" s="231" t="str">
        <f>'Result Entry'!Y63</f>
        <v/>
      </c>
      <c r="Y61" s="232">
        <f>'Result Entry'!Z63</f>
        <v>0</v>
      </c>
      <c r="Z61" s="224">
        <f>'Result Entry'!AA63</f>
        <v>0</v>
      </c>
      <c r="AA61" s="224">
        <f>'Result Entry'!AB63</f>
        <v>0</v>
      </c>
      <c r="AB61" s="225">
        <f>'Result Entry'!AC63</f>
        <v>0</v>
      </c>
      <c r="AC61" s="226">
        <f>'Result Entry'!AD63</f>
        <v>0</v>
      </c>
      <c r="AD61" s="226">
        <f>'Result Entry'!AE63</f>
        <v>0</v>
      </c>
      <c r="AE61" s="227">
        <f>'Result Entry'!AF63</f>
        <v>0</v>
      </c>
      <c r="AF61" s="228">
        <f>'Result Entry'!AG63</f>
        <v>0</v>
      </c>
      <c r="AG61" s="229">
        <f>'Result Entry'!AH63</f>
        <v>0</v>
      </c>
      <c r="AH61" s="229">
        <f>'Result Entry'!AI63</f>
        <v>0</v>
      </c>
      <c r="AI61" s="229">
        <f>'Result Entry'!AJ63</f>
        <v>0</v>
      </c>
      <c r="AJ61" s="230">
        <f>'Result Entry'!AK63</f>
        <v>0</v>
      </c>
      <c r="AK61" s="229">
        <f>'Result Entry'!AL63</f>
        <v>0</v>
      </c>
      <c r="AL61" s="101">
        <f>'Result Entry'!AM63</f>
        <v>0</v>
      </c>
      <c r="AM61" s="231" t="str">
        <f>'Result Entry'!AN63</f>
        <v/>
      </c>
      <c r="AN61" s="232">
        <f>'Result Entry'!AO63</f>
        <v>0</v>
      </c>
      <c r="AO61" s="224">
        <f>'Result Entry'!AP63</f>
        <v>0</v>
      </c>
      <c r="AP61" s="224">
        <f>'Result Entry'!AQ63</f>
        <v>0</v>
      </c>
      <c r="AQ61" s="225">
        <f>'Result Entry'!AR63</f>
        <v>0</v>
      </c>
      <c r="AR61" s="226">
        <f>'Result Entry'!AS63</f>
        <v>0</v>
      </c>
      <c r="AS61" s="226">
        <f>'Result Entry'!AT63</f>
        <v>0</v>
      </c>
      <c r="AT61" s="227">
        <f>'Result Entry'!AU63</f>
        <v>0</v>
      </c>
      <c r="AU61" s="228">
        <f>'Result Entry'!AV63</f>
        <v>0</v>
      </c>
      <c r="AV61" s="229">
        <f>'Result Entry'!AW63</f>
        <v>0</v>
      </c>
      <c r="AW61" s="229">
        <f>'Result Entry'!AX63</f>
        <v>0</v>
      </c>
      <c r="AX61" s="229">
        <f>'Result Entry'!AY63</f>
        <v>0</v>
      </c>
      <c r="AY61" s="230">
        <f>'Result Entry'!AZ63</f>
        <v>0</v>
      </c>
      <c r="AZ61" s="229">
        <f>'Result Entry'!BA63</f>
        <v>0</v>
      </c>
      <c r="BA61" s="101">
        <f>'Result Entry'!BB63</f>
        <v>0</v>
      </c>
      <c r="BB61" s="231" t="str">
        <f>'Result Entry'!BC63</f>
        <v/>
      </c>
      <c r="BC61" s="232">
        <f>'Result Entry'!BD63</f>
        <v>0</v>
      </c>
      <c r="BD61" s="224">
        <f>'Result Entry'!BE63</f>
        <v>0</v>
      </c>
      <c r="BE61" s="224">
        <f>'Result Entry'!BF63</f>
        <v>0</v>
      </c>
      <c r="BF61" s="225">
        <f>'Result Entry'!BG63</f>
        <v>0</v>
      </c>
      <c r="BG61" s="226">
        <f>'Result Entry'!BH63</f>
        <v>0</v>
      </c>
      <c r="BH61" s="226">
        <f>'Result Entry'!BI63</f>
        <v>0</v>
      </c>
      <c r="BI61" s="227">
        <f>'Result Entry'!BJ63</f>
        <v>0</v>
      </c>
      <c r="BJ61" s="228">
        <f>'Result Entry'!BK63</f>
        <v>0</v>
      </c>
      <c r="BK61" s="229">
        <f>'Result Entry'!BL63</f>
        <v>0</v>
      </c>
      <c r="BL61" s="229">
        <f>'Result Entry'!BM63</f>
        <v>0</v>
      </c>
      <c r="BM61" s="229">
        <f>'Result Entry'!BN63</f>
        <v>0</v>
      </c>
      <c r="BN61" s="230">
        <f>'Result Entry'!BO63</f>
        <v>0</v>
      </c>
      <c r="BO61" s="229">
        <f>'Result Entry'!BP63</f>
        <v>0</v>
      </c>
      <c r="BP61" s="101">
        <f>'Result Entry'!BQ63</f>
        <v>0</v>
      </c>
      <c r="BQ61" s="231" t="str">
        <f>'Result Entry'!BR63</f>
        <v/>
      </c>
      <c r="BR61" s="232">
        <f>'Result Entry'!BS63</f>
        <v>0</v>
      </c>
      <c r="BS61" s="224">
        <f>'Result Entry'!BT63</f>
        <v>0</v>
      </c>
      <c r="BT61" s="224">
        <f>'Result Entry'!BU63</f>
        <v>0</v>
      </c>
      <c r="BU61" s="225">
        <f>'Result Entry'!BV63</f>
        <v>0</v>
      </c>
      <c r="BV61" s="226">
        <f>'Result Entry'!BW63</f>
        <v>0</v>
      </c>
      <c r="BW61" s="226">
        <f>'Result Entry'!BX63</f>
        <v>0</v>
      </c>
      <c r="BX61" s="227">
        <f>'Result Entry'!BY63</f>
        <v>0</v>
      </c>
      <c r="BY61" s="228">
        <f>'Result Entry'!BZ63</f>
        <v>0</v>
      </c>
      <c r="BZ61" s="229">
        <f>'Result Entry'!CA63</f>
        <v>0</v>
      </c>
      <c r="CA61" s="229">
        <f>'Result Entry'!CB63</f>
        <v>0</v>
      </c>
      <c r="CB61" s="229">
        <f>'Result Entry'!CC63</f>
        <v>0</v>
      </c>
      <c r="CC61" s="230">
        <f>'Result Entry'!CD63</f>
        <v>0</v>
      </c>
      <c r="CD61" s="229">
        <f>'Result Entry'!CE63</f>
        <v>0</v>
      </c>
      <c r="CE61" s="101">
        <f>'Result Entry'!CF63</f>
        <v>0</v>
      </c>
      <c r="CF61" s="231" t="str">
        <f>'Result Entry'!CG63</f>
        <v/>
      </c>
      <c r="CG61" s="241">
        <f>'Result Entry'!CH63</f>
        <v>0</v>
      </c>
      <c r="CH61" s="234">
        <f>'Result Entry'!CI63</f>
        <v>0</v>
      </c>
      <c r="CI61" s="234">
        <f>'Result Entry'!CJ63</f>
        <v>0</v>
      </c>
      <c r="CJ61" s="234">
        <f>'Result Entry'!CK63</f>
        <v>0</v>
      </c>
      <c r="CK61" s="234">
        <f>'Result Entry'!CL63</f>
        <v>0</v>
      </c>
      <c r="CL61" s="242">
        <f>'Result Entry'!CM63</f>
        <v>0</v>
      </c>
      <c r="CM61" s="101">
        <f>'Result Entry'!CN63</f>
        <v>0</v>
      </c>
      <c r="CN61" s="231" t="str">
        <f>'Result Entry'!CO63</f>
        <v/>
      </c>
      <c r="CO61" s="241">
        <f>'Result Entry'!CP63</f>
        <v>0</v>
      </c>
      <c r="CP61" s="234">
        <f>'Result Entry'!CQ63</f>
        <v>0</v>
      </c>
      <c r="CQ61" s="234">
        <f>'Result Entry'!CR63</f>
        <v>0</v>
      </c>
      <c r="CR61" s="234">
        <f>'Result Entry'!CS63</f>
        <v>0</v>
      </c>
      <c r="CS61" s="234">
        <f>'Result Entry'!CT63</f>
        <v>0</v>
      </c>
      <c r="CT61" s="242">
        <f>'Result Entry'!CU63</f>
        <v>0</v>
      </c>
      <c r="CU61" s="101">
        <f>'Result Entry'!CV63</f>
        <v>0</v>
      </c>
      <c r="CV61" s="231" t="str">
        <f>'Result Entry'!CW63</f>
        <v/>
      </c>
      <c r="CW61" s="241">
        <f>'Result Entry'!CX63</f>
        <v>0</v>
      </c>
      <c r="CX61" s="234">
        <f>'Result Entry'!CY63</f>
        <v>0</v>
      </c>
      <c r="CY61" s="234">
        <f>'Result Entry'!CZ63</f>
        <v>0</v>
      </c>
      <c r="CZ61" s="234">
        <f>'Result Entry'!DA63</f>
        <v>0</v>
      </c>
      <c r="DA61" s="234">
        <f>'Result Entry'!DB63</f>
        <v>0</v>
      </c>
      <c r="DB61" s="242">
        <f>'Result Entry'!DC63</f>
        <v>0</v>
      </c>
      <c r="DC61" s="101">
        <f>'Result Entry'!DD63</f>
        <v>0</v>
      </c>
      <c r="DD61" s="231" t="str">
        <f>'Result Entry'!DE63</f>
        <v/>
      </c>
      <c r="DE61" s="241">
        <f>'Result Entry'!DF63</f>
        <v>0</v>
      </c>
      <c r="DF61" s="234">
        <f>'Result Entry'!DG63</f>
        <v>0</v>
      </c>
      <c r="DG61" s="234">
        <f>'Result Entry'!DH63</f>
        <v>0</v>
      </c>
      <c r="DH61" s="234">
        <f>'Result Entry'!DI63</f>
        <v>0</v>
      </c>
      <c r="DI61" s="234">
        <f>'Result Entry'!DJ63</f>
        <v>0</v>
      </c>
      <c r="DJ61" s="242">
        <f>'Result Entry'!DK63</f>
        <v>0</v>
      </c>
      <c r="DK61" s="101" t="str">
        <f>'Result Entry'!DL63</f>
        <v/>
      </c>
      <c r="DL61" s="231" t="str">
        <f>'Result Entry'!DM63</f>
        <v/>
      </c>
      <c r="DM61" s="243">
        <f>'Result Entry'!DN63</f>
        <v>0</v>
      </c>
      <c r="DN61" s="244">
        <f>'Result Entry'!DO63</f>
        <v>0</v>
      </c>
      <c r="DO61" s="245" t="str">
        <f>'Result Entry'!DP63</f>
        <v/>
      </c>
      <c r="DP61" s="237">
        <f>'Result Entry'!DQ63</f>
        <v>900</v>
      </c>
      <c r="DQ61" s="238">
        <f>'Result Entry'!DR63</f>
        <v>0</v>
      </c>
      <c r="DR61" s="295">
        <f>'Result Entry'!DS63</f>
        <v>0</v>
      </c>
      <c r="DS61" s="101" t="str">
        <f>'Result Entry'!DT63</f>
        <v/>
      </c>
      <c r="DT61" s="101" t="str">
        <f>'Result Entry'!DU63</f>
        <v/>
      </c>
      <c r="DU61" s="101" t="str">
        <f>'Result Entry'!DV63</f>
        <v/>
      </c>
      <c r="DV61" s="239" t="str">
        <f>'Result Entry'!DW63</f>
        <v/>
      </c>
    </row>
    <row r="62" spans="1:126">
      <c r="A62" s="867"/>
      <c r="B62" s="192">
        <f t="shared" si="0"/>
        <v>0</v>
      </c>
      <c r="C62" s="99">
        <f>'Result Entry'!D64</f>
        <v>0</v>
      </c>
      <c r="D62" s="99">
        <f>'Result Entry'!E64</f>
        <v>0</v>
      </c>
      <c r="E62" s="99">
        <f>'Result Entry'!F64</f>
        <v>0</v>
      </c>
      <c r="F62" s="101">
        <f>'Result Entry'!G64</f>
        <v>0</v>
      </c>
      <c r="G62" s="101">
        <f>'Result Entry'!H64</f>
        <v>0</v>
      </c>
      <c r="H62" s="101">
        <f>'Result Entry'!I64</f>
        <v>0</v>
      </c>
      <c r="I62" s="191">
        <f>'Result Entry'!J64</f>
        <v>0</v>
      </c>
      <c r="J62" s="240">
        <f>'Result Entry'!K64</f>
        <v>0</v>
      </c>
      <c r="K62" s="224">
        <f>'Result Entry'!L64</f>
        <v>0</v>
      </c>
      <c r="L62" s="224">
        <f>'Result Entry'!M64</f>
        <v>0</v>
      </c>
      <c r="M62" s="225">
        <f>'Result Entry'!N64</f>
        <v>0</v>
      </c>
      <c r="N62" s="226">
        <f>'Result Entry'!O64</f>
        <v>0</v>
      </c>
      <c r="O62" s="226">
        <f>'Result Entry'!P64</f>
        <v>0</v>
      </c>
      <c r="P62" s="227">
        <f>'Result Entry'!Q64</f>
        <v>0</v>
      </c>
      <c r="Q62" s="228">
        <f>'Result Entry'!R64</f>
        <v>0</v>
      </c>
      <c r="R62" s="229">
        <f>'Result Entry'!S64</f>
        <v>0</v>
      </c>
      <c r="S62" s="229">
        <f>'Result Entry'!T64</f>
        <v>0</v>
      </c>
      <c r="T62" s="229">
        <f>'Result Entry'!U64</f>
        <v>0</v>
      </c>
      <c r="U62" s="230">
        <f>'Result Entry'!V64</f>
        <v>0</v>
      </c>
      <c r="V62" s="229">
        <f>'Result Entry'!W64</f>
        <v>0</v>
      </c>
      <c r="W62" s="101">
        <f>'Result Entry'!X64</f>
        <v>0</v>
      </c>
      <c r="X62" s="231" t="str">
        <f>'Result Entry'!Y64</f>
        <v/>
      </c>
      <c r="Y62" s="232">
        <f>'Result Entry'!Z64</f>
        <v>0</v>
      </c>
      <c r="Z62" s="224">
        <f>'Result Entry'!AA64</f>
        <v>0</v>
      </c>
      <c r="AA62" s="224">
        <f>'Result Entry'!AB64</f>
        <v>0</v>
      </c>
      <c r="AB62" s="225">
        <f>'Result Entry'!AC64</f>
        <v>0</v>
      </c>
      <c r="AC62" s="226">
        <f>'Result Entry'!AD64</f>
        <v>0</v>
      </c>
      <c r="AD62" s="226">
        <f>'Result Entry'!AE64</f>
        <v>0</v>
      </c>
      <c r="AE62" s="227">
        <f>'Result Entry'!AF64</f>
        <v>0</v>
      </c>
      <c r="AF62" s="228">
        <f>'Result Entry'!AG64</f>
        <v>0</v>
      </c>
      <c r="AG62" s="229">
        <f>'Result Entry'!AH64</f>
        <v>0</v>
      </c>
      <c r="AH62" s="229">
        <f>'Result Entry'!AI64</f>
        <v>0</v>
      </c>
      <c r="AI62" s="229">
        <f>'Result Entry'!AJ64</f>
        <v>0</v>
      </c>
      <c r="AJ62" s="230">
        <f>'Result Entry'!AK64</f>
        <v>0</v>
      </c>
      <c r="AK62" s="229">
        <f>'Result Entry'!AL64</f>
        <v>0</v>
      </c>
      <c r="AL62" s="101">
        <f>'Result Entry'!AM64</f>
        <v>0</v>
      </c>
      <c r="AM62" s="231" t="str">
        <f>'Result Entry'!AN64</f>
        <v/>
      </c>
      <c r="AN62" s="232">
        <f>'Result Entry'!AO64</f>
        <v>0</v>
      </c>
      <c r="AO62" s="224">
        <f>'Result Entry'!AP64</f>
        <v>0</v>
      </c>
      <c r="AP62" s="224">
        <f>'Result Entry'!AQ64</f>
        <v>0</v>
      </c>
      <c r="AQ62" s="225">
        <f>'Result Entry'!AR64</f>
        <v>0</v>
      </c>
      <c r="AR62" s="226">
        <f>'Result Entry'!AS64</f>
        <v>0</v>
      </c>
      <c r="AS62" s="226">
        <f>'Result Entry'!AT64</f>
        <v>0</v>
      </c>
      <c r="AT62" s="227">
        <f>'Result Entry'!AU64</f>
        <v>0</v>
      </c>
      <c r="AU62" s="228">
        <f>'Result Entry'!AV64</f>
        <v>0</v>
      </c>
      <c r="AV62" s="229">
        <f>'Result Entry'!AW64</f>
        <v>0</v>
      </c>
      <c r="AW62" s="229">
        <f>'Result Entry'!AX64</f>
        <v>0</v>
      </c>
      <c r="AX62" s="229">
        <f>'Result Entry'!AY64</f>
        <v>0</v>
      </c>
      <c r="AY62" s="230">
        <f>'Result Entry'!AZ64</f>
        <v>0</v>
      </c>
      <c r="AZ62" s="229">
        <f>'Result Entry'!BA64</f>
        <v>0</v>
      </c>
      <c r="BA62" s="101">
        <f>'Result Entry'!BB64</f>
        <v>0</v>
      </c>
      <c r="BB62" s="231" t="str">
        <f>'Result Entry'!BC64</f>
        <v/>
      </c>
      <c r="BC62" s="232">
        <f>'Result Entry'!BD64</f>
        <v>0</v>
      </c>
      <c r="BD62" s="224">
        <f>'Result Entry'!BE64</f>
        <v>0</v>
      </c>
      <c r="BE62" s="224">
        <f>'Result Entry'!BF64</f>
        <v>0</v>
      </c>
      <c r="BF62" s="225">
        <f>'Result Entry'!BG64</f>
        <v>0</v>
      </c>
      <c r="BG62" s="226">
        <f>'Result Entry'!BH64</f>
        <v>0</v>
      </c>
      <c r="BH62" s="226">
        <f>'Result Entry'!BI64</f>
        <v>0</v>
      </c>
      <c r="BI62" s="227">
        <f>'Result Entry'!BJ64</f>
        <v>0</v>
      </c>
      <c r="BJ62" s="228">
        <f>'Result Entry'!BK64</f>
        <v>0</v>
      </c>
      <c r="BK62" s="229">
        <f>'Result Entry'!BL64</f>
        <v>0</v>
      </c>
      <c r="BL62" s="229">
        <f>'Result Entry'!BM64</f>
        <v>0</v>
      </c>
      <c r="BM62" s="229">
        <f>'Result Entry'!BN64</f>
        <v>0</v>
      </c>
      <c r="BN62" s="230">
        <f>'Result Entry'!BO64</f>
        <v>0</v>
      </c>
      <c r="BO62" s="229">
        <f>'Result Entry'!BP64</f>
        <v>0</v>
      </c>
      <c r="BP62" s="101">
        <f>'Result Entry'!BQ64</f>
        <v>0</v>
      </c>
      <c r="BQ62" s="231" t="str">
        <f>'Result Entry'!BR64</f>
        <v/>
      </c>
      <c r="BR62" s="232">
        <f>'Result Entry'!BS64</f>
        <v>0</v>
      </c>
      <c r="BS62" s="224">
        <f>'Result Entry'!BT64</f>
        <v>0</v>
      </c>
      <c r="BT62" s="224">
        <f>'Result Entry'!BU64</f>
        <v>0</v>
      </c>
      <c r="BU62" s="225">
        <f>'Result Entry'!BV64</f>
        <v>0</v>
      </c>
      <c r="BV62" s="226">
        <f>'Result Entry'!BW64</f>
        <v>0</v>
      </c>
      <c r="BW62" s="226">
        <f>'Result Entry'!BX64</f>
        <v>0</v>
      </c>
      <c r="BX62" s="227">
        <f>'Result Entry'!BY64</f>
        <v>0</v>
      </c>
      <c r="BY62" s="228">
        <f>'Result Entry'!BZ64</f>
        <v>0</v>
      </c>
      <c r="BZ62" s="229">
        <f>'Result Entry'!CA64</f>
        <v>0</v>
      </c>
      <c r="CA62" s="229">
        <f>'Result Entry'!CB64</f>
        <v>0</v>
      </c>
      <c r="CB62" s="229">
        <f>'Result Entry'!CC64</f>
        <v>0</v>
      </c>
      <c r="CC62" s="230">
        <f>'Result Entry'!CD64</f>
        <v>0</v>
      </c>
      <c r="CD62" s="229">
        <f>'Result Entry'!CE64</f>
        <v>0</v>
      </c>
      <c r="CE62" s="101">
        <f>'Result Entry'!CF64</f>
        <v>0</v>
      </c>
      <c r="CF62" s="231" t="str">
        <f>'Result Entry'!CG64</f>
        <v/>
      </c>
      <c r="CG62" s="241">
        <f>'Result Entry'!CH64</f>
        <v>0</v>
      </c>
      <c r="CH62" s="234">
        <f>'Result Entry'!CI64</f>
        <v>0</v>
      </c>
      <c r="CI62" s="234">
        <f>'Result Entry'!CJ64</f>
        <v>0</v>
      </c>
      <c r="CJ62" s="234">
        <f>'Result Entry'!CK64</f>
        <v>0</v>
      </c>
      <c r="CK62" s="234">
        <f>'Result Entry'!CL64</f>
        <v>0</v>
      </c>
      <c r="CL62" s="242">
        <f>'Result Entry'!CM64</f>
        <v>0</v>
      </c>
      <c r="CM62" s="101">
        <f>'Result Entry'!CN64</f>
        <v>0</v>
      </c>
      <c r="CN62" s="231" t="str">
        <f>'Result Entry'!CO64</f>
        <v/>
      </c>
      <c r="CO62" s="241">
        <f>'Result Entry'!CP64</f>
        <v>0</v>
      </c>
      <c r="CP62" s="234">
        <f>'Result Entry'!CQ64</f>
        <v>0</v>
      </c>
      <c r="CQ62" s="234">
        <f>'Result Entry'!CR64</f>
        <v>0</v>
      </c>
      <c r="CR62" s="234">
        <f>'Result Entry'!CS64</f>
        <v>0</v>
      </c>
      <c r="CS62" s="234">
        <f>'Result Entry'!CT64</f>
        <v>0</v>
      </c>
      <c r="CT62" s="242">
        <f>'Result Entry'!CU64</f>
        <v>0</v>
      </c>
      <c r="CU62" s="101">
        <f>'Result Entry'!CV64</f>
        <v>0</v>
      </c>
      <c r="CV62" s="231" t="str">
        <f>'Result Entry'!CW64</f>
        <v/>
      </c>
      <c r="CW62" s="241">
        <f>'Result Entry'!CX64</f>
        <v>0</v>
      </c>
      <c r="CX62" s="234">
        <f>'Result Entry'!CY64</f>
        <v>0</v>
      </c>
      <c r="CY62" s="234">
        <f>'Result Entry'!CZ64</f>
        <v>0</v>
      </c>
      <c r="CZ62" s="234">
        <f>'Result Entry'!DA64</f>
        <v>0</v>
      </c>
      <c r="DA62" s="234">
        <f>'Result Entry'!DB64</f>
        <v>0</v>
      </c>
      <c r="DB62" s="242">
        <f>'Result Entry'!DC64</f>
        <v>0</v>
      </c>
      <c r="DC62" s="101">
        <f>'Result Entry'!DD64</f>
        <v>0</v>
      </c>
      <c r="DD62" s="231" t="str">
        <f>'Result Entry'!DE64</f>
        <v/>
      </c>
      <c r="DE62" s="241">
        <f>'Result Entry'!DF64</f>
        <v>0</v>
      </c>
      <c r="DF62" s="234">
        <f>'Result Entry'!DG64</f>
        <v>0</v>
      </c>
      <c r="DG62" s="234">
        <f>'Result Entry'!DH64</f>
        <v>0</v>
      </c>
      <c r="DH62" s="234">
        <f>'Result Entry'!DI64</f>
        <v>0</v>
      </c>
      <c r="DI62" s="234">
        <f>'Result Entry'!DJ64</f>
        <v>0</v>
      </c>
      <c r="DJ62" s="242">
        <f>'Result Entry'!DK64</f>
        <v>0</v>
      </c>
      <c r="DK62" s="101" t="str">
        <f>'Result Entry'!DL64</f>
        <v/>
      </c>
      <c r="DL62" s="231" t="str">
        <f>'Result Entry'!DM64</f>
        <v/>
      </c>
      <c r="DM62" s="243">
        <f>'Result Entry'!DN64</f>
        <v>0</v>
      </c>
      <c r="DN62" s="244">
        <f>'Result Entry'!DO64</f>
        <v>0</v>
      </c>
      <c r="DO62" s="245" t="str">
        <f>'Result Entry'!DP64</f>
        <v/>
      </c>
      <c r="DP62" s="237">
        <f>'Result Entry'!DQ64</f>
        <v>900</v>
      </c>
      <c r="DQ62" s="238">
        <f>'Result Entry'!DR64</f>
        <v>0</v>
      </c>
      <c r="DR62" s="295">
        <f>'Result Entry'!DS64</f>
        <v>0</v>
      </c>
      <c r="DS62" s="101" t="str">
        <f>'Result Entry'!DT64</f>
        <v/>
      </c>
      <c r="DT62" s="101" t="str">
        <f>'Result Entry'!DU64</f>
        <v/>
      </c>
      <c r="DU62" s="101" t="str">
        <f>'Result Entry'!DV64</f>
        <v/>
      </c>
      <c r="DV62" s="239" t="str">
        <f>'Result Entry'!DW64</f>
        <v/>
      </c>
    </row>
    <row r="63" spans="1:126">
      <c r="A63" s="867"/>
      <c r="B63" s="192">
        <f t="shared" si="0"/>
        <v>0</v>
      </c>
      <c r="C63" s="99">
        <f>'Result Entry'!D65</f>
        <v>0</v>
      </c>
      <c r="D63" s="99">
        <f>'Result Entry'!E65</f>
        <v>0</v>
      </c>
      <c r="E63" s="99">
        <f>'Result Entry'!F65</f>
        <v>0</v>
      </c>
      <c r="F63" s="101">
        <f>'Result Entry'!G65</f>
        <v>0</v>
      </c>
      <c r="G63" s="101">
        <f>'Result Entry'!H65</f>
        <v>0</v>
      </c>
      <c r="H63" s="101">
        <f>'Result Entry'!I65</f>
        <v>0</v>
      </c>
      <c r="I63" s="191">
        <f>'Result Entry'!J65</f>
        <v>0</v>
      </c>
      <c r="J63" s="240">
        <f>'Result Entry'!K65</f>
        <v>0</v>
      </c>
      <c r="K63" s="224">
        <f>'Result Entry'!L65</f>
        <v>0</v>
      </c>
      <c r="L63" s="224">
        <f>'Result Entry'!M65</f>
        <v>0</v>
      </c>
      <c r="M63" s="225">
        <f>'Result Entry'!N65</f>
        <v>0</v>
      </c>
      <c r="N63" s="226">
        <f>'Result Entry'!O65</f>
        <v>0</v>
      </c>
      <c r="O63" s="226">
        <f>'Result Entry'!P65</f>
        <v>0</v>
      </c>
      <c r="P63" s="227">
        <f>'Result Entry'!Q65</f>
        <v>0</v>
      </c>
      <c r="Q63" s="228">
        <f>'Result Entry'!R65</f>
        <v>0</v>
      </c>
      <c r="R63" s="229">
        <f>'Result Entry'!S65</f>
        <v>0</v>
      </c>
      <c r="S63" s="229">
        <f>'Result Entry'!T65</f>
        <v>0</v>
      </c>
      <c r="T63" s="229">
        <f>'Result Entry'!U65</f>
        <v>0</v>
      </c>
      <c r="U63" s="230">
        <f>'Result Entry'!V65</f>
        <v>0</v>
      </c>
      <c r="V63" s="229">
        <f>'Result Entry'!W65</f>
        <v>0</v>
      </c>
      <c r="W63" s="101">
        <f>'Result Entry'!X65</f>
        <v>0</v>
      </c>
      <c r="X63" s="231" t="str">
        <f>'Result Entry'!Y65</f>
        <v/>
      </c>
      <c r="Y63" s="232">
        <f>'Result Entry'!Z65</f>
        <v>0</v>
      </c>
      <c r="Z63" s="224">
        <f>'Result Entry'!AA65</f>
        <v>0</v>
      </c>
      <c r="AA63" s="224">
        <f>'Result Entry'!AB65</f>
        <v>0</v>
      </c>
      <c r="AB63" s="225">
        <f>'Result Entry'!AC65</f>
        <v>0</v>
      </c>
      <c r="AC63" s="226">
        <f>'Result Entry'!AD65</f>
        <v>0</v>
      </c>
      <c r="AD63" s="226">
        <f>'Result Entry'!AE65</f>
        <v>0</v>
      </c>
      <c r="AE63" s="227">
        <f>'Result Entry'!AF65</f>
        <v>0</v>
      </c>
      <c r="AF63" s="228">
        <f>'Result Entry'!AG65</f>
        <v>0</v>
      </c>
      <c r="AG63" s="229">
        <f>'Result Entry'!AH65</f>
        <v>0</v>
      </c>
      <c r="AH63" s="229">
        <f>'Result Entry'!AI65</f>
        <v>0</v>
      </c>
      <c r="AI63" s="229">
        <f>'Result Entry'!AJ65</f>
        <v>0</v>
      </c>
      <c r="AJ63" s="230">
        <f>'Result Entry'!AK65</f>
        <v>0</v>
      </c>
      <c r="AK63" s="229">
        <f>'Result Entry'!AL65</f>
        <v>0</v>
      </c>
      <c r="AL63" s="101">
        <f>'Result Entry'!AM65</f>
        <v>0</v>
      </c>
      <c r="AM63" s="231" t="str">
        <f>'Result Entry'!AN65</f>
        <v/>
      </c>
      <c r="AN63" s="232">
        <f>'Result Entry'!AO65</f>
        <v>0</v>
      </c>
      <c r="AO63" s="224">
        <f>'Result Entry'!AP65</f>
        <v>0</v>
      </c>
      <c r="AP63" s="224">
        <f>'Result Entry'!AQ65</f>
        <v>0</v>
      </c>
      <c r="AQ63" s="225">
        <f>'Result Entry'!AR65</f>
        <v>0</v>
      </c>
      <c r="AR63" s="226">
        <f>'Result Entry'!AS65</f>
        <v>0</v>
      </c>
      <c r="AS63" s="226">
        <f>'Result Entry'!AT65</f>
        <v>0</v>
      </c>
      <c r="AT63" s="227">
        <f>'Result Entry'!AU65</f>
        <v>0</v>
      </c>
      <c r="AU63" s="228">
        <f>'Result Entry'!AV65</f>
        <v>0</v>
      </c>
      <c r="AV63" s="229">
        <f>'Result Entry'!AW65</f>
        <v>0</v>
      </c>
      <c r="AW63" s="229">
        <f>'Result Entry'!AX65</f>
        <v>0</v>
      </c>
      <c r="AX63" s="229">
        <f>'Result Entry'!AY65</f>
        <v>0</v>
      </c>
      <c r="AY63" s="230">
        <f>'Result Entry'!AZ65</f>
        <v>0</v>
      </c>
      <c r="AZ63" s="229">
        <f>'Result Entry'!BA65</f>
        <v>0</v>
      </c>
      <c r="BA63" s="101">
        <f>'Result Entry'!BB65</f>
        <v>0</v>
      </c>
      <c r="BB63" s="231" t="str">
        <f>'Result Entry'!BC65</f>
        <v/>
      </c>
      <c r="BC63" s="232">
        <f>'Result Entry'!BD65</f>
        <v>0</v>
      </c>
      <c r="BD63" s="224">
        <f>'Result Entry'!BE65</f>
        <v>0</v>
      </c>
      <c r="BE63" s="224">
        <f>'Result Entry'!BF65</f>
        <v>0</v>
      </c>
      <c r="BF63" s="225">
        <f>'Result Entry'!BG65</f>
        <v>0</v>
      </c>
      <c r="BG63" s="226">
        <f>'Result Entry'!BH65</f>
        <v>0</v>
      </c>
      <c r="BH63" s="226">
        <f>'Result Entry'!BI65</f>
        <v>0</v>
      </c>
      <c r="BI63" s="227">
        <f>'Result Entry'!BJ65</f>
        <v>0</v>
      </c>
      <c r="BJ63" s="228">
        <f>'Result Entry'!BK65</f>
        <v>0</v>
      </c>
      <c r="BK63" s="229">
        <f>'Result Entry'!BL65</f>
        <v>0</v>
      </c>
      <c r="BL63" s="229">
        <f>'Result Entry'!BM65</f>
        <v>0</v>
      </c>
      <c r="BM63" s="229">
        <f>'Result Entry'!BN65</f>
        <v>0</v>
      </c>
      <c r="BN63" s="230">
        <f>'Result Entry'!BO65</f>
        <v>0</v>
      </c>
      <c r="BO63" s="229">
        <f>'Result Entry'!BP65</f>
        <v>0</v>
      </c>
      <c r="BP63" s="101">
        <f>'Result Entry'!BQ65</f>
        <v>0</v>
      </c>
      <c r="BQ63" s="231" t="str">
        <f>'Result Entry'!BR65</f>
        <v/>
      </c>
      <c r="BR63" s="232">
        <f>'Result Entry'!BS65</f>
        <v>0</v>
      </c>
      <c r="BS63" s="224">
        <f>'Result Entry'!BT65</f>
        <v>0</v>
      </c>
      <c r="BT63" s="224">
        <f>'Result Entry'!BU65</f>
        <v>0</v>
      </c>
      <c r="BU63" s="225">
        <f>'Result Entry'!BV65</f>
        <v>0</v>
      </c>
      <c r="BV63" s="226">
        <f>'Result Entry'!BW65</f>
        <v>0</v>
      </c>
      <c r="BW63" s="226">
        <f>'Result Entry'!BX65</f>
        <v>0</v>
      </c>
      <c r="BX63" s="227">
        <f>'Result Entry'!BY65</f>
        <v>0</v>
      </c>
      <c r="BY63" s="228">
        <f>'Result Entry'!BZ65</f>
        <v>0</v>
      </c>
      <c r="BZ63" s="229">
        <f>'Result Entry'!CA65</f>
        <v>0</v>
      </c>
      <c r="CA63" s="229">
        <f>'Result Entry'!CB65</f>
        <v>0</v>
      </c>
      <c r="CB63" s="229">
        <f>'Result Entry'!CC65</f>
        <v>0</v>
      </c>
      <c r="CC63" s="230">
        <f>'Result Entry'!CD65</f>
        <v>0</v>
      </c>
      <c r="CD63" s="229">
        <f>'Result Entry'!CE65</f>
        <v>0</v>
      </c>
      <c r="CE63" s="101">
        <f>'Result Entry'!CF65</f>
        <v>0</v>
      </c>
      <c r="CF63" s="231" t="str">
        <f>'Result Entry'!CG65</f>
        <v/>
      </c>
      <c r="CG63" s="241">
        <f>'Result Entry'!CH65</f>
        <v>0</v>
      </c>
      <c r="CH63" s="234">
        <f>'Result Entry'!CI65</f>
        <v>0</v>
      </c>
      <c r="CI63" s="234">
        <f>'Result Entry'!CJ65</f>
        <v>0</v>
      </c>
      <c r="CJ63" s="234">
        <f>'Result Entry'!CK65</f>
        <v>0</v>
      </c>
      <c r="CK63" s="234">
        <f>'Result Entry'!CL65</f>
        <v>0</v>
      </c>
      <c r="CL63" s="242">
        <f>'Result Entry'!CM65</f>
        <v>0</v>
      </c>
      <c r="CM63" s="101">
        <f>'Result Entry'!CN65</f>
        <v>0</v>
      </c>
      <c r="CN63" s="231" t="str">
        <f>'Result Entry'!CO65</f>
        <v/>
      </c>
      <c r="CO63" s="241">
        <f>'Result Entry'!CP65</f>
        <v>0</v>
      </c>
      <c r="CP63" s="234">
        <f>'Result Entry'!CQ65</f>
        <v>0</v>
      </c>
      <c r="CQ63" s="234">
        <f>'Result Entry'!CR65</f>
        <v>0</v>
      </c>
      <c r="CR63" s="234">
        <f>'Result Entry'!CS65</f>
        <v>0</v>
      </c>
      <c r="CS63" s="234">
        <f>'Result Entry'!CT65</f>
        <v>0</v>
      </c>
      <c r="CT63" s="242">
        <f>'Result Entry'!CU65</f>
        <v>0</v>
      </c>
      <c r="CU63" s="101">
        <f>'Result Entry'!CV65</f>
        <v>0</v>
      </c>
      <c r="CV63" s="231" t="str">
        <f>'Result Entry'!CW65</f>
        <v/>
      </c>
      <c r="CW63" s="241">
        <f>'Result Entry'!CX65</f>
        <v>0</v>
      </c>
      <c r="CX63" s="234">
        <f>'Result Entry'!CY65</f>
        <v>0</v>
      </c>
      <c r="CY63" s="234">
        <f>'Result Entry'!CZ65</f>
        <v>0</v>
      </c>
      <c r="CZ63" s="234">
        <f>'Result Entry'!DA65</f>
        <v>0</v>
      </c>
      <c r="DA63" s="234">
        <f>'Result Entry'!DB65</f>
        <v>0</v>
      </c>
      <c r="DB63" s="242">
        <f>'Result Entry'!DC65</f>
        <v>0</v>
      </c>
      <c r="DC63" s="101">
        <f>'Result Entry'!DD65</f>
        <v>0</v>
      </c>
      <c r="DD63" s="231" t="str">
        <f>'Result Entry'!DE65</f>
        <v/>
      </c>
      <c r="DE63" s="241">
        <f>'Result Entry'!DF65</f>
        <v>0</v>
      </c>
      <c r="DF63" s="234">
        <f>'Result Entry'!DG65</f>
        <v>0</v>
      </c>
      <c r="DG63" s="234">
        <f>'Result Entry'!DH65</f>
        <v>0</v>
      </c>
      <c r="DH63" s="234">
        <f>'Result Entry'!DI65</f>
        <v>0</v>
      </c>
      <c r="DI63" s="234">
        <f>'Result Entry'!DJ65</f>
        <v>0</v>
      </c>
      <c r="DJ63" s="242">
        <f>'Result Entry'!DK65</f>
        <v>0</v>
      </c>
      <c r="DK63" s="101" t="str">
        <f>'Result Entry'!DL65</f>
        <v/>
      </c>
      <c r="DL63" s="231" t="str">
        <f>'Result Entry'!DM65</f>
        <v/>
      </c>
      <c r="DM63" s="243">
        <f>'Result Entry'!DN65</f>
        <v>0</v>
      </c>
      <c r="DN63" s="244">
        <f>'Result Entry'!DO65</f>
        <v>0</v>
      </c>
      <c r="DO63" s="245" t="str">
        <f>'Result Entry'!DP65</f>
        <v/>
      </c>
      <c r="DP63" s="237">
        <f>'Result Entry'!DQ65</f>
        <v>900</v>
      </c>
      <c r="DQ63" s="238">
        <f>'Result Entry'!DR65</f>
        <v>0</v>
      </c>
      <c r="DR63" s="295">
        <f>'Result Entry'!DS65</f>
        <v>0</v>
      </c>
      <c r="DS63" s="101" t="str">
        <f>'Result Entry'!DT65</f>
        <v/>
      </c>
      <c r="DT63" s="101" t="str">
        <f>'Result Entry'!DU65</f>
        <v/>
      </c>
      <c r="DU63" s="101" t="str">
        <f>'Result Entry'!DV65</f>
        <v/>
      </c>
      <c r="DV63" s="239" t="str">
        <f>'Result Entry'!DW65</f>
        <v/>
      </c>
    </row>
    <row r="64" spans="1:126">
      <c r="A64" s="867"/>
      <c r="B64" s="192">
        <f t="shared" si="0"/>
        <v>0</v>
      </c>
      <c r="C64" s="99">
        <f>'Result Entry'!D66</f>
        <v>0</v>
      </c>
      <c r="D64" s="99">
        <f>'Result Entry'!E66</f>
        <v>0</v>
      </c>
      <c r="E64" s="99">
        <f>'Result Entry'!F66</f>
        <v>0</v>
      </c>
      <c r="F64" s="101">
        <f>'Result Entry'!G66</f>
        <v>0</v>
      </c>
      <c r="G64" s="101">
        <f>'Result Entry'!H66</f>
        <v>0</v>
      </c>
      <c r="H64" s="101">
        <f>'Result Entry'!I66</f>
        <v>0</v>
      </c>
      <c r="I64" s="191">
        <f>'Result Entry'!J66</f>
        <v>0</v>
      </c>
      <c r="J64" s="240">
        <f>'Result Entry'!K66</f>
        <v>0</v>
      </c>
      <c r="K64" s="224">
        <f>'Result Entry'!L66</f>
        <v>0</v>
      </c>
      <c r="L64" s="224">
        <f>'Result Entry'!M66</f>
        <v>0</v>
      </c>
      <c r="M64" s="225">
        <f>'Result Entry'!N66</f>
        <v>0</v>
      </c>
      <c r="N64" s="226">
        <f>'Result Entry'!O66</f>
        <v>0</v>
      </c>
      <c r="O64" s="226">
        <f>'Result Entry'!P66</f>
        <v>0</v>
      </c>
      <c r="P64" s="227">
        <f>'Result Entry'!Q66</f>
        <v>0</v>
      </c>
      <c r="Q64" s="228">
        <f>'Result Entry'!R66</f>
        <v>0</v>
      </c>
      <c r="R64" s="229">
        <f>'Result Entry'!S66</f>
        <v>0</v>
      </c>
      <c r="S64" s="229">
        <f>'Result Entry'!T66</f>
        <v>0</v>
      </c>
      <c r="T64" s="229">
        <f>'Result Entry'!U66</f>
        <v>0</v>
      </c>
      <c r="U64" s="230">
        <f>'Result Entry'!V66</f>
        <v>0</v>
      </c>
      <c r="V64" s="229">
        <f>'Result Entry'!W66</f>
        <v>0</v>
      </c>
      <c r="W64" s="101">
        <f>'Result Entry'!X66</f>
        <v>0</v>
      </c>
      <c r="X64" s="231" t="str">
        <f>'Result Entry'!Y66</f>
        <v/>
      </c>
      <c r="Y64" s="232">
        <f>'Result Entry'!Z66</f>
        <v>0</v>
      </c>
      <c r="Z64" s="224">
        <f>'Result Entry'!AA66</f>
        <v>0</v>
      </c>
      <c r="AA64" s="224">
        <f>'Result Entry'!AB66</f>
        <v>0</v>
      </c>
      <c r="AB64" s="225">
        <f>'Result Entry'!AC66</f>
        <v>0</v>
      </c>
      <c r="AC64" s="226">
        <f>'Result Entry'!AD66</f>
        <v>0</v>
      </c>
      <c r="AD64" s="226">
        <f>'Result Entry'!AE66</f>
        <v>0</v>
      </c>
      <c r="AE64" s="227">
        <f>'Result Entry'!AF66</f>
        <v>0</v>
      </c>
      <c r="AF64" s="228">
        <f>'Result Entry'!AG66</f>
        <v>0</v>
      </c>
      <c r="AG64" s="229">
        <f>'Result Entry'!AH66</f>
        <v>0</v>
      </c>
      <c r="AH64" s="229">
        <f>'Result Entry'!AI66</f>
        <v>0</v>
      </c>
      <c r="AI64" s="229">
        <f>'Result Entry'!AJ66</f>
        <v>0</v>
      </c>
      <c r="AJ64" s="230">
        <f>'Result Entry'!AK66</f>
        <v>0</v>
      </c>
      <c r="AK64" s="229">
        <f>'Result Entry'!AL66</f>
        <v>0</v>
      </c>
      <c r="AL64" s="101">
        <f>'Result Entry'!AM66</f>
        <v>0</v>
      </c>
      <c r="AM64" s="231" t="str">
        <f>'Result Entry'!AN66</f>
        <v/>
      </c>
      <c r="AN64" s="232">
        <f>'Result Entry'!AO66</f>
        <v>0</v>
      </c>
      <c r="AO64" s="224">
        <f>'Result Entry'!AP66</f>
        <v>0</v>
      </c>
      <c r="AP64" s="224">
        <f>'Result Entry'!AQ66</f>
        <v>0</v>
      </c>
      <c r="AQ64" s="225">
        <f>'Result Entry'!AR66</f>
        <v>0</v>
      </c>
      <c r="AR64" s="226">
        <f>'Result Entry'!AS66</f>
        <v>0</v>
      </c>
      <c r="AS64" s="226">
        <f>'Result Entry'!AT66</f>
        <v>0</v>
      </c>
      <c r="AT64" s="227">
        <f>'Result Entry'!AU66</f>
        <v>0</v>
      </c>
      <c r="AU64" s="228">
        <f>'Result Entry'!AV66</f>
        <v>0</v>
      </c>
      <c r="AV64" s="229">
        <f>'Result Entry'!AW66</f>
        <v>0</v>
      </c>
      <c r="AW64" s="229">
        <f>'Result Entry'!AX66</f>
        <v>0</v>
      </c>
      <c r="AX64" s="229">
        <f>'Result Entry'!AY66</f>
        <v>0</v>
      </c>
      <c r="AY64" s="230">
        <f>'Result Entry'!AZ66</f>
        <v>0</v>
      </c>
      <c r="AZ64" s="229">
        <f>'Result Entry'!BA66</f>
        <v>0</v>
      </c>
      <c r="BA64" s="101">
        <f>'Result Entry'!BB66</f>
        <v>0</v>
      </c>
      <c r="BB64" s="231" t="str">
        <f>'Result Entry'!BC66</f>
        <v/>
      </c>
      <c r="BC64" s="232">
        <f>'Result Entry'!BD66</f>
        <v>0</v>
      </c>
      <c r="BD64" s="224">
        <f>'Result Entry'!BE66</f>
        <v>0</v>
      </c>
      <c r="BE64" s="224">
        <f>'Result Entry'!BF66</f>
        <v>0</v>
      </c>
      <c r="BF64" s="225">
        <f>'Result Entry'!BG66</f>
        <v>0</v>
      </c>
      <c r="BG64" s="226">
        <f>'Result Entry'!BH66</f>
        <v>0</v>
      </c>
      <c r="BH64" s="226">
        <f>'Result Entry'!BI66</f>
        <v>0</v>
      </c>
      <c r="BI64" s="227">
        <f>'Result Entry'!BJ66</f>
        <v>0</v>
      </c>
      <c r="BJ64" s="228">
        <f>'Result Entry'!BK66</f>
        <v>0</v>
      </c>
      <c r="BK64" s="229">
        <f>'Result Entry'!BL66</f>
        <v>0</v>
      </c>
      <c r="BL64" s="229">
        <f>'Result Entry'!BM66</f>
        <v>0</v>
      </c>
      <c r="BM64" s="229">
        <f>'Result Entry'!BN66</f>
        <v>0</v>
      </c>
      <c r="BN64" s="230">
        <f>'Result Entry'!BO66</f>
        <v>0</v>
      </c>
      <c r="BO64" s="229">
        <f>'Result Entry'!BP66</f>
        <v>0</v>
      </c>
      <c r="BP64" s="101">
        <f>'Result Entry'!BQ66</f>
        <v>0</v>
      </c>
      <c r="BQ64" s="231" t="str">
        <f>'Result Entry'!BR66</f>
        <v/>
      </c>
      <c r="BR64" s="232">
        <f>'Result Entry'!BS66</f>
        <v>0</v>
      </c>
      <c r="BS64" s="224">
        <f>'Result Entry'!BT66</f>
        <v>0</v>
      </c>
      <c r="BT64" s="224">
        <f>'Result Entry'!BU66</f>
        <v>0</v>
      </c>
      <c r="BU64" s="225">
        <f>'Result Entry'!BV66</f>
        <v>0</v>
      </c>
      <c r="BV64" s="226">
        <f>'Result Entry'!BW66</f>
        <v>0</v>
      </c>
      <c r="BW64" s="226">
        <f>'Result Entry'!BX66</f>
        <v>0</v>
      </c>
      <c r="BX64" s="227">
        <f>'Result Entry'!BY66</f>
        <v>0</v>
      </c>
      <c r="BY64" s="228">
        <f>'Result Entry'!BZ66</f>
        <v>0</v>
      </c>
      <c r="BZ64" s="229">
        <f>'Result Entry'!CA66</f>
        <v>0</v>
      </c>
      <c r="CA64" s="229">
        <f>'Result Entry'!CB66</f>
        <v>0</v>
      </c>
      <c r="CB64" s="229">
        <f>'Result Entry'!CC66</f>
        <v>0</v>
      </c>
      <c r="CC64" s="230">
        <f>'Result Entry'!CD66</f>
        <v>0</v>
      </c>
      <c r="CD64" s="229">
        <f>'Result Entry'!CE66</f>
        <v>0</v>
      </c>
      <c r="CE64" s="101">
        <f>'Result Entry'!CF66</f>
        <v>0</v>
      </c>
      <c r="CF64" s="231" t="str">
        <f>'Result Entry'!CG66</f>
        <v/>
      </c>
      <c r="CG64" s="241">
        <f>'Result Entry'!CH66</f>
        <v>0</v>
      </c>
      <c r="CH64" s="234">
        <f>'Result Entry'!CI66</f>
        <v>0</v>
      </c>
      <c r="CI64" s="234">
        <f>'Result Entry'!CJ66</f>
        <v>0</v>
      </c>
      <c r="CJ64" s="234">
        <f>'Result Entry'!CK66</f>
        <v>0</v>
      </c>
      <c r="CK64" s="234">
        <f>'Result Entry'!CL66</f>
        <v>0</v>
      </c>
      <c r="CL64" s="242">
        <f>'Result Entry'!CM66</f>
        <v>0</v>
      </c>
      <c r="CM64" s="101">
        <f>'Result Entry'!CN66</f>
        <v>0</v>
      </c>
      <c r="CN64" s="231" t="str">
        <f>'Result Entry'!CO66</f>
        <v/>
      </c>
      <c r="CO64" s="241">
        <f>'Result Entry'!CP66</f>
        <v>0</v>
      </c>
      <c r="CP64" s="234">
        <f>'Result Entry'!CQ66</f>
        <v>0</v>
      </c>
      <c r="CQ64" s="234">
        <f>'Result Entry'!CR66</f>
        <v>0</v>
      </c>
      <c r="CR64" s="234">
        <f>'Result Entry'!CS66</f>
        <v>0</v>
      </c>
      <c r="CS64" s="234">
        <f>'Result Entry'!CT66</f>
        <v>0</v>
      </c>
      <c r="CT64" s="242">
        <f>'Result Entry'!CU66</f>
        <v>0</v>
      </c>
      <c r="CU64" s="101">
        <f>'Result Entry'!CV66</f>
        <v>0</v>
      </c>
      <c r="CV64" s="231" t="str">
        <f>'Result Entry'!CW66</f>
        <v/>
      </c>
      <c r="CW64" s="241">
        <f>'Result Entry'!CX66</f>
        <v>0</v>
      </c>
      <c r="CX64" s="234">
        <f>'Result Entry'!CY66</f>
        <v>0</v>
      </c>
      <c r="CY64" s="234">
        <f>'Result Entry'!CZ66</f>
        <v>0</v>
      </c>
      <c r="CZ64" s="234">
        <f>'Result Entry'!DA66</f>
        <v>0</v>
      </c>
      <c r="DA64" s="234">
        <f>'Result Entry'!DB66</f>
        <v>0</v>
      </c>
      <c r="DB64" s="242">
        <f>'Result Entry'!DC66</f>
        <v>0</v>
      </c>
      <c r="DC64" s="101">
        <f>'Result Entry'!DD66</f>
        <v>0</v>
      </c>
      <c r="DD64" s="231" t="str">
        <f>'Result Entry'!DE66</f>
        <v/>
      </c>
      <c r="DE64" s="241">
        <f>'Result Entry'!DF66</f>
        <v>0</v>
      </c>
      <c r="DF64" s="234">
        <f>'Result Entry'!DG66</f>
        <v>0</v>
      </c>
      <c r="DG64" s="234">
        <f>'Result Entry'!DH66</f>
        <v>0</v>
      </c>
      <c r="DH64" s="234">
        <f>'Result Entry'!DI66</f>
        <v>0</v>
      </c>
      <c r="DI64" s="234">
        <f>'Result Entry'!DJ66</f>
        <v>0</v>
      </c>
      <c r="DJ64" s="242">
        <f>'Result Entry'!DK66</f>
        <v>0</v>
      </c>
      <c r="DK64" s="101" t="str">
        <f>'Result Entry'!DL66</f>
        <v/>
      </c>
      <c r="DL64" s="231" t="str">
        <f>'Result Entry'!DM66</f>
        <v/>
      </c>
      <c r="DM64" s="243">
        <f>'Result Entry'!DN66</f>
        <v>0</v>
      </c>
      <c r="DN64" s="244">
        <f>'Result Entry'!DO66</f>
        <v>0</v>
      </c>
      <c r="DO64" s="245" t="str">
        <f>'Result Entry'!DP66</f>
        <v/>
      </c>
      <c r="DP64" s="237">
        <f>'Result Entry'!DQ66</f>
        <v>900</v>
      </c>
      <c r="DQ64" s="238">
        <f>'Result Entry'!DR66</f>
        <v>0</v>
      </c>
      <c r="DR64" s="295">
        <f>'Result Entry'!DS66</f>
        <v>0</v>
      </c>
      <c r="DS64" s="101" t="str">
        <f>'Result Entry'!DT66</f>
        <v/>
      </c>
      <c r="DT64" s="101" t="str">
        <f>'Result Entry'!DU66</f>
        <v/>
      </c>
      <c r="DU64" s="101" t="str">
        <f>'Result Entry'!DV66</f>
        <v/>
      </c>
      <c r="DV64" s="239" t="str">
        <f>'Result Entry'!DW66</f>
        <v/>
      </c>
    </row>
    <row r="65" spans="1:126">
      <c r="A65" s="867"/>
      <c r="B65" s="192">
        <f t="shared" si="0"/>
        <v>0</v>
      </c>
      <c r="C65" s="99">
        <f>'Result Entry'!D67</f>
        <v>0</v>
      </c>
      <c r="D65" s="99">
        <f>'Result Entry'!E67</f>
        <v>0</v>
      </c>
      <c r="E65" s="99">
        <f>'Result Entry'!F67</f>
        <v>0</v>
      </c>
      <c r="F65" s="101">
        <f>'Result Entry'!G67</f>
        <v>0</v>
      </c>
      <c r="G65" s="101">
        <f>'Result Entry'!H67</f>
        <v>0</v>
      </c>
      <c r="H65" s="101">
        <f>'Result Entry'!I67</f>
        <v>0</v>
      </c>
      <c r="I65" s="191">
        <f>'Result Entry'!J67</f>
        <v>0</v>
      </c>
      <c r="J65" s="240">
        <f>'Result Entry'!K67</f>
        <v>0</v>
      </c>
      <c r="K65" s="224">
        <f>'Result Entry'!L67</f>
        <v>0</v>
      </c>
      <c r="L65" s="224">
        <f>'Result Entry'!M67</f>
        <v>0</v>
      </c>
      <c r="M65" s="225">
        <f>'Result Entry'!N67</f>
        <v>0</v>
      </c>
      <c r="N65" s="226">
        <f>'Result Entry'!O67</f>
        <v>0</v>
      </c>
      <c r="O65" s="226">
        <f>'Result Entry'!P67</f>
        <v>0</v>
      </c>
      <c r="P65" s="227">
        <f>'Result Entry'!Q67</f>
        <v>0</v>
      </c>
      <c r="Q65" s="228">
        <f>'Result Entry'!R67</f>
        <v>0</v>
      </c>
      <c r="R65" s="229">
        <f>'Result Entry'!S67</f>
        <v>0</v>
      </c>
      <c r="S65" s="229">
        <f>'Result Entry'!T67</f>
        <v>0</v>
      </c>
      <c r="T65" s="229">
        <f>'Result Entry'!U67</f>
        <v>0</v>
      </c>
      <c r="U65" s="230">
        <f>'Result Entry'!V67</f>
        <v>0</v>
      </c>
      <c r="V65" s="229">
        <f>'Result Entry'!W67</f>
        <v>0</v>
      </c>
      <c r="W65" s="101">
        <f>'Result Entry'!X67</f>
        <v>0</v>
      </c>
      <c r="X65" s="231" t="str">
        <f>'Result Entry'!Y67</f>
        <v/>
      </c>
      <c r="Y65" s="232">
        <f>'Result Entry'!Z67</f>
        <v>0</v>
      </c>
      <c r="Z65" s="224">
        <f>'Result Entry'!AA67</f>
        <v>0</v>
      </c>
      <c r="AA65" s="224">
        <f>'Result Entry'!AB67</f>
        <v>0</v>
      </c>
      <c r="AB65" s="225">
        <f>'Result Entry'!AC67</f>
        <v>0</v>
      </c>
      <c r="AC65" s="226">
        <f>'Result Entry'!AD67</f>
        <v>0</v>
      </c>
      <c r="AD65" s="226">
        <f>'Result Entry'!AE67</f>
        <v>0</v>
      </c>
      <c r="AE65" s="227">
        <f>'Result Entry'!AF67</f>
        <v>0</v>
      </c>
      <c r="AF65" s="228">
        <f>'Result Entry'!AG67</f>
        <v>0</v>
      </c>
      <c r="AG65" s="229">
        <f>'Result Entry'!AH67</f>
        <v>0</v>
      </c>
      <c r="AH65" s="229">
        <f>'Result Entry'!AI67</f>
        <v>0</v>
      </c>
      <c r="AI65" s="229">
        <f>'Result Entry'!AJ67</f>
        <v>0</v>
      </c>
      <c r="AJ65" s="230">
        <f>'Result Entry'!AK67</f>
        <v>0</v>
      </c>
      <c r="AK65" s="229">
        <f>'Result Entry'!AL67</f>
        <v>0</v>
      </c>
      <c r="AL65" s="101">
        <f>'Result Entry'!AM67</f>
        <v>0</v>
      </c>
      <c r="AM65" s="231" t="str">
        <f>'Result Entry'!AN67</f>
        <v/>
      </c>
      <c r="AN65" s="232">
        <f>'Result Entry'!AO67</f>
        <v>0</v>
      </c>
      <c r="AO65" s="224">
        <f>'Result Entry'!AP67</f>
        <v>0</v>
      </c>
      <c r="AP65" s="224">
        <f>'Result Entry'!AQ67</f>
        <v>0</v>
      </c>
      <c r="AQ65" s="225">
        <f>'Result Entry'!AR67</f>
        <v>0</v>
      </c>
      <c r="AR65" s="226">
        <f>'Result Entry'!AS67</f>
        <v>0</v>
      </c>
      <c r="AS65" s="226">
        <f>'Result Entry'!AT67</f>
        <v>0</v>
      </c>
      <c r="AT65" s="227">
        <f>'Result Entry'!AU67</f>
        <v>0</v>
      </c>
      <c r="AU65" s="228">
        <f>'Result Entry'!AV67</f>
        <v>0</v>
      </c>
      <c r="AV65" s="229">
        <f>'Result Entry'!AW67</f>
        <v>0</v>
      </c>
      <c r="AW65" s="229">
        <f>'Result Entry'!AX67</f>
        <v>0</v>
      </c>
      <c r="AX65" s="229">
        <f>'Result Entry'!AY67</f>
        <v>0</v>
      </c>
      <c r="AY65" s="230">
        <f>'Result Entry'!AZ67</f>
        <v>0</v>
      </c>
      <c r="AZ65" s="229">
        <f>'Result Entry'!BA67</f>
        <v>0</v>
      </c>
      <c r="BA65" s="101">
        <f>'Result Entry'!BB67</f>
        <v>0</v>
      </c>
      <c r="BB65" s="231" t="str">
        <f>'Result Entry'!BC67</f>
        <v/>
      </c>
      <c r="BC65" s="232">
        <f>'Result Entry'!BD67</f>
        <v>0</v>
      </c>
      <c r="BD65" s="224">
        <f>'Result Entry'!BE67</f>
        <v>0</v>
      </c>
      <c r="BE65" s="224">
        <f>'Result Entry'!BF67</f>
        <v>0</v>
      </c>
      <c r="BF65" s="225">
        <f>'Result Entry'!BG67</f>
        <v>0</v>
      </c>
      <c r="BG65" s="226">
        <f>'Result Entry'!BH67</f>
        <v>0</v>
      </c>
      <c r="BH65" s="226">
        <f>'Result Entry'!BI67</f>
        <v>0</v>
      </c>
      <c r="BI65" s="227">
        <f>'Result Entry'!BJ67</f>
        <v>0</v>
      </c>
      <c r="BJ65" s="228">
        <f>'Result Entry'!BK67</f>
        <v>0</v>
      </c>
      <c r="BK65" s="229">
        <f>'Result Entry'!BL67</f>
        <v>0</v>
      </c>
      <c r="BL65" s="229">
        <f>'Result Entry'!BM67</f>
        <v>0</v>
      </c>
      <c r="BM65" s="229">
        <f>'Result Entry'!BN67</f>
        <v>0</v>
      </c>
      <c r="BN65" s="230">
        <f>'Result Entry'!BO67</f>
        <v>0</v>
      </c>
      <c r="BO65" s="229">
        <f>'Result Entry'!BP67</f>
        <v>0</v>
      </c>
      <c r="BP65" s="101">
        <f>'Result Entry'!BQ67</f>
        <v>0</v>
      </c>
      <c r="BQ65" s="231" t="str">
        <f>'Result Entry'!BR67</f>
        <v/>
      </c>
      <c r="BR65" s="232">
        <f>'Result Entry'!BS67</f>
        <v>0</v>
      </c>
      <c r="BS65" s="224">
        <f>'Result Entry'!BT67</f>
        <v>0</v>
      </c>
      <c r="BT65" s="224">
        <f>'Result Entry'!BU67</f>
        <v>0</v>
      </c>
      <c r="BU65" s="225">
        <f>'Result Entry'!BV67</f>
        <v>0</v>
      </c>
      <c r="BV65" s="226">
        <f>'Result Entry'!BW67</f>
        <v>0</v>
      </c>
      <c r="BW65" s="226">
        <f>'Result Entry'!BX67</f>
        <v>0</v>
      </c>
      <c r="BX65" s="227">
        <f>'Result Entry'!BY67</f>
        <v>0</v>
      </c>
      <c r="BY65" s="228">
        <f>'Result Entry'!BZ67</f>
        <v>0</v>
      </c>
      <c r="BZ65" s="229">
        <f>'Result Entry'!CA67</f>
        <v>0</v>
      </c>
      <c r="CA65" s="229">
        <f>'Result Entry'!CB67</f>
        <v>0</v>
      </c>
      <c r="CB65" s="229">
        <f>'Result Entry'!CC67</f>
        <v>0</v>
      </c>
      <c r="CC65" s="230">
        <f>'Result Entry'!CD67</f>
        <v>0</v>
      </c>
      <c r="CD65" s="229">
        <f>'Result Entry'!CE67</f>
        <v>0</v>
      </c>
      <c r="CE65" s="101">
        <f>'Result Entry'!CF67</f>
        <v>0</v>
      </c>
      <c r="CF65" s="231" t="str">
        <f>'Result Entry'!CG67</f>
        <v/>
      </c>
      <c r="CG65" s="241">
        <f>'Result Entry'!CH67</f>
        <v>0</v>
      </c>
      <c r="CH65" s="234">
        <f>'Result Entry'!CI67</f>
        <v>0</v>
      </c>
      <c r="CI65" s="234">
        <f>'Result Entry'!CJ67</f>
        <v>0</v>
      </c>
      <c r="CJ65" s="234">
        <f>'Result Entry'!CK67</f>
        <v>0</v>
      </c>
      <c r="CK65" s="234">
        <f>'Result Entry'!CL67</f>
        <v>0</v>
      </c>
      <c r="CL65" s="242">
        <f>'Result Entry'!CM67</f>
        <v>0</v>
      </c>
      <c r="CM65" s="101">
        <f>'Result Entry'!CN67</f>
        <v>0</v>
      </c>
      <c r="CN65" s="231" t="str">
        <f>'Result Entry'!CO67</f>
        <v/>
      </c>
      <c r="CO65" s="241">
        <f>'Result Entry'!CP67</f>
        <v>0</v>
      </c>
      <c r="CP65" s="234">
        <f>'Result Entry'!CQ67</f>
        <v>0</v>
      </c>
      <c r="CQ65" s="234">
        <f>'Result Entry'!CR67</f>
        <v>0</v>
      </c>
      <c r="CR65" s="234">
        <f>'Result Entry'!CS67</f>
        <v>0</v>
      </c>
      <c r="CS65" s="234">
        <f>'Result Entry'!CT67</f>
        <v>0</v>
      </c>
      <c r="CT65" s="242">
        <f>'Result Entry'!CU67</f>
        <v>0</v>
      </c>
      <c r="CU65" s="101">
        <f>'Result Entry'!CV67</f>
        <v>0</v>
      </c>
      <c r="CV65" s="231" t="str">
        <f>'Result Entry'!CW67</f>
        <v/>
      </c>
      <c r="CW65" s="241">
        <f>'Result Entry'!CX67</f>
        <v>0</v>
      </c>
      <c r="CX65" s="234">
        <f>'Result Entry'!CY67</f>
        <v>0</v>
      </c>
      <c r="CY65" s="234">
        <f>'Result Entry'!CZ67</f>
        <v>0</v>
      </c>
      <c r="CZ65" s="234">
        <f>'Result Entry'!DA67</f>
        <v>0</v>
      </c>
      <c r="DA65" s="234">
        <f>'Result Entry'!DB67</f>
        <v>0</v>
      </c>
      <c r="DB65" s="242">
        <f>'Result Entry'!DC67</f>
        <v>0</v>
      </c>
      <c r="DC65" s="101">
        <f>'Result Entry'!DD67</f>
        <v>0</v>
      </c>
      <c r="DD65" s="231" t="str">
        <f>'Result Entry'!DE67</f>
        <v/>
      </c>
      <c r="DE65" s="241">
        <f>'Result Entry'!DF67</f>
        <v>0</v>
      </c>
      <c r="DF65" s="234">
        <f>'Result Entry'!DG67</f>
        <v>0</v>
      </c>
      <c r="DG65" s="234">
        <f>'Result Entry'!DH67</f>
        <v>0</v>
      </c>
      <c r="DH65" s="234">
        <f>'Result Entry'!DI67</f>
        <v>0</v>
      </c>
      <c r="DI65" s="234">
        <f>'Result Entry'!DJ67</f>
        <v>0</v>
      </c>
      <c r="DJ65" s="242">
        <f>'Result Entry'!DK67</f>
        <v>0</v>
      </c>
      <c r="DK65" s="101" t="str">
        <f>'Result Entry'!DL67</f>
        <v/>
      </c>
      <c r="DL65" s="231" t="str">
        <f>'Result Entry'!DM67</f>
        <v/>
      </c>
      <c r="DM65" s="243">
        <f>'Result Entry'!DN67</f>
        <v>0</v>
      </c>
      <c r="DN65" s="244">
        <f>'Result Entry'!DO67</f>
        <v>0</v>
      </c>
      <c r="DO65" s="245" t="str">
        <f>'Result Entry'!DP67</f>
        <v/>
      </c>
      <c r="DP65" s="237">
        <f>'Result Entry'!DQ67</f>
        <v>900</v>
      </c>
      <c r="DQ65" s="238">
        <f>'Result Entry'!DR67</f>
        <v>0</v>
      </c>
      <c r="DR65" s="295">
        <f>'Result Entry'!DS67</f>
        <v>0</v>
      </c>
      <c r="DS65" s="101" t="str">
        <f>'Result Entry'!DT67</f>
        <v/>
      </c>
      <c r="DT65" s="101" t="str">
        <f>'Result Entry'!DU67</f>
        <v/>
      </c>
      <c r="DU65" s="101" t="str">
        <f>'Result Entry'!DV67</f>
        <v/>
      </c>
      <c r="DV65" s="239" t="str">
        <f>'Result Entry'!DW67</f>
        <v/>
      </c>
    </row>
    <row r="66" spans="1:126">
      <c r="A66" s="867"/>
      <c r="B66" s="192">
        <f t="shared" si="0"/>
        <v>0</v>
      </c>
      <c r="C66" s="99">
        <f>'Result Entry'!D68</f>
        <v>0</v>
      </c>
      <c r="D66" s="99">
        <f>'Result Entry'!E68</f>
        <v>0</v>
      </c>
      <c r="E66" s="99">
        <f>'Result Entry'!F68</f>
        <v>0</v>
      </c>
      <c r="F66" s="101">
        <f>'Result Entry'!G68</f>
        <v>0</v>
      </c>
      <c r="G66" s="101">
        <f>'Result Entry'!H68</f>
        <v>0</v>
      </c>
      <c r="H66" s="101">
        <f>'Result Entry'!I68</f>
        <v>0</v>
      </c>
      <c r="I66" s="191">
        <f>'Result Entry'!J68</f>
        <v>0</v>
      </c>
      <c r="J66" s="240">
        <f>'Result Entry'!K68</f>
        <v>0</v>
      </c>
      <c r="K66" s="224">
        <f>'Result Entry'!L68</f>
        <v>0</v>
      </c>
      <c r="L66" s="224">
        <f>'Result Entry'!M68</f>
        <v>0</v>
      </c>
      <c r="M66" s="225">
        <f>'Result Entry'!N68</f>
        <v>0</v>
      </c>
      <c r="N66" s="226">
        <f>'Result Entry'!O68</f>
        <v>0</v>
      </c>
      <c r="O66" s="226">
        <f>'Result Entry'!P68</f>
        <v>0</v>
      </c>
      <c r="P66" s="227">
        <f>'Result Entry'!Q68</f>
        <v>0</v>
      </c>
      <c r="Q66" s="228">
        <f>'Result Entry'!R68</f>
        <v>0</v>
      </c>
      <c r="R66" s="229">
        <f>'Result Entry'!S68</f>
        <v>0</v>
      </c>
      <c r="S66" s="229">
        <f>'Result Entry'!T68</f>
        <v>0</v>
      </c>
      <c r="T66" s="229">
        <f>'Result Entry'!U68</f>
        <v>0</v>
      </c>
      <c r="U66" s="230">
        <f>'Result Entry'!V68</f>
        <v>0</v>
      </c>
      <c r="V66" s="229">
        <f>'Result Entry'!W68</f>
        <v>0</v>
      </c>
      <c r="W66" s="101">
        <f>'Result Entry'!X68</f>
        <v>0</v>
      </c>
      <c r="X66" s="231" t="str">
        <f>'Result Entry'!Y68</f>
        <v/>
      </c>
      <c r="Y66" s="232">
        <f>'Result Entry'!Z68</f>
        <v>0</v>
      </c>
      <c r="Z66" s="224">
        <f>'Result Entry'!AA68</f>
        <v>0</v>
      </c>
      <c r="AA66" s="224">
        <f>'Result Entry'!AB68</f>
        <v>0</v>
      </c>
      <c r="AB66" s="225">
        <f>'Result Entry'!AC68</f>
        <v>0</v>
      </c>
      <c r="AC66" s="226">
        <f>'Result Entry'!AD68</f>
        <v>0</v>
      </c>
      <c r="AD66" s="226">
        <f>'Result Entry'!AE68</f>
        <v>0</v>
      </c>
      <c r="AE66" s="227">
        <f>'Result Entry'!AF68</f>
        <v>0</v>
      </c>
      <c r="AF66" s="228">
        <f>'Result Entry'!AG68</f>
        <v>0</v>
      </c>
      <c r="AG66" s="229">
        <f>'Result Entry'!AH68</f>
        <v>0</v>
      </c>
      <c r="AH66" s="229">
        <f>'Result Entry'!AI68</f>
        <v>0</v>
      </c>
      <c r="AI66" s="229">
        <f>'Result Entry'!AJ68</f>
        <v>0</v>
      </c>
      <c r="AJ66" s="230">
        <f>'Result Entry'!AK68</f>
        <v>0</v>
      </c>
      <c r="AK66" s="229">
        <f>'Result Entry'!AL68</f>
        <v>0</v>
      </c>
      <c r="AL66" s="101">
        <f>'Result Entry'!AM68</f>
        <v>0</v>
      </c>
      <c r="AM66" s="231" t="str">
        <f>'Result Entry'!AN68</f>
        <v/>
      </c>
      <c r="AN66" s="232">
        <f>'Result Entry'!AO68</f>
        <v>0</v>
      </c>
      <c r="AO66" s="224">
        <f>'Result Entry'!AP68</f>
        <v>0</v>
      </c>
      <c r="AP66" s="224">
        <f>'Result Entry'!AQ68</f>
        <v>0</v>
      </c>
      <c r="AQ66" s="225">
        <f>'Result Entry'!AR68</f>
        <v>0</v>
      </c>
      <c r="AR66" s="226">
        <f>'Result Entry'!AS68</f>
        <v>0</v>
      </c>
      <c r="AS66" s="226">
        <f>'Result Entry'!AT68</f>
        <v>0</v>
      </c>
      <c r="AT66" s="227">
        <f>'Result Entry'!AU68</f>
        <v>0</v>
      </c>
      <c r="AU66" s="228">
        <f>'Result Entry'!AV68</f>
        <v>0</v>
      </c>
      <c r="AV66" s="229">
        <f>'Result Entry'!AW68</f>
        <v>0</v>
      </c>
      <c r="AW66" s="229">
        <f>'Result Entry'!AX68</f>
        <v>0</v>
      </c>
      <c r="AX66" s="229">
        <f>'Result Entry'!AY68</f>
        <v>0</v>
      </c>
      <c r="AY66" s="230">
        <f>'Result Entry'!AZ68</f>
        <v>0</v>
      </c>
      <c r="AZ66" s="229">
        <f>'Result Entry'!BA68</f>
        <v>0</v>
      </c>
      <c r="BA66" s="101">
        <f>'Result Entry'!BB68</f>
        <v>0</v>
      </c>
      <c r="BB66" s="231" t="str">
        <f>'Result Entry'!BC68</f>
        <v/>
      </c>
      <c r="BC66" s="232">
        <f>'Result Entry'!BD68</f>
        <v>0</v>
      </c>
      <c r="BD66" s="224">
        <f>'Result Entry'!BE68</f>
        <v>0</v>
      </c>
      <c r="BE66" s="224">
        <f>'Result Entry'!BF68</f>
        <v>0</v>
      </c>
      <c r="BF66" s="225">
        <f>'Result Entry'!BG68</f>
        <v>0</v>
      </c>
      <c r="BG66" s="226">
        <f>'Result Entry'!BH68</f>
        <v>0</v>
      </c>
      <c r="BH66" s="226">
        <f>'Result Entry'!BI68</f>
        <v>0</v>
      </c>
      <c r="BI66" s="227">
        <f>'Result Entry'!BJ68</f>
        <v>0</v>
      </c>
      <c r="BJ66" s="228">
        <f>'Result Entry'!BK68</f>
        <v>0</v>
      </c>
      <c r="BK66" s="229">
        <f>'Result Entry'!BL68</f>
        <v>0</v>
      </c>
      <c r="BL66" s="229">
        <f>'Result Entry'!BM68</f>
        <v>0</v>
      </c>
      <c r="BM66" s="229">
        <f>'Result Entry'!BN68</f>
        <v>0</v>
      </c>
      <c r="BN66" s="230">
        <f>'Result Entry'!BO68</f>
        <v>0</v>
      </c>
      <c r="BO66" s="229">
        <f>'Result Entry'!BP68</f>
        <v>0</v>
      </c>
      <c r="BP66" s="101">
        <f>'Result Entry'!BQ68</f>
        <v>0</v>
      </c>
      <c r="BQ66" s="231" t="str">
        <f>'Result Entry'!BR68</f>
        <v/>
      </c>
      <c r="BR66" s="232">
        <f>'Result Entry'!BS68</f>
        <v>0</v>
      </c>
      <c r="BS66" s="224">
        <f>'Result Entry'!BT68</f>
        <v>0</v>
      </c>
      <c r="BT66" s="224">
        <f>'Result Entry'!BU68</f>
        <v>0</v>
      </c>
      <c r="BU66" s="225">
        <f>'Result Entry'!BV68</f>
        <v>0</v>
      </c>
      <c r="BV66" s="226">
        <f>'Result Entry'!BW68</f>
        <v>0</v>
      </c>
      <c r="BW66" s="226">
        <f>'Result Entry'!BX68</f>
        <v>0</v>
      </c>
      <c r="BX66" s="227">
        <f>'Result Entry'!BY68</f>
        <v>0</v>
      </c>
      <c r="BY66" s="228">
        <f>'Result Entry'!BZ68</f>
        <v>0</v>
      </c>
      <c r="BZ66" s="229">
        <f>'Result Entry'!CA68</f>
        <v>0</v>
      </c>
      <c r="CA66" s="229">
        <f>'Result Entry'!CB68</f>
        <v>0</v>
      </c>
      <c r="CB66" s="229">
        <f>'Result Entry'!CC68</f>
        <v>0</v>
      </c>
      <c r="CC66" s="230">
        <f>'Result Entry'!CD68</f>
        <v>0</v>
      </c>
      <c r="CD66" s="229">
        <f>'Result Entry'!CE68</f>
        <v>0</v>
      </c>
      <c r="CE66" s="101">
        <f>'Result Entry'!CF68</f>
        <v>0</v>
      </c>
      <c r="CF66" s="231" t="str">
        <f>'Result Entry'!CG68</f>
        <v/>
      </c>
      <c r="CG66" s="241">
        <f>'Result Entry'!CH68</f>
        <v>0</v>
      </c>
      <c r="CH66" s="234">
        <f>'Result Entry'!CI68</f>
        <v>0</v>
      </c>
      <c r="CI66" s="234">
        <f>'Result Entry'!CJ68</f>
        <v>0</v>
      </c>
      <c r="CJ66" s="234">
        <f>'Result Entry'!CK68</f>
        <v>0</v>
      </c>
      <c r="CK66" s="234">
        <f>'Result Entry'!CL68</f>
        <v>0</v>
      </c>
      <c r="CL66" s="242">
        <f>'Result Entry'!CM68</f>
        <v>0</v>
      </c>
      <c r="CM66" s="101">
        <f>'Result Entry'!CN68</f>
        <v>0</v>
      </c>
      <c r="CN66" s="231" t="str">
        <f>'Result Entry'!CO68</f>
        <v/>
      </c>
      <c r="CO66" s="241">
        <f>'Result Entry'!CP68</f>
        <v>0</v>
      </c>
      <c r="CP66" s="234">
        <f>'Result Entry'!CQ68</f>
        <v>0</v>
      </c>
      <c r="CQ66" s="234">
        <f>'Result Entry'!CR68</f>
        <v>0</v>
      </c>
      <c r="CR66" s="234">
        <f>'Result Entry'!CS68</f>
        <v>0</v>
      </c>
      <c r="CS66" s="234">
        <f>'Result Entry'!CT68</f>
        <v>0</v>
      </c>
      <c r="CT66" s="242">
        <f>'Result Entry'!CU68</f>
        <v>0</v>
      </c>
      <c r="CU66" s="101">
        <f>'Result Entry'!CV68</f>
        <v>0</v>
      </c>
      <c r="CV66" s="231" t="str">
        <f>'Result Entry'!CW68</f>
        <v/>
      </c>
      <c r="CW66" s="241">
        <f>'Result Entry'!CX68</f>
        <v>0</v>
      </c>
      <c r="CX66" s="234">
        <f>'Result Entry'!CY68</f>
        <v>0</v>
      </c>
      <c r="CY66" s="234">
        <f>'Result Entry'!CZ68</f>
        <v>0</v>
      </c>
      <c r="CZ66" s="234">
        <f>'Result Entry'!DA68</f>
        <v>0</v>
      </c>
      <c r="DA66" s="234">
        <f>'Result Entry'!DB68</f>
        <v>0</v>
      </c>
      <c r="DB66" s="242">
        <f>'Result Entry'!DC68</f>
        <v>0</v>
      </c>
      <c r="DC66" s="101">
        <f>'Result Entry'!DD68</f>
        <v>0</v>
      </c>
      <c r="DD66" s="231" t="str">
        <f>'Result Entry'!DE68</f>
        <v/>
      </c>
      <c r="DE66" s="241">
        <f>'Result Entry'!DF68</f>
        <v>0</v>
      </c>
      <c r="DF66" s="234">
        <f>'Result Entry'!DG68</f>
        <v>0</v>
      </c>
      <c r="DG66" s="234">
        <f>'Result Entry'!DH68</f>
        <v>0</v>
      </c>
      <c r="DH66" s="234">
        <f>'Result Entry'!DI68</f>
        <v>0</v>
      </c>
      <c r="DI66" s="234">
        <f>'Result Entry'!DJ68</f>
        <v>0</v>
      </c>
      <c r="DJ66" s="242">
        <f>'Result Entry'!DK68</f>
        <v>0</v>
      </c>
      <c r="DK66" s="101" t="str">
        <f>'Result Entry'!DL68</f>
        <v/>
      </c>
      <c r="DL66" s="231" t="str">
        <f>'Result Entry'!DM68</f>
        <v/>
      </c>
      <c r="DM66" s="243">
        <f>'Result Entry'!DN68</f>
        <v>0</v>
      </c>
      <c r="DN66" s="244">
        <f>'Result Entry'!DO68</f>
        <v>0</v>
      </c>
      <c r="DO66" s="245" t="str">
        <f>'Result Entry'!DP68</f>
        <v/>
      </c>
      <c r="DP66" s="237">
        <f>'Result Entry'!DQ68</f>
        <v>900</v>
      </c>
      <c r="DQ66" s="238">
        <f>'Result Entry'!DR68</f>
        <v>0</v>
      </c>
      <c r="DR66" s="295">
        <f>'Result Entry'!DS68</f>
        <v>0</v>
      </c>
      <c r="DS66" s="101" t="str">
        <f>'Result Entry'!DT68</f>
        <v/>
      </c>
      <c r="DT66" s="101" t="str">
        <f>'Result Entry'!DU68</f>
        <v/>
      </c>
      <c r="DU66" s="101" t="str">
        <f>'Result Entry'!DV68</f>
        <v/>
      </c>
      <c r="DV66" s="239" t="str">
        <f>'Result Entry'!DW68</f>
        <v/>
      </c>
    </row>
    <row r="67" spans="1:126">
      <c r="A67" s="867"/>
      <c r="B67" s="192">
        <f t="shared" si="0"/>
        <v>0</v>
      </c>
      <c r="C67" s="99">
        <f>'Result Entry'!D69</f>
        <v>0</v>
      </c>
      <c r="D67" s="99">
        <f>'Result Entry'!E69</f>
        <v>0</v>
      </c>
      <c r="E67" s="99">
        <f>'Result Entry'!F69</f>
        <v>0</v>
      </c>
      <c r="F67" s="101">
        <f>'Result Entry'!G69</f>
        <v>0</v>
      </c>
      <c r="G67" s="101">
        <f>'Result Entry'!H69</f>
        <v>0</v>
      </c>
      <c r="H67" s="101">
        <f>'Result Entry'!I69</f>
        <v>0</v>
      </c>
      <c r="I67" s="191">
        <f>'Result Entry'!J69</f>
        <v>0</v>
      </c>
      <c r="J67" s="240">
        <f>'Result Entry'!K69</f>
        <v>0</v>
      </c>
      <c r="K67" s="224">
        <f>'Result Entry'!L69</f>
        <v>0</v>
      </c>
      <c r="L67" s="224">
        <f>'Result Entry'!M69</f>
        <v>0</v>
      </c>
      <c r="M67" s="225">
        <f>'Result Entry'!N69</f>
        <v>0</v>
      </c>
      <c r="N67" s="226">
        <f>'Result Entry'!O69</f>
        <v>0</v>
      </c>
      <c r="O67" s="226">
        <f>'Result Entry'!P69</f>
        <v>0</v>
      </c>
      <c r="P67" s="227">
        <f>'Result Entry'!Q69</f>
        <v>0</v>
      </c>
      <c r="Q67" s="228">
        <f>'Result Entry'!R69</f>
        <v>0</v>
      </c>
      <c r="R67" s="229">
        <f>'Result Entry'!S69</f>
        <v>0</v>
      </c>
      <c r="S67" s="229">
        <f>'Result Entry'!T69</f>
        <v>0</v>
      </c>
      <c r="T67" s="229">
        <f>'Result Entry'!U69</f>
        <v>0</v>
      </c>
      <c r="U67" s="230">
        <f>'Result Entry'!V69</f>
        <v>0</v>
      </c>
      <c r="V67" s="229">
        <f>'Result Entry'!W69</f>
        <v>0</v>
      </c>
      <c r="W67" s="101">
        <f>'Result Entry'!X69</f>
        <v>0</v>
      </c>
      <c r="X67" s="231" t="str">
        <f>'Result Entry'!Y69</f>
        <v/>
      </c>
      <c r="Y67" s="232">
        <f>'Result Entry'!Z69</f>
        <v>0</v>
      </c>
      <c r="Z67" s="224">
        <f>'Result Entry'!AA69</f>
        <v>0</v>
      </c>
      <c r="AA67" s="224">
        <f>'Result Entry'!AB69</f>
        <v>0</v>
      </c>
      <c r="AB67" s="225">
        <f>'Result Entry'!AC69</f>
        <v>0</v>
      </c>
      <c r="AC67" s="226">
        <f>'Result Entry'!AD69</f>
        <v>0</v>
      </c>
      <c r="AD67" s="226">
        <f>'Result Entry'!AE69</f>
        <v>0</v>
      </c>
      <c r="AE67" s="227">
        <f>'Result Entry'!AF69</f>
        <v>0</v>
      </c>
      <c r="AF67" s="228">
        <f>'Result Entry'!AG69</f>
        <v>0</v>
      </c>
      <c r="AG67" s="229">
        <f>'Result Entry'!AH69</f>
        <v>0</v>
      </c>
      <c r="AH67" s="229">
        <f>'Result Entry'!AI69</f>
        <v>0</v>
      </c>
      <c r="AI67" s="229">
        <f>'Result Entry'!AJ69</f>
        <v>0</v>
      </c>
      <c r="AJ67" s="230">
        <f>'Result Entry'!AK69</f>
        <v>0</v>
      </c>
      <c r="AK67" s="229">
        <f>'Result Entry'!AL69</f>
        <v>0</v>
      </c>
      <c r="AL67" s="101">
        <f>'Result Entry'!AM69</f>
        <v>0</v>
      </c>
      <c r="AM67" s="231" t="str">
        <f>'Result Entry'!AN69</f>
        <v/>
      </c>
      <c r="AN67" s="232">
        <f>'Result Entry'!AO69</f>
        <v>0</v>
      </c>
      <c r="AO67" s="224">
        <f>'Result Entry'!AP69</f>
        <v>0</v>
      </c>
      <c r="AP67" s="224">
        <f>'Result Entry'!AQ69</f>
        <v>0</v>
      </c>
      <c r="AQ67" s="225">
        <f>'Result Entry'!AR69</f>
        <v>0</v>
      </c>
      <c r="AR67" s="226">
        <f>'Result Entry'!AS69</f>
        <v>0</v>
      </c>
      <c r="AS67" s="226">
        <f>'Result Entry'!AT69</f>
        <v>0</v>
      </c>
      <c r="AT67" s="227">
        <f>'Result Entry'!AU69</f>
        <v>0</v>
      </c>
      <c r="AU67" s="228">
        <f>'Result Entry'!AV69</f>
        <v>0</v>
      </c>
      <c r="AV67" s="229">
        <f>'Result Entry'!AW69</f>
        <v>0</v>
      </c>
      <c r="AW67" s="229">
        <f>'Result Entry'!AX69</f>
        <v>0</v>
      </c>
      <c r="AX67" s="229">
        <f>'Result Entry'!AY69</f>
        <v>0</v>
      </c>
      <c r="AY67" s="230">
        <f>'Result Entry'!AZ69</f>
        <v>0</v>
      </c>
      <c r="AZ67" s="229">
        <f>'Result Entry'!BA69</f>
        <v>0</v>
      </c>
      <c r="BA67" s="101">
        <f>'Result Entry'!BB69</f>
        <v>0</v>
      </c>
      <c r="BB67" s="231" t="str">
        <f>'Result Entry'!BC69</f>
        <v/>
      </c>
      <c r="BC67" s="232">
        <f>'Result Entry'!BD69</f>
        <v>0</v>
      </c>
      <c r="BD67" s="224">
        <f>'Result Entry'!BE69</f>
        <v>0</v>
      </c>
      <c r="BE67" s="224">
        <f>'Result Entry'!BF69</f>
        <v>0</v>
      </c>
      <c r="BF67" s="225">
        <f>'Result Entry'!BG69</f>
        <v>0</v>
      </c>
      <c r="BG67" s="226">
        <f>'Result Entry'!BH69</f>
        <v>0</v>
      </c>
      <c r="BH67" s="226">
        <f>'Result Entry'!BI69</f>
        <v>0</v>
      </c>
      <c r="BI67" s="227">
        <f>'Result Entry'!BJ69</f>
        <v>0</v>
      </c>
      <c r="BJ67" s="228">
        <f>'Result Entry'!BK69</f>
        <v>0</v>
      </c>
      <c r="BK67" s="229">
        <f>'Result Entry'!BL69</f>
        <v>0</v>
      </c>
      <c r="BL67" s="229">
        <f>'Result Entry'!BM69</f>
        <v>0</v>
      </c>
      <c r="BM67" s="229">
        <f>'Result Entry'!BN69</f>
        <v>0</v>
      </c>
      <c r="BN67" s="230">
        <f>'Result Entry'!BO69</f>
        <v>0</v>
      </c>
      <c r="BO67" s="229">
        <f>'Result Entry'!BP69</f>
        <v>0</v>
      </c>
      <c r="BP67" s="101">
        <f>'Result Entry'!BQ69</f>
        <v>0</v>
      </c>
      <c r="BQ67" s="231" t="str">
        <f>'Result Entry'!BR69</f>
        <v/>
      </c>
      <c r="BR67" s="232">
        <f>'Result Entry'!BS69</f>
        <v>0</v>
      </c>
      <c r="BS67" s="224">
        <f>'Result Entry'!BT69</f>
        <v>0</v>
      </c>
      <c r="BT67" s="224">
        <f>'Result Entry'!BU69</f>
        <v>0</v>
      </c>
      <c r="BU67" s="225">
        <f>'Result Entry'!BV69</f>
        <v>0</v>
      </c>
      <c r="BV67" s="226">
        <f>'Result Entry'!BW69</f>
        <v>0</v>
      </c>
      <c r="BW67" s="226">
        <f>'Result Entry'!BX69</f>
        <v>0</v>
      </c>
      <c r="BX67" s="227">
        <f>'Result Entry'!BY69</f>
        <v>0</v>
      </c>
      <c r="BY67" s="228">
        <f>'Result Entry'!BZ69</f>
        <v>0</v>
      </c>
      <c r="BZ67" s="229">
        <f>'Result Entry'!CA69</f>
        <v>0</v>
      </c>
      <c r="CA67" s="229">
        <f>'Result Entry'!CB69</f>
        <v>0</v>
      </c>
      <c r="CB67" s="229">
        <f>'Result Entry'!CC69</f>
        <v>0</v>
      </c>
      <c r="CC67" s="230">
        <f>'Result Entry'!CD69</f>
        <v>0</v>
      </c>
      <c r="CD67" s="229">
        <f>'Result Entry'!CE69</f>
        <v>0</v>
      </c>
      <c r="CE67" s="101">
        <f>'Result Entry'!CF69</f>
        <v>0</v>
      </c>
      <c r="CF67" s="231" t="str">
        <f>'Result Entry'!CG69</f>
        <v/>
      </c>
      <c r="CG67" s="241">
        <f>'Result Entry'!CH69</f>
        <v>0</v>
      </c>
      <c r="CH67" s="234">
        <f>'Result Entry'!CI69</f>
        <v>0</v>
      </c>
      <c r="CI67" s="234">
        <f>'Result Entry'!CJ69</f>
        <v>0</v>
      </c>
      <c r="CJ67" s="234">
        <f>'Result Entry'!CK69</f>
        <v>0</v>
      </c>
      <c r="CK67" s="234">
        <f>'Result Entry'!CL69</f>
        <v>0</v>
      </c>
      <c r="CL67" s="242">
        <f>'Result Entry'!CM69</f>
        <v>0</v>
      </c>
      <c r="CM67" s="101">
        <f>'Result Entry'!CN69</f>
        <v>0</v>
      </c>
      <c r="CN67" s="231" t="str">
        <f>'Result Entry'!CO69</f>
        <v/>
      </c>
      <c r="CO67" s="241">
        <f>'Result Entry'!CP69</f>
        <v>0</v>
      </c>
      <c r="CP67" s="234">
        <f>'Result Entry'!CQ69</f>
        <v>0</v>
      </c>
      <c r="CQ67" s="234">
        <f>'Result Entry'!CR69</f>
        <v>0</v>
      </c>
      <c r="CR67" s="234">
        <f>'Result Entry'!CS69</f>
        <v>0</v>
      </c>
      <c r="CS67" s="234">
        <f>'Result Entry'!CT69</f>
        <v>0</v>
      </c>
      <c r="CT67" s="242">
        <f>'Result Entry'!CU69</f>
        <v>0</v>
      </c>
      <c r="CU67" s="101">
        <f>'Result Entry'!CV69</f>
        <v>0</v>
      </c>
      <c r="CV67" s="231" t="str">
        <f>'Result Entry'!CW69</f>
        <v/>
      </c>
      <c r="CW67" s="241">
        <f>'Result Entry'!CX69</f>
        <v>0</v>
      </c>
      <c r="CX67" s="234">
        <f>'Result Entry'!CY69</f>
        <v>0</v>
      </c>
      <c r="CY67" s="234">
        <f>'Result Entry'!CZ69</f>
        <v>0</v>
      </c>
      <c r="CZ67" s="234">
        <f>'Result Entry'!DA69</f>
        <v>0</v>
      </c>
      <c r="DA67" s="234">
        <f>'Result Entry'!DB69</f>
        <v>0</v>
      </c>
      <c r="DB67" s="242">
        <f>'Result Entry'!DC69</f>
        <v>0</v>
      </c>
      <c r="DC67" s="101">
        <f>'Result Entry'!DD69</f>
        <v>0</v>
      </c>
      <c r="DD67" s="231" t="str">
        <f>'Result Entry'!DE69</f>
        <v/>
      </c>
      <c r="DE67" s="241">
        <f>'Result Entry'!DF69</f>
        <v>0</v>
      </c>
      <c r="DF67" s="234">
        <f>'Result Entry'!DG69</f>
        <v>0</v>
      </c>
      <c r="DG67" s="234">
        <f>'Result Entry'!DH69</f>
        <v>0</v>
      </c>
      <c r="DH67" s="234">
        <f>'Result Entry'!DI69</f>
        <v>0</v>
      </c>
      <c r="DI67" s="234">
        <f>'Result Entry'!DJ69</f>
        <v>0</v>
      </c>
      <c r="DJ67" s="242">
        <f>'Result Entry'!DK69</f>
        <v>0</v>
      </c>
      <c r="DK67" s="101" t="str">
        <f>'Result Entry'!DL69</f>
        <v/>
      </c>
      <c r="DL67" s="231" t="str">
        <f>'Result Entry'!DM69</f>
        <v/>
      </c>
      <c r="DM67" s="243">
        <f>'Result Entry'!DN69</f>
        <v>0</v>
      </c>
      <c r="DN67" s="244">
        <f>'Result Entry'!DO69</f>
        <v>0</v>
      </c>
      <c r="DO67" s="245" t="str">
        <f>'Result Entry'!DP69</f>
        <v/>
      </c>
      <c r="DP67" s="237">
        <f>'Result Entry'!DQ69</f>
        <v>900</v>
      </c>
      <c r="DQ67" s="238">
        <f>'Result Entry'!DR69</f>
        <v>0</v>
      </c>
      <c r="DR67" s="295">
        <f>'Result Entry'!DS69</f>
        <v>0</v>
      </c>
      <c r="DS67" s="101" t="str">
        <f>'Result Entry'!DT69</f>
        <v/>
      </c>
      <c r="DT67" s="101" t="str">
        <f>'Result Entry'!DU69</f>
        <v/>
      </c>
      <c r="DU67" s="101" t="str">
        <f>'Result Entry'!DV69</f>
        <v/>
      </c>
      <c r="DV67" s="239" t="str">
        <f>'Result Entry'!DW69</f>
        <v/>
      </c>
    </row>
    <row r="68" spans="1:126">
      <c r="A68" s="867"/>
      <c r="B68" s="192">
        <f t="shared" si="0"/>
        <v>0</v>
      </c>
      <c r="C68" s="99">
        <f>'Result Entry'!D70</f>
        <v>0</v>
      </c>
      <c r="D68" s="99">
        <f>'Result Entry'!E70</f>
        <v>0</v>
      </c>
      <c r="E68" s="99">
        <f>'Result Entry'!F70</f>
        <v>0</v>
      </c>
      <c r="F68" s="101">
        <f>'Result Entry'!G70</f>
        <v>0</v>
      </c>
      <c r="G68" s="101">
        <f>'Result Entry'!H70</f>
        <v>0</v>
      </c>
      <c r="H68" s="101">
        <f>'Result Entry'!I70</f>
        <v>0</v>
      </c>
      <c r="I68" s="191">
        <f>'Result Entry'!J70</f>
        <v>0</v>
      </c>
      <c r="J68" s="240">
        <f>'Result Entry'!K70</f>
        <v>0</v>
      </c>
      <c r="K68" s="224">
        <f>'Result Entry'!L70</f>
        <v>0</v>
      </c>
      <c r="L68" s="224">
        <f>'Result Entry'!M70</f>
        <v>0</v>
      </c>
      <c r="M68" s="225">
        <f>'Result Entry'!N70</f>
        <v>0</v>
      </c>
      <c r="N68" s="226">
        <f>'Result Entry'!O70</f>
        <v>0</v>
      </c>
      <c r="O68" s="226">
        <f>'Result Entry'!P70</f>
        <v>0</v>
      </c>
      <c r="P68" s="227">
        <f>'Result Entry'!Q70</f>
        <v>0</v>
      </c>
      <c r="Q68" s="228">
        <f>'Result Entry'!R70</f>
        <v>0</v>
      </c>
      <c r="R68" s="229">
        <f>'Result Entry'!S70</f>
        <v>0</v>
      </c>
      <c r="S68" s="229">
        <f>'Result Entry'!T70</f>
        <v>0</v>
      </c>
      <c r="T68" s="229">
        <f>'Result Entry'!U70</f>
        <v>0</v>
      </c>
      <c r="U68" s="230">
        <f>'Result Entry'!V70</f>
        <v>0</v>
      </c>
      <c r="V68" s="229">
        <f>'Result Entry'!W70</f>
        <v>0</v>
      </c>
      <c r="W68" s="101">
        <f>'Result Entry'!X70</f>
        <v>0</v>
      </c>
      <c r="X68" s="231" t="str">
        <f>'Result Entry'!Y70</f>
        <v/>
      </c>
      <c r="Y68" s="232">
        <f>'Result Entry'!Z70</f>
        <v>0</v>
      </c>
      <c r="Z68" s="224">
        <f>'Result Entry'!AA70</f>
        <v>0</v>
      </c>
      <c r="AA68" s="224">
        <f>'Result Entry'!AB70</f>
        <v>0</v>
      </c>
      <c r="AB68" s="225">
        <f>'Result Entry'!AC70</f>
        <v>0</v>
      </c>
      <c r="AC68" s="226">
        <f>'Result Entry'!AD70</f>
        <v>0</v>
      </c>
      <c r="AD68" s="226">
        <f>'Result Entry'!AE70</f>
        <v>0</v>
      </c>
      <c r="AE68" s="227">
        <f>'Result Entry'!AF70</f>
        <v>0</v>
      </c>
      <c r="AF68" s="228">
        <f>'Result Entry'!AG70</f>
        <v>0</v>
      </c>
      <c r="AG68" s="229">
        <f>'Result Entry'!AH70</f>
        <v>0</v>
      </c>
      <c r="AH68" s="229">
        <f>'Result Entry'!AI70</f>
        <v>0</v>
      </c>
      <c r="AI68" s="229">
        <f>'Result Entry'!AJ70</f>
        <v>0</v>
      </c>
      <c r="AJ68" s="230">
        <f>'Result Entry'!AK70</f>
        <v>0</v>
      </c>
      <c r="AK68" s="229">
        <f>'Result Entry'!AL70</f>
        <v>0</v>
      </c>
      <c r="AL68" s="101">
        <f>'Result Entry'!AM70</f>
        <v>0</v>
      </c>
      <c r="AM68" s="231" t="str">
        <f>'Result Entry'!AN70</f>
        <v/>
      </c>
      <c r="AN68" s="232">
        <f>'Result Entry'!AO70</f>
        <v>0</v>
      </c>
      <c r="AO68" s="224">
        <f>'Result Entry'!AP70</f>
        <v>0</v>
      </c>
      <c r="AP68" s="224">
        <f>'Result Entry'!AQ70</f>
        <v>0</v>
      </c>
      <c r="AQ68" s="225">
        <f>'Result Entry'!AR70</f>
        <v>0</v>
      </c>
      <c r="AR68" s="226">
        <f>'Result Entry'!AS70</f>
        <v>0</v>
      </c>
      <c r="AS68" s="226">
        <f>'Result Entry'!AT70</f>
        <v>0</v>
      </c>
      <c r="AT68" s="227">
        <f>'Result Entry'!AU70</f>
        <v>0</v>
      </c>
      <c r="AU68" s="228">
        <f>'Result Entry'!AV70</f>
        <v>0</v>
      </c>
      <c r="AV68" s="229">
        <f>'Result Entry'!AW70</f>
        <v>0</v>
      </c>
      <c r="AW68" s="229">
        <f>'Result Entry'!AX70</f>
        <v>0</v>
      </c>
      <c r="AX68" s="229">
        <f>'Result Entry'!AY70</f>
        <v>0</v>
      </c>
      <c r="AY68" s="230">
        <f>'Result Entry'!AZ70</f>
        <v>0</v>
      </c>
      <c r="AZ68" s="229">
        <f>'Result Entry'!BA70</f>
        <v>0</v>
      </c>
      <c r="BA68" s="101">
        <f>'Result Entry'!BB70</f>
        <v>0</v>
      </c>
      <c r="BB68" s="231" t="str">
        <f>'Result Entry'!BC70</f>
        <v/>
      </c>
      <c r="BC68" s="232">
        <f>'Result Entry'!BD70</f>
        <v>0</v>
      </c>
      <c r="BD68" s="224">
        <f>'Result Entry'!BE70</f>
        <v>0</v>
      </c>
      <c r="BE68" s="224">
        <f>'Result Entry'!BF70</f>
        <v>0</v>
      </c>
      <c r="BF68" s="225">
        <f>'Result Entry'!BG70</f>
        <v>0</v>
      </c>
      <c r="BG68" s="226">
        <f>'Result Entry'!BH70</f>
        <v>0</v>
      </c>
      <c r="BH68" s="226">
        <f>'Result Entry'!BI70</f>
        <v>0</v>
      </c>
      <c r="BI68" s="227">
        <f>'Result Entry'!BJ70</f>
        <v>0</v>
      </c>
      <c r="BJ68" s="228">
        <f>'Result Entry'!BK70</f>
        <v>0</v>
      </c>
      <c r="BK68" s="229">
        <f>'Result Entry'!BL70</f>
        <v>0</v>
      </c>
      <c r="BL68" s="229">
        <f>'Result Entry'!BM70</f>
        <v>0</v>
      </c>
      <c r="BM68" s="229">
        <f>'Result Entry'!BN70</f>
        <v>0</v>
      </c>
      <c r="BN68" s="230">
        <f>'Result Entry'!BO70</f>
        <v>0</v>
      </c>
      <c r="BO68" s="229">
        <f>'Result Entry'!BP70</f>
        <v>0</v>
      </c>
      <c r="BP68" s="101">
        <f>'Result Entry'!BQ70</f>
        <v>0</v>
      </c>
      <c r="BQ68" s="231" t="str">
        <f>'Result Entry'!BR70</f>
        <v/>
      </c>
      <c r="BR68" s="232">
        <f>'Result Entry'!BS70</f>
        <v>0</v>
      </c>
      <c r="BS68" s="224">
        <f>'Result Entry'!BT70</f>
        <v>0</v>
      </c>
      <c r="BT68" s="224">
        <f>'Result Entry'!BU70</f>
        <v>0</v>
      </c>
      <c r="BU68" s="225">
        <f>'Result Entry'!BV70</f>
        <v>0</v>
      </c>
      <c r="BV68" s="226">
        <f>'Result Entry'!BW70</f>
        <v>0</v>
      </c>
      <c r="BW68" s="226">
        <f>'Result Entry'!BX70</f>
        <v>0</v>
      </c>
      <c r="BX68" s="227">
        <f>'Result Entry'!BY70</f>
        <v>0</v>
      </c>
      <c r="BY68" s="228">
        <f>'Result Entry'!BZ70</f>
        <v>0</v>
      </c>
      <c r="BZ68" s="229">
        <f>'Result Entry'!CA70</f>
        <v>0</v>
      </c>
      <c r="CA68" s="229">
        <f>'Result Entry'!CB70</f>
        <v>0</v>
      </c>
      <c r="CB68" s="229">
        <f>'Result Entry'!CC70</f>
        <v>0</v>
      </c>
      <c r="CC68" s="230">
        <f>'Result Entry'!CD70</f>
        <v>0</v>
      </c>
      <c r="CD68" s="229">
        <f>'Result Entry'!CE70</f>
        <v>0</v>
      </c>
      <c r="CE68" s="101">
        <f>'Result Entry'!CF70</f>
        <v>0</v>
      </c>
      <c r="CF68" s="231" t="str">
        <f>'Result Entry'!CG70</f>
        <v/>
      </c>
      <c r="CG68" s="241">
        <f>'Result Entry'!CH70</f>
        <v>0</v>
      </c>
      <c r="CH68" s="234">
        <f>'Result Entry'!CI70</f>
        <v>0</v>
      </c>
      <c r="CI68" s="234">
        <f>'Result Entry'!CJ70</f>
        <v>0</v>
      </c>
      <c r="CJ68" s="234">
        <f>'Result Entry'!CK70</f>
        <v>0</v>
      </c>
      <c r="CK68" s="234">
        <f>'Result Entry'!CL70</f>
        <v>0</v>
      </c>
      <c r="CL68" s="242">
        <f>'Result Entry'!CM70</f>
        <v>0</v>
      </c>
      <c r="CM68" s="101">
        <f>'Result Entry'!CN70</f>
        <v>0</v>
      </c>
      <c r="CN68" s="231" t="str">
        <f>'Result Entry'!CO70</f>
        <v/>
      </c>
      <c r="CO68" s="241">
        <f>'Result Entry'!CP70</f>
        <v>0</v>
      </c>
      <c r="CP68" s="234">
        <f>'Result Entry'!CQ70</f>
        <v>0</v>
      </c>
      <c r="CQ68" s="234">
        <f>'Result Entry'!CR70</f>
        <v>0</v>
      </c>
      <c r="CR68" s="234">
        <f>'Result Entry'!CS70</f>
        <v>0</v>
      </c>
      <c r="CS68" s="234">
        <f>'Result Entry'!CT70</f>
        <v>0</v>
      </c>
      <c r="CT68" s="242">
        <f>'Result Entry'!CU70</f>
        <v>0</v>
      </c>
      <c r="CU68" s="101">
        <f>'Result Entry'!CV70</f>
        <v>0</v>
      </c>
      <c r="CV68" s="231" t="str">
        <f>'Result Entry'!CW70</f>
        <v/>
      </c>
      <c r="CW68" s="241">
        <f>'Result Entry'!CX70</f>
        <v>0</v>
      </c>
      <c r="CX68" s="234">
        <f>'Result Entry'!CY70</f>
        <v>0</v>
      </c>
      <c r="CY68" s="234">
        <f>'Result Entry'!CZ70</f>
        <v>0</v>
      </c>
      <c r="CZ68" s="234">
        <f>'Result Entry'!DA70</f>
        <v>0</v>
      </c>
      <c r="DA68" s="234">
        <f>'Result Entry'!DB70</f>
        <v>0</v>
      </c>
      <c r="DB68" s="242">
        <f>'Result Entry'!DC70</f>
        <v>0</v>
      </c>
      <c r="DC68" s="101">
        <f>'Result Entry'!DD70</f>
        <v>0</v>
      </c>
      <c r="DD68" s="231" t="str">
        <f>'Result Entry'!DE70</f>
        <v/>
      </c>
      <c r="DE68" s="241">
        <f>'Result Entry'!DF70</f>
        <v>0</v>
      </c>
      <c r="DF68" s="234">
        <f>'Result Entry'!DG70</f>
        <v>0</v>
      </c>
      <c r="DG68" s="234">
        <f>'Result Entry'!DH70</f>
        <v>0</v>
      </c>
      <c r="DH68" s="234">
        <f>'Result Entry'!DI70</f>
        <v>0</v>
      </c>
      <c r="DI68" s="234">
        <f>'Result Entry'!DJ70</f>
        <v>0</v>
      </c>
      <c r="DJ68" s="242">
        <f>'Result Entry'!DK70</f>
        <v>0</v>
      </c>
      <c r="DK68" s="101" t="str">
        <f>'Result Entry'!DL70</f>
        <v/>
      </c>
      <c r="DL68" s="231" t="str">
        <f>'Result Entry'!DM70</f>
        <v/>
      </c>
      <c r="DM68" s="243">
        <f>'Result Entry'!DN70</f>
        <v>0</v>
      </c>
      <c r="DN68" s="244">
        <f>'Result Entry'!DO70</f>
        <v>0</v>
      </c>
      <c r="DO68" s="245" t="str">
        <f>'Result Entry'!DP70</f>
        <v/>
      </c>
      <c r="DP68" s="237">
        <f>'Result Entry'!DQ70</f>
        <v>900</v>
      </c>
      <c r="DQ68" s="238">
        <f>'Result Entry'!DR70</f>
        <v>0</v>
      </c>
      <c r="DR68" s="295">
        <f>'Result Entry'!DS70</f>
        <v>0</v>
      </c>
      <c r="DS68" s="101" t="str">
        <f>'Result Entry'!DT70</f>
        <v/>
      </c>
      <c r="DT68" s="101" t="str">
        <f>'Result Entry'!DU70</f>
        <v/>
      </c>
      <c r="DU68" s="101" t="str">
        <f>'Result Entry'!DV70</f>
        <v/>
      </c>
      <c r="DV68" s="239" t="str">
        <f>'Result Entry'!DW70</f>
        <v/>
      </c>
    </row>
    <row r="69" spans="1:126">
      <c r="A69" s="867"/>
      <c r="B69" s="192">
        <f t="shared" si="0"/>
        <v>0</v>
      </c>
      <c r="C69" s="99">
        <f>'Result Entry'!D71</f>
        <v>0</v>
      </c>
      <c r="D69" s="99">
        <f>'Result Entry'!E71</f>
        <v>0</v>
      </c>
      <c r="E69" s="99">
        <f>'Result Entry'!F71</f>
        <v>0</v>
      </c>
      <c r="F69" s="101">
        <f>'Result Entry'!G71</f>
        <v>0</v>
      </c>
      <c r="G69" s="101">
        <f>'Result Entry'!H71</f>
        <v>0</v>
      </c>
      <c r="H69" s="101">
        <f>'Result Entry'!I71</f>
        <v>0</v>
      </c>
      <c r="I69" s="191">
        <f>'Result Entry'!J71</f>
        <v>0</v>
      </c>
      <c r="J69" s="240">
        <f>'Result Entry'!K71</f>
        <v>0</v>
      </c>
      <c r="K69" s="224">
        <f>'Result Entry'!L71</f>
        <v>0</v>
      </c>
      <c r="L69" s="224">
        <f>'Result Entry'!M71</f>
        <v>0</v>
      </c>
      <c r="M69" s="225">
        <f>'Result Entry'!N71</f>
        <v>0</v>
      </c>
      <c r="N69" s="226">
        <f>'Result Entry'!O71</f>
        <v>0</v>
      </c>
      <c r="O69" s="226">
        <f>'Result Entry'!P71</f>
        <v>0</v>
      </c>
      <c r="P69" s="227">
        <f>'Result Entry'!Q71</f>
        <v>0</v>
      </c>
      <c r="Q69" s="228">
        <f>'Result Entry'!R71</f>
        <v>0</v>
      </c>
      <c r="R69" s="229">
        <f>'Result Entry'!S71</f>
        <v>0</v>
      </c>
      <c r="S69" s="229">
        <f>'Result Entry'!T71</f>
        <v>0</v>
      </c>
      <c r="T69" s="229">
        <f>'Result Entry'!U71</f>
        <v>0</v>
      </c>
      <c r="U69" s="230">
        <f>'Result Entry'!V71</f>
        <v>0</v>
      </c>
      <c r="V69" s="229">
        <f>'Result Entry'!W71</f>
        <v>0</v>
      </c>
      <c r="W69" s="101">
        <f>'Result Entry'!X71</f>
        <v>0</v>
      </c>
      <c r="X69" s="231" t="str">
        <f>'Result Entry'!Y71</f>
        <v/>
      </c>
      <c r="Y69" s="232">
        <f>'Result Entry'!Z71</f>
        <v>0</v>
      </c>
      <c r="Z69" s="224">
        <f>'Result Entry'!AA71</f>
        <v>0</v>
      </c>
      <c r="AA69" s="224">
        <f>'Result Entry'!AB71</f>
        <v>0</v>
      </c>
      <c r="AB69" s="225">
        <f>'Result Entry'!AC71</f>
        <v>0</v>
      </c>
      <c r="AC69" s="226">
        <f>'Result Entry'!AD71</f>
        <v>0</v>
      </c>
      <c r="AD69" s="226">
        <f>'Result Entry'!AE71</f>
        <v>0</v>
      </c>
      <c r="AE69" s="227">
        <f>'Result Entry'!AF71</f>
        <v>0</v>
      </c>
      <c r="AF69" s="228">
        <f>'Result Entry'!AG71</f>
        <v>0</v>
      </c>
      <c r="AG69" s="229">
        <f>'Result Entry'!AH71</f>
        <v>0</v>
      </c>
      <c r="AH69" s="229">
        <f>'Result Entry'!AI71</f>
        <v>0</v>
      </c>
      <c r="AI69" s="229">
        <f>'Result Entry'!AJ71</f>
        <v>0</v>
      </c>
      <c r="AJ69" s="230">
        <f>'Result Entry'!AK71</f>
        <v>0</v>
      </c>
      <c r="AK69" s="229">
        <f>'Result Entry'!AL71</f>
        <v>0</v>
      </c>
      <c r="AL69" s="101">
        <f>'Result Entry'!AM71</f>
        <v>0</v>
      </c>
      <c r="AM69" s="231" t="str">
        <f>'Result Entry'!AN71</f>
        <v/>
      </c>
      <c r="AN69" s="232">
        <f>'Result Entry'!AO71</f>
        <v>0</v>
      </c>
      <c r="AO69" s="224">
        <f>'Result Entry'!AP71</f>
        <v>0</v>
      </c>
      <c r="AP69" s="224">
        <f>'Result Entry'!AQ71</f>
        <v>0</v>
      </c>
      <c r="AQ69" s="225">
        <f>'Result Entry'!AR71</f>
        <v>0</v>
      </c>
      <c r="AR69" s="226">
        <f>'Result Entry'!AS71</f>
        <v>0</v>
      </c>
      <c r="AS69" s="226">
        <f>'Result Entry'!AT71</f>
        <v>0</v>
      </c>
      <c r="AT69" s="227">
        <f>'Result Entry'!AU71</f>
        <v>0</v>
      </c>
      <c r="AU69" s="228">
        <f>'Result Entry'!AV71</f>
        <v>0</v>
      </c>
      <c r="AV69" s="229">
        <f>'Result Entry'!AW71</f>
        <v>0</v>
      </c>
      <c r="AW69" s="229">
        <f>'Result Entry'!AX71</f>
        <v>0</v>
      </c>
      <c r="AX69" s="229">
        <f>'Result Entry'!AY71</f>
        <v>0</v>
      </c>
      <c r="AY69" s="230">
        <f>'Result Entry'!AZ71</f>
        <v>0</v>
      </c>
      <c r="AZ69" s="229">
        <f>'Result Entry'!BA71</f>
        <v>0</v>
      </c>
      <c r="BA69" s="101">
        <f>'Result Entry'!BB71</f>
        <v>0</v>
      </c>
      <c r="BB69" s="231" t="str">
        <f>'Result Entry'!BC71</f>
        <v/>
      </c>
      <c r="BC69" s="232">
        <f>'Result Entry'!BD71</f>
        <v>0</v>
      </c>
      <c r="BD69" s="224">
        <f>'Result Entry'!BE71</f>
        <v>0</v>
      </c>
      <c r="BE69" s="224">
        <f>'Result Entry'!BF71</f>
        <v>0</v>
      </c>
      <c r="BF69" s="225">
        <f>'Result Entry'!BG71</f>
        <v>0</v>
      </c>
      <c r="BG69" s="226">
        <f>'Result Entry'!BH71</f>
        <v>0</v>
      </c>
      <c r="BH69" s="226">
        <f>'Result Entry'!BI71</f>
        <v>0</v>
      </c>
      <c r="BI69" s="227">
        <f>'Result Entry'!BJ71</f>
        <v>0</v>
      </c>
      <c r="BJ69" s="228">
        <f>'Result Entry'!BK71</f>
        <v>0</v>
      </c>
      <c r="BK69" s="229">
        <f>'Result Entry'!BL71</f>
        <v>0</v>
      </c>
      <c r="BL69" s="229">
        <f>'Result Entry'!BM71</f>
        <v>0</v>
      </c>
      <c r="BM69" s="229">
        <f>'Result Entry'!BN71</f>
        <v>0</v>
      </c>
      <c r="BN69" s="230">
        <f>'Result Entry'!BO71</f>
        <v>0</v>
      </c>
      <c r="BO69" s="229">
        <f>'Result Entry'!BP71</f>
        <v>0</v>
      </c>
      <c r="BP69" s="101">
        <f>'Result Entry'!BQ71</f>
        <v>0</v>
      </c>
      <c r="BQ69" s="231" t="str">
        <f>'Result Entry'!BR71</f>
        <v/>
      </c>
      <c r="BR69" s="232">
        <f>'Result Entry'!BS71</f>
        <v>0</v>
      </c>
      <c r="BS69" s="224">
        <f>'Result Entry'!BT71</f>
        <v>0</v>
      </c>
      <c r="BT69" s="224">
        <f>'Result Entry'!BU71</f>
        <v>0</v>
      </c>
      <c r="BU69" s="225">
        <f>'Result Entry'!BV71</f>
        <v>0</v>
      </c>
      <c r="BV69" s="226">
        <f>'Result Entry'!BW71</f>
        <v>0</v>
      </c>
      <c r="BW69" s="226">
        <f>'Result Entry'!BX71</f>
        <v>0</v>
      </c>
      <c r="BX69" s="227">
        <f>'Result Entry'!BY71</f>
        <v>0</v>
      </c>
      <c r="BY69" s="228">
        <f>'Result Entry'!BZ71</f>
        <v>0</v>
      </c>
      <c r="BZ69" s="229">
        <f>'Result Entry'!CA71</f>
        <v>0</v>
      </c>
      <c r="CA69" s="229">
        <f>'Result Entry'!CB71</f>
        <v>0</v>
      </c>
      <c r="CB69" s="229">
        <f>'Result Entry'!CC71</f>
        <v>0</v>
      </c>
      <c r="CC69" s="230">
        <f>'Result Entry'!CD71</f>
        <v>0</v>
      </c>
      <c r="CD69" s="229">
        <f>'Result Entry'!CE71</f>
        <v>0</v>
      </c>
      <c r="CE69" s="101">
        <f>'Result Entry'!CF71</f>
        <v>0</v>
      </c>
      <c r="CF69" s="231" t="str">
        <f>'Result Entry'!CG71</f>
        <v/>
      </c>
      <c r="CG69" s="241">
        <f>'Result Entry'!CH71</f>
        <v>0</v>
      </c>
      <c r="CH69" s="234">
        <f>'Result Entry'!CI71</f>
        <v>0</v>
      </c>
      <c r="CI69" s="234">
        <f>'Result Entry'!CJ71</f>
        <v>0</v>
      </c>
      <c r="CJ69" s="234">
        <f>'Result Entry'!CK71</f>
        <v>0</v>
      </c>
      <c r="CK69" s="234">
        <f>'Result Entry'!CL71</f>
        <v>0</v>
      </c>
      <c r="CL69" s="242">
        <f>'Result Entry'!CM71</f>
        <v>0</v>
      </c>
      <c r="CM69" s="101">
        <f>'Result Entry'!CN71</f>
        <v>0</v>
      </c>
      <c r="CN69" s="231" t="str">
        <f>'Result Entry'!CO71</f>
        <v/>
      </c>
      <c r="CO69" s="241">
        <f>'Result Entry'!CP71</f>
        <v>0</v>
      </c>
      <c r="CP69" s="234">
        <f>'Result Entry'!CQ71</f>
        <v>0</v>
      </c>
      <c r="CQ69" s="234">
        <f>'Result Entry'!CR71</f>
        <v>0</v>
      </c>
      <c r="CR69" s="234">
        <f>'Result Entry'!CS71</f>
        <v>0</v>
      </c>
      <c r="CS69" s="234">
        <f>'Result Entry'!CT71</f>
        <v>0</v>
      </c>
      <c r="CT69" s="242">
        <f>'Result Entry'!CU71</f>
        <v>0</v>
      </c>
      <c r="CU69" s="101">
        <f>'Result Entry'!CV71</f>
        <v>0</v>
      </c>
      <c r="CV69" s="231" t="str">
        <f>'Result Entry'!CW71</f>
        <v/>
      </c>
      <c r="CW69" s="241">
        <f>'Result Entry'!CX71</f>
        <v>0</v>
      </c>
      <c r="CX69" s="234">
        <f>'Result Entry'!CY71</f>
        <v>0</v>
      </c>
      <c r="CY69" s="234">
        <f>'Result Entry'!CZ71</f>
        <v>0</v>
      </c>
      <c r="CZ69" s="234">
        <f>'Result Entry'!DA71</f>
        <v>0</v>
      </c>
      <c r="DA69" s="234">
        <f>'Result Entry'!DB71</f>
        <v>0</v>
      </c>
      <c r="DB69" s="242">
        <f>'Result Entry'!DC71</f>
        <v>0</v>
      </c>
      <c r="DC69" s="101">
        <f>'Result Entry'!DD71</f>
        <v>0</v>
      </c>
      <c r="DD69" s="231" t="str">
        <f>'Result Entry'!DE71</f>
        <v/>
      </c>
      <c r="DE69" s="241">
        <f>'Result Entry'!DF71</f>
        <v>0</v>
      </c>
      <c r="DF69" s="234">
        <f>'Result Entry'!DG71</f>
        <v>0</v>
      </c>
      <c r="DG69" s="234">
        <f>'Result Entry'!DH71</f>
        <v>0</v>
      </c>
      <c r="DH69" s="234">
        <f>'Result Entry'!DI71</f>
        <v>0</v>
      </c>
      <c r="DI69" s="234">
        <f>'Result Entry'!DJ71</f>
        <v>0</v>
      </c>
      <c r="DJ69" s="242">
        <f>'Result Entry'!DK71</f>
        <v>0</v>
      </c>
      <c r="DK69" s="101" t="str">
        <f>'Result Entry'!DL71</f>
        <v/>
      </c>
      <c r="DL69" s="231" t="str">
        <f>'Result Entry'!DM71</f>
        <v/>
      </c>
      <c r="DM69" s="243">
        <f>'Result Entry'!DN71</f>
        <v>0</v>
      </c>
      <c r="DN69" s="244">
        <f>'Result Entry'!DO71</f>
        <v>0</v>
      </c>
      <c r="DO69" s="245" t="str">
        <f>'Result Entry'!DP71</f>
        <v/>
      </c>
      <c r="DP69" s="237">
        <f>'Result Entry'!DQ71</f>
        <v>900</v>
      </c>
      <c r="DQ69" s="238">
        <f>'Result Entry'!DR71</f>
        <v>0</v>
      </c>
      <c r="DR69" s="295">
        <f>'Result Entry'!DS71</f>
        <v>0</v>
      </c>
      <c r="DS69" s="101" t="str">
        <f>'Result Entry'!DT71</f>
        <v/>
      </c>
      <c r="DT69" s="101" t="str">
        <f>'Result Entry'!DU71</f>
        <v/>
      </c>
      <c r="DU69" s="101" t="str">
        <f>'Result Entry'!DV71</f>
        <v/>
      </c>
      <c r="DV69" s="239" t="str">
        <f>'Result Entry'!DW71</f>
        <v/>
      </c>
    </row>
    <row r="70" spans="1:126">
      <c r="A70" s="867"/>
      <c r="B70" s="192">
        <f t="shared" si="0"/>
        <v>0</v>
      </c>
      <c r="C70" s="99">
        <f>'Result Entry'!D72</f>
        <v>0</v>
      </c>
      <c r="D70" s="99">
        <f>'Result Entry'!E72</f>
        <v>0</v>
      </c>
      <c r="E70" s="99">
        <f>'Result Entry'!F72</f>
        <v>0</v>
      </c>
      <c r="F70" s="101">
        <f>'Result Entry'!G72</f>
        <v>0</v>
      </c>
      <c r="G70" s="101">
        <f>'Result Entry'!H72</f>
        <v>0</v>
      </c>
      <c r="H70" s="101">
        <f>'Result Entry'!I72</f>
        <v>0</v>
      </c>
      <c r="I70" s="191">
        <f>'Result Entry'!J72</f>
        <v>0</v>
      </c>
      <c r="J70" s="240">
        <f>'Result Entry'!K72</f>
        <v>0</v>
      </c>
      <c r="K70" s="224">
        <f>'Result Entry'!L72</f>
        <v>0</v>
      </c>
      <c r="L70" s="224">
        <f>'Result Entry'!M72</f>
        <v>0</v>
      </c>
      <c r="M70" s="225">
        <f>'Result Entry'!N72</f>
        <v>0</v>
      </c>
      <c r="N70" s="226">
        <f>'Result Entry'!O72</f>
        <v>0</v>
      </c>
      <c r="O70" s="226">
        <f>'Result Entry'!P72</f>
        <v>0</v>
      </c>
      <c r="P70" s="227">
        <f>'Result Entry'!Q72</f>
        <v>0</v>
      </c>
      <c r="Q70" s="228">
        <f>'Result Entry'!R72</f>
        <v>0</v>
      </c>
      <c r="R70" s="229">
        <f>'Result Entry'!S72</f>
        <v>0</v>
      </c>
      <c r="S70" s="229">
        <f>'Result Entry'!T72</f>
        <v>0</v>
      </c>
      <c r="T70" s="229">
        <f>'Result Entry'!U72</f>
        <v>0</v>
      </c>
      <c r="U70" s="230">
        <f>'Result Entry'!V72</f>
        <v>0</v>
      </c>
      <c r="V70" s="229">
        <f>'Result Entry'!W72</f>
        <v>0</v>
      </c>
      <c r="W70" s="101">
        <f>'Result Entry'!X72</f>
        <v>0</v>
      </c>
      <c r="X70" s="231" t="str">
        <f>'Result Entry'!Y72</f>
        <v/>
      </c>
      <c r="Y70" s="232">
        <f>'Result Entry'!Z72</f>
        <v>0</v>
      </c>
      <c r="Z70" s="224">
        <f>'Result Entry'!AA72</f>
        <v>0</v>
      </c>
      <c r="AA70" s="224">
        <f>'Result Entry'!AB72</f>
        <v>0</v>
      </c>
      <c r="AB70" s="225">
        <f>'Result Entry'!AC72</f>
        <v>0</v>
      </c>
      <c r="AC70" s="226">
        <f>'Result Entry'!AD72</f>
        <v>0</v>
      </c>
      <c r="AD70" s="226">
        <f>'Result Entry'!AE72</f>
        <v>0</v>
      </c>
      <c r="AE70" s="227">
        <f>'Result Entry'!AF72</f>
        <v>0</v>
      </c>
      <c r="AF70" s="228">
        <f>'Result Entry'!AG72</f>
        <v>0</v>
      </c>
      <c r="AG70" s="229">
        <f>'Result Entry'!AH72</f>
        <v>0</v>
      </c>
      <c r="AH70" s="229">
        <f>'Result Entry'!AI72</f>
        <v>0</v>
      </c>
      <c r="AI70" s="229">
        <f>'Result Entry'!AJ72</f>
        <v>0</v>
      </c>
      <c r="AJ70" s="230">
        <f>'Result Entry'!AK72</f>
        <v>0</v>
      </c>
      <c r="AK70" s="229">
        <f>'Result Entry'!AL72</f>
        <v>0</v>
      </c>
      <c r="AL70" s="101">
        <f>'Result Entry'!AM72</f>
        <v>0</v>
      </c>
      <c r="AM70" s="231" t="str">
        <f>'Result Entry'!AN72</f>
        <v/>
      </c>
      <c r="AN70" s="232">
        <f>'Result Entry'!AO72</f>
        <v>0</v>
      </c>
      <c r="AO70" s="224">
        <f>'Result Entry'!AP72</f>
        <v>0</v>
      </c>
      <c r="AP70" s="224">
        <f>'Result Entry'!AQ72</f>
        <v>0</v>
      </c>
      <c r="AQ70" s="225">
        <f>'Result Entry'!AR72</f>
        <v>0</v>
      </c>
      <c r="AR70" s="226">
        <f>'Result Entry'!AS72</f>
        <v>0</v>
      </c>
      <c r="AS70" s="226">
        <f>'Result Entry'!AT72</f>
        <v>0</v>
      </c>
      <c r="AT70" s="227">
        <f>'Result Entry'!AU72</f>
        <v>0</v>
      </c>
      <c r="AU70" s="228">
        <f>'Result Entry'!AV72</f>
        <v>0</v>
      </c>
      <c r="AV70" s="229">
        <f>'Result Entry'!AW72</f>
        <v>0</v>
      </c>
      <c r="AW70" s="229">
        <f>'Result Entry'!AX72</f>
        <v>0</v>
      </c>
      <c r="AX70" s="229">
        <f>'Result Entry'!AY72</f>
        <v>0</v>
      </c>
      <c r="AY70" s="230">
        <f>'Result Entry'!AZ72</f>
        <v>0</v>
      </c>
      <c r="AZ70" s="229">
        <f>'Result Entry'!BA72</f>
        <v>0</v>
      </c>
      <c r="BA70" s="101">
        <f>'Result Entry'!BB72</f>
        <v>0</v>
      </c>
      <c r="BB70" s="231" t="str">
        <f>'Result Entry'!BC72</f>
        <v/>
      </c>
      <c r="BC70" s="232">
        <f>'Result Entry'!BD72</f>
        <v>0</v>
      </c>
      <c r="BD70" s="224">
        <f>'Result Entry'!BE72</f>
        <v>0</v>
      </c>
      <c r="BE70" s="224">
        <f>'Result Entry'!BF72</f>
        <v>0</v>
      </c>
      <c r="BF70" s="225">
        <f>'Result Entry'!BG72</f>
        <v>0</v>
      </c>
      <c r="BG70" s="226">
        <f>'Result Entry'!BH72</f>
        <v>0</v>
      </c>
      <c r="BH70" s="226">
        <f>'Result Entry'!BI72</f>
        <v>0</v>
      </c>
      <c r="BI70" s="227">
        <f>'Result Entry'!BJ72</f>
        <v>0</v>
      </c>
      <c r="BJ70" s="228">
        <f>'Result Entry'!BK72</f>
        <v>0</v>
      </c>
      <c r="BK70" s="229">
        <f>'Result Entry'!BL72</f>
        <v>0</v>
      </c>
      <c r="BL70" s="229">
        <f>'Result Entry'!BM72</f>
        <v>0</v>
      </c>
      <c r="BM70" s="229">
        <f>'Result Entry'!BN72</f>
        <v>0</v>
      </c>
      <c r="BN70" s="230">
        <f>'Result Entry'!BO72</f>
        <v>0</v>
      </c>
      <c r="BO70" s="229">
        <f>'Result Entry'!BP72</f>
        <v>0</v>
      </c>
      <c r="BP70" s="101">
        <f>'Result Entry'!BQ72</f>
        <v>0</v>
      </c>
      <c r="BQ70" s="231" t="str">
        <f>'Result Entry'!BR72</f>
        <v/>
      </c>
      <c r="BR70" s="232">
        <f>'Result Entry'!BS72</f>
        <v>0</v>
      </c>
      <c r="BS70" s="224">
        <f>'Result Entry'!BT72</f>
        <v>0</v>
      </c>
      <c r="BT70" s="224">
        <f>'Result Entry'!BU72</f>
        <v>0</v>
      </c>
      <c r="BU70" s="225">
        <f>'Result Entry'!BV72</f>
        <v>0</v>
      </c>
      <c r="BV70" s="226">
        <f>'Result Entry'!BW72</f>
        <v>0</v>
      </c>
      <c r="BW70" s="226">
        <f>'Result Entry'!BX72</f>
        <v>0</v>
      </c>
      <c r="BX70" s="227">
        <f>'Result Entry'!BY72</f>
        <v>0</v>
      </c>
      <c r="BY70" s="228">
        <f>'Result Entry'!BZ72</f>
        <v>0</v>
      </c>
      <c r="BZ70" s="229">
        <f>'Result Entry'!CA72</f>
        <v>0</v>
      </c>
      <c r="CA70" s="229">
        <f>'Result Entry'!CB72</f>
        <v>0</v>
      </c>
      <c r="CB70" s="229">
        <f>'Result Entry'!CC72</f>
        <v>0</v>
      </c>
      <c r="CC70" s="230">
        <f>'Result Entry'!CD72</f>
        <v>0</v>
      </c>
      <c r="CD70" s="229">
        <f>'Result Entry'!CE72</f>
        <v>0</v>
      </c>
      <c r="CE70" s="101">
        <f>'Result Entry'!CF72</f>
        <v>0</v>
      </c>
      <c r="CF70" s="231" t="str">
        <f>'Result Entry'!CG72</f>
        <v/>
      </c>
      <c r="CG70" s="241">
        <f>'Result Entry'!CH72</f>
        <v>0</v>
      </c>
      <c r="CH70" s="234">
        <f>'Result Entry'!CI72</f>
        <v>0</v>
      </c>
      <c r="CI70" s="234">
        <f>'Result Entry'!CJ72</f>
        <v>0</v>
      </c>
      <c r="CJ70" s="234">
        <f>'Result Entry'!CK72</f>
        <v>0</v>
      </c>
      <c r="CK70" s="234">
        <f>'Result Entry'!CL72</f>
        <v>0</v>
      </c>
      <c r="CL70" s="242">
        <f>'Result Entry'!CM72</f>
        <v>0</v>
      </c>
      <c r="CM70" s="101">
        <f>'Result Entry'!CN72</f>
        <v>0</v>
      </c>
      <c r="CN70" s="231" t="str">
        <f>'Result Entry'!CO72</f>
        <v/>
      </c>
      <c r="CO70" s="241">
        <f>'Result Entry'!CP72</f>
        <v>0</v>
      </c>
      <c r="CP70" s="234">
        <f>'Result Entry'!CQ72</f>
        <v>0</v>
      </c>
      <c r="CQ70" s="234">
        <f>'Result Entry'!CR72</f>
        <v>0</v>
      </c>
      <c r="CR70" s="234">
        <f>'Result Entry'!CS72</f>
        <v>0</v>
      </c>
      <c r="CS70" s="234">
        <f>'Result Entry'!CT72</f>
        <v>0</v>
      </c>
      <c r="CT70" s="242">
        <f>'Result Entry'!CU72</f>
        <v>0</v>
      </c>
      <c r="CU70" s="101">
        <f>'Result Entry'!CV72</f>
        <v>0</v>
      </c>
      <c r="CV70" s="231" t="str">
        <f>'Result Entry'!CW72</f>
        <v/>
      </c>
      <c r="CW70" s="241">
        <f>'Result Entry'!CX72</f>
        <v>0</v>
      </c>
      <c r="CX70" s="234">
        <f>'Result Entry'!CY72</f>
        <v>0</v>
      </c>
      <c r="CY70" s="234">
        <f>'Result Entry'!CZ72</f>
        <v>0</v>
      </c>
      <c r="CZ70" s="234">
        <f>'Result Entry'!DA72</f>
        <v>0</v>
      </c>
      <c r="DA70" s="234">
        <f>'Result Entry'!DB72</f>
        <v>0</v>
      </c>
      <c r="DB70" s="242">
        <f>'Result Entry'!DC72</f>
        <v>0</v>
      </c>
      <c r="DC70" s="101">
        <f>'Result Entry'!DD72</f>
        <v>0</v>
      </c>
      <c r="DD70" s="231" t="str">
        <f>'Result Entry'!DE72</f>
        <v/>
      </c>
      <c r="DE70" s="241">
        <f>'Result Entry'!DF72</f>
        <v>0</v>
      </c>
      <c r="DF70" s="234">
        <f>'Result Entry'!DG72</f>
        <v>0</v>
      </c>
      <c r="DG70" s="234">
        <f>'Result Entry'!DH72</f>
        <v>0</v>
      </c>
      <c r="DH70" s="234">
        <f>'Result Entry'!DI72</f>
        <v>0</v>
      </c>
      <c r="DI70" s="234">
        <f>'Result Entry'!DJ72</f>
        <v>0</v>
      </c>
      <c r="DJ70" s="242">
        <f>'Result Entry'!DK72</f>
        <v>0</v>
      </c>
      <c r="DK70" s="101" t="str">
        <f>'Result Entry'!DL72</f>
        <v/>
      </c>
      <c r="DL70" s="231" t="str">
        <f>'Result Entry'!DM72</f>
        <v/>
      </c>
      <c r="DM70" s="243">
        <f>'Result Entry'!DN72</f>
        <v>0</v>
      </c>
      <c r="DN70" s="244">
        <f>'Result Entry'!DO72</f>
        <v>0</v>
      </c>
      <c r="DO70" s="245" t="str">
        <f>'Result Entry'!DP72</f>
        <v/>
      </c>
      <c r="DP70" s="237">
        <f>'Result Entry'!DQ72</f>
        <v>900</v>
      </c>
      <c r="DQ70" s="238">
        <f>'Result Entry'!DR72</f>
        <v>0</v>
      </c>
      <c r="DR70" s="295">
        <f>'Result Entry'!DS72</f>
        <v>0</v>
      </c>
      <c r="DS70" s="101" t="str">
        <f>'Result Entry'!DT72</f>
        <v/>
      </c>
      <c r="DT70" s="101" t="str">
        <f>'Result Entry'!DU72</f>
        <v/>
      </c>
      <c r="DU70" s="101" t="str">
        <f>'Result Entry'!DV72</f>
        <v/>
      </c>
      <c r="DV70" s="239" t="str">
        <f>'Result Entry'!DW72</f>
        <v/>
      </c>
    </row>
    <row r="71" spans="1:126">
      <c r="A71" s="867"/>
      <c r="B71" s="192">
        <f t="shared" si="0"/>
        <v>0</v>
      </c>
      <c r="C71" s="99">
        <f>'Result Entry'!D73</f>
        <v>0</v>
      </c>
      <c r="D71" s="99">
        <f>'Result Entry'!E73</f>
        <v>0</v>
      </c>
      <c r="E71" s="99">
        <f>'Result Entry'!F73</f>
        <v>0</v>
      </c>
      <c r="F71" s="101">
        <f>'Result Entry'!G73</f>
        <v>0</v>
      </c>
      <c r="G71" s="101">
        <f>'Result Entry'!H73</f>
        <v>0</v>
      </c>
      <c r="H71" s="101">
        <f>'Result Entry'!I73</f>
        <v>0</v>
      </c>
      <c r="I71" s="191">
        <f>'Result Entry'!J73</f>
        <v>0</v>
      </c>
      <c r="J71" s="240">
        <f>'Result Entry'!K73</f>
        <v>0</v>
      </c>
      <c r="K71" s="224">
        <f>'Result Entry'!L73</f>
        <v>0</v>
      </c>
      <c r="L71" s="224">
        <f>'Result Entry'!M73</f>
        <v>0</v>
      </c>
      <c r="M71" s="225">
        <f>'Result Entry'!N73</f>
        <v>0</v>
      </c>
      <c r="N71" s="226">
        <f>'Result Entry'!O73</f>
        <v>0</v>
      </c>
      <c r="O71" s="226">
        <f>'Result Entry'!P73</f>
        <v>0</v>
      </c>
      <c r="P71" s="227">
        <f>'Result Entry'!Q73</f>
        <v>0</v>
      </c>
      <c r="Q71" s="228">
        <f>'Result Entry'!R73</f>
        <v>0</v>
      </c>
      <c r="R71" s="229">
        <f>'Result Entry'!S73</f>
        <v>0</v>
      </c>
      <c r="S71" s="229">
        <f>'Result Entry'!T73</f>
        <v>0</v>
      </c>
      <c r="T71" s="229">
        <f>'Result Entry'!U73</f>
        <v>0</v>
      </c>
      <c r="U71" s="230">
        <f>'Result Entry'!V73</f>
        <v>0</v>
      </c>
      <c r="V71" s="229">
        <f>'Result Entry'!W73</f>
        <v>0</v>
      </c>
      <c r="W71" s="101">
        <f>'Result Entry'!X73</f>
        <v>0</v>
      </c>
      <c r="X71" s="231" t="str">
        <f>'Result Entry'!Y73</f>
        <v/>
      </c>
      <c r="Y71" s="232">
        <f>'Result Entry'!Z73</f>
        <v>0</v>
      </c>
      <c r="Z71" s="224">
        <f>'Result Entry'!AA73</f>
        <v>0</v>
      </c>
      <c r="AA71" s="224">
        <f>'Result Entry'!AB73</f>
        <v>0</v>
      </c>
      <c r="AB71" s="225">
        <f>'Result Entry'!AC73</f>
        <v>0</v>
      </c>
      <c r="AC71" s="226">
        <f>'Result Entry'!AD73</f>
        <v>0</v>
      </c>
      <c r="AD71" s="226">
        <f>'Result Entry'!AE73</f>
        <v>0</v>
      </c>
      <c r="AE71" s="227">
        <f>'Result Entry'!AF73</f>
        <v>0</v>
      </c>
      <c r="AF71" s="228">
        <f>'Result Entry'!AG73</f>
        <v>0</v>
      </c>
      <c r="AG71" s="229">
        <f>'Result Entry'!AH73</f>
        <v>0</v>
      </c>
      <c r="AH71" s="229">
        <f>'Result Entry'!AI73</f>
        <v>0</v>
      </c>
      <c r="AI71" s="229">
        <f>'Result Entry'!AJ73</f>
        <v>0</v>
      </c>
      <c r="AJ71" s="230">
        <f>'Result Entry'!AK73</f>
        <v>0</v>
      </c>
      <c r="AK71" s="229">
        <f>'Result Entry'!AL73</f>
        <v>0</v>
      </c>
      <c r="AL71" s="101">
        <f>'Result Entry'!AM73</f>
        <v>0</v>
      </c>
      <c r="AM71" s="231" t="str">
        <f>'Result Entry'!AN73</f>
        <v/>
      </c>
      <c r="AN71" s="232">
        <f>'Result Entry'!AO73</f>
        <v>0</v>
      </c>
      <c r="AO71" s="224">
        <f>'Result Entry'!AP73</f>
        <v>0</v>
      </c>
      <c r="AP71" s="224">
        <f>'Result Entry'!AQ73</f>
        <v>0</v>
      </c>
      <c r="AQ71" s="225">
        <f>'Result Entry'!AR73</f>
        <v>0</v>
      </c>
      <c r="AR71" s="226">
        <f>'Result Entry'!AS73</f>
        <v>0</v>
      </c>
      <c r="AS71" s="226">
        <f>'Result Entry'!AT73</f>
        <v>0</v>
      </c>
      <c r="AT71" s="227">
        <f>'Result Entry'!AU73</f>
        <v>0</v>
      </c>
      <c r="AU71" s="228">
        <f>'Result Entry'!AV73</f>
        <v>0</v>
      </c>
      <c r="AV71" s="229">
        <f>'Result Entry'!AW73</f>
        <v>0</v>
      </c>
      <c r="AW71" s="229">
        <f>'Result Entry'!AX73</f>
        <v>0</v>
      </c>
      <c r="AX71" s="229">
        <f>'Result Entry'!AY73</f>
        <v>0</v>
      </c>
      <c r="AY71" s="230">
        <f>'Result Entry'!AZ73</f>
        <v>0</v>
      </c>
      <c r="AZ71" s="229">
        <f>'Result Entry'!BA73</f>
        <v>0</v>
      </c>
      <c r="BA71" s="101">
        <f>'Result Entry'!BB73</f>
        <v>0</v>
      </c>
      <c r="BB71" s="231" t="str">
        <f>'Result Entry'!BC73</f>
        <v/>
      </c>
      <c r="BC71" s="232">
        <f>'Result Entry'!BD73</f>
        <v>0</v>
      </c>
      <c r="BD71" s="224">
        <f>'Result Entry'!BE73</f>
        <v>0</v>
      </c>
      <c r="BE71" s="224">
        <f>'Result Entry'!BF73</f>
        <v>0</v>
      </c>
      <c r="BF71" s="225">
        <f>'Result Entry'!BG73</f>
        <v>0</v>
      </c>
      <c r="BG71" s="226">
        <f>'Result Entry'!BH73</f>
        <v>0</v>
      </c>
      <c r="BH71" s="226">
        <f>'Result Entry'!BI73</f>
        <v>0</v>
      </c>
      <c r="BI71" s="227">
        <f>'Result Entry'!BJ73</f>
        <v>0</v>
      </c>
      <c r="BJ71" s="228">
        <f>'Result Entry'!BK73</f>
        <v>0</v>
      </c>
      <c r="BK71" s="229">
        <f>'Result Entry'!BL73</f>
        <v>0</v>
      </c>
      <c r="BL71" s="229">
        <f>'Result Entry'!BM73</f>
        <v>0</v>
      </c>
      <c r="BM71" s="229">
        <f>'Result Entry'!BN73</f>
        <v>0</v>
      </c>
      <c r="BN71" s="230">
        <f>'Result Entry'!BO73</f>
        <v>0</v>
      </c>
      <c r="BO71" s="229">
        <f>'Result Entry'!BP73</f>
        <v>0</v>
      </c>
      <c r="BP71" s="101">
        <f>'Result Entry'!BQ73</f>
        <v>0</v>
      </c>
      <c r="BQ71" s="231" t="str">
        <f>'Result Entry'!BR73</f>
        <v/>
      </c>
      <c r="BR71" s="232">
        <f>'Result Entry'!BS73</f>
        <v>0</v>
      </c>
      <c r="BS71" s="224">
        <f>'Result Entry'!BT73</f>
        <v>0</v>
      </c>
      <c r="BT71" s="224">
        <f>'Result Entry'!BU73</f>
        <v>0</v>
      </c>
      <c r="BU71" s="225">
        <f>'Result Entry'!BV73</f>
        <v>0</v>
      </c>
      <c r="BV71" s="226">
        <f>'Result Entry'!BW73</f>
        <v>0</v>
      </c>
      <c r="BW71" s="226">
        <f>'Result Entry'!BX73</f>
        <v>0</v>
      </c>
      <c r="BX71" s="227">
        <f>'Result Entry'!BY73</f>
        <v>0</v>
      </c>
      <c r="BY71" s="228">
        <f>'Result Entry'!BZ73</f>
        <v>0</v>
      </c>
      <c r="BZ71" s="229">
        <f>'Result Entry'!CA73</f>
        <v>0</v>
      </c>
      <c r="CA71" s="229">
        <f>'Result Entry'!CB73</f>
        <v>0</v>
      </c>
      <c r="CB71" s="229">
        <f>'Result Entry'!CC73</f>
        <v>0</v>
      </c>
      <c r="CC71" s="230">
        <f>'Result Entry'!CD73</f>
        <v>0</v>
      </c>
      <c r="CD71" s="229">
        <f>'Result Entry'!CE73</f>
        <v>0</v>
      </c>
      <c r="CE71" s="101">
        <f>'Result Entry'!CF73</f>
        <v>0</v>
      </c>
      <c r="CF71" s="231" t="str">
        <f>'Result Entry'!CG73</f>
        <v/>
      </c>
      <c r="CG71" s="241">
        <f>'Result Entry'!CH73</f>
        <v>0</v>
      </c>
      <c r="CH71" s="234">
        <f>'Result Entry'!CI73</f>
        <v>0</v>
      </c>
      <c r="CI71" s="234">
        <f>'Result Entry'!CJ73</f>
        <v>0</v>
      </c>
      <c r="CJ71" s="234">
        <f>'Result Entry'!CK73</f>
        <v>0</v>
      </c>
      <c r="CK71" s="234">
        <f>'Result Entry'!CL73</f>
        <v>0</v>
      </c>
      <c r="CL71" s="242">
        <f>'Result Entry'!CM73</f>
        <v>0</v>
      </c>
      <c r="CM71" s="101">
        <f>'Result Entry'!CN73</f>
        <v>0</v>
      </c>
      <c r="CN71" s="231" t="str">
        <f>'Result Entry'!CO73</f>
        <v/>
      </c>
      <c r="CO71" s="241">
        <f>'Result Entry'!CP73</f>
        <v>0</v>
      </c>
      <c r="CP71" s="234">
        <f>'Result Entry'!CQ73</f>
        <v>0</v>
      </c>
      <c r="CQ71" s="234">
        <f>'Result Entry'!CR73</f>
        <v>0</v>
      </c>
      <c r="CR71" s="234">
        <f>'Result Entry'!CS73</f>
        <v>0</v>
      </c>
      <c r="CS71" s="234">
        <f>'Result Entry'!CT73</f>
        <v>0</v>
      </c>
      <c r="CT71" s="242">
        <f>'Result Entry'!CU73</f>
        <v>0</v>
      </c>
      <c r="CU71" s="101">
        <f>'Result Entry'!CV73</f>
        <v>0</v>
      </c>
      <c r="CV71" s="231" t="str">
        <f>'Result Entry'!CW73</f>
        <v/>
      </c>
      <c r="CW71" s="241">
        <f>'Result Entry'!CX73</f>
        <v>0</v>
      </c>
      <c r="CX71" s="234">
        <f>'Result Entry'!CY73</f>
        <v>0</v>
      </c>
      <c r="CY71" s="234">
        <f>'Result Entry'!CZ73</f>
        <v>0</v>
      </c>
      <c r="CZ71" s="234">
        <f>'Result Entry'!DA73</f>
        <v>0</v>
      </c>
      <c r="DA71" s="234">
        <f>'Result Entry'!DB73</f>
        <v>0</v>
      </c>
      <c r="DB71" s="242">
        <f>'Result Entry'!DC73</f>
        <v>0</v>
      </c>
      <c r="DC71" s="101">
        <f>'Result Entry'!DD73</f>
        <v>0</v>
      </c>
      <c r="DD71" s="231" t="str">
        <f>'Result Entry'!DE73</f>
        <v/>
      </c>
      <c r="DE71" s="241">
        <f>'Result Entry'!DF73</f>
        <v>0</v>
      </c>
      <c r="DF71" s="234">
        <f>'Result Entry'!DG73</f>
        <v>0</v>
      </c>
      <c r="DG71" s="234">
        <f>'Result Entry'!DH73</f>
        <v>0</v>
      </c>
      <c r="DH71" s="234">
        <f>'Result Entry'!DI73</f>
        <v>0</v>
      </c>
      <c r="DI71" s="234">
        <f>'Result Entry'!DJ73</f>
        <v>0</v>
      </c>
      <c r="DJ71" s="242">
        <f>'Result Entry'!DK73</f>
        <v>0</v>
      </c>
      <c r="DK71" s="101" t="str">
        <f>'Result Entry'!DL73</f>
        <v/>
      </c>
      <c r="DL71" s="231" t="str">
        <f>'Result Entry'!DM73</f>
        <v/>
      </c>
      <c r="DM71" s="243">
        <f>'Result Entry'!DN73</f>
        <v>0</v>
      </c>
      <c r="DN71" s="244">
        <f>'Result Entry'!DO73</f>
        <v>0</v>
      </c>
      <c r="DO71" s="245" t="str">
        <f>'Result Entry'!DP73</f>
        <v/>
      </c>
      <c r="DP71" s="237">
        <f>'Result Entry'!DQ73</f>
        <v>900</v>
      </c>
      <c r="DQ71" s="238">
        <f>'Result Entry'!DR73</f>
        <v>0</v>
      </c>
      <c r="DR71" s="295">
        <f>'Result Entry'!DS73</f>
        <v>0</v>
      </c>
      <c r="DS71" s="101" t="str">
        <f>'Result Entry'!DT73</f>
        <v/>
      </c>
      <c r="DT71" s="101" t="str">
        <f>'Result Entry'!DU73</f>
        <v/>
      </c>
      <c r="DU71" s="101" t="str">
        <f>'Result Entry'!DV73</f>
        <v/>
      </c>
      <c r="DV71" s="239" t="str">
        <f>'Result Entry'!DW73</f>
        <v/>
      </c>
    </row>
    <row r="72" spans="1:126">
      <c r="A72" s="867"/>
      <c r="B72" s="192">
        <f t="shared" si="0"/>
        <v>0</v>
      </c>
      <c r="C72" s="99">
        <f>'Result Entry'!D74</f>
        <v>0</v>
      </c>
      <c r="D72" s="99">
        <f>'Result Entry'!E74</f>
        <v>0</v>
      </c>
      <c r="E72" s="99">
        <f>'Result Entry'!F74</f>
        <v>0</v>
      </c>
      <c r="F72" s="101">
        <f>'Result Entry'!G74</f>
        <v>0</v>
      </c>
      <c r="G72" s="101">
        <f>'Result Entry'!H74</f>
        <v>0</v>
      </c>
      <c r="H72" s="101">
        <f>'Result Entry'!I74</f>
        <v>0</v>
      </c>
      <c r="I72" s="191">
        <f>'Result Entry'!J74</f>
        <v>0</v>
      </c>
      <c r="J72" s="240">
        <f>'Result Entry'!K74</f>
        <v>0</v>
      </c>
      <c r="K72" s="224">
        <f>'Result Entry'!L74</f>
        <v>0</v>
      </c>
      <c r="L72" s="224">
        <f>'Result Entry'!M74</f>
        <v>0</v>
      </c>
      <c r="M72" s="225">
        <f>'Result Entry'!N74</f>
        <v>0</v>
      </c>
      <c r="N72" s="226">
        <f>'Result Entry'!O74</f>
        <v>0</v>
      </c>
      <c r="O72" s="226">
        <f>'Result Entry'!P74</f>
        <v>0</v>
      </c>
      <c r="P72" s="227">
        <f>'Result Entry'!Q74</f>
        <v>0</v>
      </c>
      <c r="Q72" s="228">
        <f>'Result Entry'!R74</f>
        <v>0</v>
      </c>
      <c r="R72" s="229">
        <f>'Result Entry'!S74</f>
        <v>0</v>
      </c>
      <c r="S72" s="229">
        <f>'Result Entry'!T74</f>
        <v>0</v>
      </c>
      <c r="T72" s="229">
        <f>'Result Entry'!U74</f>
        <v>0</v>
      </c>
      <c r="U72" s="230">
        <f>'Result Entry'!V74</f>
        <v>0</v>
      </c>
      <c r="V72" s="229">
        <f>'Result Entry'!W74</f>
        <v>0</v>
      </c>
      <c r="W72" s="101">
        <f>'Result Entry'!X74</f>
        <v>0</v>
      </c>
      <c r="X72" s="231" t="str">
        <f>'Result Entry'!Y74</f>
        <v/>
      </c>
      <c r="Y72" s="232">
        <f>'Result Entry'!Z74</f>
        <v>0</v>
      </c>
      <c r="Z72" s="224">
        <f>'Result Entry'!AA74</f>
        <v>0</v>
      </c>
      <c r="AA72" s="224">
        <f>'Result Entry'!AB74</f>
        <v>0</v>
      </c>
      <c r="AB72" s="225">
        <f>'Result Entry'!AC74</f>
        <v>0</v>
      </c>
      <c r="AC72" s="226">
        <f>'Result Entry'!AD74</f>
        <v>0</v>
      </c>
      <c r="AD72" s="226">
        <f>'Result Entry'!AE74</f>
        <v>0</v>
      </c>
      <c r="AE72" s="227">
        <f>'Result Entry'!AF74</f>
        <v>0</v>
      </c>
      <c r="AF72" s="228">
        <f>'Result Entry'!AG74</f>
        <v>0</v>
      </c>
      <c r="AG72" s="229">
        <f>'Result Entry'!AH74</f>
        <v>0</v>
      </c>
      <c r="AH72" s="229">
        <f>'Result Entry'!AI74</f>
        <v>0</v>
      </c>
      <c r="AI72" s="229">
        <f>'Result Entry'!AJ74</f>
        <v>0</v>
      </c>
      <c r="AJ72" s="230">
        <f>'Result Entry'!AK74</f>
        <v>0</v>
      </c>
      <c r="AK72" s="229">
        <f>'Result Entry'!AL74</f>
        <v>0</v>
      </c>
      <c r="AL72" s="101">
        <f>'Result Entry'!AM74</f>
        <v>0</v>
      </c>
      <c r="AM72" s="231" t="str">
        <f>'Result Entry'!AN74</f>
        <v/>
      </c>
      <c r="AN72" s="232">
        <f>'Result Entry'!AO74</f>
        <v>0</v>
      </c>
      <c r="AO72" s="224">
        <f>'Result Entry'!AP74</f>
        <v>0</v>
      </c>
      <c r="AP72" s="224">
        <f>'Result Entry'!AQ74</f>
        <v>0</v>
      </c>
      <c r="AQ72" s="225">
        <f>'Result Entry'!AR74</f>
        <v>0</v>
      </c>
      <c r="AR72" s="226">
        <f>'Result Entry'!AS74</f>
        <v>0</v>
      </c>
      <c r="AS72" s="226">
        <f>'Result Entry'!AT74</f>
        <v>0</v>
      </c>
      <c r="AT72" s="227">
        <f>'Result Entry'!AU74</f>
        <v>0</v>
      </c>
      <c r="AU72" s="228">
        <f>'Result Entry'!AV74</f>
        <v>0</v>
      </c>
      <c r="AV72" s="229">
        <f>'Result Entry'!AW74</f>
        <v>0</v>
      </c>
      <c r="AW72" s="229">
        <f>'Result Entry'!AX74</f>
        <v>0</v>
      </c>
      <c r="AX72" s="229">
        <f>'Result Entry'!AY74</f>
        <v>0</v>
      </c>
      <c r="AY72" s="230">
        <f>'Result Entry'!AZ74</f>
        <v>0</v>
      </c>
      <c r="AZ72" s="229">
        <f>'Result Entry'!BA74</f>
        <v>0</v>
      </c>
      <c r="BA72" s="101">
        <f>'Result Entry'!BB74</f>
        <v>0</v>
      </c>
      <c r="BB72" s="231" t="str">
        <f>'Result Entry'!BC74</f>
        <v/>
      </c>
      <c r="BC72" s="232">
        <f>'Result Entry'!BD74</f>
        <v>0</v>
      </c>
      <c r="BD72" s="224">
        <f>'Result Entry'!BE74</f>
        <v>0</v>
      </c>
      <c r="BE72" s="224">
        <f>'Result Entry'!BF74</f>
        <v>0</v>
      </c>
      <c r="BF72" s="225">
        <f>'Result Entry'!BG74</f>
        <v>0</v>
      </c>
      <c r="BG72" s="226">
        <f>'Result Entry'!BH74</f>
        <v>0</v>
      </c>
      <c r="BH72" s="226">
        <f>'Result Entry'!BI74</f>
        <v>0</v>
      </c>
      <c r="BI72" s="227">
        <f>'Result Entry'!BJ74</f>
        <v>0</v>
      </c>
      <c r="BJ72" s="228">
        <f>'Result Entry'!BK74</f>
        <v>0</v>
      </c>
      <c r="BK72" s="229">
        <f>'Result Entry'!BL74</f>
        <v>0</v>
      </c>
      <c r="BL72" s="229">
        <f>'Result Entry'!BM74</f>
        <v>0</v>
      </c>
      <c r="BM72" s="229">
        <f>'Result Entry'!BN74</f>
        <v>0</v>
      </c>
      <c r="BN72" s="230">
        <f>'Result Entry'!BO74</f>
        <v>0</v>
      </c>
      <c r="BO72" s="229">
        <f>'Result Entry'!BP74</f>
        <v>0</v>
      </c>
      <c r="BP72" s="101">
        <f>'Result Entry'!BQ74</f>
        <v>0</v>
      </c>
      <c r="BQ72" s="231" t="str">
        <f>'Result Entry'!BR74</f>
        <v/>
      </c>
      <c r="BR72" s="232">
        <f>'Result Entry'!BS74</f>
        <v>0</v>
      </c>
      <c r="BS72" s="224">
        <f>'Result Entry'!BT74</f>
        <v>0</v>
      </c>
      <c r="BT72" s="224">
        <f>'Result Entry'!BU74</f>
        <v>0</v>
      </c>
      <c r="BU72" s="225">
        <f>'Result Entry'!BV74</f>
        <v>0</v>
      </c>
      <c r="BV72" s="226">
        <f>'Result Entry'!BW74</f>
        <v>0</v>
      </c>
      <c r="BW72" s="226">
        <f>'Result Entry'!BX74</f>
        <v>0</v>
      </c>
      <c r="BX72" s="227">
        <f>'Result Entry'!BY74</f>
        <v>0</v>
      </c>
      <c r="BY72" s="228">
        <f>'Result Entry'!BZ74</f>
        <v>0</v>
      </c>
      <c r="BZ72" s="229">
        <f>'Result Entry'!CA74</f>
        <v>0</v>
      </c>
      <c r="CA72" s="229">
        <f>'Result Entry'!CB74</f>
        <v>0</v>
      </c>
      <c r="CB72" s="229">
        <f>'Result Entry'!CC74</f>
        <v>0</v>
      </c>
      <c r="CC72" s="230">
        <f>'Result Entry'!CD74</f>
        <v>0</v>
      </c>
      <c r="CD72" s="229">
        <f>'Result Entry'!CE74</f>
        <v>0</v>
      </c>
      <c r="CE72" s="101">
        <f>'Result Entry'!CF74</f>
        <v>0</v>
      </c>
      <c r="CF72" s="231" t="str">
        <f>'Result Entry'!CG74</f>
        <v/>
      </c>
      <c r="CG72" s="241">
        <f>'Result Entry'!CH74</f>
        <v>0</v>
      </c>
      <c r="CH72" s="234">
        <f>'Result Entry'!CI74</f>
        <v>0</v>
      </c>
      <c r="CI72" s="234">
        <f>'Result Entry'!CJ74</f>
        <v>0</v>
      </c>
      <c r="CJ72" s="234">
        <f>'Result Entry'!CK74</f>
        <v>0</v>
      </c>
      <c r="CK72" s="234">
        <f>'Result Entry'!CL74</f>
        <v>0</v>
      </c>
      <c r="CL72" s="242">
        <f>'Result Entry'!CM74</f>
        <v>0</v>
      </c>
      <c r="CM72" s="101">
        <f>'Result Entry'!CN74</f>
        <v>0</v>
      </c>
      <c r="CN72" s="231" t="str">
        <f>'Result Entry'!CO74</f>
        <v/>
      </c>
      <c r="CO72" s="241">
        <f>'Result Entry'!CP74</f>
        <v>0</v>
      </c>
      <c r="CP72" s="234">
        <f>'Result Entry'!CQ74</f>
        <v>0</v>
      </c>
      <c r="CQ72" s="234">
        <f>'Result Entry'!CR74</f>
        <v>0</v>
      </c>
      <c r="CR72" s="234">
        <f>'Result Entry'!CS74</f>
        <v>0</v>
      </c>
      <c r="CS72" s="234">
        <f>'Result Entry'!CT74</f>
        <v>0</v>
      </c>
      <c r="CT72" s="242">
        <f>'Result Entry'!CU74</f>
        <v>0</v>
      </c>
      <c r="CU72" s="101">
        <f>'Result Entry'!CV74</f>
        <v>0</v>
      </c>
      <c r="CV72" s="231" t="str">
        <f>'Result Entry'!CW74</f>
        <v/>
      </c>
      <c r="CW72" s="241">
        <f>'Result Entry'!CX74</f>
        <v>0</v>
      </c>
      <c r="CX72" s="234">
        <f>'Result Entry'!CY74</f>
        <v>0</v>
      </c>
      <c r="CY72" s="234">
        <f>'Result Entry'!CZ74</f>
        <v>0</v>
      </c>
      <c r="CZ72" s="234">
        <f>'Result Entry'!DA74</f>
        <v>0</v>
      </c>
      <c r="DA72" s="234">
        <f>'Result Entry'!DB74</f>
        <v>0</v>
      </c>
      <c r="DB72" s="242">
        <f>'Result Entry'!DC74</f>
        <v>0</v>
      </c>
      <c r="DC72" s="101">
        <f>'Result Entry'!DD74</f>
        <v>0</v>
      </c>
      <c r="DD72" s="231" t="str">
        <f>'Result Entry'!DE74</f>
        <v/>
      </c>
      <c r="DE72" s="241">
        <f>'Result Entry'!DF74</f>
        <v>0</v>
      </c>
      <c r="DF72" s="234">
        <f>'Result Entry'!DG74</f>
        <v>0</v>
      </c>
      <c r="DG72" s="234">
        <f>'Result Entry'!DH74</f>
        <v>0</v>
      </c>
      <c r="DH72" s="234">
        <f>'Result Entry'!DI74</f>
        <v>0</v>
      </c>
      <c r="DI72" s="234">
        <f>'Result Entry'!DJ74</f>
        <v>0</v>
      </c>
      <c r="DJ72" s="242">
        <f>'Result Entry'!DK74</f>
        <v>0</v>
      </c>
      <c r="DK72" s="101" t="str">
        <f>'Result Entry'!DL74</f>
        <v/>
      </c>
      <c r="DL72" s="231" t="str">
        <f>'Result Entry'!DM74</f>
        <v/>
      </c>
      <c r="DM72" s="243">
        <f>'Result Entry'!DN74</f>
        <v>0</v>
      </c>
      <c r="DN72" s="244">
        <f>'Result Entry'!DO74</f>
        <v>0</v>
      </c>
      <c r="DO72" s="245" t="str">
        <f>'Result Entry'!DP74</f>
        <v/>
      </c>
      <c r="DP72" s="237">
        <f>'Result Entry'!DQ74</f>
        <v>900</v>
      </c>
      <c r="DQ72" s="238">
        <f>'Result Entry'!DR74</f>
        <v>0</v>
      </c>
      <c r="DR72" s="295">
        <f>'Result Entry'!DS74</f>
        <v>0</v>
      </c>
      <c r="DS72" s="101" t="str">
        <f>'Result Entry'!DT74</f>
        <v/>
      </c>
      <c r="DT72" s="101" t="str">
        <f>'Result Entry'!DU74</f>
        <v/>
      </c>
      <c r="DU72" s="101" t="str">
        <f>'Result Entry'!DV74</f>
        <v/>
      </c>
      <c r="DV72" s="239" t="str">
        <f>'Result Entry'!DW74</f>
        <v/>
      </c>
    </row>
    <row r="73" spans="1:126">
      <c r="A73" s="867"/>
      <c r="B73" s="192">
        <f t="shared" ref="B73:B106" si="1">IF(C73&gt;0,B72+1,0)</f>
        <v>0</v>
      </c>
      <c r="C73" s="99">
        <f>'Result Entry'!D75</f>
        <v>0</v>
      </c>
      <c r="D73" s="99">
        <f>'Result Entry'!E75</f>
        <v>0</v>
      </c>
      <c r="E73" s="99">
        <f>'Result Entry'!F75</f>
        <v>0</v>
      </c>
      <c r="F73" s="101">
        <f>'Result Entry'!G75</f>
        <v>0</v>
      </c>
      <c r="G73" s="101">
        <f>'Result Entry'!H75</f>
        <v>0</v>
      </c>
      <c r="H73" s="101">
        <f>'Result Entry'!I75</f>
        <v>0</v>
      </c>
      <c r="I73" s="191">
        <f>'Result Entry'!J75</f>
        <v>0</v>
      </c>
      <c r="J73" s="240">
        <f>'Result Entry'!K75</f>
        <v>0</v>
      </c>
      <c r="K73" s="224">
        <f>'Result Entry'!L75</f>
        <v>0</v>
      </c>
      <c r="L73" s="224">
        <f>'Result Entry'!M75</f>
        <v>0</v>
      </c>
      <c r="M73" s="225">
        <f>'Result Entry'!N75</f>
        <v>0</v>
      </c>
      <c r="N73" s="226">
        <f>'Result Entry'!O75</f>
        <v>0</v>
      </c>
      <c r="O73" s="226">
        <f>'Result Entry'!P75</f>
        <v>0</v>
      </c>
      <c r="P73" s="227">
        <f>'Result Entry'!Q75</f>
        <v>0</v>
      </c>
      <c r="Q73" s="228">
        <f>'Result Entry'!R75</f>
        <v>0</v>
      </c>
      <c r="R73" s="229">
        <f>'Result Entry'!S75</f>
        <v>0</v>
      </c>
      <c r="S73" s="229">
        <f>'Result Entry'!T75</f>
        <v>0</v>
      </c>
      <c r="T73" s="229">
        <f>'Result Entry'!U75</f>
        <v>0</v>
      </c>
      <c r="U73" s="230">
        <f>'Result Entry'!V75</f>
        <v>0</v>
      </c>
      <c r="V73" s="229">
        <f>'Result Entry'!W75</f>
        <v>0</v>
      </c>
      <c r="W73" s="101">
        <f>'Result Entry'!X75</f>
        <v>0</v>
      </c>
      <c r="X73" s="231" t="str">
        <f>'Result Entry'!Y75</f>
        <v/>
      </c>
      <c r="Y73" s="232">
        <f>'Result Entry'!Z75</f>
        <v>0</v>
      </c>
      <c r="Z73" s="224">
        <f>'Result Entry'!AA75</f>
        <v>0</v>
      </c>
      <c r="AA73" s="224">
        <f>'Result Entry'!AB75</f>
        <v>0</v>
      </c>
      <c r="AB73" s="225">
        <f>'Result Entry'!AC75</f>
        <v>0</v>
      </c>
      <c r="AC73" s="226">
        <f>'Result Entry'!AD75</f>
        <v>0</v>
      </c>
      <c r="AD73" s="226">
        <f>'Result Entry'!AE75</f>
        <v>0</v>
      </c>
      <c r="AE73" s="227">
        <f>'Result Entry'!AF75</f>
        <v>0</v>
      </c>
      <c r="AF73" s="228">
        <f>'Result Entry'!AG75</f>
        <v>0</v>
      </c>
      <c r="AG73" s="229">
        <f>'Result Entry'!AH75</f>
        <v>0</v>
      </c>
      <c r="AH73" s="229">
        <f>'Result Entry'!AI75</f>
        <v>0</v>
      </c>
      <c r="AI73" s="229">
        <f>'Result Entry'!AJ75</f>
        <v>0</v>
      </c>
      <c r="AJ73" s="230">
        <f>'Result Entry'!AK75</f>
        <v>0</v>
      </c>
      <c r="AK73" s="229">
        <f>'Result Entry'!AL75</f>
        <v>0</v>
      </c>
      <c r="AL73" s="101">
        <f>'Result Entry'!AM75</f>
        <v>0</v>
      </c>
      <c r="AM73" s="231" t="str">
        <f>'Result Entry'!AN75</f>
        <v/>
      </c>
      <c r="AN73" s="232">
        <f>'Result Entry'!AO75</f>
        <v>0</v>
      </c>
      <c r="AO73" s="224">
        <f>'Result Entry'!AP75</f>
        <v>0</v>
      </c>
      <c r="AP73" s="224">
        <f>'Result Entry'!AQ75</f>
        <v>0</v>
      </c>
      <c r="AQ73" s="225">
        <f>'Result Entry'!AR75</f>
        <v>0</v>
      </c>
      <c r="AR73" s="226">
        <f>'Result Entry'!AS75</f>
        <v>0</v>
      </c>
      <c r="AS73" s="226">
        <f>'Result Entry'!AT75</f>
        <v>0</v>
      </c>
      <c r="AT73" s="227">
        <f>'Result Entry'!AU75</f>
        <v>0</v>
      </c>
      <c r="AU73" s="228">
        <f>'Result Entry'!AV75</f>
        <v>0</v>
      </c>
      <c r="AV73" s="229">
        <f>'Result Entry'!AW75</f>
        <v>0</v>
      </c>
      <c r="AW73" s="229">
        <f>'Result Entry'!AX75</f>
        <v>0</v>
      </c>
      <c r="AX73" s="229">
        <f>'Result Entry'!AY75</f>
        <v>0</v>
      </c>
      <c r="AY73" s="230">
        <f>'Result Entry'!AZ75</f>
        <v>0</v>
      </c>
      <c r="AZ73" s="229">
        <f>'Result Entry'!BA75</f>
        <v>0</v>
      </c>
      <c r="BA73" s="101">
        <f>'Result Entry'!BB75</f>
        <v>0</v>
      </c>
      <c r="BB73" s="231" t="str">
        <f>'Result Entry'!BC75</f>
        <v/>
      </c>
      <c r="BC73" s="232">
        <f>'Result Entry'!BD75</f>
        <v>0</v>
      </c>
      <c r="BD73" s="224">
        <f>'Result Entry'!BE75</f>
        <v>0</v>
      </c>
      <c r="BE73" s="224">
        <f>'Result Entry'!BF75</f>
        <v>0</v>
      </c>
      <c r="BF73" s="225">
        <f>'Result Entry'!BG75</f>
        <v>0</v>
      </c>
      <c r="BG73" s="226">
        <f>'Result Entry'!BH75</f>
        <v>0</v>
      </c>
      <c r="BH73" s="226">
        <f>'Result Entry'!BI75</f>
        <v>0</v>
      </c>
      <c r="BI73" s="227">
        <f>'Result Entry'!BJ75</f>
        <v>0</v>
      </c>
      <c r="BJ73" s="228">
        <f>'Result Entry'!BK75</f>
        <v>0</v>
      </c>
      <c r="BK73" s="229">
        <f>'Result Entry'!BL75</f>
        <v>0</v>
      </c>
      <c r="BL73" s="229">
        <f>'Result Entry'!BM75</f>
        <v>0</v>
      </c>
      <c r="BM73" s="229">
        <f>'Result Entry'!BN75</f>
        <v>0</v>
      </c>
      <c r="BN73" s="230">
        <f>'Result Entry'!BO75</f>
        <v>0</v>
      </c>
      <c r="BO73" s="229">
        <f>'Result Entry'!BP75</f>
        <v>0</v>
      </c>
      <c r="BP73" s="101">
        <f>'Result Entry'!BQ75</f>
        <v>0</v>
      </c>
      <c r="BQ73" s="231" t="str">
        <f>'Result Entry'!BR75</f>
        <v/>
      </c>
      <c r="BR73" s="232">
        <f>'Result Entry'!BS75</f>
        <v>0</v>
      </c>
      <c r="BS73" s="224">
        <f>'Result Entry'!BT75</f>
        <v>0</v>
      </c>
      <c r="BT73" s="224">
        <f>'Result Entry'!BU75</f>
        <v>0</v>
      </c>
      <c r="BU73" s="225">
        <f>'Result Entry'!BV75</f>
        <v>0</v>
      </c>
      <c r="BV73" s="226">
        <f>'Result Entry'!BW75</f>
        <v>0</v>
      </c>
      <c r="BW73" s="226">
        <f>'Result Entry'!BX75</f>
        <v>0</v>
      </c>
      <c r="BX73" s="227">
        <f>'Result Entry'!BY75</f>
        <v>0</v>
      </c>
      <c r="BY73" s="228">
        <f>'Result Entry'!BZ75</f>
        <v>0</v>
      </c>
      <c r="BZ73" s="229">
        <f>'Result Entry'!CA75</f>
        <v>0</v>
      </c>
      <c r="CA73" s="229">
        <f>'Result Entry'!CB75</f>
        <v>0</v>
      </c>
      <c r="CB73" s="229">
        <f>'Result Entry'!CC75</f>
        <v>0</v>
      </c>
      <c r="CC73" s="230">
        <f>'Result Entry'!CD75</f>
        <v>0</v>
      </c>
      <c r="CD73" s="229">
        <f>'Result Entry'!CE75</f>
        <v>0</v>
      </c>
      <c r="CE73" s="101">
        <f>'Result Entry'!CF75</f>
        <v>0</v>
      </c>
      <c r="CF73" s="231" t="str">
        <f>'Result Entry'!CG75</f>
        <v/>
      </c>
      <c r="CG73" s="241">
        <f>'Result Entry'!CH75</f>
        <v>0</v>
      </c>
      <c r="CH73" s="234">
        <f>'Result Entry'!CI75</f>
        <v>0</v>
      </c>
      <c r="CI73" s="234">
        <f>'Result Entry'!CJ75</f>
        <v>0</v>
      </c>
      <c r="CJ73" s="234">
        <f>'Result Entry'!CK75</f>
        <v>0</v>
      </c>
      <c r="CK73" s="234">
        <f>'Result Entry'!CL75</f>
        <v>0</v>
      </c>
      <c r="CL73" s="242">
        <f>'Result Entry'!CM75</f>
        <v>0</v>
      </c>
      <c r="CM73" s="101">
        <f>'Result Entry'!CN75</f>
        <v>0</v>
      </c>
      <c r="CN73" s="231" t="str">
        <f>'Result Entry'!CO75</f>
        <v/>
      </c>
      <c r="CO73" s="241">
        <f>'Result Entry'!CP75</f>
        <v>0</v>
      </c>
      <c r="CP73" s="234">
        <f>'Result Entry'!CQ75</f>
        <v>0</v>
      </c>
      <c r="CQ73" s="234">
        <f>'Result Entry'!CR75</f>
        <v>0</v>
      </c>
      <c r="CR73" s="234">
        <f>'Result Entry'!CS75</f>
        <v>0</v>
      </c>
      <c r="CS73" s="234">
        <f>'Result Entry'!CT75</f>
        <v>0</v>
      </c>
      <c r="CT73" s="242">
        <f>'Result Entry'!CU75</f>
        <v>0</v>
      </c>
      <c r="CU73" s="101">
        <f>'Result Entry'!CV75</f>
        <v>0</v>
      </c>
      <c r="CV73" s="231" t="str">
        <f>'Result Entry'!CW75</f>
        <v/>
      </c>
      <c r="CW73" s="241">
        <f>'Result Entry'!CX75</f>
        <v>0</v>
      </c>
      <c r="CX73" s="234">
        <f>'Result Entry'!CY75</f>
        <v>0</v>
      </c>
      <c r="CY73" s="234">
        <f>'Result Entry'!CZ75</f>
        <v>0</v>
      </c>
      <c r="CZ73" s="234">
        <f>'Result Entry'!DA75</f>
        <v>0</v>
      </c>
      <c r="DA73" s="234">
        <f>'Result Entry'!DB75</f>
        <v>0</v>
      </c>
      <c r="DB73" s="242">
        <f>'Result Entry'!DC75</f>
        <v>0</v>
      </c>
      <c r="DC73" s="101">
        <f>'Result Entry'!DD75</f>
        <v>0</v>
      </c>
      <c r="DD73" s="231" t="str">
        <f>'Result Entry'!DE75</f>
        <v/>
      </c>
      <c r="DE73" s="241">
        <f>'Result Entry'!DF75</f>
        <v>0</v>
      </c>
      <c r="DF73" s="234">
        <f>'Result Entry'!DG75</f>
        <v>0</v>
      </c>
      <c r="DG73" s="234">
        <f>'Result Entry'!DH75</f>
        <v>0</v>
      </c>
      <c r="DH73" s="234">
        <f>'Result Entry'!DI75</f>
        <v>0</v>
      </c>
      <c r="DI73" s="234">
        <f>'Result Entry'!DJ75</f>
        <v>0</v>
      </c>
      <c r="DJ73" s="242">
        <f>'Result Entry'!DK75</f>
        <v>0</v>
      </c>
      <c r="DK73" s="101" t="str">
        <f>'Result Entry'!DL75</f>
        <v/>
      </c>
      <c r="DL73" s="231" t="str">
        <f>'Result Entry'!DM75</f>
        <v/>
      </c>
      <c r="DM73" s="243">
        <f>'Result Entry'!DN75</f>
        <v>0</v>
      </c>
      <c r="DN73" s="244">
        <f>'Result Entry'!DO75</f>
        <v>0</v>
      </c>
      <c r="DO73" s="245" t="str">
        <f>'Result Entry'!DP75</f>
        <v/>
      </c>
      <c r="DP73" s="237">
        <f>'Result Entry'!DQ75</f>
        <v>900</v>
      </c>
      <c r="DQ73" s="238">
        <f>'Result Entry'!DR75</f>
        <v>0</v>
      </c>
      <c r="DR73" s="295">
        <f>'Result Entry'!DS75</f>
        <v>0</v>
      </c>
      <c r="DS73" s="101" t="str">
        <f>'Result Entry'!DT75</f>
        <v/>
      </c>
      <c r="DT73" s="101" t="str">
        <f>'Result Entry'!DU75</f>
        <v/>
      </c>
      <c r="DU73" s="101" t="str">
        <f>'Result Entry'!DV75</f>
        <v/>
      </c>
      <c r="DV73" s="239" t="str">
        <f>'Result Entry'!DW75</f>
        <v/>
      </c>
    </row>
    <row r="74" spans="1:126">
      <c r="A74" s="867"/>
      <c r="B74" s="192">
        <f t="shared" si="1"/>
        <v>0</v>
      </c>
      <c r="C74" s="99">
        <f>'Result Entry'!D76</f>
        <v>0</v>
      </c>
      <c r="D74" s="99">
        <f>'Result Entry'!E76</f>
        <v>0</v>
      </c>
      <c r="E74" s="99">
        <f>'Result Entry'!F76</f>
        <v>0</v>
      </c>
      <c r="F74" s="101">
        <f>'Result Entry'!G76</f>
        <v>0</v>
      </c>
      <c r="G74" s="101">
        <f>'Result Entry'!H76</f>
        <v>0</v>
      </c>
      <c r="H74" s="101">
        <f>'Result Entry'!I76</f>
        <v>0</v>
      </c>
      <c r="I74" s="191">
        <f>'Result Entry'!J76</f>
        <v>0</v>
      </c>
      <c r="J74" s="240">
        <f>'Result Entry'!K76</f>
        <v>0</v>
      </c>
      <c r="K74" s="224">
        <f>'Result Entry'!L76</f>
        <v>0</v>
      </c>
      <c r="L74" s="224">
        <f>'Result Entry'!M76</f>
        <v>0</v>
      </c>
      <c r="M74" s="225">
        <f>'Result Entry'!N76</f>
        <v>0</v>
      </c>
      <c r="N74" s="226">
        <f>'Result Entry'!O76</f>
        <v>0</v>
      </c>
      <c r="O74" s="226">
        <f>'Result Entry'!P76</f>
        <v>0</v>
      </c>
      <c r="P74" s="227">
        <f>'Result Entry'!Q76</f>
        <v>0</v>
      </c>
      <c r="Q74" s="228">
        <f>'Result Entry'!R76</f>
        <v>0</v>
      </c>
      <c r="R74" s="229">
        <f>'Result Entry'!S76</f>
        <v>0</v>
      </c>
      <c r="S74" s="229">
        <f>'Result Entry'!T76</f>
        <v>0</v>
      </c>
      <c r="T74" s="229">
        <f>'Result Entry'!U76</f>
        <v>0</v>
      </c>
      <c r="U74" s="230">
        <f>'Result Entry'!V76</f>
        <v>0</v>
      </c>
      <c r="V74" s="229">
        <f>'Result Entry'!W76</f>
        <v>0</v>
      </c>
      <c r="W74" s="101">
        <f>'Result Entry'!X76</f>
        <v>0</v>
      </c>
      <c r="X74" s="231" t="str">
        <f>'Result Entry'!Y76</f>
        <v/>
      </c>
      <c r="Y74" s="232">
        <f>'Result Entry'!Z76</f>
        <v>0</v>
      </c>
      <c r="Z74" s="224">
        <f>'Result Entry'!AA76</f>
        <v>0</v>
      </c>
      <c r="AA74" s="224">
        <f>'Result Entry'!AB76</f>
        <v>0</v>
      </c>
      <c r="AB74" s="225">
        <f>'Result Entry'!AC76</f>
        <v>0</v>
      </c>
      <c r="AC74" s="226">
        <f>'Result Entry'!AD76</f>
        <v>0</v>
      </c>
      <c r="AD74" s="226">
        <f>'Result Entry'!AE76</f>
        <v>0</v>
      </c>
      <c r="AE74" s="227">
        <f>'Result Entry'!AF76</f>
        <v>0</v>
      </c>
      <c r="AF74" s="228">
        <f>'Result Entry'!AG76</f>
        <v>0</v>
      </c>
      <c r="AG74" s="229">
        <f>'Result Entry'!AH76</f>
        <v>0</v>
      </c>
      <c r="AH74" s="229">
        <f>'Result Entry'!AI76</f>
        <v>0</v>
      </c>
      <c r="AI74" s="229">
        <f>'Result Entry'!AJ76</f>
        <v>0</v>
      </c>
      <c r="AJ74" s="230">
        <f>'Result Entry'!AK76</f>
        <v>0</v>
      </c>
      <c r="AK74" s="229">
        <f>'Result Entry'!AL76</f>
        <v>0</v>
      </c>
      <c r="AL74" s="101">
        <f>'Result Entry'!AM76</f>
        <v>0</v>
      </c>
      <c r="AM74" s="231" t="str">
        <f>'Result Entry'!AN76</f>
        <v/>
      </c>
      <c r="AN74" s="232">
        <f>'Result Entry'!AO76</f>
        <v>0</v>
      </c>
      <c r="AO74" s="224">
        <f>'Result Entry'!AP76</f>
        <v>0</v>
      </c>
      <c r="AP74" s="224">
        <f>'Result Entry'!AQ76</f>
        <v>0</v>
      </c>
      <c r="AQ74" s="225">
        <f>'Result Entry'!AR76</f>
        <v>0</v>
      </c>
      <c r="AR74" s="226">
        <f>'Result Entry'!AS76</f>
        <v>0</v>
      </c>
      <c r="AS74" s="226">
        <f>'Result Entry'!AT76</f>
        <v>0</v>
      </c>
      <c r="AT74" s="227">
        <f>'Result Entry'!AU76</f>
        <v>0</v>
      </c>
      <c r="AU74" s="228">
        <f>'Result Entry'!AV76</f>
        <v>0</v>
      </c>
      <c r="AV74" s="229">
        <f>'Result Entry'!AW76</f>
        <v>0</v>
      </c>
      <c r="AW74" s="229">
        <f>'Result Entry'!AX76</f>
        <v>0</v>
      </c>
      <c r="AX74" s="229">
        <f>'Result Entry'!AY76</f>
        <v>0</v>
      </c>
      <c r="AY74" s="230">
        <f>'Result Entry'!AZ76</f>
        <v>0</v>
      </c>
      <c r="AZ74" s="229">
        <f>'Result Entry'!BA76</f>
        <v>0</v>
      </c>
      <c r="BA74" s="101">
        <f>'Result Entry'!BB76</f>
        <v>0</v>
      </c>
      <c r="BB74" s="231" t="str">
        <f>'Result Entry'!BC76</f>
        <v/>
      </c>
      <c r="BC74" s="232">
        <f>'Result Entry'!BD76</f>
        <v>0</v>
      </c>
      <c r="BD74" s="224">
        <f>'Result Entry'!BE76</f>
        <v>0</v>
      </c>
      <c r="BE74" s="224">
        <f>'Result Entry'!BF76</f>
        <v>0</v>
      </c>
      <c r="BF74" s="225">
        <f>'Result Entry'!BG76</f>
        <v>0</v>
      </c>
      <c r="BG74" s="226">
        <f>'Result Entry'!BH76</f>
        <v>0</v>
      </c>
      <c r="BH74" s="226">
        <f>'Result Entry'!BI76</f>
        <v>0</v>
      </c>
      <c r="BI74" s="227">
        <f>'Result Entry'!BJ76</f>
        <v>0</v>
      </c>
      <c r="BJ74" s="228">
        <f>'Result Entry'!BK76</f>
        <v>0</v>
      </c>
      <c r="BK74" s="229">
        <f>'Result Entry'!BL76</f>
        <v>0</v>
      </c>
      <c r="BL74" s="229">
        <f>'Result Entry'!BM76</f>
        <v>0</v>
      </c>
      <c r="BM74" s="229">
        <f>'Result Entry'!BN76</f>
        <v>0</v>
      </c>
      <c r="BN74" s="230">
        <f>'Result Entry'!BO76</f>
        <v>0</v>
      </c>
      <c r="BO74" s="229">
        <f>'Result Entry'!BP76</f>
        <v>0</v>
      </c>
      <c r="BP74" s="101">
        <f>'Result Entry'!BQ76</f>
        <v>0</v>
      </c>
      <c r="BQ74" s="231" t="str">
        <f>'Result Entry'!BR76</f>
        <v/>
      </c>
      <c r="BR74" s="232">
        <f>'Result Entry'!BS76</f>
        <v>0</v>
      </c>
      <c r="BS74" s="224">
        <f>'Result Entry'!BT76</f>
        <v>0</v>
      </c>
      <c r="BT74" s="224">
        <f>'Result Entry'!BU76</f>
        <v>0</v>
      </c>
      <c r="BU74" s="225">
        <f>'Result Entry'!BV76</f>
        <v>0</v>
      </c>
      <c r="BV74" s="226">
        <f>'Result Entry'!BW76</f>
        <v>0</v>
      </c>
      <c r="BW74" s="226">
        <f>'Result Entry'!BX76</f>
        <v>0</v>
      </c>
      <c r="BX74" s="227">
        <f>'Result Entry'!BY76</f>
        <v>0</v>
      </c>
      <c r="BY74" s="228">
        <f>'Result Entry'!BZ76</f>
        <v>0</v>
      </c>
      <c r="BZ74" s="229">
        <f>'Result Entry'!CA76</f>
        <v>0</v>
      </c>
      <c r="CA74" s="229">
        <f>'Result Entry'!CB76</f>
        <v>0</v>
      </c>
      <c r="CB74" s="229">
        <f>'Result Entry'!CC76</f>
        <v>0</v>
      </c>
      <c r="CC74" s="230">
        <f>'Result Entry'!CD76</f>
        <v>0</v>
      </c>
      <c r="CD74" s="229">
        <f>'Result Entry'!CE76</f>
        <v>0</v>
      </c>
      <c r="CE74" s="101">
        <f>'Result Entry'!CF76</f>
        <v>0</v>
      </c>
      <c r="CF74" s="231" t="str">
        <f>'Result Entry'!CG76</f>
        <v/>
      </c>
      <c r="CG74" s="241">
        <f>'Result Entry'!CH76</f>
        <v>0</v>
      </c>
      <c r="CH74" s="234">
        <f>'Result Entry'!CI76</f>
        <v>0</v>
      </c>
      <c r="CI74" s="234">
        <f>'Result Entry'!CJ76</f>
        <v>0</v>
      </c>
      <c r="CJ74" s="234">
        <f>'Result Entry'!CK76</f>
        <v>0</v>
      </c>
      <c r="CK74" s="234">
        <f>'Result Entry'!CL76</f>
        <v>0</v>
      </c>
      <c r="CL74" s="242">
        <f>'Result Entry'!CM76</f>
        <v>0</v>
      </c>
      <c r="CM74" s="101">
        <f>'Result Entry'!CN76</f>
        <v>0</v>
      </c>
      <c r="CN74" s="231" t="str">
        <f>'Result Entry'!CO76</f>
        <v/>
      </c>
      <c r="CO74" s="241">
        <f>'Result Entry'!CP76</f>
        <v>0</v>
      </c>
      <c r="CP74" s="234">
        <f>'Result Entry'!CQ76</f>
        <v>0</v>
      </c>
      <c r="CQ74" s="234">
        <f>'Result Entry'!CR76</f>
        <v>0</v>
      </c>
      <c r="CR74" s="234">
        <f>'Result Entry'!CS76</f>
        <v>0</v>
      </c>
      <c r="CS74" s="234">
        <f>'Result Entry'!CT76</f>
        <v>0</v>
      </c>
      <c r="CT74" s="242">
        <f>'Result Entry'!CU76</f>
        <v>0</v>
      </c>
      <c r="CU74" s="101">
        <f>'Result Entry'!CV76</f>
        <v>0</v>
      </c>
      <c r="CV74" s="231" t="str">
        <f>'Result Entry'!CW76</f>
        <v/>
      </c>
      <c r="CW74" s="241">
        <f>'Result Entry'!CX76</f>
        <v>0</v>
      </c>
      <c r="CX74" s="234">
        <f>'Result Entry'!CY76</f>
        <v>0</v>
      </c>
      <c r="CY74" s="234">
        <f>'Result Entry'!CZ76</f>
        <v>0</v>
      </c>
      <c r="CZ74" s="234">
        <f>'Result Entry'!DA76</f>
        <v>0</v>
      </c>
      <c r="DA74" s="234">
        <f>'Result Entry'!DB76</f>
        <v>0</v>
      </c>
      <c r="DB74" s="242">
        <f>'Result Entry'!DC76</f>
        <v>0</v>
      </c>
      <c r="DC74" s="101">
        <f>'Result Entry'!DD76</f>
        <v>0</v>
      </c>
      <c r="DD74" s="231" t="str">
        <f>'Result Entry'!DE76</f>
        <v/>
      </c>
      <c r="DE74" s="241">
        <f>'Result Entry'!DF76</f>
        <v>0</v>
      </c>
      <c r="DF74" s="234">
        <f>'Result Entry'!DG76</f>
        <v>0</v>
      </c>
      <c r="DG74" s="234">
        <f>'Result Entry'!DH76</f>
        <v>0</v>
      </c>
      <c r="DH74" s="234">
        <f>'Result Entry'!DI76</f>
        <v>0</v>
      </c>
      <c r="DI74" s="234">
        <f>'Result Entry'!DJ76</f>
        <v>0</v>
      </c>
      <c r="DJ74" s="242">
        <f>'Result Entry'!DK76</f>
        <v>0</v>
      </c>
      <c r="DK74" s="101" t="str">
        <f>'Result Entry'!DL76</f>
        <v/>
      </c>
      <c r="DL74" s="231" t="str">
        <f>'Result Entry'!DM76</f>
        <v/>
      </c>
      <c r="DM74" s="243">
        <f>'Result Entry'!DN76</f>
        <v>0</v>
      </c>
      <c r="DN74" s="244">
        <f>'Result Entry'!DO76</f>
        <v>0</v>
      </c>
      <c r="DO74" s="245" t="str">
        <f>'Result Entry'!DP76</f>
        <v/>
      </c>
      <c r="DP74" s="237">
        <f>'Result Entry'!DQ76</f>
        <v>900</v>
      </c>
      <c r="DQ74" s="238">
        <f>'Result Entry'!DR76</f>
        <v>0</v>
      </c>
      <c r="DR74" s="295">
        <f>'Result Entry'!DS76</f>
        <v>0</v>
      </c>
      <c r="DS74" s="101" t="str">
        <f>'Result Entry'!DT76</f>
        <v/>
      </c>
      <c r="DT74" s="101" t="str">
        <f>'Result Entry'!DU76</f>
        <v/>
      </c>
      <c r="DU74" s="101" t="str">
        <f>'Result Entry'!DV76</f>
        <v/>
      </c>
      <c r="DV74" s="239" t="str">
        <f>'Result Entry'!DW76</f>
        <v/>
      </c>
    </row>
    <row r="75" spans="1:126">
      <c r="A75" s="867"/>
      <c r="B75" s="192">
        <f t="shared" si="1"/>
        <v>0</v>
      </c>
      <c r="C75" s="99">
        <f>'Result Entry'!D77</f>
        <v>0</v>
      </c>
      <c r="D75" s="99">
        <f>'Result Entry'!E77</f>
        <v>0</v>
      </c>
      <c r="E75" s="99">
        <f>'Result Entry'!F77</f>
        <v>0</v>
      </c>
      <c r="F75" s="101">
        <f>'Result Entry'!G77</f>
        <v>0</v>
      </c>
      <c r="G75" s="101">
        <f>'Result Entry'!H77</f>
        <v>0</v>
      </c>
      <c r="H75" s="101">
        <f>'Result Entry'!I77</f>
        <v>0</v>
      </c>
      <c r="I75" s="191">
        <f>'Result Entry'!J77</f>
        <v>0</v>
      </c>
      <c r="J75" s="240">
        <f>'Result Entry'!K77</f>
        <v>0</v>
      </c>
      <c r="K75" s="224">
        <f>'Result Entry'!L77</f>
        <v>0</v>
      </c>
      <c r="L75" s="224">
        <f>'Result Entry'!M77</f>
        <v>0</v>
      </c>
      <c r="M75" s="225">
        <f>'Result Entry'!N77</f>
        <v>0</v>
      </c>
      <c r="N75" s="226">
        <f>'Result Entry'!O77</f>
        <v>0</v>
      </c>
      <c r="O75" s="226">
        <f>'Result Entry'!P77</f>
        <v>0</v>
      </c>
      <c r="P75" s="227">
        <f>'Result Entry'!Q77</f>
        <v>0</v>
      </c>
      <c r="Q75" s="228">
        <f>'Result Entry'!R77</f>
        <v>0</v>
      </c>
      <c r="R75" s="229">
        <f>'Result Entry'!S77</f>
        <v>0</v>
      </c>
      <c r="S75" s="229">
        <f>'Result Entry'!T77</f>
        <v>0</v>
      </c>
      <c r="T75" s="229">
        <f>'Result Entry'!U77</f>
        <v>0</v>
      </c>
      <c r="U75" s="230">
        <f>'Result Entry'!V77</f>
        <v>0</v>
      </c>
      <c r="V75" s="229">
        <f>'Result Entry'!W77</f>
        <v>0</v>
      </c>
      <c r="W75" s="101">
        <f>'Result Entry'!X77</f>
        <v>0</v>
      </c>
      <c r="X75" s="231" t="str">
        <f>'Result Entry'!Y77</f>
        <v/>
      </c>
      <c r="Y75" s="232">
        <f>'Result Entry'!Z77</f>
        <v>0</v>
      </c>
      <c r="Z75" s="224">
        <f>'Result Entry'!AA77</f>
        <v>0</v>
      </c>
      <c r="AA75" s="224">
        <f>'Result Entry'!AB77</f>
        <v>0</v>
      </c>
      <c r="AB75" s="225">
        <f>'Result Entry'!AC77</f>
        <v>0</v>
      </c>
      <c r="AC75" s="226">
        <f>'Result Entry'!AD77</f>
        <v>0</v>
      </c>
      <c r="AD75" s="226">
        <f>'Result Entry'!AE77</f>
        <v>0</v>
      </c>
      <c r="AE75" s="227">
        <f>'Result Entry'!AF77</f>
        <v>0</v>
      </c>
      <c r="AF75" s="228">
        <f>'Result Entry'!AG77</f>
        <v>0</v>
      </c>
      <c r="AG75" s="229">
        <f>'Result Entry'!AH77</f>
        <v>0</v>
      </c>
      <c r="AH75" s="229">
        <f>'Result Entry'!AI77</f>
        <v>0</v>
      </c>
      <c r="AI75" s="229">
        <f>'Result Entry'!AJ77</f>
        <v>0</v>
      </c>
      <c r="AJ75" s="230">
        <f>'Result Entry'!AK77</f>
        <v>0</v>
      </c>
      <c r="AK75" s="229">
        <f>'Result Entry'!AL77</f>
        <v>0</v>
      </c>
      <c r="AL75" s="101">
        <f>'Result Entry'!AM77</f>
        <v>0</v>
      </c>
      <c r="AM75" s="231" t="str">
        <f>'Result Entry'!AN77</f>
        <v/>
      </c>
      <c r="AN75" s="232">
        <f>'Result Entry'!AO77</f>
        <v>0</v>
      </c>
      <c r="AO75" s="224">
        <f>'Result Entry'!AP77</f>
        <v>0</v>
      </c>
      <c r="AP75" s="224">
        <f>'Result Entry'!AQ77</f>
        <v>0</v>
      </c>
      <c r="AQ75" s="225">
        <f>'Result Entry'!AR77</f>
        <v>0</v>
      </c>
      <c r="AR75" s="226">
        <f>'Result Entry'!AS77</f>
        <v>0</v>
      </c>
      <c r="AS75" s="226">
        <f>'Result Entry'!AT77</f>
        <v>0</v>
      </c>
      <c r="AT75" s="227">
        <f>'Result Entry'!AU77</f>
        <v>0</v>
      </c>
      <c r="AU75" s="228">
        <f>'Result Entry'!AV77</f>
        <v>0</v>
      </c>
      <c r="AV75" s="229">
        <f>'Result Entry'!AW77</f>
        <v>0</v>
      </c>
      <c r="AW75" s="229">
        <f>'Result Entry'!AX77</f>
        <v>0</v>
      </c>
      <c r="AX75" s="229">
        <f>'Result Entry'!AY77</f>
        <v>0</v>
      </c>
      <c r="AY75" s="230">
        <f>'Result Entry'!AZ77</f>
        <v>0</v>
      </c>
      <c r="AZ75" s="229">
        <f>'Result Entry'!BA77</f>
        <v>0</v>
      </c>
      <c r="BA75" s="101">
        <f>'Result Entry'!BB77</f>
        <v>0</v>
      </c>
      <c r="BB75" s="231" t="str">
        <f>'Result Entry'!BC77</f>
        <v/>
      </c>
      <c r="BC75" s="232">
        <f>'Result Entry'!BD77</f>
        <v>0</v>
      </c>
      <c r="BD75" s="224">
        <f>'Result Entry'!BE77</f>
        <v>0</v>
      </c>
      <c r="BE75" s="224">
        <f>'Result Entry'!BF77</f>
        <v>0</v>
      </c>
      <c r="BF75" s="225">
        <f>'Result Entry'!BG77</f>
        <v>0</v>
      </c>
      <c r="BG75" s="226">
        <f>'Result Entry'!BH77</f>
        <v>0</v>
      </c>
      <c r="BH75" s="226">
        <f>'Result Entry'!BI77</f>
        <v>0</v>
      </c>
      <c r="BI75" s="227">
        <f>'Result Entry'!BJ77</f>
        <v>0</v>
      </c>
      <c r="BJ75" s="228">
        <f>'Result Entry'!BK77</f>
        <v>0</v>
      </c>
      <c r="BK75" s="229">
        <f>'Result Entry'!BL77</f>
        <v>0</v>
      </c>
      <c r="BL75" s="229">
        <f>'Result Entry'!BM77</f>
        <v>0</v>
      </c>
      <c r="BM75" s="229">
        <f>'Result Entry'!BN77</f>
        <v>0</v>
      </c>
      <c r="BN75" s="230">
        <f>'Result Entry'!BO77</f>
        <v>0</v>
      </c>
      <c r="BO75" s="229">
        <f>'Result Entry'!BP77</f>
        <v>0</v>
      </c>
      <c r="BP75" s="101">
        <f>'Result Entry'!BQ77</f>
        <v>0</v>
      </c>
      <c r="BQ75" s="231" t="str">
        <f>'Result Entry'!BR77</f>
        <v/>
      </c>
      <c r="BR75" s="232">
        <f>'Result Entry'!BS77</f>
        <v>0</v>
      </c>
      <c r="BS75" s="224">
        <f>'Result Entry'!BT77</f>
        <v>0</v>
      </c>
      <c r="BT75" s="224">
        <f>'Result Entry'!BU77</f>
        <v>0</v>
      </c>
      <c r="BU75" s="225">
        <f>'Result Entry'!BV77</f>
        <v>0</v>
      </c>
      <c r="BV75" s="226">
        <f>'Result Entry'!BW77</f>
        <v>0</v>
      </c>
      <c r="BW75" s="226">
        <f>'Result Entry'!BX77</f>
        <v>0</v>
      </c>
      <c r="BX75" s="227">
        <f>'Result Entry'!BY77</f>
        <v>0</v>
      </c>
      <c r="BY75" s="228">
        <f>'Result Entry'!BZ77</f>
        <v>0</v>
      </c>
      <c r="BZ75" s="229">
        <f>'Result Entry'!CA77</f>
        <v>0</v>
      </c>
      <c r="CA75" s="229">
        <f>'Result Entry'!CB77</f>
        <v>0</v>
      </c>
      <c r="CB75" s="229">
        <f>'Result Entry'!CC77</f>
        <v>0</v>
      </c>
      <c r="CC75" s="230">
        <f>'Result Entry'!CD77</f>
        <v>0</v>
      </c>
      <c r="CD75" s="229">
        <f>'Result Entry'!CE77</f>
        <v>0</v>
      </c>
      <c r="CE75" s="101">
        <f>'Result Entry'!CF77</f>
        <v>0</v>
      </c>
      <c r="CF75" s="231" t="str">
        <f>'Result Entry'!CG77</f>
        <v/>
      </c>
      <c r="CG75" s="241">
        <f>'Result Entry'!CH77</f>
        <v>0</v>
      </c>
      <c r="CH75" s="234">
        <f>'Result Entry'!CI77</f>
        <v>0</v>
      </c>
      <c r="CI75" s="234">
        <f>'Result Entry'!CJ77</f>
        <v>0</v>
      </c>
      <c r="CJ75" s="234">
        <f>'Result Entry'!CK77</f>
        <v>0</v>
      </c>
      <c r="CK75" s="234">
        <f>'Result Entry'!CL77</f>
        <v>0</v>
      </c>
      <c r="CL75" s="242">
        <f>'Result Entry'!CM77</f>
        <v>0</v>
      </c>
      <c r="CM75" s="101">
        <f>'Result Entry'!CN77</f>
        <v>0</v>
      </c>
      <c r="CN75" s="231" t="str">
        <f>'Result Entry'!CO77</f>
        <v/>
      </c>
      <c r="CO75" s="241">
        <f>'Result Entry'!CP77</f>
        <v>0</v>
      </c>
      <c r="CP75" s="234">
        <f>'Result Entry'!CQ77</f>
        <v>0</v>
      </c>
      <c r="CQ75" s="234">
        <f>'Result Entry'!CR77</f>
        <v>0</v>
      </c>
      <c r="CR75" s="234">
        <f>'Result Entry'!CS77</f>
        <v>0</v>
      </c>
      <c r="CS75" s="234">
        <f>'Result Entry'!CT77</f>
        <v>0</v>
      </c>
      <c r="CT75" s="242">
        <f>'Result Entry'!CU77</f>
        <v>0</v>
      </c>
      <c r="CU75" s="101">
        <f>'Result Entry'!CV77</f>
        <v>0</v>
      </c>
      <c r="CV75" s="231" t="str">
        <f>'Result Entry'!CW77</f>
        <v/>
      </c>
      <c r="CW75" s="241">
        <f>'Result Entry'!CX77</f>
        <v>0</v>
      </c>
      <c r="CX75" s="234">
        <f>'Result Entry'!CY77</f>
        <v>0</v>
      </c>
      <c r="CY75" s="234">
        <f>'Result Entry'!CZ77</f>
        <v>0</v>
      </c>
      <c r="CZ75" s="234">
        <f>'Result Entry'!DA77</f>
        <v>0</v>
      </c>
      <c r="DA75" s="234">
        <f>'Result Entry'!DB77</f>
        <v>0</v>
      </c>
      <c r="DB75" s="242">
        <f>'Result Entry'!DC77</f>
        <v>0</v>
      </c>
      <c r="DC75" s="101">
        <f>'Result Entry'!DD77</f>
        <v>0</v>
      </c>
      <c r="DD75" s="231" t="str">
        <f>'Result Entry'!DE77</f>
        <v/>
      </c>
      <c r="DE75" s="241">
        <f>'Result Entry'!DF77</f>
        <v>0</v>
      </c>
      <c r="DF75" s="234">
        <f>'Result Entry'!DG77</f>
        <v>0</v>
      </c>
      <c r="DG75" s="234">
        <f>'Result Entry'!DH77</f>
        <v>0</v>
      </c>
      <c r="DH75" s="234">
        <f>'Result Entry'!DI77</f>
        <v>0</v>
      </c>
      <c r="DI75" s="234">
        <f>'Result Entry'!DJ77</f>
        <v>0</v>
      </c>
      <c r="DJ75" s="242">
        <f>'Result Entry'!DK77</f>
        <v>0</v>
      </c>
      <c r="DK75" s="101" t="str">
        <f>'Result Entry'!DL77</f>
        <v/>
      </c>
      <c r="DL75" s="231" t="str">
        <f>'Result Entry'!DM77</f>
        <v/>
      </c>
      <c r="DM75" s="243">
        <f>'Result Entry'!DN77</f>
        <v>0</v>
      </c>
      <c r="DN75" s="244">
        <f>'Result Entry'!DO77</f>
        <v>0</v>
      </c>
      <c r="DO75" s="245" t="str">
        <f>'Result Entry'!DP77</f>
        <v/>
      </c>
      <c r="DP75" s="237">
        <f>'Result Entry'!DQ77</f>
        <v>900</v>
      </c>
      <c r="DQ75" s="238">
        <f>'Result Entry'!DR77</f>
        <v>0</v>
      </c>
      <c r="DR75" s="295">
        <f>'Result Entry'!DS77</f>
        <v>0</v>
      </c>
      <c r="DS75" s="101" t="str">
        <f>'Result Entry'!DT77</f>
        <v/>
      </c>
      <c r="DT75" s="101" t="str">
        <f>'Result Entry'!DU77</f>
        <v/>
      </c>
      <c r="DU75" s="101" t="str">
        <f>'Result Entry'!DV77</f>
        <v/>
      </c>
      <c r="DV75" s="239" t="str">
        <f>'Result Entry'!DW77</f>
        <v/>
      </c>
    </row>
    <row r="76" spans="1:126">
      <c r="A76" s="867"/>
      <c r="B76" s="192">
        <f t="shared" si="1"/>
        <v>0</v>
      </c>
      <c r="C76" s="99">
        <f>'Result Entry'!D78</f>
        <v>0</v>
      </c>
      <c r="D76" s="99">
        <f>'Result Entry'!E78</f>
        <v>0</v>
      </c>
      <c r="E76" s="99">
        <f>'Result Entry'!F78</f>
        <v>0</v>
      </c>
      <c r="F76" s="101">
        <f>'Result Entry'!G78</f>
        <v>0</v>
      </c>
      <c r="G76" s="101">
        <f>'Result Entry'!H78</f>
        <v>0</v>
      </c>
      <c r="H76" s="101">
        <f>'Result Entry'!I78</f>
        <v>0</v>
      </c>
      <c r="I76" s="191">
        <f>'Result Entry'!J78</f>
        <v>0</v>
      </c>
      <c r="J76" s="240">
        <f>'Result Entry'!K78</f>
        <v>0</v>
      </c>
      <c r="K76" s="224">
        <f>'Result Entry'!L78</f>
        <v>0</v>
      </c>
      <c r="L76" s="224">
        <f>'Result Entry'!M78</f>
        <v>0</v>
      </c>
      <c r="M76" s="225">
        <f>'Result Entry'!N78</f>
        <v>0</v>
      </c>
      <c r="N76" s="226">
        <f>'Result Entry'!O78</f>
        <v>0</v>
      </c>
      <c r="O76" s="226">
        <f>'Result Entry'!P78</f>
        <v>0</v>
      </c>
      <c r="P76" s="227">
        <f>'Result Entry'!Q78</f>
        <v>0</v>
      </c>
      <c r="Q76" s="228">
        <f>'Result Entry'!R78</f>
        <v>0</v>
      </c>
      <c r="R76" s="229">
        <f>'Result Entry'!S78</f>
        <v>0</v>
      </c>
      <c r="S76" s="229">
        <f>'Result Entry'!T78</f>
        <v>0</v>
      </c>
      <c r="T76" s="229">
        <f>'Result Entry'!U78</f>
        <v>0</v>
      </c>
      <c r="U76" s="230">
        <f>'Result Entry'!V78</f>
        <v>0</v>
      </c>
      <c r="V76" s="229">
        <f>'Result Entry'!W78</f>
        <v>0</v>
      </c>
      <c r="W76" s="101">
        <f>'Result Entry'!X78</f>
        <v>0</v>
      </c>
      <c r="X76" s="231" t="str">
        <f>'Result Entry'!Y78</f>
        <v/>
      </c>
      <c r="Y76" s="232">
        <f>'Result Entry'!Z78</f>
        <v>0</v>
      </c>
      <c r="Z76" s="224">
        <f>'Result Entry'!AA78</f>
        <v>0</v>
      </c>
      <c r="AA76" s="224">
        <f>'Result Entry'!AB78</f>
        <v>0</v>
      </c>
      <c r="AB76" s="225">
        <f>'Result Entry'!AC78</f>
        <v>0</v>
      </c>
      <c r="AC76" s="226">
        <f>'Result Entry'!AD78</f>
        <v>0</v>
      </c>
      <c r="AD76" s="226">
        <f>'Result Entry'!AE78</f>
        <v>0</v>
      </c>
      <c r="AE76" s="227">
        <f>'Result Entry'!AF78</f>
        <v>0</v>
      </c>
      <c r="AF76" s="228">
        <f>'Result Entry'!AG78</f>
        <v>0</v>
      </c>
      <c r="AG76" s="229">
        <f>'Result Entry'!AH78</f>
        <v>0</v>
      </c>
      <c r="AH76" s="229">
        <f>'Result Entry'!AI78</f>
        <v>0</v>
      </c>
      <c r="AI76" s="229">
        <f>'Result Entry'!AJ78</f>
        <v>0</v>
      </c>
      <c r="AJ76" s="230">
        <f>'Result Entry'!AK78</f>
        <v>0</v>
      </c>
      <c r="AK76" s="229">
        <f>'Result Entry'!AL78</f>
        <v>0</v>
      </c>
      <c r="AL76" s="101">
        <f>'Result Entry'!AM78</f>
        <v>0</v>
      </c>
      <c r="AM76" s="231" t="str">
        <f>'Result Entry'!AN78</f>
        <v/>
      </c>
      <c r="AN76" s="232">
        <f>'Result Entry'!AO78</f>
        <v>0</v>
      </c>
      <c r="AO76" s="224">
        <f>'Result Entry'!AP78</f>
        <v>0</v>
      </c>
      <c r="AP76" s="224">
        <f>'Result Entry'!AQ78</f>
        <v>0</v>
      </c>
      <c r="AQ76" s="225">
        <f>'Result Entry'!AR78</f>
        <v>0</v>
      </c>
      <c r="AR76" s="226">
        <f>'Result Entry'!AS78</f>
        <v>0</v>
      </c>
      <c r="AS76" s="226">
        <f>'Result Entry'!AT78</f>
        <v>0</v>
      </c>
      <c r="AT76" s="227">
        <f>'Result Entry'!AU78</f>
        <v>0</v>
      </c>
      <c r="AU76" s="228">
        <f>'Result Entry'!AV78</f>
        <v>0</v>
      </c>
      <c r="AV76" s="229">
        <f>'Result Entry'!AW78</f>
        <v>0</v>
      </c>
      <c r="AW76" s="229">
        <f>'Result Entry'!AX78</f>
        <v>0</v>
      </c>
      <c r="AX76" s="229">
        <f>'Result Entry'!AY78</f>
        <v>0</v>
      </c>
      <c r="AY76" s="230">
        <f>'Result Entry'!AZ78</f>
        <v>0</v>
      </c>
      <c r="AZ76" s="229">
        <f>'Result Entry'!BA78</f>
        <v>0</v>
      </c>
      <c r="BA76" s="101">
        <f>'Result Entry'!BB78</f>
        <v>0</v>
      </c>
      <c r="BB76" s="231" t="str">
        <f>'Result Entry'!BC78</f>
        <v/>
      </c>
      <c r="BC76" s="232">
        <f>'Result Entry'!BD78</f>
        <v>0</v>
      </c>
      <c r="BD76" s="224">
        <f>'Result Entry'!BE78</f>
        <v>0</v>
      </c>
      <c r="BE76" s="224">
        <f>'Result Entry'!BF78</f>
        <v>0</v>
      </c>
      <c r="BF76" s="225">
        <f>'Result Entry'!BG78</f>
        <v>0</v>
      </c>
      <c r="BG76" s="226">
        <f>'Result Entry'!BH78</f>
        <v>0</v>
      </c>
      <c r="BH76" s="226">
        <f>'Result Entry'!BI78</f>
        <v>0</v>
      </c>
      <c r="BI76" s="227">
        <f>'Result Entry'!BJ78</f>
        <v>0</v>
      </c>
      <c r="BJ76" s="228">
        <f>'Result Entry'!BK78</f>
        <v>0</v>
      </c>
      <c r="BK76" s="229">
        <f>'Result Entry'!BL78</f>
        <v>0</v>
      </c>
      <c r="BL76" s="229">
        <f>'Result Entry'!BM78</f>
        <v>0</v>
      </c>
      <c r="BM76" s="229">
        <f>'Result Entry'!BN78</f>
        <v>0</v>
      </c>
      <c r="BN76" s="230">
        <f>'Result Entry'!BO78</f>
        <v>0</v>
      </c>
      <c r="BO76" s="229">
        <f>'Result Entry'!BP78</f>
        <v>0</v>
      </c>
      <c r="BP76" s="101">
        <f>'Result Entry'!BQ78</f>
        <v>0</v>
      </c>
      <c r="BQ76" s="231" t="str">
        <f>'Result Entry'!BR78</f>
        <v/>
      </c>
      <c r="BR76" s="232">
        <f>'Result Entry'!BS78</f>
        <v>0</v>
      </c>
      <c r="BS76" s="224">
        <f>'Result Entry'!BT78</f>
        <v>0</v>
      </c>
      <c r="BT76" s="224">
        <f>'Result Entry'!BU78</f>
        <v>0</v>
      </c>
      <c r="BU76" s="225">
        <f>'Result Entry'!BV78</f>
        <v>0</v>
      </c>
      <c r="BV76" s="226">
        <f>'Result Entry'!BW78</f>
        <v>0</v>
      </c>
      <c r="BW76" s="226">
        <f>'Result Entry'!BX78</f>
        <v>0</v>
      </c>
      <c r="BX76" s="227">
        <f>'Result Entry'!BY78</f>
        <v>0</v>
      </c>
      <c r="BY76" s="228">
        <f>'Result Entry'!BZ78</f>
        <v>0</v>
      </c>
      <c r="BZ76" s="229">
        <f>'Result Entry'!CA78</f>
        <v>0</v>
      </c>
      <c r="CA76" s="229">
        <f>'Result Entry'!CB78</f>
        <v>0</v>
      </c>
      <c r="CB76" s="229">
        <f>'Result Entry'!CC78</f>
        <v>0</v>
      </c>
      <c r="CC76" s="230">
        <f>'Result Entry'!CD78</f>
        <v>0</v>
      </c>
      <c r="CD76" s="229">
        <f>'Result Entry'!CE78</f>
        <v>0</v>
      </c>
      <c r="CE76" s="101">
        <f>'Result Entry'!CF78</f>
        <v>0</v>
      </c>
      <c r="CF76" s="231" t="str">
        <f>'Result Entry'!CG78</f>
        <v/>
      </c>
      <c r="CG76" s="241">
        <f>'Result Entry'!CH78</f>
        <v>0</v>
      </c>
      <c r="CH76" s="234">
        <f>'Result Entry'!CI78</f>
        <v>0</v>
      </c>
      <c r="CI76" s="234">
        <f>'Result Entry'!CJ78</f>
        <v>0</v>
      </c>
      <c r="CJ76" s="234">
        <f>'Result Entry'!CK78</f>
        <v>0</v>
      </c>
      <c r="CK76" s="234">
        <f>'Result Entry'!CL78</f>
        <v>0</v>
      </c>
      <c r="CL76" s="242">
        <f>'Result Entry'!CM78</f>
        <v>0</v>
      </c>
      <c r="CM76" s="101">
        <f>'Result Entry'!CN78</f>
        <v>0</v>
      </c>
      <c r="CN76" s="231" t="str">
        <f>'Result Entry'!CO78</f>
        <v/>
      </c>
      <c r="CO76" s="241">
        <f>'Result Entry'!CP78</f>
        <v>0</v>
      </c>
      <c r="CP76" s="234">
        <f>'Result Entry'!CQ78</f>
        <v>0</v>
      </c>
      <c r="CQ76" s="234">
        <f>'Result Entry'!CR78</f>
        <v>0</v>
      </c>
      <c r="CR76" s="234">
        <f>'Result Entry'!CS78</f>
        <v>0</v>
      </c>
      <c r="CS76" s="234">
        <f>'Result Entry'!CT78</f>
        <v>0</v>
      </c>
      <c r="CT76" s="242">
        <f>'Result Entry'!CU78</f>
        <v>0</v>
      </c>
      <c r="CU76" s="101">
        <f>'Result Entry'!CV78</f>
        <v>0</v>
      </c>
      <c r="CV76" s="231" t="str">
        <f>'Result Entry'!CW78</f>
        <v/>
      </c>
      <c r="CW76" s="241">
        <f>'Result Entry'!CX78</f>
        <v>0</v>
      </c>
      <c r="CX76" s="234">
        <f>'Result Entry'!CY78</f>
        <v>0</v>
      </c>
      <c r="CY76" s="234">
        <f>'Result Entry'!CZ78</f>
        <v>0</v>
      </c>
      <c r="CZ76" s="234">
        <f>'Result Entry'!DA78</f>
        <v>0</v>
      </c>
      <c r="DA76" s="234">
        <f>'Result Entry'!DB78</f>
        <v>0</v>
      </c>
      <c r="DB76" s="242">
        <f>'Result Entry'!DC78</f>
        <v>0</v>
      </c>
      <c r="DC76" s="101">
        <f>'Result Entry'!DD78</f>
        <v>0</v>
      </c>
      <c r="DD76" s="231" t="str">
        <f>'Result Entry'!DE78</f>
        <v/>
      </c>
      <c r="DE76" s="241">
        <f>'Result Entry'!DF78</f>
        <v>0</v>
      </c>
      <c r="DF76" s="234">
        <f>'Result Entry'!DG78</f>
        <v>0</v>
      </c>
      <c r="DG76" s="234">
        <f>'Result Entry'!DH78</f>
        <v>0</v>
      </c>
      <c r="DH76" s="234">
        <f>'Result Entry'!DI78</f>
        <v>0</v>
      </c>
      <c r="DI76" s="234">
        <f>'Result Entry'!DJ78</f>
        <v>0</v>
      </c>
      <c r="DJ76" s="242">
        <f>'Result Entry'!DK78</f>
        <v>0</v>
      </c>
      <c r="DK76" s="101" t="str">
        <f>'Result Entry'!DL78</f>
        <v/>
      </c>
      <c r="DL76" s="231" t="str">
        <f>'Result Entry'!DM78</f>
        <v/>
      </c>
      <c r="DM76" s="243">
        <f>'Result Entry'!DN78</f>
        <v>0</v>
      </c>
      <c r="DN76" s="244">
        <f>'Result Entry'!DO78</f>
        <v>0</v>
      </c>
      <c r="DO76" s="245" t="str">
        <f>'Result Entry'!DP78</f>
        <v/>
      </c>
      <c r="DP76" s="237">
        <f>'Result Entry'!DQ78</f>
        <v>900</v>
      </c>
      <c r="DQ76" s="238">
        <f>'Result Entry'!DR78</f>
        <v>0</v>
      </c>
      <c r="DR76" s="295">
        <f>'Result Entry'!DS78</f>
        <v>0</v>
      </c>
      <c r="DS76" s="101" t="str">
        <f>'Result Entry'!DT78</f>
        <v/>
      </c>
      <c r="DT76" s="101" t="str">
        <f>'Result Entry'!DU78</f>
        <v/>
      </c>
      <c r="DU76" s="101" t="str">
        <f>'Result Entry'!DV78</f>
        <v/>
      </c>
      <c r="DV76" s="239" t="str">
        <f>'Result Entry'!DW78</f>
        <v/>
      </c>
    </row>
    <row r="77" spans="1:126">
      <c r="A77" s="867"/>
      <c r="B77" s="192">
        <f t="shared" si="1"/>
        <v>0</v>
      </c>
      <c r="C77" s="99">
        <f>'Result Entry'!D79</f>
        <v>0</v>
      </c>
      <c r="D77" s="99">
        <f>'Result Entry'!E79</f>
        <v>0</v>
      </c>
      <c r="E77" s="99">
        <f>'Result Entry'!F79</f>
        <v>0</v>
      </c>
      <c r="F77" s="101">
        <f>'Result Entry'!G79</f>
        <v>0</v>
      </c>
      <c r="G77" s="101">
        <f>'Result Entry'!H79</f>
        <v>0</v>
      </c>
      <c r="H77" s="101">
        <f>'Result Entry'!I79</f>
        <v>0</v>
      </c>
      <c r="I77" s="191">
        <f>'Result Entry'!J79</f>
        <v>0</v>
      </c>
      <c r="J77" s="240">
        <f>'Result Entry'!K79</f>
        <v>0</v>
      </c>
      <c r="K77" s="224">
        <f>'Result Entry'!L79</f>
        <v>0</v>
      </c>
      <c r="L77" s="224">
        <f>'Result Entry'!M79</f>
        <v>0</v>
      </c>
      <c r="M77" s="225">
        <f>'Result Entry'!N79</f>
        <v>0</v>
      </c>
      <c r="N77" s="226">
        <f>'Result Entry'!O79</f>
        <v>0</v>
      </c>
      <c r="O77" s="226">
        <f>'Result Entry'!P79</f>
        <v>0</v>
      </c>
      <c r="P77" s="227">
        <f>'Result Entry'!Q79</f>
        <v>0</v>
      </c>
      <c r="Q77" s="228">
        <f>'Result Entry'!R79</f>
        <v>0</v>
      </c>
      <c r="R77" s="229">
        <f>'Result Entry'!S79</f>
        <v>0</v>
      </c>
      <c r="S77" s="229">
        <f>'Result Entry'!T79</f>
        <v>0</v>
      </c>
      <c r="T77" s="229">
        <f>'Result Entry'!U79</f>
        <v>0</v>
      </c>
      <c r="U77" s="230">
        <f>'Result Entry'!V79</f>
        <v>0</v>
      </c>
      <c r="V77" s="229">
        <f>'Result Entry'!W79</f>
        <v>0</v>
      </c>
      <c r="W77" s="101">
        <f>'Result Entry'!X79</f>
        <v>0</v>
      </c>
      <c r="X77" s="231" t="str">
        <f>'Result Entry'!Y79</f>
        <v/>
      </c>
      <c r="Y77" s="232">
        <f>'Result Entry'!Z79</f>
        <v>0</v>
      </c>
      <c r="Z77" s="224">
        <f>'Result Entry'!AA79</f>
        <v>0</v>
      </c>
      <c r="AA77" s="224">
        <f>'Result Entry'!AB79</f>
        <v>0</v>
      </c>
      <c r="AB77" s="225">
        <f>'Result Entry'!AC79</f>
        <v>0</v>
      </c>
      <c r="AC77" s="226">
        <f>'Result Entry'!AD79</f>
        <v>0</v>
      </c>
      <c r="AD77" s="226">
        <f>'Result Entry'!AE79</f>
        <v>0</v>
      </c>
      <c r="AE77" s="227">
        <f>'Result Entry'!AF79</f>
        <v>0</v>
      </c>
      <c r="AF77" s="228">
        <f>'Result Entry'!AG79</f>
        <v>0</v>
      </c>
      <c r="AG77" s="229">
        <f>'Result Entry'!AH79</f>
        <v>0</v>
      </c>
      <c r="AH77" s="229">
        <f>'Result Entry'!AI79</f>
        <v>0</v>
      </c>
      <c r="AI77" s="229">
        <f>'Result Entry'!AJ79</f>
        <v>0</v>
      </c>
      <c r="AJ77" s="230">
        <f>'Result Entry'!AK79</f>
        <v>0</v>
      </c>
      <c r="AK77" s="229">
        <f>'Result Entry'!AL79</f>
        <v>0</v>
      </c>
      <c r="AL77" s="101">
        <f>'Result Entry'!AM79</f>
        <v>0</v>
      </c>
      <c r="AM77" s="231" t="str">
        <f>'Result Entry'!AN79</f>
        <v/>
      </c>
      <c r="AN77" s="232">
        <f>'Result Entry'!AO79</f>
        <v>0</v>
      </c>
      <c r="AO77" s="224">
        <f>'Result Entry'!AP79</f>
        <v>0</v>
      </c>
      <c r="AP77" s="224">
        <f>'Result Entry'!AQ79</f>
        <v>0</v>
      </c>
      <c r="AQ77" s="225">
        <f>'Result Entry'!AR79</f>
        <v>0</v>
      </c>
      <c r="AR77" s="226">
        <f>'Result Entry'!AS79</f>
        <v>0</v>
      </c>
      <c r="AS77" s="226">
        <f>'Result Entry'!AT79</f>
        <v>0</v>
      </c>
      <c r="AT77" s="227">
        <f>'Result Entry'!AU79</f>
        <v>0</v>
      </c>
      <c r="AU77" s="228">
        <f>'Result Entry'!AV79</f>
        <v>0</v>
      </c>
      <c r="AV77" s="229">
        <f>'Result Entry'!AW79</f>
        <v>0</v>
      </c>
      <c r="AW77" s="229">
        <f>'Result Entry'!AX79</f>
        <v>0</v>
      </c>
      <c r="AX77" s="229">
        <f>'Result Entry'!AY79</f>
        <v>0</v>
      </c>
      <c r="AY77" s="230">
        <f>'Result Entry'!AZ79</f>
        <v>0</v>
      </c>
      <c r="AZ77" s="229">
        <f>'Result Entry'!BA79</f>
        <v>0</v>
      </c>
      <c r="BA77" s="101">
        <f>'Result Entry'!BB79</f>
        <v>0</v>
      </c>
      <c r="BB77" s="231" t="str">
        <f>'Result Entry'!BC79</f>
        <v/>
      </c>
      <c r="BC77" s="232">
        <f>'Result Entry'!BD79</f>
        <v>0</v>
      </c>
      <c r="BD77" s="224">
        <f>'Result Entry'!BE79</f>
        <v>0</v>
      </c>
      <c r="BE77" s="224">
        <f>'Result Entry'!BF79</f>
        <v>0</v>
      </c>
      <c r="BF77" s="225">
        <f>'Result Entry'!BG79</f>
        <v>0</v>
      </c>
      <c r="BG77" s="226">
        <f>'Result Entry'!BH79</f>
        <v>0</v>
      </c>
      <c r="BH77" s="226">
        <f>'Result Entry'!BI79</f>
        <v>0</v>
      </c>
      <c r="BI77" s="227">
        <f>'Result Entry'!BJ79</f>
        <v>0</v>
      </c>
      <c r="BJ77" s="228">
        <f>'Result Entry'!BK79</f>
        <v>0</v>
      </c>
      <c r="BK77" s="229">
        <f>'Result Entry'!BL79</f>
        <v>0</v>
      </c>
      <c r="BL77" s="229">
        <f>'Result Entry'!BM79</f>
        <v>0</v>
      </c>
      <c r="BM77" s="229">
        <f>'Result Entry'!BN79</f>
        <v>0</v>
      </c>
      <c r="BN77" s="230">
        <f>'Result Entry'!BO79</f>
        <v>0</v>
      </c>
      <c r="BO77" s="229">
        <f>'Result Entry'!BP79</f>
        <v>0</v>
      </c>
      <c r="BP77" s="101">
        <f>'Result Entry'!BQ79</f>
        <v>0</v>
      </c>
      <c r="BQ77" s="231" t="str">
        <f>'Result Entry'!BR79</f>
        <v/>
      </c>
      <c r="BR77" s="232">
        <f>'Result Entry'!BS79</f>
        <v>0</v>
      </c>
      <c r="BS77" s="224">
        <f>'Result Entry'!BT79</f>
        <v>0</v>
      </c>
      <c r="BT77" s="224">
        <f>'Result Entry'!BU79</f>
        <v>0</v>
      </c>
      <c r="BU77" s="225">
        <f>'Result Entry'!BV79</f>
        <v>0</v>
      </c>
      <c r="BV77" s="226">
        <f>'Result Entry'!BW79</f>
        <v>0</v>
      </c>
      <c r="BW77" s="226">
        <f>'Result Entry'!BX79</f>
        <v>0</v>
      </c>
      <c r="BX77" s="227">
        <f>'Result Entry'!BY79</f>
        <v>0</v>
      </c>
      <c r="BY77" s="228">
        <f>'Result Entry'!BZ79</f>
        <v>0</v>
      </c>
      <c r="BZ77" s="229">
        <f>'Result Entry'!CA79</f>
        <v>0</v>
      </c>
      <c r="CA77" s="229">
        <f>'Result Entry'!CB79</f>
        <v>0</v>
      </c>
      <c r="CB77" s="229">
        <f>'Result Entry'!CC79</f>
        <v>0</v>
      </c>
      <c r="CC77" s="230">
        <f>'Result Entry'!CD79</f>
        <v>0</v>
      </c>
      <c r="CD77" s="229">
        <f>'Result Entry'!CE79</f>
        <v>0</v>
      </c>
      <c r="CE77" s="101">
        <f>'Result Entry'!CF79</f>
        <v>0</v>
      </c>
      <c r="CF77" s="231" t="str">
        <f>'Result Entry'!CG79</f>
        <v/>
      </c>
      <c r="CG77" s="241">
        <f>'Result Entry'!CH79</f>
        <v>0</v>
      </c>
      <c r="CH77" s="234">
        <f>'Result Entry'!CI79</f>
        <v>0</v>
      </c>
      <c r="CI77" s="234">
        <f>'Result Entry'!CJ79</f>
        <v>0</v>
      </c>
      <c r="CJ77" s="234">
        <f>'Result Entry'!CK79</f>
        <v>0</v>
      </c>
      <c r="CK77" s="234">
        <f>'Result Entry'!CL79</f>
        <v>0</v>
      </c>
      <c r="CL77" s="242">
        <f>'Result Entry'!CM79</f>
        <v>0</v>
      </c>
      <c r="CM77" s="101">
        <f>'Result Entry'!CN79</f>
        <v>0</v>
      </c>
      <c r="CN77" s="231" t="str">
        <f>'Result Entry'!CO79</f>
        <v/>
      </c>
      <c r="CO77" s="241">
        <f>'Result Entry'!CP79</f>
        <v>0</v>
      </c>
      <c r="CP77" s="234">
        <f>'Result Entry'!CQ79</f>
        <v>0</v>
      </c>
      <c r="CQ77" s="234">
        <f>'Result Entry'!CR79</f>
        <v>0</v>
      </c>
      <c r="CR77" s="234">
        <f>'Result Entry'!CS79</f>
        <v>0</v>
      </c>
      <c r="CS77" s="234">
        <f>'Result Entry'!CT79</f>
        <v>0</v>
      </c>
      <c r="CT77" s="242">
        <f>'Result Entry'!CU79</f>
        <v>0</v>
      </c>
      <c r="CU77" s="101">
        <f>'Result Entry'!CV79</f>
        <v>0</v>
      </c>
      <c r="CV77" s="231" t="str">
        <f>'Result Entry'!CW79</f>
        <v/>
      </c>
      <c r="CW77" s="241">
        <f>'Result Entry'!CX79</f>
        <v>0</v>
      </c>
      <c r="CX77" s="234">
        <f>'Result Entry'!CY79</f>
        <v>0</v>
      </c>
      <c r="CY77" s="234">
        <f>'Result Entry'!CZ79</f>
        <v>0</v>
      </c>
      <c r="CZ77" s="234">
        <f>'Result Entry'!DA79</f>
        <v>0</v>
      </c>
      <c r="DA77" s="234">
        <f>'Result Entry'!DB79</f>
        <v>0</v>
      </c>
      <c r="DB77" s="242">
        <f>'Result Entry'!DC79</f>
        <v>0</v>
      </c>
      <c r="DC77" s="101">
        <f>'Result Entry'!DD79</f>
        <v>0</v>
      </c>
      <c r="DD77" s="231" t="str">
        <f>'Result Entry'!DE79</f>
        <v/>
      </c>
      <c r="DE77" s="241">
        <f>'Result Entry'!DF79</f>
        <v>0</v>
      </c>
      <c r="DF77" s="234">
        <f>'Result Entry'!DG79</f>
        <v>0</v>
      </c>
      <c r="DG77" s="234">
        <f>'Result Entry'!DH79</f>
        <v>0</v>
      </c>
      <c r="DH77" s="234">
        <f>'Result Entry'!DI79</f>
        <v>0</v>
      </c>
      <c r="DI77" s="234">
        <f>'Result Entry'!DJ79</f>
        <v>0</v>
      </c>
      <c r="DJ77" s="242">
        <f>'Result Entry'!DK79</f>
        <v>0</v>
      </c>
      <c r="DK77" s="101" t="str">
        <f>'Result Entry'!DL79</f>
        <v/>
      </c>
      <c r="DL77" s="231" t="str">
        <f>'Result Entry'!DM79</f>
        <v/>
      </c>
      <c r="DM77" s="243">
        <f>'Result Entry'!DN79</f>
        <v>0</v>
      </c>
      <c r="DN77" s="244">
        <f>'Result Entry'!DO79</f>
        <v>0</v>
      </c>
      <c r="DO77" s="245" t="str">
        <f>'Result Entry'!DP79</f>
        <v/>
      </c>
      <c r="DP77" s="237">
        <f>'Result Entry'!DQ79</f>
        <v>900</v>
      </c>
      <c r="DQ77" s="238">
        <f>'Result Entry'!DR79</f>
        <v>0</v>
      </c>
      <c r="DR77" s="295">
        <f>'Result Entry'!DS79</f>
        <v>0</v>
      </c>
      <c r="DS77" s="101" t="str">
        <f>'Result Entry'!DT79</f>
        <v/>
      </c>
      <c r="DT77" s="101" t="str">
        <f>'Result Entry'!DU79</f>
        <v/>
      </c>
      <c r="DU77" s="101" t="str">
        <f>'Result Entry'!DV79</f>
        <v/>
      </c>
      <c r="DV77" s="239" t="str">
        <f>'Result Entry'!DW79</f>
        <v/>
      </c>
    </row>
    <row r="78" spans="1:126">
      <c r="A78" s="867"/>
      <c r="B78" s="192">
        <f t="shared" si="1"/>
        <v>0</v>
      </c>
      <c r="C78" s="99">
        <f>'Result Entry'!D80</f>
        <v>0</v>
      </c>
      <c r="D78" s="99">
        <f>'Result Entry'!E80</f>
        <v>0</v>
      </c>
      <c r="E78" s="99">
        <f>'Result Entry'!F80</f>
        <v>0</v>
      </c>
      <c r="F78" s="101">
        <f>'Result Entry'!G80</f>
        <v>0</v>
      </c>
      <c r="G78" s="101">
        <f>'Result Entry'!H80</f>
        <v>0</v>
      </c>
      <c r="H78" s="101">
        <f>'Result Entry'!I80</f>
        <v>0</v>
      </c>
      <c r="I78" s="191">
        <f>'Result Entry'!J80</f>
        <v>0</v>
      </c>
      <c r="J78" s="240">
        <f>'Result Entry'!K80</f>
        <v>0</v>
      </c>
      <c r="K78" s="224">
        <f>'Result Entry'!L80</f>
        <v>0</v>
      </c>
      <c r="L78" s="224">
        <f>'Result Entry'!M80</f>
        <v>0</v>
      </c>
      <c r="M78" s="225">
        <f>'Result Entry'!N80</f>
        <v>0</v>
      </c>
      <c r="N78" s="226">
        <f>'Result Entry'!O80</f>
        <v>0</v>
      </c>
      <c r="O78" s="226">
        <f>'Result Entry'!P80</f>
        <v>0</v>
      </c>
      <c r="P78" s="227">
        <f>'Result Entry'!Q80</f>
        <v>0</v>
      </c>
      <c r="Q78" s="228">
        <f>'Result Entry'!R80</f>
        <v>0</v>
      </c>
      <c r="R78" s="229">
        <f>'Result Entry'!S80</f>
        <v>0</v>
      </c>
      <c r="S78" s="229">
        <f>'Result Entry'!T80</f>
        <v>0</v>
      </c>
      <c r="T78" s="229">
        <f>'Result Entry'!U80</f>
        <v>0</v>
      </c>
      <c r="U78" s="230">
        <f>'Result Entry'!V80</f>
        <v>0</v>
      </c>
      <c r="V78" s="229">
        <f>'Result Entry'!W80</f>
        <v>0</v>
      </c>
      <c r="W78" s="101">
        <f>'Result Entry'!X80</f>
        <v>0</v>
      </c>
      <c r="X78" s="231" t="str">
        <f>'Result Entry'!Y80</f>
        <v/>
      </c>
      <c r="Y78" s="232">
        <f>'Result Entry'!Z80</f>
        <v>0</v>
      </c>
      <c r="Z78" s="224">
        <f>'Result Entry'!AA80</f>
        <v>0</v>
      </c>
      <c r="AA78" s="224">
        <f>'Result Entry'!AB80</f>
        <v>0</v>
      </c>
      <c r="AB78" s="225">
        <f>'Result Entry'!AC80</f>
        <v>0</v>
      </c>
      <c r="AC78" s="226">
        <f>'Result Entry'!AD80</f>
        <v>0</v>
      </c>
      <c r="AD78" s="226">
        <f>'Result Entry'!AE80</f>
        <v>0</v>
      </c>
      <c r="AE78" s="227">
        <f>'Result Entry'!AF80</f>
        <v>0</v>
      </c>
      <c r="AF78" s="228">
        <f>'Result Entry'!AG80</f>
        <v>0</v>
      </c>
      <c r="AG78" s="229">
        <f>'Result Entry'!AH80</f>
        <v>0</v>
      </c>
      <c r="AH78" s="229">
        <f>'Result Entry'!AI80</f>
        <v>0</v>
      </c>
      <c r="AI78" s="229">
        <f>'Result Entry'!AJ80</f>
        <v>0</v>
      </c>
      <c r="AJ78" s="230">
        <f>'Result Entry'!AK80</f>
        <v>0</v>
      </c>
      <c r="AK78" s="229">
        <f>'Result Entry'!AL80</f>
        <v>0</v>
      </c>
      <c r="AL78" s="101">
        <f>'Result Entry'!AM80</f>
        <v>0</v>
      </c>
      <c r="AM78" s="231" t="str">
        <f>'Result Entry'!AN80</f>
        <v/>
      </c>
      <c r="AN78" s="232">
        <f>'Result Entry'!AO80</f>
        <v>0</v>
      </c>
      <c r="AO78" s="224">
        <f>'Result Entry'!AP80</f>
        <v>0</v>
      </c>
      <c r="AP78" s="224">
        <f>'Result Entry'!AQ80</f>
        <v>0</v>
      </c>
      <c r="AQ78" s="225">
        <f>'Result Entry'!AR80</f>
        <v>0</v>
      </c>
      <c r="AR78" s="226">
        <f>'Result Entry'!AS80</f>
        <v>0</v>
      </c>
      <c r="AS78" s="226">
        <f>'Result Entry'!AT80</f>
        <v>0</v>
      </c>
      <c r="AT78" s="227">
        <f>'Result Entry'!AU80</f>
        <v>0</v>
      </c>
      <c r="AU78" s="228">
        <f>'Result Entry'!AV80</f>
        <v>0</v>
      </c>
      <c r="AV78" s="229">
        <f>'Result Entry'!AW80</f>
        <v>0</v>
      </c>
      <c r="AW78" s="229">
        <f>'Result Entry'!AX80</f>
        <v>0</v>
      </c>
      <c r="AX78" s="229">
        <f>'Result Entry'!AY80</f>
        <v>0</v>
      </c>
      <c r="AY78" s="230">
        <f>'Result Entry'!AZ80</f>
        <v>0</v>
      </c>
      <c r="AZ78" s="229">
        <f>'Result Entry'!BA80</f>
        <v>0</v>
      </c>
      <c r="BA78" s="101">
        <f>'Result Entry'!BB80</f>
        <v>0</v>
      </c>
      <c r="BB78" s="231" t="str">
        <f>'Result Entry'!BC80</f>
        <v/>
      </c>
      <c r="BC78" s="232">
        <f>'Result Entry'!BD80</f>
        <v>0</v>
      </c>
      <c r="BD78" s="224">
        <f>'Result Entry'!BE80</f>
        <v>0</v>
      </c>
      <c r="BE78" s="224">
        <f>'Result Entry'!BF80</f>
        <v>0</v>
      </c>
      <c r="BF78" s="225">
        <f>'Result Entry'!BG80</f>
        <v>0</v>
      </c>
      <c r="BG78" s="226">
        <f>'Result Entry'!BH80</f>
        <v>0</v>
      </c>
      <c r="BH78" s="226">
        <f>'Result Entry'!BI80</f>
        <v>0</v>
      </c>
      <c r="BI78" s="227">
        <f>'Result Entry'!BJ80</f>
        <v>0</v>
      </c>
      <c r="BJ78" s="228">
        <f>'Result Entry'!BK80</f>
        <v>0</v>
      </c>
      <c r="BK78" s="229">
        <f>'Result Entry'!BL80</f>
        <v>0</v>
      </c>
      <c r="BL78" s="229">
        <f>'Result Entry'!BM80</f>
        <v>0</v>
      </c>
      <c r="BM78" s="229">
        <f>'Result Entry'!BN80</f>
        <v>0</v>
      </c>
      <c r="BN78" s="230">
        <f>'Result Entry'!BO80</f>
        <v>0</v>
      </c>
      <c r="BO78" s="229">
        <f>'Result Entry'!BP80</f>
        <v>0</v>
      </c>
      <c r="BP78" s="101">
        <f>'Result Entry'!BQ80</f>
        <v>0</v>
      </c>
      <c r="BQ78" s="231" t="str">
        <f>'Result Entry'!BR80</f>
        <v/>
      </c>
      <c r="BR78" s="232">
        <f>'Result Entry'!BS80</f>
        <v>0</v>
      </c>
      <c r="BS78" s="224">
        <f>'Result Entry'!BT80</f>
        <v>0</v>
      </c>
      <c r="BT78" s="224">
        <f>'Result Entry'!BU80</f>
        <v>0</v>
      </c>
      <c r="BU78" s="225">
        <f>'Result Entry'!BV80</f>
        <v>0</v>
      </c>
      <c r="BV78" s="226">
        <f>'Result Entry'!BW80</f>
        <v>0</v>
      </c>
      <c r="BW78" s="226">
        <f>'Result Entry'!BX80</f>
        <v>0</v>
      </c>
      <c r="BX78" s="227">
        <f>'Result Entry'!BY80</f>
        <v>0</v>
      </c>
      <c r="BY78" s="228">
        <f>'Result Entry'!BZ80</f>
        <v>0</v>
      </c>
      <c r="BZ78" s="229">
        <f>'Result Entry'!CA80</f>
        <v>0</v>
      </c>
      <c r="CA78" s="229">
        <f>'Result Entry'!CB80</f>
        <v>0</v>
      </c>
      <c r="CB78" s="229">
        <f>'Result Entry'!CC80</f>
        <v>0</v>
      </c>
      <c r="CC78" s="230">
        <f>'Result Entry'!CD80</f>
        <v>0</v>
      </c>
      <c r="CD78" s="229">
        <f>'Result Entry'!CE80</f>
        <v>0</v>
      </c>
      <c r="CE78" s="101">
        <f>'Result Entry'!CF80</f>
        <v>0</v>
      </c>
      <c r="CF78" s="231" t="str">
        <f>'Result Entry'!CG80</f>
        <v/>
      </c>
      <c r="CG78" s="241">
        <f>'Result Entry'!CH80</f>
        <v>0</v>
      </c>
      <c r="CH78" s="234">
        <f>'Result Entry'!CI80</f>
        <v>0</v>
      </c>
      <c r="CI78" s="234">
        <f>'Result Entry'!CJ80</f>
        <v>0</v>
      </c>
      <c r="CJ78" s="234">
        <f>'Result Entry'!CK80</f>
        <v>0</v>
      </c>
      <c r="CK78" s="234">
        <f>'Result Entry'!CL80</f>
        <v>0</v>
      </c>
      <c r="CL78" s="242">
        <f>'Result Entry'!CM80</f>
        <v>0</v>
      </c>
      <c r="CM78" s="101">
        <f>'Result Entry'!CN80</f>
        <v>0</v>
      </c>
      <c r="CN78" s="231" t="str">
        <f>'Result Entry'!CO80</f>
        <v/>
      </c>
      <c r="CO78" s="241">
        <f>'Result Entry'!CP80</f>
        <v>0</v>
      </c>
      <c r="CP78" s="234">
        <f>'Result Entry'!CQ80</f>
        <v>0</v>
      </c>
      <c r="CQ78" s="234">
        <f>'Result Entry'!CR80</f>
        <v>0</v>
      </c>
      <c r="CR78" s="234">
        <f>'Result Entry'!CS80</f>
        <v>0</v>
      </c>
      <c r="CS78" s="234">
        <f>'Result Entry'!CT80</f>
        <v>0</v>
      </c>
      <c r="CT78" s="242">
        <f>'Result Entry'!CU80</f>
        <v>0</v>
      </c>
      <c r="CU78" s="101">
        <f>'Result Entry'!CV80</f>
        <v>0</v>
      </c>
      <c r="CV78" s="231" t="str">
        <f>'Result Entry'!CW80</f>
        <v/>
      </c>
      <c r="CW78" s="241">
        <f>'Result Entry'!CX80</f>
        <v>0</v>
      </c>
      <c r="CX78" s="234">
        <f>'Result Entry'!CY80</f>
        <v>0</v>
      </c>
      <c r="CY78" s="234">
        <f>'Result Entry'!CZ80</f>
        <v>0</v>
      </c>
      <c r="CZ78" s="234">
        <f>'Result Entry'!DA80</f>
        <v>0</v>
      </c>
      <c r="DA78" s="234">
        <f>'Result Entry'!DB80</f>
        <v>0</v>
      </c>
      <c r="DB78" s="242">
        <f>'Result Entry'!DC80</f>
        <v>0</v>
      </c>
      <c r="DC78" s="101">
        <f>'Result Entry'!DD80</f>
        <v>0</v>
      </c>
      <c r="DD78" s="231" t="str">
        <f>'Result Entry'!DE80</f>
        <v/>
      </c>
      <c r="DE78" s="241">
        <f>'Result Entry'!DF80</f>
        <v>0</v>
      </c>
      <c r="DF78" s="234">
        <f>'Result Entry'!DG80</f>
        <v>0</v>
      </c>
      <c r="DG78" s="234">
        <f>'Result Entry'!DH80</f>
        <v>0</v>
      </c>
      <c r="DH78" s="234">
        <f>'Result Entry'!DI80</f>
        <v>0</v>
      </c>
      <c r="DI78" s="234">
        <f>'Result Entry'!DJ80</f>
        <v>0</v>
      </c>
      <c r="DJ78" s="242">
        <f>'Result Entry'!DK80</f>
        <v>0</v>
      </c>
      <c r="DK78" s="101" t="str">
        <f>'Result Entry'!DL80</f>
        <v/>
      </c>
      <c r="DL78" s="231" t="str">
        <f>'Result Entry'!DM80</f>
        <v/>
      </c>
      <c r="DM78" s="243">
        <f>'Result Entry'!DN80</f>
        <v>0</v>
      </c>
      <c r="DN78" s="244">
        <f>'Result Entry'!DO80</f>
        <v>0</v>
      </c>
      <c r="DO78" s="245" t="str">
        <f>'Result Entry'!DP80</f>
        <v/>
      </c>
      <c r="DP78" s="237">
        <f>'Result Entry'!DQ80</f>
        <v>900</v>
      </c>
      <c r="DQ78" s="238">
        <f>'Result Entry'!DR80</f>
        <v>0</v>
      </c>
      <c r="DR78" s="295">
        <f>'Result Entry'!DS80</f>
        <v>0</v>
      </c>
      <c r="DS78" s="101" t="str">
        <f>'Result Entry'!DT80</f>
        <v/>
      </c>
      <c r="DT78" s="101" t="str">
        <f>'Result Entry'!DU80</f>
        <v/>
      </c>
      <c r="DU78" s="101" t="str">
        <f>'Result Entry'!DV80</f>
        <v/>
      </c>
      <c r="DV78" s="239" t="str">
        <f>'Result Entry'!DW80</f>
        <v/>
      </c>
    </row>
    <row r="79" spans="1:126">
      <c r="A79" s="867"/>
      <c r="B79" s="192">
        <f t="shared" si="1"/>
        <v>0</v>
      </c>
      <c r="C79" s="99">
        <f>'Result Entry'!D81</f>
        <v>0</v>
      </c>
      <c r="D79" s="99">
        <f>'Result Entry'!E81</f>
        <v>0</v>
      </c>
      <c r="E79" s="99">
        <f>'Result Entry'!F81</f>
        <v>0</v>
      </c>
      <c r="F79" s="101">
        <f>'Result Entry'!G81</f>
        <v>0</v>
      </c>
      <c r="G79" s="101">
        <f>'Result Entry'!H81</f>
        <v>0</v>
      </c>
      <c r="H79" s="101">
        <f>'Result Entry'!I81</f>
        <v>0</v>
      </c>
      <c r="I79" s="191">
        <f>'Result Entry'!J81</f>
        <v>0</v>
      </c>
      <c r="J79" s="240">
        <f>'Result Entry'!K81</f>
        <v>0</v>
      </c>
      <c r="K79" s="224">
        <f>'Result Entry'!L81</f>
        <v>0</v>
      </c>
      <c r="L79" s="224">
        <f>'Result Entry'!M81</f>
        <v>0</v>
      </c>
      <c r="M79" s="225">
        <f>'Result Entry'!N81</f>
        <v>0</v>
      </c>
      <c r="N79" s="226">
        <f>'Result Entry'!O81</f>
        <v>0</v>
      </c>
      <c r="O79" s="226">
        <f>'Result Entry'!P81</f>
        <v>0</v>
      </c>
      <c r="P79" s="227">
        <f>'Result Entry'!Q81</f>
        <v>0</v>
      </c>
      <c r="Q79" s="228">
        <f>'Result Entry'!R81</f>
        <v>0</v>
      </c>
      <c r="R79" s="229">
        <f>'Result Entry'!S81</f>
        <v>0</v>
      </c>
      <c r="S79" s="229">
        <f>'Result Entry'!T81</f>
        <v>0</v>
      </c>
      <c r="T79" s="229">
        <f>'Result Entry'!U81</f>
        <v>0</v>
      </c>
      <c r="U79" s="230">
        <f>'Result Entry'!V81</f>
        <v>0</v>
      </c>
      <c r="V79" s="229">
        <f>'Result Entry'!W81</f>
        <v>0</v>
      </c>
      <c r="W79" s="101">
        <f>'Result Entry'!X81</f>
        <v>0</v>
      </c>
      <c r="X79" s="231" t="str">
        <f>'Result Entry'!Y81</f>
        <v/>
      </c>
      <c r="Y79" s="232">
        <f>'Result Entry'!Z81</f>
        <v>0</v>
      </c>
      <c r="Z79" s="224">
        <f>'Result Entry'!AA81</f>
        <v>0</v>
      </c>
      <c r="AA79" s="224">
        <f>'Result Entry'!AB81</f>
        <v>0</v>
      </c>
      <c r="AB79" s="225">
        <f>'Result Entry'!AC81</f>
        <v>0</v>
      </c>
      <c r="AC79" s="226">
        <f>'Result Entry'!AD81</f>
        <v>0</v>
      </c>
      <c r="AD79" s="226">
        <f>'Result Entry'!AE81</f>
        <v>0</v>
      </c>
      <c r="AE79" s="227">
        <f>'Result Entry'!AF81</f>
        <v>0</v>
      </c>
      <c r="AF79" s="228">
        <f>'Result Entry'!AG81</f>
        <v>0</v>
      </c>
      <c r="AG79" s="229">
        <f>'Result Entry'!AH81</f>
        <v>0</v>
      </c>
      <c r="AH79" s="229">
        <f>'Result Entry'!AI81</f>
        <v>0</v>
      </c>
      <c r="AI79" s="229">
        <f>'Result Entry'!AJ81</f>
        <v>0</v>
      </c>
      <c r="AJ79" s="230">
        <f>'Result Entry'!AK81</f>
        <v>0</v>
      </c>
      <c r="AK79" s="229">
        <f>'Result Entry'!AL81</f>
        <v>0</v>
      </c>
      <c r="AL79" s="101">
        <f>'Result Entry'!AM81</f>
        <v>0</v>
      </c>
      <c r="AM79" s="231" t="str">
        <f>'Result Entry'!AN81</f>
        <v/>
      </c>
      <c r="AN79" s="232">
        <f>'Result Entry'!AO81</f>
        <v>0</v>
      </c>
      <c r="AO79" s="224">
        <f>'Result Entry'!AP81</f>
        <v>0</v>
      </c>
      <c r="AP79" s="224">
        <f>'Result Entry'!AQ81</f>
        <v>0</v>
      </c>
      <c r="AQ79" s="225">
        <f>'Result Entry'!AR81</f>
        <v>0</v>
      </c>
      <c r="AR79" s="226">
        <f>'Result Entry'!AS81</f>
        <v>0</v>
      </c>
      <c r="AS79" s="226">
        <f>'Result Entry'!AT81</f>
        <v>0</v>
      </c>
      <c r="AT79" s="227">
        <f>'Result Entry'!AU81</f>
        <v>0</v>
      </c>
      <c r="AU79" s="228">
        <f>'Result Entry'!AV81</f>
        <v>0</v>
      </c>
      <c r="AV79" s="229">
        <f>'Result Entry'!AW81</f>
        <v>0</v>
      </c>
      <c r="AW79" s="229">
        <f>'Result Entry'!AX81</f>
        <v>0</v>
      </c>
      <c r="AX79" s="229">
        <f>'Result Entry'!AY81</f>
        <v>0</v>
      </c>
      <c r="AY79" s="230">
        <f>'Result Entry'!AZ81</f>
        <v>0</v>
      </c>
      <c r="AZ79" s="229">
        <f>'Result Entry'!BA81</f>
        <v>0</v>
      </c>
      <c r="BA79" s="101">
        <f>'Result Entry'!BB81</f>
        <v>0</v>
      </c>
      <c r="BB79" s="231" t="str">
        <f>'Result Entry'!BC81</f>
        <v/>
      </c>
      <c r="BC79" s="232">
        <f>'Result Entry'!BD81</f>
        <v>0</v>
      </c>
      <c r="BD79" s="224">
        <f>'Result Entry'!BE81</f>
        <v>0</v>
      </c>
      <c r="BE79" s="224">
        <f>'Result Entry'!BF81</f>
        <v>0</v>
      </c>
      <c r="BF79" s="225">
        <f>'Result Entry'!BG81</f>
        <v>0</v>
      </c>
      <c r="BG79" s="226">
        <f>'Result Entry'!BH81</f>
        <v>0</v>
      </c>
      <c r="BH79" s="226">
        <f>'Result Entry'!BI81</f>
        <v>0</v>
      </c>
      <c r="BI79" s="227">
        <f>'Result Entry'!BJ81</f>
        <v>0</v>
      </c>
      <c r="BJ79" s="228">
        <f>'Result Entry'!BK81</f>
        <v>0</v>
      </c>
      <c r="BK79" s="229">
        <f>'Result Entry'!BL81</f>
        <v>0</v>
      </c>
      <c r="BL79" s="229">
        <f>'Result Entry'!BM81</f>
        <v>0</v>
      </c>
      <c r="BM79" s="229">
        <f>'Result Entry'!BN81</f>
        <v>0</v>
      </c>
      <c r="BN79" s="230">
        <f>'Result Entry'!BO81</f>
        <v>0</v>
      </c>
      <c r="BO79" s="229">
        <f>'Result Entry'!BP81</f>
        <v>0</v>
      </c>
      <c r="BP79" s="101">
        <f>'Result Entry'!BQ81</f>
        <v>0</v>
      </c>
      <c r="BQ79" s="231" t="str">
        <f>'Result Entry'!BR81</f>
        <v/>
      </c>
      <c r="BR79" s="232">
        <f>'Result Entry'!BS81</f>
        <v>0</v>
      </c>
      <c r="BS79" s="224">
        <f>'Result Entry'!BT81</f>
        <v>0</v>
      </c>
      <c r="BT79" s="224">
        <f>'Result Entry'!BU81</f>
        <v>0</v>
      </c>
      <c r="BU79" s="225">
        <f>'Result Entry'!BV81</f>
        <v>0</v>
      </c>
      <c r="BV79" s="226">
        <f>'Result Entry'!BW81</f>
        <v>0</v>
      </c>
      <c r="BW79" s="226">
        <f>'Result Entry'!BX81</f>
        <v>0</v>
      </c>
      <c r="BX79" s="227">
        <f>'Result Entry'!BY81</f>
        <v>0</v>
      </c>
      <c r="BY79" s="228">
        <f>'Result Entry'!BZ81</f>
        <v>0</v>
      </c>
      <c r="BZ79" s="229">
        <f>'Result Entry'!CA81</f>
        <v>0</v>
      </c>
      <c r="CA79" s="229">
        <f>'Result Entry'!CB81</f>
        <v>0</v>
      </c>
      <c r="CB79" s="229">
        <f>'Result Entry'!CC81</f>
        <v>0</v>
      </c>
      <c r="CC79" s="230">
        <f>'Result Entry'!CD81</f>
        <v>0</v>
      </c>
      <c r="CD79" s="229">
        <f>'Result Entry'!CE81</f>
        <v>0</v>
      </c>
      <c r="CE79" s="101">
        <f>'Result Entry'!CF81</f>
        <v>0</v>
      </c>
      <c r="CF79" s="231" t="str">
        <f>'Result Entry'!CG81</f>
        <v/>
      </c>
      <c r="CG79" s="241">
        <f>'Result Entry'!CH81</f>
        <v>0</v>
      </c>
      <c r="CH79" s="234">
        <f>'Result Entry'!CI81</f>
        <v>0</v>
      </c>
      <c r="CI79" s="234">
        <f>'Result Entry'!CJ81</f>
        <v>0</v>
      </c>
      <c r="CJ79" s="234">
        <f>'Result Entry'!CK81</f>
        <v>0</v>
      </c>
      <c r="CK79" s="234">
        <f>'Result Entry'!CL81</f>
        <v>0</v>
      </c>
      <c r="CL79" s="242">
        <f>'Result Entry'!CM81</f>
        <v>0</v>
      </c>
      <c r="CM79" s="101">
        <f>'Result Entry'!CN81</f>
        <v>0</v>
      </c>
      <c r="CN79" s="231" t="str">
        <f>'Result Entry'!CO81</f>
        <v/>
      </c>
      <c r="CO79" s="241">
        <f>'Result Entry'!CP81</f>
        <v>0</v>
      </c>
      <c r="CP79" s="234">
        <f>'Result Entry'!CQ81</f>
        <v>0</v>
      </c>
      <c r="CQ79" s="234">
        <f>'Result Entry'!CR81</f>
        <v>0</v>
      </c>
      <c r="CR79" s="234">
        <f>'Result Entry'!CS81</f>
        <v>0</v>
      </c>
      <c r="CS79" s="234">
        <f>'Result Entry'!CT81</f>
        <v>0</v>
      </c>
      <c r="CT79" s="242">
        <f>'Result Entry'!CU81</f>
        <v>0</v>
      </c>
      <c r="CU79" s="101">
        <f>'Result Entry'!CV81</f>
        <v>0</v>
      </c>
      <c r="CV79" s="231" t="str">
        <f>'Result Entry'!CW81</f>
        <v/>
      </c>
      <c r="CW79" s="241">
        <f>'Result Entry'!CX81</f>
        <v>0</v>
      </c>
      <c r="CX79" s="234">
        <f>'Result Entry'!CY81</f>
        <v>0</v>
      </c>
      <c r="CY79" s="234">
        <f>'Result Entry'!CZ81</f>
        <v>0</v>
      </c>
      <c r="CZ79" s="234">
        <f>'Result Entry'!DA81</f>
        <v>0</v>
      </c>
      <c r="DA79" s="234">
        <f>'Result Entry'!DB81</f>
        <v>0</v>
      </c>
      <c r="DB79" s="242">
        <f>'Result Entry'!DC81</f>
        <v>0</v>
      </c>
      <c r="DC79" s="101">
        <f>'Result Entry'!DD81</f>
        <v>0</v>
      </c>
      <c r="DD79" s="231" t="str">
        <f>'Result Entry'!DE81</f>
        <v/>
      </c>
      <c r="DE79" s="241">
        <f>'Result Entry'!DF81</f>
        <v>0</v>
      </c>
      <c r="DF79" s="234">
        <f>'Result Entry'!DG81</f>
        <v>0</v>
      </c>
      <c r="DG79" s="234">
        <f>'Result Entry'!DH81</f>
        <v>0</v>
      </c>
      <c r="DH79" s="234">
        <f>'Result Entry'!DI81</f>
        <v>0</v>
      </c>
      <c r="DI79" s="234">
        <f>'Result Entry'!DJ81</f>
        <v>0</v>
      </c>
      <c r="DJ79" s="242">
        <f>'Result Entry'!DK81</f>
        <v>0</v>
      </c>
      <c r="DK79" s="101" t="str">
        <f>'Result Entry'!DL81</f>
        <v/>
      </c>
      <c r="DL79" s="231" t="str">
        <f>'Result Entry'!DM81</f>
        <v/>
      </c>
      <c r="DM79" s="243">
        <f>'Result Entry'!DN81</f>
        <v>0</v>
      </c>
      <c r="DN79" s="244">
        <f>'Result Entry'!DO81</f>
        <v>0</v>
      </c>
      <c r="DO79" s="245" t="str">
        <f>'Result Entry'!DP81</f>
        <v/>
      </c>
      <c r="DP79" s="237">
        <f>'Result Entry'!DQ81</f>
        <v>900</v>
      </c>
      <c r="DQ79" s="238">
        <f>'Result Entry'!DR81</f>
        <v>0</v>
      </c>
      <c r="DR79" s="295">
        <f>'Result Entry'!DS81</f>
        <v>0</v>
      </c>
      <c r="DS79" s="101" t="str">
        <f>'Result Entry'!DT81</f>
        <v/>
      </c>
      <c r="DT79" s="101" t="str">
        <f>'Result Entry'!DU81</f>
        <v/>
      </c>
      <c r="DU79" s="101" t="str">
        <f>'Result Entry'!DV81</f>
        <v/>
      </c>
      <c r="DV79" s="239" t="str">
        <f>'Result Entry'!DW81</f>
        <v/>
      </c>
    </row>
    <row r="80" spans="1:126">
      <c r="A80" s="867"/>
      <c r="B80" s="192">
        <f t="shared" si="1"/>
        <v>0</v>
      </c>
      <c r="C80" s="99">
        <f>'Result Entry'!D82</f>
        <v>0</v>
      </c>
      <c r="D80" s="99">
        <f>'Result Entry'!E82</f>
        <v>0</v>
      </c>
      <c r="E80" s="99">
        <f>'Result Entry'!F82</f>
        <v>0</v>
      </c>
      <c r="F80" s="101">
        <f>'Result Entry'!G82</f>
        <v>0</v>
      </c>
      <c r="G80" s="101">
        <f>'Result Entry'!H82</f>
        <v>0</v>
      </c>
      <c r="H80" s="101">
        <f>'Result Entry'!I82</f>
        <v>0</v>
      </c>
      <c r="I80" s="191">
        <f>'Result Entry'!J82</f>
        <v>0</v>
      </c>
      <c r="J80" s="240">
        <f>'Result Entry'!K82</f>
        <v>0</v>
      </c>
      <c r="K80" s="224">
        <f>'Result Entry'!L82</f>
        <v>0</v>
      </c>
      <c r="L80" s="224">
        <f>'Result Entry'!M82</f>
        <v>0</v>
      </c>
      <c r="M80" s="225">
        <f>'Result Entry'!N82</f>
        <v>0</v>
      </c>
      <c r="N80" s="226">
        <f>'Result Entry'!O82</f>
        <v>0</v>
      </c>
      <c r="O80" s="226">
        <f>'Result Entry'!P82</f>
        <v>0</v>
      </c>
      <c r="P80" s="227">
        <f>'Result Entry'!Q82</f>
        <v>0</v>
      </c>
      <c r="Q80" s="228">
        <f>'Result Entry'!R82</f>
        <v>0</v>
      </c>
      <c r="R80" s="229">
        <f>'Result Entry'!S82</f>
        <v>0</v>
      </c>
      <c r="S80" s="229">
        <f>'Result Entry'!T82</f>
        <v>0</v>
      </c>
      <c r="T80" s="229">
        <f>'Result Entry'!U82</f>
        <v>0</v>
      </c>
      <c r="U80" s="230">
        <f>'Result Entry'!V82</f>
        <v>0</v>
      </c>
      <c r="V80" s="229">
        <f>'Result Entry'!W82</f>
        <v>0</v>
      </c>
      <c r="W80" s="101">
        <f>'Result Entry'!X82</f>
        <v>0</v>
      </c>
      <c r="X80" s="231" t="str">
        <f>'Result Entry'!Y82</f>
        <v/>
      </c>
      <c r="Y80" s="232">
        <f>'Result Entry'!Z82</f>
        <v>0</v>
      </c>
      <c r="Z80" s="224">
        <f>'Result Entry'!AA82</f>
        <v>0</v>
      </c>
      <c r="AA80" s="224">
        <f>'Result Entry'!AB82</f>
        <v>0</v>
      </c>
      <c r="AB80" s="225">
        <f>'Result Entry'!AC82</f>
        <v>0</v>
      </c>
      <c r="AC80" s="226">
        <f>'Result Entry'!AD82</f>
        <v>0</v>
      </c>
      <c r="AD80" s="226">
        <f>'Result Entry'!AE82</f>
        <v>0</v>
      </c>
      <c r="AE80" s="227">
        <f>'Result Entry'!AF82</f>
        <v>0</v>
      </c>
      <c r="AF80" s="228">
        <f>'Result Entry'!AG82</f>
        <v>0</v>
      </c>
      <c r="AG80" s="229">
        <f>'Result Entry'!AH82</f>
        <v>0</v>
      </c>
      <c r="AH80" s="229">
        <f>'Result Entry'!AI82</f>
        <v>0</v>
      </c>
      <c r="AI80" s="229">
        <f>'Result Entry'!AJ82</f>
        <v>0</v>
      </c>
      <c r="AJ80" s="230">
        <f>'Result Entry'!AK82</f>
        <v>0</v>
      </c>
      <c r="AK80" s="229">
        <f>'Result Entry'!AL82</f>
        <v>0</v>
      </c>
      <c r="AL80" s="101">
        <f>'Result Entry'!AM82</f>
        <v>0</v>
      </c>
      <c r="AM80" s="231" t="str">
        <f>'Result Entry'!AN82</f>
        <v/>
      </c>
      <c r="AN80" s="232">
        <f>'Result Entry'!AO82</f>
        <v>0</v>
      </c>
      <c r="AO80" s="224">
        <f>'Result Entry'!AP82</f>
        <v>0</v>
      </c>
      <c r="AP80" s="224">
        <f>'Result Entry'!AQ82</f>
        <v>0</v>
      </c>
      <c r="AQ80" s="225">
        <f>'Result Entry'!AR82</f>
        <v>0</v>
      </c>
      <c r="AR80" s="226">
        <f>'Result Entry'!AS82</f>
        <v>0</v>
      </c>
      <c r="AS80" s="226">
        <f>'Result Entry'!AT82</f>
        <v>0</v>
      </c>
      <c r="AT80" s="227">
        <f>'Result Entry'!AU82</f>
        <v>0</v>
      </c>
      <c r="AU80" s="228">
        <f>'Result Entry'!AV82</f>
        <v>0</v>
      </c>
      <c r="AV80" s="229">
        <f>'Result Entry'!AW82</f>
        <v>0</v>
      </c>
      <c r="AW80" s="229">
        <f>'Result Entry'!AX82</f>
        <v>0</v>
      </c>
      <c r="AX80" s="229">
        <f>'Result Entry'!AY82</f>
        <v>0</v>
      </c>
      <c r="AY80" s="230">
        <f>'Result Entry'!AZ82</f>
        <v>0</v>
      </c>
      <c r="AZ80" s="229">
        <f>'Result Entry'!BA82</f>
        <v>0</v>
      </c>
      <c r="BA80" s="101">
        <f>'Result Entry'!BB82</f>
        <v>0</v>
      </c>
      <c r="BB80" s="231" t="str">
        <f>'Result Entry'!BC82</f>
        <v/>
      </c>
      <c r="BC80" s="232">
        <f>'Result Entry'!BD82</f>
        <v>0</v>
      </c>
      <c r="BD80" s="224">
        <f>'Result Entry'!BE82</f>
        <v>0</v>
      </c>
      <c r="BE80" s="224">
        <f>'Result Entry'!BF82</f>
        <v>0</v>
      </c>
      <c r="BF80" s="225">
        <f>'Result Entry'!BG82</f>
        <v>0</v>
      </c>
      <c r="BG80" s="226">
        <f>'Result Entry'!BH82</f>
        <v>0</v>
      </c>
      <c r="BH80" s="226">
        <f>'Result Entry'!BI82</f>
        <v>0</v>
      </c>
      <c r="BI80" s="227">
        <f>'Result Entry'!BJ82</f>
        <v>0</v>
      </c>
      <c r="BJ80" s="228">
        <f>'Result Entry'!BK82</f>
        <v>0</v>
      </c>
      <c r="BK80" s="229">
        <f>'Result Entry'!BL82</f>
        <v>0</v>
      </c>
      <c r="BL80" s="229">
        <f>'Result Entry'!BM82</f>
        <v>0</v>
      </c>
      <c r="BM80" s="229">
        <f>'Result Entry'!BN82</f>
        <v>0</v>
      </c>
      <c r="BN80" s="230">
        <f>'Result Entry'!BO82</f>
        <v>0</v>
      </c>
      <c r="BO80" s="229">
        <f>'Result Entry'!BP82</f>
        <v>0</v>
      </c>
      <c r="BP80" s="101">
        <f>'Result Entry'!BQ82</f>
        <v>0</v>
      </c>
      <c r="BQ80" s="231" t="str">
        <f>'Result Entry'!BR82</f>
        <v/>
      </c>
      <c r="BR80" s="232">
        <f>'Result Entry'!BS82</f>
        <v>0</v>
      </c>
      <c r="BS80" s="224">
        <f>'Result Entry'!BT82</f>
        <v>0</v>
      </c>
      <c r="BT80" s="224">
        <f>'Result Entry'!BU82</f>
        <v>0</v>
      </c>
      <c r="BU80" s="225">
        <f>'Result Entry'!BV82</f>
        <v>0</v>
      </c>
      <c r="BV80" s="226">
        <f>'Result Entry'!BW82</f>
        <v>0</v>
      </c>
      <c r="BW80" s="226">
        <f>'Result Entry'!BX82</f>
        <v>0</v>
      </c>
      <c r="BX80" s="227">
        <f>'Result Entry'!BY82</f>
        <v>0</v>
      </c>
      <c r="BY80" s="228">
        <f>'Result Entry'!BZ82</f>
        <v>0</v>
      </c>
      <c r="BZ80" s="229">
        <f>'Result Entry'!CA82</f>
        <v>0</v>
      </c>
      <c r="CA80" s="229">
        <f>'Result Entry'!CB82</f>
        <v>0</v>
      </c>
      <c r="CB80" s="229">
        <f>'Result Entry'!CC82</f>
        <v>0</v>
      </c>
      <c r="CC80" s="230">
        <f>'Result Entry'!CD82</f>
        <v>0</v>
      </c>
      <c r="CD80" s="229">
        <f>'Result Entry'!CE82</f>
        <v>0</v>
      </c>
      <c r="CE80" s="101">
        <f>'Result Entry'!CF82</f>
        <v>0</v>
      </c>
      <c r="CF80" s="231" t="str">
        <f>'Result Entry'!CG82</f>
        <v/>
      </c>
      <c r="CG80" s="241">
        <f>'Result Entry'!CH82</f>
        <v>0</v>
      </c>
      <c r="CH80" s="234">
        <f>'Result Entry'!CI82</f>
        <v>0</v>
      </c>
      <c r="CI80" s="234">
        <f>'Result Entry'!CJ82</f>
        <v>0</v>
      </c>
      <c r="CJ80" s="234">
        <f>'Result Entry'!CK82</f>
        <v>0</v>
      </c>
      <c r="CK80" s="234">
        <f>'Result Entry'!CL82</f>
        <v>0</v>
      </c>
      <c r="CL80" s="242">
        <f>'Result Entry'!CM82</f>
        <v>0</v>
      </c>
      <c r="CM80" s="101">
        <f>'Result Entry'!CN82</f>
        <v>0</v>
      </c>
      <c r="CN80" s="231" t="str">
        <f>'Result Entry'!CO82</f>
        <v/>
      </c>
      <c r="CO80" s="241">
        <f>'Result Entry'!CP82</f>
        <v>0</v>
      </c>
      <c r="CP80" s="234">
        <f>'Result Entry'!CQ82</f>
        <v>0</v>
      </c>
      <c r="CQ80" s="234">
        <f>'Result Entry'!CR82</f>
        <v>0</v>
      </c>
      <c r="CR80" s="234">
        <f>'Result Entry'!CS82</f>
        <v>0</v>
      </c>
      <c r="CS80" s="234">
        <f>'Result Entry'!CT82</f>
        <v>0</v>
      </c>
      <c r="CT80" s="242">
        <f>'Result Entry'!CU82</f>
        <v>0</v>
      </c>
      <c r="CU80" s="101">
        <f>'Result Entry'!CV82</f>
        <v>0</v>
      </c>
      <c r="CV80" s="231" t="str">
        <f>'Result Entry'!CW82</f>
        <v/>
      </c>
      <c r="CW80" s="241">
        <f>'Result Entry'!CX82</f>
        <v>0</v>
      </c>
      <c r="CX80" s="234">
        <f>'Result Entry'!CY82</f>
        <v>0</v>
      </c>
      <c r="CY80" s="234">
        <f>'Result Entry'!CZ82</f>
        <v>0</v>
      </c>
      <c r="CZ80" s="234">
        <f>'Result Entry'!DA82</f>
        <v>0</v>
      </c>
      <c r="DA80" s="234">
        <f>'Result Entry'!DB82</f>
        <v>0</v>
      </c>
      <c r="DB80" s="242">
        <f>'Result Entry'!DC82</f>
        <v>0</v>
      </c>
      <c r="DC80" s="101">
        <f>'Result Entry'!DD82</f>
        <v>0</v>
      </c>
      <c r="DD80" s="231" t="str">
        <f>'Result Entry'!DE82</f>
        <v/>
      </c>
      <c r="DE80" s="241">
        <f>'Result Entry'!DF82</f>
        <v>0</v>
      </c>
      <c r="DF80" s="234">
        <f>'Result Entry'!DG82</f>
        <v>0</v>
      </c>
      <c r="DG80" s="234">
        <f>'Result Entry'!DH82</f>
        <v>0</v>
      </c>
      <c r="DH80" s="234">
        <f>'Result Entry'!DI82</f>
        <v>0</v>
      </c>
      <c r="DI80" s="234">
        <f>'Result Entry'!DJ82</f>
        <v>0</v>
      </c>
      <c r="DJ80" s="242">
        <f>'Result Entry'!DK82</f>
        <v>0</v>
      </c>
      <c r="DK80" s="101" t="str">
        <f>'Result Entry'!DL82</f>
        <v/>
      </c>
      <c r="DL80" s="231" t="str">
        <f>'Result Entry'!DM82</f>
        <v/>
      </c>
      <c r="DM80" s="243">
        <f>'Result Entry'!DN82</f>
        <v>0</v>
      </c>
      <c r="DN80" s="244">
        <f>'Result Entry'!DO82</f>
        <v>0</v>
      </c>
      <c r="DO80" s="245" t="str">
        <f>'Result Entry'!DP82</f>
        <v/>
      </c>
      <c r="DP80" s="237">
        <f>'Result Entry'!DQ82</f>
        <v>900</v>
      </c>
      <c r="DQ80" s="238">
        <f>'Result Entry'!DR82</f>
        <v>0</v>
      </c>
      <c r="DR80" s="295">
        <f>'Result Entry'!DS82</f>
        <v>0</v>
      </c>
      <c r="DS80" s="101" t="str">
        <f>'Result Entry'!DT82</f>
        <v/>
      </c>
      <c r="DT80" s="101" t="str">
        <f>'Result Entry'!DU82</f>
        <v/>
      </c>
      <c r="DU80" s="101" t="str">
        <f>'Result Entry'!DV82</f>
        <v/>
      </c>
      <c r="DV80" s="239" t="str">
        <f>'Result Entry'!DW82</f>
        <v/>
      </c>
    </row>
    <row r="81" spans="1:126">
      <c r="A81" s="867"/>
      <c r="B81" s="192">
        <f t="shared" si="1"/>
        <v>0</v>
      </c>
      <c r="C81" s="99">
        <f>'Result Entry'!D83</f>
        <v>0</v>
      </c>
      <c r="D81" s="99">
        <f>'Result Entry'!E83</f>
        <v>0</v>
      </c>
      <c r="E81" s="99">
        <f>'Result Entry'!F83</f>
        <v>0</v>
      </c>
      <c r="F81" s="101">
        <f>'Result Entry'!G83</f>
        <v>0</v>
      </c>
      <c r="G81" s="101">
        <f>'Result Entry'!H83</f>
        <v>0</v>
      </c>
      <c r="H81" s="101">
        <f>'Result Entry'!I83</f>
        <v>0</v>
      </c>
      <c r="I81" s="191">
        <f>'Result Entry'!J83</f>
        <v>0</v>
      </c>
      <c r="J81" s="240">
        <f>'Result Entry'!K83</f>
        <v>0</v>
      </c>
      <c r="K81" s="224">
        <f>'Result Entry'!L83</f>
        <v>0</v>
      </c>
      <c r="L81" s="224">
        <f>'Result Entry'!M83</f>
        <v>0</v>
      </c>
      <c r="M81" s="225">
        <f>'Result Entry'!N83</f>
        <v>0</v>
      </c>
      <c r="N81" s="226">
        <f>'Result Entry'!O83</f>
        <v>0</v>
      </c>
      <c r="O81" s="226">
        <f>'Result Entry'!P83</f>
        <v>0</v>
      </c>
      <c r="P81" s="227">
        <f>'Result Entry'!Q83</f>
        <v>0</v>
      </c>
      <c r="Q81" s="228">
        <f>'Result Entry'!R83</f>
        <v>0</v>
      </c>
      <c r="R81" s="229">
        <f>'Result Entry'!S83</f>
        <v>0</v>
      </c>
      <c r="S81" s="229">
        <f>'Result Entry'!T83</f>
        <v>0</v>
      </c>
      <c r="T81" s="229">
        <f>'Result Entry'!U83</f>
        <v>0</v>
      </c>
      <c r="U81" s="230">
        <f>'Result Entry'!V83</f>
        <v>0</v>
      </c>
      <c r="V81" s="229">
        <f>'Result Entry'!W83</f>
        <v>0</v>
      </c>
      <c r="W81" s="101">
        <f>'Result Entry'!X83</f>
        <v>0</v>
      </c>
      <c r="X81" s="231" t="str">
        <f>'Result Entry'!Y83</f>
        <v/>
      </c>
      <c r="Y81" s="232">
        <f>'Result Entry'!Z83</f>
        <v>0</v>
      </c>
      <c r="Z81" s="224">
        <f>'Result Entry'!AA83</f>
        <v>0</v>
      </c>
      <c r="AA81" s="224">
        <f>'Result Entry'!AB83</f>
        <v>0</v>
      </c>
      <c r="AB81" s="225">
        <f>'Result Entry'!AC83</f>
        <v>0</v>
      </c>
      <c r="AC81" s="226">
        <f>'Result Entry'!AD83</f>
        <v>0</v>
      </c>
      <c r="AD81" s="226">
        <f>'Result Entry'!AE83</f>
        <v>0</v>
      </c>
      <c r="AE81" s="227">
        <f>'Result Entry'!AF83</f>
        <v>0</v>
      </c>
      <c r="AF81" s="228">
        <f>'Result Entry'!AG83</f>
        <v>0</v>
      </c>
      <c r="AG81" s="229">
        <f>'Result Entry'!AH83</f>
        <v>0</v>
      </c>
      <c r="AH81" s="229">
        <f>'Result Entry'!AI83</f>
        <v>0</v>
      </c>
      <c r="AI81" s="229">
        <f>'Result Entry'!AJ83</f>
        <v>0</v>
      </c>
      <c r="AJ81" s="230">
        <f>'Result Entry'!AK83</f>
        <v>0</v>
      </c>
      <c r="AK81" s="229">
        <f>'Result Entry'!AL83</f>
        <v>0</v>
      </c>
      <c r="AL81" s="101">
        <f>'Result Entry'!AM83</f>
        <v>0</v>
      </c>
      <c r="AM81" s="231" t="str">
        <f>'Result Entry'!AN83</f>
        <v/>
      </c>
      <c r="AN81" s="232">
        <f>'Result Entry'!AO83</f>
        <v>0</v>
      </c>
      <c r="AO81" s="224">
        <f>'Result Entry'!AP83</f>
        <v>0</v>
      </c>
      <c r="AP81" s="224">
        <f>'Result Entry'!AQ83</f>
        <v>0</v>
      </c>
      <c r="AQ81" s="225">
        <f>'Result Entry'!AR83</f>
        <v>0</v>
      </c>
      <c r="AR81" s="226">
        <f>'Result Entry'!AS83</f>
        <v>0</v>
      </c>
      <c r="AS81" s="226">
        <f>'Result Entry'!AT83</f>
        <v>0</v>
      </c>
      <c r="AT81" s="227">
        <f>'Result Entry'!AU83</f>
        <v>0</v>
      </c>
      <c r="AU81" s="228">
        <f>'Result Entry'!AV83</f>
        <v>0</v>
      </c>
      <c r="AV81" s="229">
        <f>'Result Entry'!AW83</f>
        <v>0</v>
      </c>
      <c r="AW81" s="229">
        <f>'Result Entry'!AX83</f>
        <v>0</v>
      </c>
      <c r="AX81" s="229">
        <f>'Result Entry'!AY83</f>
        <v>0</v>
      </c>
      <c r="AY81" s="230">
        <f>'Result Entry'!AZ83</f>
        <v>0</v>
      </c>
      <c r="AZ81" s="229">
        <f>'Result Entry'!BA83</f>
        <v>0</v>
      </c>
      <c r="BA81" s="101">
        <f>'Result Entry'!BB83</f>
        <v>0</v>
      </c>
      <c r="BB81" s="231" t="str">
        <f>'Result Entry'!BC83</f>
        <v/>
      </c>
      <c r="BC81" s="232">
        <f>'Result Entry'!BD83</f>
        <v>0</v>
      </c>
      <c r="BD81" s="224">
        <f>'Result Entry'!BE83</f>
        <v>0</v>
      </c>
      <c r="BE81" s="224">
        <f>'Result Entry'!BF83</f>
        <v>0</v>
      </c>
      <c r="BF81" s="225">
        <f>'Result Entry'!BG83</f>
        <v>0</v>
      </c>
      <c r="BG81" s="226">
        <f>'Result Entry'!BH83</f>
        <v>0</v>
      </c>
      <c r="BH81" s="226">
        <f>'Result Entry'!BI83</f>
        <v>0</v>
      </c>
      <c r="BI81" s="227">
        <f>'Result Entry'!BJ83</f>
        <v>0</v>
      </c>
      <c r="BJ81" s="228">
        <f>'Result Entry'!BK83</f>
        <v>0</v>
      </c>
      <c r="BK81" s="229">
        <f>'Result Entry'!BL83</f>
        <v>0</v>
      </c>
      <c r="BL81" s="229">
        <f>'Result Entry'!BM83</f>
        <v>0</v>
      </c>
      <c r="BM81" s="229">
        <f>'Result Entry'!BN83</f>
        <v>0</v>
      </c>
      <c r="BN81" s="230">
        <f>'Result Entry'!BO83</f>
        <v>0</v>
      </c>
      <c r="BO81" s="229">
        <f>'Result Entry'!BP83</f>
        <v>0</v>
      </c>
      <c r="BP81" s="101">
        <f>'Result Entry'!BQ83</f>
        <v>0</v>
      </c>
      <c r="BQ81" s="231" t="str">
        <f>'Result Entry'!BR83</f>
        <v/>
      </c>
      <c r="BR81" s="232">
        <f>'Result Entry'!BS83</f>
        <v>0</v>
      </c>
      <c r="BS81" s="224">
        <f>'Result Entry'!BT83</f>
        <v>0</v>
      </c>
      <c r="BT81" s="224">
        <f>'Result Entry'!BU83</f>
        <v>0</v>
      </c>
      <c r="BU81" s="225">
        <f>'Result Entry'!BV83</f>
        <v>0</v>
      </c>
      <c r="BV81" s="226">
        <f>'Result Entry'!BW83</f>
        <v>0</v>
      </c>
      <c r="BW81" s="226">
        <f>'Result Entry'!BX83</f>
        <v>0</v>
      </c>
      <c r="BX81" s="227">
        <f>'Result Entry'!BY83</f>
        <v>0</v>
      </c>
      <c r="BY81" s="228">
        <f>'Result Entry'!BZ83</f>
        <v>0</v>
      </c>
      <c r="BZ81" s="229">
        <f>'Result Entry'!CA83</f>
        <v>0</v>
      </c>
      <c r="CA81" s="229">
        <f>'Result Entry'!CB83</f>
        <v>0</v>
      </c>
      <c r="CB81" s="229">
        <f>'Result Entry'!CC83</f>
        <v>0</v>
      </c>
      <c r="CC81" s="230">
        <f>'Result Entry'!CD83</f>
        <v>0</v>
      </c>
      <c r="CD81" s="229">
        <f>'Result Entry'!CE83</f>
        <v>0</v>
      </c>
      <c r="CE81" s="101">
        <f>'Result Entry'!CF83</f>
        <v>0</v>
      </c>
      <c r="CF81" s="231" t="str">
        <f>'Result Entry'!CG83</f>
        <v/>
      </c>
      <c r="CG81" s="241">
        <f>'Result Entry'!CH83</f>
        <v>0</v>
      </c>
      <c r="CH81" s="234">
        <f>'Result Entry'!CI83</f>
        <v>0</v>
      </c>
      <c r="CI81" s="234">
        <f>'Result Entry'!CJ83</f>
        <v>0</v>
      </c>
      <c r="CJ81" s="234">
        <f>'Result Entry'!CK83</f>
        <v>0</v>
      </c>
      <c r="CK81" s="234">
        <f>'Result Entry'!CL83</f>
        <v>0</v>
      </c>
      <c r="CL81" s="242">
        <f>'Result Entry'!CM83</f>
        <v>0</v>
      </c>
      <c r="CM81" s="101">
        <f>'Result Entry'!CN83</f>
        <v>0</v>
      </c>
      <c r="CN81" s="231" t="str">
        <f>'Result Entry'!CO83</f>
        <v/>
      </c>
      <c r="CO81" s="241">
        <f>'Result Entry'!CP83</f>
        <v>0</v>
      </c>
      <c r="CP81" s="234">
        <f>'Result Entry'!CQ83</f>
        <v>0</v>
      </c>
      <c r="CQ81" s="234">
        <f>'Result Entry'!CR83</f>
        <v>0</v>
      </c>
      <c r="CR81" s="234">
        <f>'Result Entry'!CS83</f>
        <v>0</v>
      </c>
      <c r="CS81" s="234">
        <f>'Result Entry'!CT83</f>
        <v>0</v>
      </c>
      <c r="CT81" s="242">
        <f>'Result Entry'!CU83</f>
        <v>0</v>
      </c>
      <c r="CU81" s="101">
        <f>'Result Entry'!CV83</f>
        <v>0</v>
      </c>
      <c r="CV81" s="231" t="str">
        <f>'Result Entry'!CW83</f>
        <v/>
      </c>
      <c r="CW81" s="241">
        <f>'Result Entry'!CX83</f>
        <v>0</v>
      </c>
      <c r="CX81" s="234">
        <f>'Result Entry'!CY83</f>
        <v>0</v>
      </c>
      <c r="CY81" s="234">
        <f>'Result Entry'!CZ83</f>
        <v>0</v>
      </c>
      <c r="CZ81" s="234">
        <f>'Result Entry'!DA83</f>
        <v>0</v>
      </c>
      <c r="DA81" s="234">
        <f>'Result Entry'!DB83</f>
        <v>0</v>
      </c>
      <c r="DB81" s="242">
        <f>'Result Entry'!DC83</f>
        <v>0</v>
      </c>
      <c r="DC81" s="101">
        <f>'Result Entry'!DD83</f>
        <v>0</v>
      </c>
      <c r="DD81" s="231" t="str">
        <f>'Result Entry'!DE83</f>
        <v/>
      </c>
      <c r="DE81" s="241">
        <f>'Result Entry'!DF83</f>
        <v>0</v>
      </c>
      <c r="DF81" s="234">
        <f>'Result Entry'!DG83</f>
        <v>0</v>
      </c>
      <c r="DG81" s="234">
        <f>'Result Entry'!DH83</f>
        <v>0</v>
      </c>
      <c r="DH81" s="234">
        <f>'Result Entry'!DI83</f>
        <v>0</v>
      </c>
      <c r="DI81" s="234">
        <f>'Result Entry'!DJ83</f>
        <v>0</v>
      </c>
      <c r="DJ81" s="242">
        <f>'Result Entry'!DK83</f>
        <v>0</v>
      </c>
      <c r="DK81" s="101" t="str">
        <f>'Result Entry'!DL83</f>
        <v/>
      </c>
      <c r="DL81" s="231" t="str">
        <f>'Result Entry'!DM83</f>
        <v/>
      </c>
      <c r="DM81" s="243">
        <f>'Result Entry'!DN83</f>
        <v>0</v>
      </c>
      <c r="DN81" s="244">
        <f>'Result Entry'!DO83</f>
        <v>0</v>
      </c>
      <c r="DO81" s="245" t="str">
        <f>'Result Entry'!DP83</f>
        <v/>
      </c>
      <c r="DP81" s="237">
        <f>'Result Entry'!DQ83</f>
        <v>900</v>
      </c>
      <c r="DQ81" s="238">
        <f>'Result Entry'!DR83</f>
        <v>0</v>
      </c>
      <c r="DR81" s="295">
        <f>'Result Entry'!DS83</f>
        <v>0</v>
      </c>
      <c r="DS81" s="101" t="str">
        <f>'Result Entry'!DT83</f>
        <v/>
      </c>
      <c r="DT81" s="101" t="str">
        <f>'Result Entry'!DU83</f>
        <v/>
      </c>
      <c r="DU81" s="101" t="str">
        <f>'Result Entry'!DV83</f>
        <v/>
      </c>
      <c r="DV81" s="239" t="str">
        <f>'Result Entry'!DW83</f>
        <v/>
      </c>
    </row>
    <row r="82" spans="1:126">
      <c r="A82" s="867"/>
      <c r="B82" s="192">
        <f t="shared" si="1"/>
        <v>0</v>
      </c>
      <c r="C82" s="99">
        <f>'Result Entry'!D84</f>
        <v>0</v>
      </c>
      <c r="D82" s="99">
        <f>'Result Entry'!E84</f>
        <v>0</v>
      </c>
      <c r="E82" s="99">
        <f>'Result Entry'!F84</f>
        <v>0</v>
      </c>
      <c r="F82" s="101">
        <f>'Result Entry'!G84</f>
        <v>0</v>
      </c>
      <c r="G82" s="101">
        <f>'Result Entry'!H84</f>
        <v>0</v>
      </c>
      <c r="H82" s="101">
        <f>'Result Entry'!I84</f>
        <v>0</v>
      </c>
      <c r="I82" s="191">
        <f>'Result Entry'!J84</f>
        <v>0</v>
      </c>
      <c r="J82" s="240">
        <f>'Result Entry'!K84</f>
        <v>0</v>
      </c>
      <c r="K82" s="224">
        <f>'Result Entry'!L84</f>
        <v>0</v>
      </c>
      <c r="L82" s="224">
        <f>'Result Entry'!M84</f>
        <v>0</v>
      </c>
      <c r="M82" s="225">
        <f>'Result Entry'!N84</f>
        <v>0</v>
      </c>
      <c r="N82" s="226">
        <f>'Result Entry'!O84</f>
        <v>0</v>
      </c>
      <c r="O82" s="226">
        <f>'Result Entry'!P84</f>
        <v>0</v>
      </c>
      <c r="P82" s="227">
        <f>'Result Entry'!Q84</f>
        <v>0</v>
      </c>
      <c r="Q82" s="228">
        <f>'Result Entry'!R84</f>
        <v>0</v>
      </c>
      <c r="R82" s="229">
        <f>'Result Entry'!S84</f>
        <v>0</v>
      </c>
      <c r="S82" s="229">
        <f>'Result Entry'!T84</f>
        <v>0</v>
      </c>
      <c r="T82" s="229">
        <f>'Result Entry'!U84</f>
        <v>0</v>
      </c>
      <c r="U82" s="230">
        <f>'Result Entry'!V84</f>
        <v>0</v>
      </c>
      <c r="V82" s="229">
        <f>'Result Entry'!W84</f>
        <v>0</v>
      </c>
      <c r="W82" s="101">
        <f>'Result Entry'!X84</f>
        <v>0</v>
      </c>
      <c r="X82" s="231" t="str">
        <f>'Result Entry'!Y84</f>
        <v/>
      </c>
      <c r="Y82" s="232">
        <f>'Result Entry'!Z84</f>
        <v>0</v>
      </c>
      <c r="Z82" s="224">
        <f>'Result Entry'!AA84</f>
        <v>0</v>
      </c>
      <c r="AA82" s="224">
        <f>'Result Entry'!AB84</f>
        <v>0</v>
      </c>
      <c r="AB82" s="225">
        <f>'Result Entry'!AC84</f>
        <v>0</v>
      </c>
      <c r="AC82" s="226">
        <f>'Result Entry'!AD84</f>
        <v>0</v>
      </c>
      <c r="AD82" s="226">
        <f>'Result Entry'!AE84</f>
        <v>0</v>
      </c>
      <c r="AE82" s="227">
        <f>'Result Entry'!AF84</f>
        <v>0</v>
      </c>
      <c r="AF82" s="228">
        <f>'Result Entry'!AG84</f>
        <v>0</v>
      </c>
      <c r="AG82" s="229">
        <f>'Result Entry'!AH84</f>
        <v>0</v>
      </c>
      <c r="AH82" s="229">
        <f>'Result Entry'!AI84</f>
        <v>0</v>
      </c>
      <c r="AI82" s="229">
        <f>'Result Entry'!AJ84</f>
        <v>0</v>
      </c>
      <c r="AJ82" s="230">
        <f>'Result Entry'!AK84</f>
        <v>0</v>
      </c>
      <c r="AK82" s="229">
        <f>'Result Entry'!AL84</f>
        <v>0</v>
      </c>
      <c r="AL82" s="101">
        <f>'Result Entry'!AM84</f>
        <v>0</v>
      </c>
      <c r="AM82" s="231" t="str">
        <f>'Result Entry'!AN84</f>
        <v/>
      </c>
      <c r="AN82" s="232">
        <f>'Result Entry'!AO84</f>
        <v>0</v>
      </c>
      <c r="AO82" s="224">
        <f>'Result Entry'!AP84</f>
        <v>0</v>
      </c>
      <c r="AP82" s="224">
        <f>'Result Entry'!AQ84</f>
        <v>0</v>
      </c>
      <c r="AQ82" s="225">
        <f>'Result Entry'!AR84</f>
        <v>0</v>
      </c>
      <c r="AR82" s="226">
        <f>'Result Entry'!AS84</f>
        <v>0</v>
      </c>
      <c r="AS82" s="226">
        <f>'Result Entry'!AT84</f>
        <v>0</v>
      </c>
      <c r="AT82" s="227">
        <f>'Result Entry'!AU84</f>
        <v>0</v>
      </c>
      <c r="AU82" s="228">
        <f>'Result Entry'!AV84</f>
        <v>0</v>
      </c>
      <c r="AV82" s="229">
        <f>'Result Entry'!AW84</f>
        <v>0</v>
      </c>
      <c r="AW82" s="229">
        <f>'Result Entry'!AX84</f>
        <v>0</v>
      </c>
      <c r="AX82" s="229">
        <f>'Result Entry'!AY84</f>
        <v>0</v>
      </c>
      <c r="AY82" s="230">
        <f>'Result Entry'!AZ84</f>
        <v>0</v>
      </c>
      <c r="AZ82" s="229">
        <f>'Result Entry'!BA84</f>
        <v>0</v>
      </c>
      <c r="BA82" s="101">
        <f>'Result Entry'!BB84</f>
        <v>0</v>
      </c>
      <c r="BB82" s="231" t="str">
        <f>'Result Entry'!BC84</f>
        <v/>
      </c>
      <c r="BC82" s="232">
        <f>'Result Entry'!BD84</f>
        <v>0</v>
      </c>
      <c r="BD82" s="224">
        <f>'Result Entry'!BE84</f>
        <v>0</v>
      </c>
      <c r="BE82" s="224">
        <f>'Result Entry'!BF84</f>
        <v>0</v>
      </c>
      <c r="BF82" s="225">
        <f>'Result Entry'!BG84</f>
        <v>0</v>
      </c>
      <c r="BG82" s="226">
        <f>'Result Entry'!BH84</f>
        <v>0</v>
      </c>
      <c r="BH82" s="226">
        <f>'Result Entry'!BI84</f>
        <v>0</v>
      </c>
      <c r="BI82" s="227">
        <f>'Result Entry'!BJ84</f>
        <v>0</v>
      </c>
      <c r="BJ82" s="228">
        <f>'Result Entry'!BK84</f>
        <v>0</v>
      </c>
      <c r="BK82" s="229">
        <f>'Result Entry'!BL84</f>
        <v>0</v>
      </c>
      <c r="BL82" s="229">
        <f>'Result Entry'!BM84</f>
        <v>0</v>
      </c>
      <c r="BM82" s="229">
        <f>'Result Entry'!BN84</f>
        <v>0</v>
      </c>
      <c r="BN82" s="230">
        <f>'Result Entry'!BO84</f>
        <v>0</v>
      </c>
      <c r="BO82" s="229">
        <f>'Result Entry'!BP84</f>
        <v>0</v>
      </c>
      <c r="BP82" s="101">
        <f>'Result Entry'!BQ84</f>
        <v>0</v>
      </c>
      <c r="BQ82" s="231" t="str">
        <f>'Result Entry'!BR84</f>
        <v/>
      </c>
      <c r="BR82" s="232">
        <f>'Result Entry'!BS84</f>
        <v>0</v>
      </c>
      <c r="BS82" s="224">
        <f>'Result Entry'!BT84</f>
        <v>0</v>
      </c>
      <c r="BT82" s="224">
        <f>'Result Entry'!BU84</f>
        <v>0</v>
      </c>
      <c r="BU82" s="225">
        <f>'Result Entry'!BV84</f>
        <v>0</v>
      </c>
      <c r="BV82" s="226">
        <f>'Result Entry'!BW84</f>
        <v>0</v>
      </c>
      <c r="BW82" s="226">
        <f>'Result Entry'!BX84</f>
        <v>0</v>
      </c>
      <c r="BX82" s="227">
        <f>'Result Entry'!BY84</f>
        <v>0</v>
      </c>
      <c r="BY82" s="228">
        <f>'Result Entry'!BZ84</f>
        <v>0</v>
      </c>
      <c r="BZ82" s="229">
        <f>'Result Entry'!CA84</f>
        <v>0</v>
      </c>
      <c r="CA82" s="229">
        <f>'Result Entry'!CB84</f>
        <v>0</v>
      </c>
      <c r="CB82" s="229">
        <f>'Result Entry'!CC84</f>
        <v>0</v>
      </c>
      <c r="CC82" s="230">
        <f>'Result Entry'!CD84</f>
        <v>0</v>
      </c>
      <c r="CD82" s="229">
        <f>'Result Entry'!CE84</f>
        <v>0</v>
      </c>
      <c r="CE82" s="101">
        <f>'Result Entry'!CF84</f>
        <v>0</v>
      </c>
      <c r="CF82" s="231" t="str">
        <f>'Result Entry'!CG84</f>
        <v/>
      </c>
      <c r="CG82" s="241">
        <f>'Result Entry'!CH84</f>
        <v>0</v>
      </c>
      <c r="CH82" s="234">
        <f>'Result Entry'!CI84</f>
        <v>0</v>
      </c>
      <c r="CI82" s="234">
        <f>'Result Entry'!CJ84</f>
        <v>0</v>
      </c>
      <c r="CJ82" s="234">
        <f>'Result Entry'!CK84</f>
        <v>0</v>
      </c>
      <c r="CK82" s="234">
        <f>'Result Entry'!CL84</f>
        <v>0</v>
      </c>
      <c r="CL82" s="242">
        <f>'Result Entry'!CM84</f>
        <v>0</v>
      </c>
      <c r="CM82" s="101">
        <f>'Result Entry'!CN84</f>
        <v>0</v>
      </c>
      <c r="CN82" s="231" t="str">
        <f>'Result Entry'!CO84</f>
        <v/>
      </c>
      <c r="CO82" s="241">
        <f>'Result Entry'!CP84</f>
        <v>0</v>
      </c>
      <c r="CP82" s="234">
        <f>'Result Entry'!CQ84</f>
        <v>0</v>
      </c>
      <c r="CQ82" s="234">
        <f>'Result Entry'!CR84</f>
        <v>0</v>
      </c>
      <c r="CR82" s="234">
        <f>'Result Entry'!CS84</f>
        <v>0</v>
      </c>
      <c r="CS82" s="234">
        <f>'Result Entry'!CT84</f>
        <v>0</v>
      </c>
      <c r="CT82" s="242">
        <f>'Result Entry'!CU84</f>
        <v>0</v>
      </c>
      <c r="CU82" s="101">
        <f>'Result Entry'!CV84</f>
        <v>0</v>
      </c>
      <c r="CV82" s="231" t="str">
        <f>'Result Entry'!CW84</f>
        <v/>
      </c>
      <c r="CW82" s="241">
        <f>'Result Entry'!CX84</f>
        <v>0</v>
      </c>
      <c r="CX82" s="234">
        <f>'Result Entry'!CY84</f>
        <v>0</v>
      </c>
      <c r="CY82" s="234">
        <f>'Result Entry'!CZ84</f>
        <v>0</v>
      </c>
      <c r="CZ82" s="234">
        <f>'Result Entry'!DA84</f>
        <v>0</v>
      </c>
      <c r="DA82" s="234">
        <f>'Result Entry'!DB84</f>
        <v>0</v>
      </c>
      <c r="DB82" s="242">
        <f>'Result Entry'!DC84</f>
        <v>0</v>
      </c>
      <c r="DC82" s="101">
        <f>'Result Entry'!DD84</f>
        <v>0</v>
      </c>
      <c r="DD82" s="231" t="str">
        <f>'Result Entry'!DE84</f>
        <v/>
      </c>
      <c r="DE82" s="241">
        <f>'Result Entry'!DF84</f>
        <v>0</v>
      </c>
      <c r="DF82" s="234">
        <f>'Result Entry'!DG84</f>
        <v>0</v>
      </c>
      <c r="DG82" s="234">
        <f>'Result Entry'!DH84</f>
        <v>0</v>
      </c>
      <c r="DH82" s="234">
        <f>'Result Entry'!DI84</f>
        <v>0</v>
      </c>
      <c r="DI82" s="234">
        <f>'Result Entry'!DJ84</f>
        <v>0</v>
      </c>
      <c r="DJ82" s="242">
        <f>'Result Entry'!DK84</f>
        <v>0</v>
      </c>
      <c r="DK82" s="101" t="str">
        <f>'Result Entry'!DL84</f>
        <v/>
      </c>
      <c r="DL82" s="231" t="str">
        <f>'Result Entry'!DM84</f>
        <v/>
      </c>
      <c r="DM82" s="243">
        <f>'Result Entry'!DN84</f>
        <v>0</v>
      </c>
      <c r="DN82" s="244">
        <f>'Result Entry'!DO84</f>
        <v>0</v>
      </c>
      <c r="DO82" s="245" t="str">
        <f>'Result Entry'!DP84</f>
        <v/>
      </c>
      <c r="DP82" s="237">
        <f>'Result Entry'!DQ84</f>
        <v>900</v>
      </c>
      <c r="DQ82" s="238">
        <f>'Result Entry'!DR84</f>
        <v>0</v>
      </c>
      <c r="DR82" s="295">
        <f>'Result Entry'!DS84</f>
        <v>0</v>
      </c>
      <c r="DS82" s="101" t="str">
        <f>'Result Entry'!DT84</f>
        <v/>
      </c>
      <c r="DT82" s="101" t="str">
        <f>'Result Entry'!DU84</f>
        <v/>
      </c>
      <c r="DU82" s="101" t="str">
        <f>'Result Entry'!DV84</f>
        <v/>
      </c>
      <c r="DV82" s="239" t="str">
        <f>'Result Entry'!DW84</f>
        <v/>
      </c>
    </row>
    <row r="83" spans="1:126">
      <c r="A83" s="867"/>
      <c r="B83" s="192">
        <f t="shared" si="1"/>
        <v>0</v>
      </c>
      <c r="C83" s="99">
        <f>'Result Entry'!D85</f>
        <v>0</v>
      </c>
      <c r="D83" s="99">
        <f>'Result Entry'!E85</f>
        <v>0</v>
      </c>
      <c r="E83" s="99">
        <f>'Result Entry'!F85</f>
        <v>0</v>
      </c>
      <c r="F83" s="101">
        <f>'Result Entry'!G85</f>
        <v>0</v>
      </c>
      <c r="G83" s="101">
        <f>'Result Entry'!H85</f>
        <v>0</v>
      </c>
      <c r="H83" s="101">
        <f>'Result Entry'!I85</f>
        <v>0</v>
      </c>
      <c r="I83" s="191">
        <f>'Result Entry'!J85</f>
        <v>0</v>
      </c>
      <c r="J83" s="240">
        <f>'Result Entry'!K85</f>
        <v>0</v>
      </c>
      <c r="K83" s="224">
        <f>'Result Entry'!L85</f>
        <v>0</v>
      </c>
      <c r="L83" s="224">
        <f>'Result Entry'!M85</f>
        <v>0</v>
      </c>
      <c r="M83" s="225">
        <f>'Result Entry'!N85</f>
        <v>0</v>
      </c>
      <c r="N83" s="226">
        <f>'Result Entry'!O85</f>
        <v>0</v>
      </c>
      <c r="O83" s="226">
        <f>'Result Entry'!P85</f>
        <v>0</v>
      </c>
      <c r="P83" s="227">
        <f>'Result Entry'!Q85</f>
        <v>0</v>
      </c>
      <c r="Q83" s="228">
        <f>'Result Entry'!R85</f>
        <v>0</v>
      </c>
      <c r="R83" s="229">
        <f>'Result Entry'!S85</f>
        <v>0</v>
      </c>
      <c r="S83" s="229">
        <f>'Result Entry'!T85</f>
        <v>0</v>
      </c>
      <c r="T83" s="229">
        <f>'Result Entry'!U85</f>
        <v>0</v>
      </c>
      <c r="U83" s="230">
        <f>'Result Entry'!V85</f>
        <v>0</v>
      </c>
      <c r="V83" s="229">
        <f>'Result Entry'!W85</f>
        <v>0</v>
      </c>
      <c r="W83" s="101">
        <f>'Result Entry'!X85</f>
        <v>0</v>
      </c>
      <c r="X83" s="231" t="str">
        <f>'Result Entry'!Y85</f>
        <v/>
      </c>
      <c r="Y83" s="232">
        <f>'Result Entry'!Z85</f>
        <v>0</v>
      </c>
      <c r="Z83" s="224">
        <f>'Result Entry'!AA85</f>
        <v>0</v>
      </c>
      <c r="AA83" s="224">
        <f>'Result Entry'!AB85</f>
        <v>0</v>
      </c>
      <c r="AB83" s="225">
        <f>'Result Entry'!AC85</f>
        <v>0</v>
      </c>
      <c r="AC83" s="226">
        <f>'Result Entry'!AD85</f>
        <v>0</v>
      </c>
      <c r="AD83" s="226">
        <f>'Result Entry'!AE85</f>
        <v>0</v>
      </c>
      <c r="AE83" s="227">
        <f>'Result Entry'!AF85</f>
        <v>0</v>
      </c>
      <c r="AF83" s="228">
        <f>'Result Entry'!AG85</f>
        <v>0</v>
      </c>
      <c r="AG83" s="229">
        <f>'Result Entry'!AH85</f>
        <v>0</v>
      </c>
      <c r="AH83" s="229">
        <f>'Result Entry'!AI85</f>
        <v>0</v>
      </c>
      <c r="AI83" s="229">
        <f>'Result Entry'!AJ85</f>
        <v>0</v>
      </c>
      <c r="AJ83" s="230">
        <f>'Result Entry'!AK85</f>
        <v>0</v>
      </c>
      <c r="AK83" s="229">
        <f>'Result Entry'!AL85</f>
        <v>0</v>
      </c>
      <c r="AL83" s="101">
        <f>'Result Entry'!AM85</f>
        <v>0</v>
      </c>
      <c r="AM83" s="231" t="str">
        <f>'Result Entry'!AN85</f>
        <v/>
      </c>
      <c r="AN83" s="232">
        <f>'Result Entry'!AO85</f>
        <v>0</v>
      </c>
      <c r="AO83" s="224">
        <f>'Result Entry'!AP85</f>
        <v>0</v>
      </c>
      <c r="AP83" s="224">
        <f>'Result Entry'!AQ85</f>
        <v>0</v>
      </c>
      <c r="AQ83" s="225">
        <f>'Result Entry'!AR85</f>
        <v>0</v>
      </c>
      <c r="AR83" s="226">
        <f>'Result Entry'!AS85</f>
        <v>0</v>
      </c>
      <c r="AS83" s="226">
        <f>'Result Entry'!AT85</f>
        <v>0</v>
      </c>
      <c r="AT83" s="227">
        <f>'Result Entry'!AU85</f>
        <v>0</v>
      </c>
      <c r="AU83" s="228">
        <f>'Result Entry'!AV85</f>
        <v>0</v>
      </c>
      <c r="AV83" s="229">
        <f>'Result Entry'!AW85</f>
        <v>0</v>
      </c>
      <c r="AW83" s="229">
        <f>'Result Entry'!AX85</f>
        <v>0</v>
      </c>
      <c r="AX83" s="229">
        <f>'Result Entry'!AY85</f>
        <v>0</v>
      </c>
      <c r="AY83" s="230">
        <f>'Result Entry'!AZ85</f>
        <v>0</v>
      </c>
      <c r="AZ83" s="229">
        <f>'Result Entry'!BA85</f>
        <v>0</v>
      </c>
      <c r="BA83" s="101">
        <f>'Result Entry'!BB85</f>
        <v>0</v>
      </c>
      <c r="BB83" s="231" t="str">
        <f>'Result Entry'!BC85</f>
        <v/>
      </c>
      <c r="BC83" s="232">
        <f>'Result Entry'!BD85</f>
        <v>0</v>
      </c>
      <c r="BD83" s="224">
        <f>'Result Entry'!BE85</f>
        <v>0</v>
      </c>
      <c r="BE83" s="224">
        <f>'Result Entry'!BF85</f>
        <v>0</v>
      </c>
      <c r="BF83" s="225">
        <f>'Result Entry'!BG85</f>
        <v>0</v>
      </c>
      <c r="BG83" s="226">
        <f>'Result Entry'!BH85</f>
        <v>0</v>
      </c>
      <c r="BH83" s="226">
        <f>'Result Entry'!BI85</f>
        <v>0</v>
      </c>
      <c r="BI83" s="227">
        <f>'Result Entry'!BJ85</f>
        <v>0</v>
      </c>
      <c r="BJ83" s="228">
        <f>'Result Entry'!BK85</f>
        <v>0</v>
      </c>
      <c r="BK83" s="229">
        <f>'Result Entry'!BL85</f>
        <v>0</v>
      </c>
      <c r="BL83" s="229">
        <f>'Result Entry'!BM85</f>
        <v>0</v>
      </c>
      <c r="BM83" s="229">
        <f>'Result Entry'!BN85</f>
        <v>0</v>
      </c>
      <c r="BN83" s="230">
        <f>'Result Entry'!BO85</f>
        <v>0</v>
      </c>
      <c r="BO83" s="229">
        <f>'Result Entry'!BP85</f>
        <v>0</v>
      </c>
      <c r="BP83" s="101">
        <f>'Result Entry'!BQ85</f>
        <v>0</v>
      </c>
      <c r="BQ83" s="231" t="str">
        <f>'Result Entry'!BR85</f>
        <v/>
      </c>
      <c r="BR83" s="232">
        <f>'Result Entry'!BS85</f>
        <v>0</v>
      </c>
      <c r="BS83" s="224">
        <f>'Result Entry'!BT85</f>
        <v>0</v>
      </c>
      <c r="BT83" s="224">
        <f>'Result Entry'!BU85</f>
        <v>0</v>
      </c>
      <c r="BU83" s="225">
        <f>'Result Entry'!BV85</f>
        <v>0</v>
      </c>
      <c r="BV83" s="226">
        <f>'Result Entry'!BW85</f>
        <v>0</v>
      </c>
      <c r="BW83" s="226">
        <f>'Result Entry'!BX85</f>
        <v>0</v>
      </c>
      <c r="BX83" s="227">
        <f>'Result Entry'!BY85</f>
        <v>0</v>
      </c>
      <c r="BY83" s="228">
        <f>'Result Entry'!BZ85</f>
        <v>0</v>
      </c>
      <c r="BZ83" s="229">
        <f>'Result Entry'!CA85</f>
        <v>0</v>
      </c>
      <c r="CA83" s="229">
        <f>'Result Entry'!CB85</f>
        <v>0</v>
      </c>
      <c r="CB83" s="229">
        <f>'Result Entry'!CC85</f>
        <v>0</v>
      </c>
      <c r="CC83" s="230">
        <f>'Result Entry'!CD85</f>
        <v>0</v>
      </c>
      <c r="CD83" s="229">
        <f>'Result Entry'!CE85</f>
        <v>0</v>
      </c>
      <c r="CE83" s="101">
        <f>'Result Entry'!CF85</f>
        <v>0</v>
      </c>
      <c r="CF83" s="231" t="str">
        <f>'Result Entry'!CG85</f>
        <v/>
      </c>
      <c r="CG83" s="241">
        <f>'Result Entry'!CH85</f>
        <v>0</v>
      </c>
      <c r="CH83" s="234">
        <f>'Result Entry'!CI85</f>
        <v>0</v>
      </c>
      <c r="CI83" s="234">
        <f>'Result Entry'!CJ85</f>
        <v>0</v>
      </c>
      <c r="CJ83" s="234">
        <f>'Result Entry'!CK85</f>
        <v>0</v>
      </c>
      <c r="CK83" s="234">
        <f>'Result Entry'!CL85</f>
        <v>0</v>
      </c>
      <c r="CL83" s="242">
        <f>'Result Entry'!CM85</f>
        <v>0</v>
      </c>
      <c r="CM83" s="101">
        <f>'Result Entry'!CN85</f>
        <v>0</v>
      </c>
      <c r="CN83" s="231" t="str">
        <f>'Result Entry'!CO85</f>
        <v/>
      </c>
      <c r="CO83" s="241">
        <f>'Result Entry'!CP85</f>
        <v>0</v>
      </c>
      <c r="CP83" s="234">
        <f>'Result Entry'!CQ85</f>
        <v>0</v>
      </c>
      <c r="CQ83" s="234">
        <f>'Result Entry'!CR85</f>
        <v>0</v>
      </c>
      <c r="CR83" s="234">
        <f>'Result Entry'!CS85</f>
        <v>0</v>
      </c>
      <c r="CS83" s="234">
        <f>'Result Entry'!CT85</f>
        <v>0</v>
      </c>
      <c r="CT83" s="242">
        <f>'Result Entry'!CU85</f>
        <v>0</v>
      </c>
      <c r="CU83" s="101">
        <f>'Result Entry'!CV85</f>
        <v>0</v>
      </c>
      <c r="CV83" s="231" t="str">
        <f>'Result Entry'!CW85</f>
        <v/>
      </c>
      <c r="CW83" s="241">
        <f>'Result Entry'!CX85</f>
        <v>0</v>
      </c>
      <c r="CX83" s="234">
        <f>'Result Entry'!CY85</f>
        <v>0</v>
      </c>
      <c r="CY83" s="234">
        <f>'Result Entry'!CZ85</f>
        <v>0</v>
      </c>
      <c r="CZ83" s="234">
        <f>'Result Entry'!DA85</f>
        <v>0</v>
      </c>
      <c r="DA83" s="234">
        <f>'Result Entry'!DB85</f>
        <v>0</v>
      </c>
      <c r="DB83" s="242">
        <f>'Result Entry'!DC85</f>
        <v>0</v>
      </c>
      <c r="DC83" s="101">
        <f>'Result Entry'!DD85</f>
        <v>0</v>
      </c>
      <c r="DD83" s="231" t="str">
        <f>'Result Entry'!DE85</f>
        <v/>
      </c>
      <c r="DE83" s="241">
        <f>'Result Entry'!DF85</f>
        <v>0</v>
      </c>
      <c r="DF83" s="234">
        <f>'Result Entry'!DG85</f>
        <v>0</v>
      </c>
      <c r="DG83" s="234">
        <f>'Result Entry'!DH85</f>
        <v>0</v>
      </c>
      <c r="DH83" s="234">
        <f>'Result Entry'!DI85</f>
        <v>0</v>
      </c>
      <c r="DI83" s="234">
        <f>'Result Entry'!DJ85</f>
        <v>0</v>
      </c>
      <c r="DJ83" s="242">
        <f>'Result Entry'!DK85</f>
        <v>0</v>
      </c>
      <c r="DK83" s="101" t="str">
        <f>'Result Entry'!DL85</f>
        <v/>
      </c>
      <c r="DL83" s="231" t="str">
        <f>'Result Entry'!DM85</f>
        <v/>
      </c>
      <c r="DM83" s="243">
        <f>'Result Entry'!DN85</f>
        <v>0</v>
      </c>
      <c r="DN83" s="244">
        <f>'Result Entry'!DO85</f>
        <v>0</v>
      </c>
      <c r="DO83" s="245" t="str">
        <f>'Result Entry'!DP85</f>
        <v/>
      </c>
      <c r="DP83" s="237">
        <f>'Result Entry'!DQ85</f>
        <v>900</v>
      </c>
      <c r="DQ83" s="238">
        <f>'Result Entry'!DR85</f>
        <v>0</v>
      </c>
      <c r="DR83" s="295">
        <f>'Result Entry'!DS85</f>
        <v>0</v>
      </c>
      <c r="DS83" s="101" t="str">
        <f>'Result Entry'!DT85</f>
        <v/>
      </c>
      <c r="DT83" s="101" t="str">
        <f>'Result Entry'!DU85</f>
        <v/>
      </c>
      <c r="DU83" s="101" t="str">
        <f>'Result Entry'!DV85</f>
        <v/>
      </c>
      <c r="DV83" s="239" t="str">
        <f>'Result Entry'!DW85</f>
        <v/>
      </c>
    </row>
    <row r="84" spans="1:126">
      <c r="A84" s="867"/>
      <c r="B84" s="192">
        <f t="shared" si="1"/>
        <v>0</v>
      </c>
      <c r="C84" s="99">
        <f>'Result Entry'!D86</f>
        <v>0</v>
      </c>
      <c r="D84" s="99">
        <f>'Result Entry'!E86</f>
        <v>0</v>
      </c>
      <c r="E84" s="99">
        <f>'Result Entry'!F86</f>
        <v>0</v>
      </c>
      <c r="F84" s="101">
        <f>'Result Entry'!G86</f>
        <v>0</v>
      </c>
      <c r="G84" s="101">
        <f>'Result Entry'!H86</f>
        <v>0</v>
      </c>
      <c r="H84" s="101">
        <f>'Result Entry'!I86</f>
        <v>0</v>
      </c>
      <c r="I84" s="191">
        <f>'Result Entry'!J86</f>
        <v>0</v>
      </c>
      <c r="J84" s="240">
        <f>'Result Entry'!K86</f>
        <v>0</v>
      </c>
      <c r="K84" s="224">
        <f>'Result Entry'!L86</f>
        <v>0</v>
      </c>
      <c r="L84" s="224">
        <f>'Result Entry'!M86</f>
        <v>0</v>
      </c>
      <c r="M84" s="225">
        <f>'Result Entry'!N86</f>
        <v>0</v>
      </c>
      <c r="N84" s="226">
        <f>'Result Entry'!O86</f>
        <v>0</v>
      </c>
      <c r="O84" s="226">
        <f>'Result Entry'!P86</f>
        <v>0</v>
      </c>
      <c r="P84" s="227">
        <f>'Result Entry'!Q86</f>
        <v>0</v>
      </c>
      <c r="Q84" s="228">
        <f>'Result Entry'!R86</f>
        <v>0</v>
      </c>
      <c r="R84" s="229">
        <f>'Result Entry'!S86</f>
        <v>0</v>
      </c>
      <c r="S84" s="229">
        <f>'Result Entry'!T86</f>
        <v>0</v>
      </c>
      <c r="T84" s="229">
        <f>'Result Entry'!U86</f>
        <v>0</v>
      </c>
      <c r="U84" s="230">
        <f>'Result Entry'!V86</f>
        <v>0</v>
      </c>
      <c r="V84" s="229">
        <f>'Result Entry'!W86</f>
        <v>0</v>
      </c>
      <c r="W84" s="101">
        <f>'Result Entry'!X86</f>
        <v>0</v>
      </c>
      <c r="X84" s="231" t="str">
        <f>'Result Entry'!Y86</f>
        <v/>
      </c>
      <c r="Y84" s="232">
        <f>'Result Entry'!Z86</f>
        <v>0</v>
      </c>
      <c r="Z84" s="224">
        <f>'Result Entry'!AA86</f>
        <v>0</v>
      </c>
      <c r="AA84" s="224">
        <f>'Result Entry'!AB86</f>
        <v>0</v>
      </c>
      <c r="AB84" s="225">
        <f>'Result Entry'!AC86</f>
        <v>0</v>
      </c>
      <c r="AC84" s="226">
        <f>'Result Entry'!AD86</f>
        <v>0</v>
      </c>
      <c r="AD84" s="226">
        <f>'Result Entry'!AE86</f>
        <v>0</v>
      </c>
      <c r="AE84" s="227">
        <f>'Result Entry'!AF86</f>
        <v>0</v>
      </c>
      <c r="AF84" s="228">
        <f>'Result Entry'!AG86</f>
        <v>0</v>
      </c>
      <c r="AG84" s="229">
        <f>'Result Entry'!AH86</f>
        <v>0</v>
      </c>
      <c r="AH84" s="229">
        <f>'Result Entry'!AI86</f>
        <v>0</v>
      </c>
      <c r="AI84" s="229">
        <f>'Result Entry'!AJ86</f>
        <v>0</v>
      </c>
      <c r="AJ84" s="230">
        <f>'Result Entry'!AK86</f>
        <v>0</v>
      </c>
      <c r="AK84" s="229">
        <f>'Result Entry'!AL86</f>
        <v>0</v>
      </c>
      <c r="AL84" s="101">
        <f>'Result Entry'!AM86</f>
        <v>0</v>
      </c>
      <c r="AM84" s="231" t="str">
        <f>'Result Entry'!AN86</f>
        <v/>
      </c>
      <c r="AN84" s="232">
        <f>'Result Entry'!AO86</f>
        <v>0</v>
      </c>
      <c r="AO84" s="224">
        <f>'Result Entry'!AP86</f>
        <v>0</v>
      </c>
      <c r="AP84" s="224">
        <f>'Result Entry'!AQ86</f>
        <v>0</v>
      </c>
      <c r="AQ84" s="225">
        <f>'Result Entry'!AR86</f>
        <v>0</v>
      </c>
      <c r="AR84" s="226">
        <f>'Result Entry'!AS86</f>
        <v>0</v>
      </c>
      <c r="AS84" s="226">
        <f>'Result Entry'!AT86</f>
        <v>0</v>
      </c>
      <c r="AT84" s="227">
        <f>'Result Entry'!AU86</f>
        <v>0</v>
      </c>
      <c r="AU84" s="228">
        <f>'Result Entry'!AV86</f>
        <v>0</v>
      </c>
      <c r="AV84" s="229">
        <f>'Result Entry'!AW86</f>
        <v>0</v>
      </c>
      <c r="AW84" s="229">
        <f>'Result Entry'!AX86</f>
        <v>0</v>
      </c>
      <c r="AX84" s="229">
        <f>'Result Entry'!AY86</f>
        <v>0</v>
      </c>
      <c r="AY84" s="230">
        <f>'Result Entry'!AZ86</f>
        <v>0</v>
      </c>
      <c r="AZ84" s="229">
        <f>'Result Entry'!BA86</f>
        <v>0</v>
      </c>
      <c r="BA84" s="101">
        <f>'Result Entry'!BB86</f>
        <v>0</v>
      </c>
      <c r="BB84" s="231" t="str">
        <f>'Result Entry'!BC86</f>
        <v/>
      </c>
      <c r="BC84" s="232">
        <f>'Result Entry'!BD86</f>
        <v>0</v>
      </c>
      <c r="BD84" s="224">
        <f>'Result Entry'!BE86</f>
        <v>0</v>
      </c>
      <c r="BE84" s="224">
        <f>'Result Entry'!BF86</f>
        <v>0</v>
      </c>
      <c r="BF84" s="225">
        <f>'Result Entry'!BG86</f>
        <v>0</v>
      </c>
      <c r="BG84" s="226">
        <f>'Result Entry'!BH86</f>
        <v>0</v>
      </c>
      <c r="BH84" s="226">
        <f>'Result Entry'!BI86</f>
        <v>0</v>
      </c>
      <c r="BI84" s="227">
        <f>'Result Entry'!BJ86</f>
        <v>0</v>
      </c>
      <c r="BJ84" s="228">
        <f>'Result Entry'!BK86</f>
        <v>0</v>
      </c>
      <c r="BK84" s="229">
        <f>'Result Entry'!BL86</f>
        <v>0</v>
      </c>
      <c r="BL84" s="229">
        <f>'Result Entry'!BM86</f>
        <v>0</v>
      </c>
      <c r="BM84" s="229">
        <f>'Result Entry'!BN86</f>
        <v>0</v>
      </c>
      <c r="BN84" s="230">
        <f>'Result Entry'!BO86</f>
        <v>0</v>
      </c>
      <c r="BO84" s="229">
        <f>'Result Entry'!BP86</f>
        <v>0</v>
      </c>
      <c r="BP84" s="101">
        <f>'Result Entry'!BQ86</f>
        <v>0</v>
      </c>
      <c r="BQ84" s="231" t="str">
        <f>'Result Entry'!BR86</f>
        <v/>
      </c>
      <c r="BR84" s="232">
        <f>'Result Entry'!BS86</f>
        <v>0</v>
      </c>
      <c r="BS84" s="224">
        <f>'Result Entry'!BT86</f>
        <v>0</v>
      </c>
      <c r="BT84" s="224">
        <f>'Result Entry'!BU86</f>
        <v>0</v>
      </c>
      <c r="BU84" s="225">
        <f>'Result Entry'!BV86</f>
        <v>0</v>
      </c>
      <c r="BV84" s="226">
        <f>'Result Entry'!BW86</f>
        <v>0</v>
      </c>
      <c r="BW84" s="226">
        <f>'Result Entry'!BX86</f>
        <v>0</v>
      </c>
      <c r="BX84" s="227">
        <f>'Result Entry'!BY86</f>
        <v>0</v>
      </c>
      <c r="BY84" s="228">
        <f>'Result Entry'!BZ86</f>
        <v>0</v>
      </c>
      <c r="BZ84" s="229">
        <f>'Result Entry'!CA86</f>
        <v>0</v>
      </c>
      <c r="CA84" s="229">
        <f>'Result Entry'!CB86</f>
        <v>0</v>
      </c>
      <c r="CB84" s="229">
        <f>'Result Entry'!CC86</f>
        <v>0</v>
      </c>
      <c r="CC84" s="230">
        <f>'Result Entry'!CD86</f>
        <v>0</v>
      </c>
      <c r="CD84" s="229">
        <f>'Result Entry'!CE86</f>
        <v>0</v>
      </c>
      <c r="CE84" s="101">
        <f>'Result Entry'!CF86</f>
        <v>0</v>
      </c>
      <c r="CF84" s="231" t="str">
        <f>'Result Entry'!CG86</f>
        <v/>
      </c>
      <c r="CG84" s="241">
        <f>'Result Entry'!CH86</f>
        <v>0</v>
      </c>
      <c r="CH84" s="234">
        <f>'Result Entry'!CI86</f>
        <v>0</v>
      </c>
      <c r="CI84" s="234">
        <f>'Result Entry'!CJ86</f>
        <v>0</v>
      </c>
      <c r="CJ84" s="234">
        <f>'Result Entry'!CK86</f>
        <v>0</v>
      </c>
      <c r="CK84" s="234">
        <f>'Result Entry'!CL86</f>
        <v>0</v>
      </c>
      <c r="CL84" s="242">
        <f>'Result Entry'!CM86</f>
        <v>0</v>
      </c>
      <c r="CM84" s="101">
        <f>'Result Entry'!CN86</f>
        <v>0</v>
      </c>
      <c r="CN84" s="231" t="str">
        <f>'Result Entry'!CO86</f>
        <v/>
      </c>
      <c r="CO84" s="241">
        <f>'Result Entry'!CP86</f>
        <v>0</v>
      </c>
      <c r="CP84" s="234">
        <f>'Result Entry'!CQ86</f>
        <v>0</v>
      </c>
      <c r="CQ84" s="234">
        <f>'Result Entry'!CR86</f>
        <v>0</v>
      </c>
      <c r="CR84" s="234">
        <f>'Result Entry'!CS86</f>
        <v>0</v>
      </c>
      <c r="CS84" s="234">
        <f>'Result Entry'!CT86</f>
        <v>0</v>
      </c>
      <c r="CT84" s="242">
        <f>'Result Entry'!CU86</f>
        <v>0</v>
      </c>
      <c r="CU84" s="101">
        <f>'Result Entry'!CV86</f>
        <v>0</v>
      </c>
      <c r="CV84" s="231" t="str">
        <f>'Result Entry'!CW86</f>
        <v/>
      </c>
      <c r="CW84" s="241">
        <f>'Result Entry'!CX86</f>
        <v>0</v>
      </c>
      <c r="CX84" s="234">
        <f>'Result Entry'!CY86</f>
        <v>0</v>
      </c>
      <c r="CY84" s="234">
        <f>'Result Entry'!CZ86</f>
        <v>0</v>
      </c>
      <c r="CZ84" s="234">
        <f>'Result Entry'!DA86</f>
        <v>0</v>
      </c>
      <c r="DA84" s="234">
        <f>'Result Entry'!DB86</f>
        <v>0</v>
      </c>
      <c r="DB84" s="242">
        <f>'Result Entry'!DC86</f>
        <v>0</v>
      </c>
      <c r="DC84" s="101">
        <f>'Result Entry'!DD86</f>
        <v>0</v>
      </c>
      <c r="DD84" s="231" t="str">
        <f>'Result Entry'!DE86</f>
        <v/>
      </c>
      <c r="DE84" s="241">
        <f>'Result Entry'!DF86</f>
        <v>0</v>
      </c>
      <c r="DF84" s="234">
        <f>'Result Entry'!DG86</f>
        <v>0</v>
      </c>
      <c r="DG84" s="234">
        <f>'Result Entry'!DH86</f>
        <v>0</v>
      </c>
      <c r="DH84" s="234">
        <f>'Result Entry'!DI86</f>
        <v>0</v>
      </c>
      <c r="DI84" s="234">
        <f>'Result Entry'!DJ86</f>
        <v>0</v>
      </c>
      <c r="DJ84" s="242">
        <f>'Result Entry'!DK86</f>
        <v>0</v>
      </c>
      <c r="DK84" s="101" t="str">
        <f>'Result Entry'!DL86</f>
        <v/>
      </c>
      <c r="DL84" s="231" t="str">
        <f>'Result Entry'!DM86</f>
        <v/>
      </c>
      <c r="DM84" s="243">
        <f>'Result Entry'!DN86</f>
        <v>0</v>
      </c>
      <c r="DN84" s="244">
        <f>'Result Entry'!DO86</f>
        <v>0</v>
      </c>
      <c r="DO84" s="245" t="str">
        <f>'Result Entry'!DP86</f>
        <v/>
      </c>
      <c r="DP84" s="237">
        <f>'Result Entry'!DQ86</f>
        <v>900</v>
      </c>
      <c r="DQ84" s="238">
        <f>'Result Entry'!DR86</f>
        <v>0</v>
      </c>
      <c r="DR84" s="295">
        <f>'Result Entry'!DS86</f>
        <v>0</v>
      </c>
      <c r="DS84" s="101" t="str">
        <f>'Result Entry'!DT86</f>
        <v/>
      </c>
      <c r="DT84" s="101" t="str">
        <f>'Result Entry'!DU86</f>
        <v/>
      </c>
      <c r="DU84" s="101" t="str">
        <f>'Result Entry'!DV86</f>
        <v/>
      </c>
      <c r="DV84" s="239" t="str">
        <f>'Result Entry'!DW86</f>
        <v/>
      </c>
    </row>
    <row r="85" spans="1:126">
      <c r="A85" s="867"/>
      <c r="B85" s="192">
        <f t="shared" si="1"/>
        <v>0</v>
      </c>
      <c r="C85" s="99">
        <f>'Result Entry'!D87</f>
        <v>0</v>
      </c>
      <c r="D85" s="99">
        <f>'Result Entry'!E87</f>
        <v>0</v>
      </c>
      <c r="E85" s="99">
        <f>'Result Entry'!F87</f>
        <v>0</v>
      </c>
      <c r="F85" s="101">
        <f>'Result Entry'!G87</f>
        <v>0</v>
      </c>
      <c r="G85" s="101">
        <f>'Result Entry'!H87</f>
        <v>0</v>
      </c>
      <c r="H85" s="101">
        <f>'Result Entry'!I87</f>
        <v>0</v>
      </c>
      <c r="I85" s="191">
        <f>'Result Entry'!J87</f>
        <v>0</v>
      </c>
      <c r="J85" s="240">
        <f>'Result Entry'!K87</f>
        <v>0</v>
      </c>
      <c r="K85" s="224">
        <f>'Result Entry'!L87</f>
        <v>0</v>
      </c>
      <c r="L85" s="224">
        <f>'Result Entry'!M87</f>
        <v>0</v>
      </c>
      <c r="M85" s="225">
        <f>'Result Entry'!N87</f>
        <v>0</v>
      </c>
      <c r="N85" s="226">
        <f>'Result Entry'!O87</f>
        <v>0</v>
      </c>
      <c r="O85" s="226">
        <f>'Result Entry'!P87</f>
        <v>0</v>
      </c>
      <c r="P85" s="227">
        <f>'Result Entry'!Q87</f>
        <v>0</v>
      </c>
      <c r="Q85" s="228">
        <f>'Result Entry'!R87</f>
        <v>0</v>
      </c>
      <c r="R85" s="229">
        <f>'Result Entry'!S87</f>
        <v>0</v>
      </c>
      <c r="S85" s="229">
        <f>'Result Entry'!T87</f>
        <v>0</v>
      </c>
      <c r="T85" s="229">
        <f>'Result Entry'!U87</f>
        <v>0</v>
      </c>
      <c r="U85" s="230">
        <f>'Result Entry'!V87</f>
        <v>0</v>
      </c>
      <c r="V85" s="229">
        <f>'Result Entry'!W87</f>
        <v>0</v>
      </c>
      <c r="W85" s="101">
        <f>'Result Entry'!X87</f>
        <v>0</v>
      </c>
      <c r="X85" s="231" t="str">
        <f>'Result Entry'!Y87</f>
        <v/>
      </c>
      <c r="Y85" s="232">
        <f>'Result Entry'!Z87</f>
        <v>0</v>
      </c>
      <c r="Z85" s="224">
        <f>'Result Entry'!AA87</f>
        <v>0</v>
      </c>
      <c r="AA85" s="224">
        <f>'Result Entry'!AB87</f>
        <v>0</v>
      </c>
      <c r="AB85" s="225">
        <f>'Result Entry'!AC87</f>
        <v>0</v>
      </c>
      <c r="AC85" s="226">
        <f>'Result Entry'!AD87</f>
        <v>0</v>
      </c>
      <c r="AD85" s="226">
        <f>'Result Entry'!AE87</f>
        <v>0</v>
      </c>
      <c r="AE85" s="227">
        <f>'Result Entry'!AF87</f>
        <v>0</v>
      </c>
      <c r="AF85" s="228">
        <f>'Result Entry'!AG87</f>
        <v>0</v>
      </c>
      <c r="AG85" s="229">
        <f>'Result Entry'!AH87</f>
        <v>0</v>
      </c>
      <c r="AH85" s="229">
        <f>'Result Entry'!AI87</f>
        <v>0</v>
      </c>
      <c r="AI85" s="229">
        <f>'Result Entry'!AJ87</f>
        <v>0</v>
      </c>
      <c r="AJ85" s="230">
        <f>'Result Entry'!AK87</f>
        <v>0</v>
      </c>
      <c r="AK85" s="229">
        <f>'Result Entry'!AL87</f>
        <v>0</v>
      </c>
      <c r="AL85" s="101">
        <f>'Result Entry'!AM87</f>
        <v>0</v>
      </c>
      <c r="AM85" s="231" t="str">
        <f>'Result Entry'!AN87</f>
        <v/>
      </c>
      <c r="AN85" s="232">
        <f>'Result Entry'!AO87</f>
        <v>0</v>
      </c>
      <c r="AO85" s="224">
        <f>'Result Entry'!AP87</f>
        <v>0</v>
      </c>
      <c r="AP85" s="224">
        <f>'Result Entry'!AQ87</f>
        <v>0</v>
      </c>
      <c r="AQ85" s="225">
        <f>'Result Entry'!AR87</f>
        <v>0</v>
      </c>
      <c r="AR85" s="226">
        <f>'Result Entry'!AS87</f>
        <v>0</v>
      </c>
      <c r="AS85" s="226">
        <f>'Result Entry'!AT87</f>
        <v>0</v>
      </c>
      <c r="AT85" s="227">
        <f>'Result Entry'!AU87</f>
        <v>0</v>
      </c>
      <c r="AU85" s="228">
        <f>'Result Entry'!AV87</f>
        <v>0</v>
      </c>
      <c r="AV85" s="229">
        <f>'Result Entry'!AW87</f>
        <v>0</v>
      </c>
      <c r="AW85" s="229">
        <f>'Result Entry'!AX87</f>
        <v>0</v>
      </c>
      <c r="AX85" s="229">
        <f>'Result Entry'!AY87</f>
        <v>0</v>
      </c>
      <c r="AY85" s="230">
        <f>'Result Entry'!AZ87</f>
        <v>0</v>
      </c>
      <c r="AZ85" s="229">
        <f>'Result Entry'!BA87</f>
        <v>0</v>
      </c>
      <c r="BA85" s="101">
        <f>'Result Entry'!BB87</f>
        <v>0</v>
      </c>
      <c r="BB85" s="231" t="str">
        <f>'Result Entry'!BC87</f>
        <v/>
      </c>
      <c r="BC85" s="232">
        <f>'Result Entry'!BD87</f>
        <v>0</v>
      </c>
      <c r="BD85" s="224">
        <f>'Result Entry'!BE87</f>
        <v>0</v>
      </c>
      <c r="BE85" s="224">
        <f>'Result Entry'!BF87</f>
        <v>0</v>
      </c>
      <c r="BF85" s="225">
        <f>'Result Entry'!BG87</f>
        <v>0</v>
      </c>
      <c r="BG85" s="226">
        <f>'Result Entry'!BH87</f>
        <v>0</v>
      </c>
      <c r="BH85" s="226">
        <f>'Result Entry'!BI87</f>
        <v>0</v>
      </c>
      <c r="BI85" s="227">
        <f>'Result Entry'!BJ87</f>
        <v>0</v>
      </c>
      <c r="BJ85" s="228">
        <f>'Result Entry'!BK87</f>
        <v>0</v>
      </c>
      <c r="BK85" s="229">
        <f>'Result Entry'!BL87</f>
        <v>0</v>
      </c>
      <c r="BL85" s="229">
        <f>'Result Entry'!BM87</f>
        <v>0</v>
      </c>
      <c r="BM85" s="229">
        <f>'Result Entry'!BN87</f>
        <v>0</v>
      </c>
      <c r="BN85" s="230">
        <f>'Result Entry'!BO87</f>
        <v>0</v>
      </c>
      <c r="BO85" s="229">
        <f>'Result Entry'!BP87</f>
        <v>0</v>
      </c>
      <c r="BP85" s="101">
        <f>'Result Entry'!BQ87</f>
        <v>0</v>
      </c>
      <c r="BQ85" s="231" t="str">
        <f>'Result Entry'!BR87</f>
        <v/>
      </c>
      <c r="BR85" s="232">
        <f>'Result Entry'!BS87</f>
        <v>0</v>
      </c>
      <c r="BS85" s="224">
        <f>'Result Entry'!BT87</f>
        <v>0</v>
      </c>
      <c r="BT85" s="224">
        <f>'Result Entry'!BU87</f>
        <v>0</v>
      </c>
      <c r="BU85" s="225">
        <f>'Result Entry'!BV87</f>
        <v>0</v>
      </c>
      <c r="BV85" s="226">
        <f>'Result Entry'!BW87</f>
        <v>0</v>
      </c>
      <c r="BW85" s="226">
        <f>'Result Entry'!BX87</f>
        <v>0</v>
      </c>
      <c r="BX85" s="227">
        <f>'Result Entry'!BY87</f>
        <v>0</v>
      </c>
      <c r="BY85" s="228">
        <f>'Result Entry'!BZ87</f>
        <v>0</v>
      </c>
      <c r="BZ85" s="229">
        <f>'Result Entry'!CA87</f>
        <v>0</v>
      </c>
      <c r="CA85" s="229">
        <f>'Result Entry'!CB87</f>
        <v>0</v>
      </c>
      <c r="CB85" s="229">
        <f>'Result Entry'!CC87</f>
        <v>0</v>
      </c>
      <c r="CC85" s="230">
        <f>'Result Entry'!CD87</f>
        <v>0</v>
      </c>
      <c r="CD85" s="229">
        <f>'Result Entry'!CE87</f>
        <v>0</v>
      </c>
      <c r="CE85" s="101">
        <f>'Result Entry'!CF87</f>
        <v>0</v>
      </c>
      <c r="CF85" s="231" t="str">
        <f>'Result Entry'!CG87</f>
        <v/>
      </c>
      <c r="CG85" s="241">
        <f>'Result Entry'!CH87</f>
        <v>0</v>
      </c>
      <c r="CH85" s="234">
        <f>'Result Entry'!CI87</f>
        <v>0</v>
      </c>
      <c r="CI85" s="234">
        <f>'Result Entry'!CJ87</f>
        <v>0</v>
      </c>
      <c r="CJ85" s="234">
        <f>'Result Entry'!CK87</f>
        <v>0</v>
      </c>
      <c r="CK85" s="234">
        <f>'Result Entry'!CL87</f>
        <v>0</v>
      </c>
      <c r="CL85" s="242">
        <f>'Result Entry'!CM87</f>
        <v>0</v>
      </c>
      <c r="CM85" s="101">
        <f>'Result Entry'!CN87</f>
        <v>0</v>
      </c>
      <c r="CN85" s="231" t="str">
        <f>'Result Entry'!CO87</f>
        <v/>
      </c>
      <c r="CO85" s="241">
        <f>'Result Entry'!CP87</f>
        <v>0</v>
      </c>
      <c r="CP85" s="234">
        <f>'Result Entry'!CQ87</f>
        <v>0</v>
      </c>
      <c r="CQ85" s="234">
        <f>'Result Entry'!CR87</f>
        <v>0</v>
      </c>
      <c r="CR85" s="234">
        <f>'Result Entry'!CS87</f>
        <v>0</v>
      </c>
      <c r="CS85" s="234">
        <f>'Result Entry'!CT87</f>
        <v>0</v>
      </c>
      <c r="CT85" s="242">
        <f>'Result Entry'!CU87</f>
        <v>0</v>
      </c>
      <c r="CU85" s="101">
        <f>'Result Entry'!CV87</f>
        <v>0</v>
      </c>
      <c r="CV85" s="231" t="str">
        <f>'Result Entry'!CW87</f>
        <v/>
      </c>
      <c r="CW85" s="241">
        <f>'Result Entry'!CX87</f>
        <v>0</v>
      </c>
      <c r="CX85" s="234">
        <f>'Result Entry'!CY87</f>
        <v>0</v>
      </c>
      <c r="CY85" s="234">
        <f>'Result Entry'!CZ87</f>
        <v>0</v>
      </c>
      <c r="CZ85" s="234">
        <f>'Result Entry'!DA87</f>
        <v>0</v>
      </c>
      <c r="DA85" s="234">
        <f>'Result Entry'!DB87</f>
        <v>0</v>
      </c>
      <c r="DB85" s="242">
        <f>'Result Entry'!DC87</f>
        <v>0</v>
      </c>
      <c r="DC85" s="101">
        <f>'Result Entry'!DD87</f>
        <v>0</v>
      </c>
      <c r="DD85" s="231" t="str">
        <f>'Result Entry'!DE87</f>
        <v/>
      </c>
      <c r="DE85" s="241">
        <f>'Result Entry'!DF87</f>
        <v>0</v>
      </c>
      <c r="DF85" s="234">
        <f>'Result Entry'!DG87</f>
        <v>0</v>
      </c>
      <c r="DG85" s="234">
        <f>'Result Entry'!DH87</f>
        <v>0</v>
      </c>
      <c r="DH85" s="234">
        <f>'Result Entry'!DI87</f>
        <v>0</v>
      </c>
      <c r="DI85" s="234">
        <f>'Result Entry'!DJ87</f>
        <v>0</v>
      </c>
      <c r="DJ85" s="242">
        <f>'Result Entry'!DK87</f>
        <v>0</v>
      </c>
      <c r="DK85" s="101" t="str">
        <f>'Result Entry'!DL87</f>
        <v/>
      </c>
      <c r="DL85" s="231" t="str">
        <f>'Result Entry'!DM87</f>
        <v/>
      </c>
      <c r="DM85" s="243">
        <f>'Result Entry'!DN87</f>
        <v>0</v>
      </c>
      <c r="DN85" s="244">
        <f>'Result Entry'!DO87</f>
        <v>0</v>
      </c>
      <c r="DO85" s="245" t="str">
        <f>'Result Entry'!DP87</f>
        <v/>
      </c>
      <c r="DP85" s="237">
        <f>'Result Entry'!DQ87</f>
        <v>900</v>
      </c>
      <c r="DQ85" s="238">
        <f>'Result Entry'!DR87</f>
        <v>0</v>
      </c>
      <c r="DR85" s="295">
        <f>'Result Entry'!DS87</f>
        <v>0</v>
      </c>
      <c r="DS85" s="101" t="str">
        <f>'Result Entry'!DT87</f>
        <v/>
      </c>
      <c r="DT85" s="101" t="str">
        <f>'Result Entry'!DU87</f>
        <v/>
      </c>
      <c r="DU85" s="101" t="str">
        <f>'Result Entry'!DV87</f>
        <v/>
      </c>
      <c r="DV85" s="239" t="str">
        <f>'Result Entry'!DW87</f>
        <v/>
      </c>
    </row>
    <row r="86" spans="1:126">
      <c r="A86" s="867"/>
      <c r="B86" s="192">
        <f t="shared" si="1"/>
        <v>0</v>
      </c>
      <c r="C86" s="99">
        <f>'Result Entry'!D88</f>
        <v>0</v>
      </c>
      <c r="D86" s="99">
        <f>'Result Entry'!E88</f>
        <v>0</v>
      </c>
      <c r="E86" s="99">
        <f>'Result Entry'!F88</f>
        <v>0</v>
      </c>
      <c r="F86" s="101">
        <f>'Result Entry'!G88</f>
        <v>0</v>
      </c>
      <c r="G86" s="101">
        <f>'Result Entry'!H88</f>
        <v>0</v>
      </c>
      <c r="H86" s="101">
        <f>'Result Entry'!I88</f>
        <v>0</v>
      </c>
      <c r="I86" s="191">
        <f>'Result Entry'!J88</f>
        <v>0</v>
      </c>
      <c r="J86" s="240">
        <f>'Result Entry'!K88</f>
        <v>0</v>
      </c>
      <c r="K86" s="224">
        <f>'Result Entry'!L88</f>
        <v>0</v>
      </c>
      <c r="L86" s="224">
        <f>'Result Entry'!M88</f>
        <v>0</v>
      </c>
      <c r="M86" s="225">
        <f>'Result Entry'!N88</f>
        <v>0</v>
      </c>
      <c r="N86" s="226">
        <f>'Result Entry'!O88</f>
        <v>0</v>
      </c>
      <c r="O86" s="226">
        <f>'Result Entry'!P88</f>
        <v>0</v>
      </c>
      <c r="P86" s="227">
        <f>'Result Entry'!Q88</f>
        <v>0</v>
      </c>
      <c r="Q86" s="228">
        <f>'Result Entry'!R88</f>
        <v>0</v>
      </c>
      <c r="R86" s="229">
        <f>'Result Entry'!S88</f>
        <v>0</v>
      </c>
      <c r="S86" s="229">
        <f>'Result Entry'!T88</f>
        <v>0</v>
      </c>
      <c r="T86" s="229">
        <f>'Result Entry'!U88</f>
        <v>0</v>
      </c>
      <c r="U86" s="230">
        <f>'Result Entry'!V88</f>
        <v>0</v>
      </c>
      <c r="V86" s="229">
        <f>'Result Entry'!W88</f>
        <v>0</v>
      </c>
      <c r="W86" s="101">
        <f>'Result Entry'!X88</f>
        <v>0</v>
      </c>
      <c r="X86" s="231" t="str">
        <f>'Result Entry'!Y88</f>
        <v/>
      </c>
      <c r="Y86" s="232">
        <f>'Result Entry'!Z88</f>
        <v>0</v>
      </c>
      <c r="Z86" s="224">
        <f>'Result Entry'!AA88</f>
        <v>0</v>
      </c>
      <c r="AA86" s="224">
        <f>'Result Entry'!AB88</f>
        <v>0</v>
      </c>
      <c r="AB86" s="225">
        <f>'Result Entry'!AC88</f>
        <v>0</v>
      </c>
      <c r="AC86" s="226">
        <f>'Result Entry'!AD88</f>
        <v>0</v>
      </c>
      <c r="AD86" s="226">
        <f>'Result Entry'!AE88</f>
        <v>0</v>
      </c>
      <c r="AE86" s="227">
        <f>'Result Entry'!AF88</f>
        <v>0</v>
      </c>
      <c r="AF86" s="228">
        <f>'Result Entry'!AG88</f>
        <v>0</v>
      </c>
      <c r="AG86" s="229">
        <f>'Result Entry'!AH88</f>
        <v>0</v>
      </c>
      <c r="AH86" s="229">
        <f>'Result Entry'!AI88</f>
        <v>0</v>
      </c>
      <c r="AI86" s="229">
        <f>'Result Entry'!AJ88</f>
        <v>0</v>
      </c>
      <c r="AJ86" s="230">
        <f>'Result Entry'!AK88</f>
        <v>0</v>
      </c>
      <c r="AK86" s="229">
        <f>'Result Entry'!AL88</f>
        <v>0</v>
      </c>
      <c r="AL86" s="101">
        <f>'Result Entry'!AM88</f>
        <v>0</v>
      </c>
      <c r="AM86" s="231" t="str">
        <f>'Result Entry'!AN88</f>
        <v/>
      </c>
      <c r="AN86" s="232">
        <f>'Result Entry'!AO88</f>
        <v>0</v>
      </c>
      <c r="AO86" s="224">
        <f>'Result Entry'!AP88</f>
        <v>0</v>
      </c>
      <c r="AP86" s="224">
        <f>'Result Entry'!AQ88</f>
        <v>0</v>
      </c>
      <c r="AQ86" s="225">
        <f>'Result Entry'!AR88</f>
        <v>0</v>
      </c>
      <c r="AR86" s="226">
        <f>'Result Entry'!AS88</f>
        <v>0</v>
      </c>
      <c r="AS86" s="226">
        <f>'Result Entry'!AT88</f>
        <v>0</v>
      </c>
      <c r="AT86" s="227">
        <f>'Result Entry'!AU88</f>
        <v>0</v>
      </c>
      <c r="AU86" s="228">
        <f>'Result Entry'!AV88</f>
        <v>0</v>
      </c>
      <c r="AV86" s="229">
        <f>'Result Entry'!AW88</f>
        <v>0</v>
      </c>
      <c r="AW86" s="229">
        <f>'Result Entry'!AX88</f>
        <v>0</v>
      </c>
      <c r="AX86" s="229">
        <f>'Result Entry'!AY88</f>
        <v>0</v>
      </c>
      <c r="AY86" s="230">
        <f>'Result Entry'!AZ88</f>
        <v>0</v>
      </c>
      <c r="AZ86" s="229">
        <f>'Result Entry'!BA88</f>
        <v>0</v>
      </c>
      <c r="BA86" s="101">
        <f>'Result Entry'!BB88</f>
        <v>0</v>
      </c>
      <c r="BB86" s="231" t="str">
        <f>'Result Entry'!BC88</f>
        <v/>
      </c>
      <c r="BC86" s="232">
        <f>'Result Entry'!BD88</f>
        <v>0</v>
      </c>
      <c r="BD86" s="224">
        <f>'Result Entry'!BE88</f>
        <v>0</v>
      </c>
      <c r="BE86" s="224">
        <f>'Result Entry'!BF88</f>
        <v>0</v>
      </c>
      <c r="BF86" s="225">
        <f>'Result Entry'!BG88</f>
        <v>0</v>
      </c>
      <c r="BG86" s="226">
        <f>'Result Entry'!BH88</f>
        <v>0</v>
      </c>
      <c r="BH86" s="226">
        <f>'Result Entry'!BI88</f>
        <v>0</v>
      </c>
      <c r="BI86" s="227">
        <f>'Result Entry'!BJ88</f>
        <v>0</v>
      </c>
      <c r="BJ86" s="228">
        <f>'Result Entry'!BK88</f>
        <v>0</v>
      </c>
      <c r="BK86" s="229">
        <f>'Result Entry'!BL88</f>
        <v>0</v>
      </c>
      <c r="BL86" s="229">
        <f>'Result Entry'!BM88</f>
        <v>0</v>
      </c>
      <c r="BM86" s="229">
        <f>'Result Entry'!BN88</f>
        <v>0</v>
      </c>
      <c r="BN86" s="230">
        <f>'Result Entry'!BO88</f>
        <v>0</v>
      </c>
      <c r="BO86" s="229">
        <f>'Result Entry'!BP88</f>
        <v>0</v>
      </c>
      <c r="BP86" s="101">
        <f>'Result Entry'!BQ88</f>
        <v>0</v>
      </c>
      <c r="BQ86" s="231" t="str">
        <f>'Result Entry'!BR88</f>
        <v/>
      </c>
      <c r="BR86" s="232">
        <f>'Result Entry'!BS88</f>
        <v>0</v>
      </c>
      <c r="BS86" s="224">
        <f>'Result Entry'!BT88</f>
        <v>0</v>
      </c>
      <c r="BT86" s="224">
        <f>'Result Entry'!BU88</f>
        <v>0</v>
      </c>
      <c r="BU86" s="225">
        <f>'Result Entry'!BV88</f>
        <v>0</v>
      </c>
      <c r="BV86" s="226">
        <f>'Result Entry'!BW88</f>
        <v>0</v>
      </c>
      <c r="BW86" s="226">
        <f>'Result Entry'!BX88</f>
        <v>0</v>
      </c>
      <c r="BX86" s="227">
        <f>'Result Entry'!BY88</f>
        <v>0</v>
      </c>
      <c r="BY86" s="228">
        <f>'Result Entry'!BZ88</f>
        <v>0</v>
      </c>
      <c r="BZ86" s="229">
        <f>'Result Entry'!CA88</f>
        <v>0</v>
      </c>
      <c r="CA86" s="229">
        <f>'Result Entry'!CB88</f>
        <v>0</v>
      </c>
      <c r="CB86" s="229">
        <f>'Result Entry'!CC88</f>
        <v>0</v>
      </c>
      <c r="CC86" s="230">
        <f>'Result Entry'!CD88</f>
        <v>0</v>
      </c>
      <c r="CD86" s="229">
        <f>'Result Entry'!CE88</f>
        <v>0</v>
      </c>
      <c r="CE86" s="101">
        <f>'Result Entry'!CF88</f>
        <v>0</v>
      </c>
      <c r="CF86" s="231" t="str">
        <f>'Result Entry'!CG88</f>
        <v/>
      </c>
      <c r="CG86" s="241">
        <f>'Result Entry'!CH88</f>
        <v>0</v>
      </c>
      <c r="CH86" s="234">
        <f>'Result Entry'!CI88</f>
        <v>0</v>
      </c>
      <c r="CI86" s="234">
        <f>'Result Entry'!CJ88</f>
        <v>0</v>
      </c>
      <c r="CJ86" s="234">
        <f>'Result Entry'!CK88</f>
        <v>0</v>
      </c>
      <c r="CK86" s="234">
        <f>'Result Entry'!CL88</f>
        <v>0</v>
      </c>
      <c r="CL86" s="242">
        <f>'Result Entry'!CM88</f>
        <v>0</v>
      </c>
      <c r="CM86" s="101">
        <f>'Result Entry'!CN88</f>
        <v>0</v>
      </c>
      <c r="CN86" s="231" t="str">
        <f>'Result Entry'!CO88</f>
        <v/>
      </c>
      <c r="CO86" s="241">
        <f>'Result Entry'!CP88</f>
        <v>0</v>
      </c>
      <c r="CP86" s="234">
        <f>'Result Entry'!CQ88</f>
        <v>0</v>
      </c>
      <c r="CQ86" s="234">
        <f>'Result Entry'!CR88</f>
        <v>0</v>
      </c>
      <c r="CR86" s="234">
        <f>'Result Entry'!CS88</f>
        <v>0</v>
      </c>
      <c r="CS86" s="234">
        <f>'Result Entry'!CT88</f>
        <v>0</v>
      </c>
      <c r="CT86" s="242">
        <f>'Result Entry'!CU88</f>
        <v>0</v>
      </c>
      <c r="CU86" s="101">
        <f>'Result Entry'!CV88</f>
        <v>0</v>
      </c>
      <c r="CV86" s="231" t="str">
        <f>'Result Entry'!CW88</f>
        <v/>
      </c>
      <c r="CW86" s="241">
        <f>'Result Entry'!CX88</f>
        <v>0</v>
      </c>
      <c r="CX86" s="234">
        <f>'Result Entry'!CY88</f>
        <v>0</v>
      </c>
      <c r="CY86" s="234">
        <f>'Result Entry'!CZ88</f>
        <v>0</v>
      </c>
      <c r="CZ86" s="234">
        <f>'Result Entry'!DA88</f>
        <v>0</v>
      </c>
      <c r="DA86" s="234">
        <f>'Result Entry'!DB88</f>
        <v>0</v>
      </c>
      <c r="DB86" s="242">
        <f>'Result Entry'!DC88</f>
        <v>0</v>
      </c>
      <c r="DC86" s="101">
        <f>'Result Entry'!DD88</f>
        <v>0</v>
      </c>
      <c r="DD86" s="231" t="str">
        <f>'Result Entry'!DE88</f>
        <v/>
      </c>
      <c r="DE86" s="241">
        <f>'Result Entry'!DF88</f>
        <v>0</v>
      </c>
      <c r="DF86" s="234">
        <f>'Result Entry'!DG88</f>
        <v>0</v>
      </c>
      <c r="DG86" s="234">
        <f>'Result Entry'!DH88</f>
        <v>0</v>
      </c>
      <c r="DH86" s="234">
        <f>'Result Entry'!DI88</f>
        <v>0</v>
      </c>
      <c r="DI86" s="234">
        <f>'Result Entry'!DJ88</f>
        <v>0</v>
      </c>
      <c r="DJ86" s="242">
        <f>'Result Entry'!DK88</f>
        <v>0</v>
      </c>
      <c r="DK86" s="101" t="str">
        <f>'Result Entry'!DL88</f>
        <v/>
      </c>
      <c r="DL86" s="231" t="str">
        <f>'Result Entry'!DM88</f>
        <v/>
      </c>
      <c r="DM86" s="243">
        <f>'Result Entry'!DN88</f>
        <v>0</v>
      </c>
      <c r="DN86" s="244">
        <f>'Result Entry'!DO88</f>
        <v>0</v>
      </c>
      <c r="DO86" s="245" t="str">
        <f>'Result Entry'!DP88</f>
        <v/>
      </c>
      <c r="DP86" s="237">
        <f>'Result Entry'!DQ88</f>
        <v>900</v>
      </c>
      <c r="DQ86" s="238">
        <f>'Result Entry'!DR88</f>
        <v>0</v>
      </c>
      <c r="DR86" s="295">
        <f>'Result Entry'!DS88</f>
        <v>0</v>
      </c>
      <c r="DS86" s="101" t="str">
        <f>'Result Entry'!DT88</f>
        <v/>
      </c>
      <c r="DT86" s="101" t="str">
        <f>'Result Entry'!DU88</f>
        <v/>
      </c>
      <c r="DU86" s="101" t="str">
        <f>'Result Entry'!DV88</f>
        <v/>
      </c>
      <c r="DV86" s="239" t="str">
        <f>'Result Entry'!DW88</f>
        <v/>
      </c>
    </row>
    <row r="87" spans="1:126">
      <c r="A87" s="867"/>
      <c r="B87" s="192">
        <f t="shared" si="1"/>
        <v>0</v>
      </c>
      <c r="C87" s="99">
        <f>'Result Entry'!D89</f>
        <v>0</v>
      </c>
      <c r="D87" s="99">
        <f>'Result Entry'!E89</f>
        <v>0</v>
      </c>
      <c r="E87" s="99">
        <f>'Result Entry'!F89</f>
        <v>0</v>
      </c>
      <c r="F87" s="101">
        <f>'Result Entry'!G89</f>
        <v>0</v>
      </c>
      <c r="G87" s="101">
        <f>'Result Entry'!H89</f>
        <v>0</v>
      </c>
      <c r="H87" s="101">
        <f>'Result Entry'!I89</f>
        <v>0</v>
      </c>
      <c r="I87" s="191">
        <f>'Result Entry'!J89</f>
        <v>0</v>
      </c>
      <c r="J87" s="240">
        <f>'Result Entry'!K89</f>
        <v>0</v>
      </c>
      <c r="K87" s="224">
        <f>'Result Entry'!L89</f>
        <v>0</v>
      </c>
      <c r="L87" s="224">
        <f>'Result Entry'!M89</f>
        <v>0</v>
      </c>
      <c r="M87" s="225">
        <f>'Result Entry'!N89</f>
        <v>0</v>
      </c>
      <c r="N87" s="226">
        <f>'Result Entry'!O89</f>
        <v>0</v>
      </c>
      <c r="O87" s="226">
        <f>'Result Entry'!P89</f>
        <v>0</v>
      </c>
      <c r="P87" s="227">
        <f>'Result Entry'!Q89</f>
        <v>0</v>
      </c>
      <c r="Q87" s="228">
        <f>'Result Entry'!R89</f>
        <v>0</v>
      </c>
      <c r="R87" s="229">
        <f>'Result Entry'!S89</f>
        <v>0</v>
      </c>
      <c r="S87" s="229">
        <f>'Result Entry'!T89</f>
        <v>0</v>
      </c>
      <c r="T87" s="229">
        <f>'Result Entry'!U89</f>
        <v>0</v>
      </c>
      <c r="U87" s="230">
        <f>'Result Entry'!V89</f>
        <v>0</v>
      </c>
      <c r="V87" s="229">
        <f>'Result Entry'!W89</f>
        <v>0</v>
      </c>
      <c r="W87" s="101">
        <f>'Result Entry'!X89</f>
        <v>0</v>
      </c>
      <c r="X87" s="231" t="str">
        <f>'Result Entry'!Y89</f>
        <v/>
      </c>
      <c r="Y87" s="232">
        <f>'Result Entry'!Z89</f>
        <v>0</v>
      </c>
      <c r="Z87" s="224">
        <f>'Result Entry'!AA89</f>
        <v>0</v>
      </c>
      <c r="AA87" s="224">
        <f>'Result Entry'!AB89</f>
        <v>0</v>
      </c>
      <c r="AB87" s="225">
        <f>'Result Entry'!AC89</f>
        <v>0</v>
      </c>
      <c r="AC87" s="226">
        <f>'Result Entry'!AD89</f>
        <v>0</v>
      </c>
      <c r="AD87" s="226">
        <f>'Result Entry'!AE89</f>
        <v>0</v>
      </c>
      <c r="AE87" s="227">
        <f>'Result Entry'!AF89</f>
        <v>0</v>
      </c>
      <c r="AF87" s="228">
        <f>'Result Entry'!AG89</f>
        <v>0</v>
      </c>
      <c r="AG87" s="229">
        <f>'Result Entry'!AH89</f>
        <v>0</v>
      </c>
      <c r="AH87" s="229">
        <f>'Result Entry'!AI89</f>
        <v>0</v>
      </c>
      <c r="AI87" s="229">
        <f>'Result Entry'!AJ89</f>
        <v>0</v>
      </c>
      <c r="AJ87" s="230">
        <f>'Result Entry'!AK89</f>
        <v>0</v>
      </c>
      <c r="AK87" s="229">
        <f>'Result Entry'!AL89</f>
        <v>0</v>
      </c>
      <c r="AL87" s="101">
        <f>'Result Entry'!AM89</f>
        <v>0</v>
      </c>
      <c r="AM87" s="231" t="str">
        <f>'Result Entry'!AN89</f>
        <v/>
      </c>
      <c r="AN87" s="232">
        <f>'Result Entry'!AO89</f>
        <v>0</v>
      </c>
      <c r="AO87" s="224">
        <f>'Result Entry'!AP89</f>
        <v>0</v>
      </c>
      <c r="AP87" s="224">
        <f>'Result Entry'!AQ89</f>
        <v>0</v>
      </c>
      <c r="AQ87" s="225">
        <f>'Result Entry'!AR89</f>
        <v>0</v>
      </c>
      <c r="AR87" s="226">
        <f>'Result Entry'!AS89</f>
        <v>0</v>
      </c>
      <c r="AS87" s="226">
        <f>'Result Entry'!AT89</f>
        <v>0</v>
      </c>
      <c r="AT87" s="227">
        <f>'Result Entry'!AU89</f>
        <v>0</v>
      </c>
      <c r="AU87" s="228">
        <f>'Result Entry'!AV89</f>
        <v>0</v>
      </c>
      <c r="AV87" s="229">
        <f>'Result Entry'!AW89</f>
        <v>0</v>
      </c>
      <c r="AW87" s="229">
        <f>'Result Entry'!AX89</f>
        <v>0</v>
      </c>
      <c r="AX87" s="229">
        <f>'Result Entry'!AY89</f>
        <v>0</v>
      </c>
      <c r="AY87" s="230">
        <f>'Result Entry'!AZ89</f>
        <v>0</v>
      </c>
      <c r="AZ87" s="229">
        <f>'Result Entry'!BA89</f>
        <v>0</v>
      </c>
      <c r="BA87" s="101">
        <f>'Result Entry'!BB89</f>
        <v>0</v>
      </c>
      <c r="BB87" s="231" t="str">
        <f>'Result Entry'!BC89</f>
        <v/>
      </c>
      <c r="BC87" s="232">
        <f>'Result Entry'!BD89</f>
        <v>0</v>
      </c>
      <c r="BD87" s="224">
        <f>'Result Entry'!BE89</f>
        <v>0</v>
      </c>
      <c r="BE87" s="224">
        <f>'Result Entry'!BF89</f>
        <v>0</v>
      </c>
      <c r="BF87" s="225">
        <f>'Result Entry'!BG89</f>
        <v>0</v>
      </c>
      <c r="BG87" s="226">
        <f>'Result Entry'!BH89</f>
        <v>0</v>
      </c>
      <c r="BH87" s="226">
        <f>'Result Entry'!BI89</f>
        <v>0</v>
      </c>
      <c r="BI87" s="227">
        <f>'Result Entry'!BJ89</f>
        <v>0</v>
      </c>
      <c r="BJ87" s="228">
        <f>'Result Entry'!BK89</f>
        <v>0</v>
      </c>
      <c r="BK87" s="229">
        <f>'Result Entry'!BL89</f>
        <v>0</v>
      </c>
      <c r="BL87" s="229">
        <f>'Result Entry'!BM89</f>
        <v>0</v>
      </c>
      <c r="BM87" s="229">
        <f>'Result Entry'!BN89</f>
        <v>0</v>
      </c>
      <c r="BN87" s="230">
        <f>'Result Entry'!BO89</f>
        <v>0</v>
      </c>
      <c r="BO87" s="229">
        <f>'Result Entry'!BP89</f>
        <v>0</v>
      </c>
      <c r="BP87" s="101">
        <f>'Result Entry'!BQ89</f>
        <v>0</v>
      </c>
      <c r="BQ87" s="231" t="str">
        <f>'Result Entry'!BR89</f>
        <v/>
      </c>
      <c r="BR87" s="232">
        <f>'Result Entry'!BS89</f>
        <v>0</v>
      </c>
      <c r="BS87" s="224">
        <f>'Result Entry'!BT89</f>
        <v>0</v>
      </c>
      <c r="BT87" s="224">
        <f>'Result Entry'!BU89</f>
        <v>0</v>
      </c>
      <c r="BU87" s="225">
        <f>'Result Entry'!BV89</f>
        <v>0</v>
      </c>
      <c r="BV87" s="226">
        <f>'Result Entry'!BW89</f>
        <v>0</v>
      </c>
      <c r="BW87" s="226">
        <f>'Result Entry'!BX89</f>
        <v>0</v>
      </c>
      <c r="BX87" s="227">
        <f>'Result Entry'!BY89</f>
        <v>0</v>
      </c>
      <c r="BY87" s="228">
        <f>'Result Entry'!BZ89</f>
        <v>0</v>
      </c>
      <c r="BZ87" s="229">
        <f>'Result Entry'!CA89</f>
        <v>0</v>
      </c>
      <c r="CA87" s="229">
        <f>'Result Entry'!CB89</f>
        <v>0</v>
      </c>
      <c r="CB87" s="229">
        <f>'Result Entry'!CC89</f>
        <v>0</v>
      </c>
      <c r="CC87" s="230">
        <f>'Result Entry'!CD89</f>
        <v>0</v>
      </c>
      <c r="CD87" s="229">
        <f>'Result Entry'!CE89</f>
        <v>0</v>
      </c>
      <c r="CE87" s="101">
        <f>'Result Entry'!CF89</f>
        <v>0</v>
      </c>
      <c r="CF87" s="231" t="str">
        <f>'Result Entry'!CG89</f>
        <v/>
      </c>
      <c r="CG87" s="241">
        <f>'Result Entry'!CH89</f>
        <v>0</v>
      </c>
      <c r="CH87" s="234">
        <f>'Result Entry'!CI89</f>
        <v>0</v>
      </c>
      <c r="CI87" s="234">
        <f>'Result Entry'!CJ89</f>
        <v>0</v>
      </c>
      <c r="CJ87" s="234">
        <f>'Result Entry'!CK89</f>
        <v>0</v>
      </c>
      <c r="CK87" s="234">
        <f>'Result Entry'!CL89</f>
        <v>0</v>
      </c>
      <c r="CL87" s="242">
        <f>'Result Entry'!CM89</f>
        <v>0</v>
      </c>
      <c r="CM87" s="101">
        <f>'Result Entry'!CN89</f>
        <v>0</v>
      </c>
      <c r="CN87" s="231" t="str">
        <f>'Result Entry'!CO89</f>
        <v/>
      </c>
      <c r="CO87" s="241">
        <f>'Result Entry'!CP89</f>
        <v>0</v>
      </c>
      <c r="CP87" s="234">
        <f>'Result Entry'!CQ89</f>
        <v>0</v>
      </c>
      <c r="CQ87" s="234">
        <f>'Result Entry'!CR89</f>
        <v>0</v>
      </c>
      <c r="CR87" s="234">
        <f>'Result Entry'!CS89</f>
        <v>0</v>
      </c>
      <c r="CS87" s="234">
        <f>'Result Entry'!CT89</f>
        <v>0</v>
      </c>
      <c r="CT87" s="242">
        <f>'Result Entry'!CU89</f>
        <v>0</v>
      </c>
      <c r="CU87" s="101">
        <f>'Result Entry'!CV89</f>
        <v>0</v>
      </c>
      <c r="CV87" s="231" t="str">
        <f>'Result Entry'!CW89</f>
        <v/>
      </c>
      <c r="CW87" s="241">
        <f>'Result Entry'!CX89</f>
        <v>0</v>
      </c>
      <c r="CX87" s="234">
        <f>'Result Entry'!CY89</f>
        <v>0</v>
      </c>
      <c r="CY87" s="234">
        <f>'Result Entry'!CZ89</f>
        <v>0</v>
      </c>
      <c r="CZ87" s="234">
        <f>'Result Entry'!DA89</f>
        <v>0</v>
      </c>
      <c r="DA87" s="234">
        <f>'Result Entry'!DB89</f>
        <v>0</v>
      </c>
      <c r="DB87" s="242">
        <f>'Result Entry'!DC89</f>
        <v>0</v>
      </c>
      <c r="DC87" s="101">
        <f>'Result Entry'!DD89</f>
        <v>0</v>
      </c>
      <c r="DD87" s="231" t="str">
        <f>'Result Entry'!DE89</f>
        <v/>
      </c>
      <c r="DE87" s="241">
        <f>'Result Entry'!DF89</f>
        <v>0</v>
      </c>
      <c r="DF87" s="234">
        <f>'Result Entry'!DG89</f>
        <v>0</v>
      </c>
      <c r="DG87" s="234">
        <f>'Result Entry'!DH89</f>
        <v>0</v>
      </c>
      <c r="DH87" s="234">
        <f>'Result Entry'!DI89</f>
        <v>0</v>
      </c>
      <c r="DI87" s="234">
        <f>'Result Entry'!DJ89</f>
        <v>0</v>
      </c>
      <c r="DJ87" s="242">
        <f>'Result Entry'!DK89</f>
        <v>0</v>
      </c>
      <c r="DK87" s="101" t="str">
        <f>'Result Entry'!DL89</f>
        <v/>
      </c>
      <c r="DL87" s="231" t="str">
        <f>'Result Entry'!DM89</f>
        <v/>
      </c>
      <c r="DM87" s="243">
        <f>'Result Entry'!DN89</f>
        <v>0</v>
      </c>
      <c r="DN87" s="244">
        <f>'Result Entry'!DO89</f>
        <v>0</v>
      </c>
      <c r="DO87" s="245" t="str">
        <f>'Result Entry'!DP89</f>
        <v/>
      </c>
      <c r="DP87" s="237">
        <f>'Result Entry'!DQ89</f>
        <v>900</v>
      </c>
      <c r="DQ87" s="238">
        <f>'Result Entry'!DR89</f>
        <v>0</v>
      </c>
      <c r="DR87" s="295">
        <f>'Result Entry'!DS89</f>
        <v>0</v>
      </c>
      <c r="DS87" s="101" t="str">
        <f>'Result Entry'!DT89</f>
        <v/>
      </c>
      <c r="DT87" s="101" t="str">
        <f>'Result Entry'!DU89</f>
        <v/>
      </c>
      <c r="DU87" s="101" t="str">
        <f>'Result Entry'!DV89</f>
        <v/>
      </c>
      <c r="DV87" s="239" t="str">
        <f>'Result Entry'!DW89</f>
        <v/>
      </c>
    </row>
    <row r="88" spans="1:126">
      <c r="A88" s="867"/>
      <c r="B88" s="192">
        <f t="shared" si="1"/>
        <v>0</v>
      </c>
      <c r="C88" s="99">
        <f>'Result Entry'!D90</f>
        <v>0</v>
      </c>
      <c r="D88" s="99">
        <f>'Result Entry'!E90</f>
        <v>0</v>
      </c>
      <c r="E88" s="99">
        <f>'Result Entry'!F90</f>
        <v>0</v>
      </c>
      <c r="F88" s="101">
        <f>'Result Entry'!G90</f>
        <v>0</v>
      </c>
      <c r="G88" s="101">
        <f>'Result Entry'!H90</f>
        <v>0</v>
      </c>
      <c r="H88" s="101">
        <f>'Result Entry'!I90</f>
        <v>0</v>
      </c>
      <c r="I88" s="191">
        <f>'Result Entry'!J90</f>
        <v>0</v>
      </c>
      <c r="J88" s="240">
        <f>'Result Entry'!K90</f>
        <v>0</v>
      </c>
      <c r="K88" s="224">
        <f>'Result Entry'!L90</f>
        <v>0</v>
      </c>
      <c r="L88" s="224">
        <f>'Result Entry'!M90</f>
        <v>0</v>
      </c>
      <c r="M88" s="225">
        <f>'Result Entry'!N90</f>
        <v>0</v>
      </c>
      <c r="N88" s="226">
        <f>'Result Entry'!O90</f>
        <v>0</v>
      </c>
      <c r="O88" s="226">
        <f>'Result Entry'!P90</f>
        <v>0</v>
      </c>
      <c r="P88" s="227">
        <f>'Result Entry'!Q90</f>
        <v>0</v>
      </c>
      <c r="Q88" s="228">
        <f>'Result Entry'!R90</f>
        <v>0</v>
      </c>
      <c r="R88" s="229">
        <f>'Result Entry'!S90</f>
        <v>0</v>
      </c>
      <c r="S88" s="229">
        <f>'Result Entry'!T90</f>
        <v>0</v>
      </c>
      <c r="T88" s="229">
        <f>'Result Entry'!U90</f>
        <v>0</v>
      </c>
      <c r="U88" s="230">
        <f>'Result Entry'!V90</f>
        <v>0</v>
      </c>
      <c r="V88" s="229">
        <f>'Result Entry'!W90</f>
        <v>0</v>
      </c>
      <c r="W88" s="101">
        <f>'Result Entry'!X90</f>
        <v>0</v>
      </c>
      <c r="X88" s="231" t="str">
        <f>'Result Entry'!Y90</f>
        <v/>
      </c>
      <c r="Y88" s="232">
        <f>'Result Entry'!Z90</f>
        <v>0</v>
      </c>
      <c r="Z88" s="224">
        <f>'Result Entry'!AA90</f>
        <v>0</v>
      </c>
      <c r="AA88" s="224">
        <f>'Result Entry'!AB90</f>
        <v>0</v>
      </c>
      <c r="AB88" s="225">
        <f>'Result Entry'!AC90</f>
        <v>0</v>
      </c>
      <c r="AC88" s="226">
        <f>'Result Entry'!AD90</f>
        <v>0</v>
      </c>
      <c r="AD88" s="226">
        <f>'Result Entry'!AE90</f>
        <v>0</v>
      </c>
      <c r="AE88" s="227">
        <f>'Result Entry'!AF90</f>
        <v>0</v>
      </c>
      <c r="AF88" s="228">
        <f>'Result Entry'!AG90</f>
        <v>0</v>
      </c>
      <c r="AG88" s="229">
        <f>'Result Entry'!AH90</f>
        <v>0</v>
      </c>
      <c r="AH88" s="229">
        <f>'Result Entry'!AI90</f>
        <v>0</v>
      </c>
      <c r="AI88" s="229">
        <f>'Result Entry'!AJ90</f>
        <v>0</v>
      </c>
      <c r="AJ88" s="230">
        <f>'Result Entry'!AK90</f>
        <v>0</v>
      </c>
      <c r="AK88" s="229">
        <f>'Result Entry'!AL90</f>
        <v>0</v>
      </c>
      <c r="AL88" s="101">
        <f>'Result Entry'!AM90</f>
        <v>0</v>
      </c>
      <c r="AM88" s="231" t="str">
        <f>'Result Entry'!AN90</f>
        <v/>
      </c>
      <c r="AN88" s="232">
        <f>'Result Entry'!AO90</f>
        <v>0</v>
      </c>
      <c r="AO88" s="224">
        <f>'Result Entry'!AP90</f>
        <v>0</v>
      </c>
      <c r="AP88" s="224">
        <f>'Result Entry'!AQ90</f>
        <v>0</v>
      </c>
      <c r="AQ88" s="225">
        <f>'Result Entry'!AR90</f>
        <v>0</v>
      </c>
      <c r="AR88" s="226">
        <f>'Result Entry'!AS90</f>
        <v>0</v>
      </c>
      <c r="AS88" s="226">
        <f>'Result Entry'!AT90</f>
        <v>0</v>
      </c>
      <c r="AT88" s="227">
        <f>'Result Entry'!AU90</f>
        <v>0</v>
      </c>
      <c r="AU88" s="228">
        <f>'Result Entry'!AV90</f>
        <v>0</v>
      </c>
      <c r="AV88" s="229">
        <f>'Result Entry'!AW90</f>
        <v>0</v>
      </c>
      <c r="AW88" s="229">
        <f>'Result Entry'!AX90</f>
        <v>0</v>
      </c>
      <c r="AX88" s="229">
        <f>'Result Entry'!AY90</f>
        <v>0</v>
      </c>
      <c r="AY88" s="230">
        <f>'Result Entry'!AZ90</f>
        <v>0</v>
      </c>
      <c r="AZ88" s="229">
        <f>'Result Entry'!BA90</f>
        <v>0</v>
      </c>
      <c r="BA88" s="101">
        <f>'Result Entry'!BB90</f>
        <v>0</v>
      </c>
      <c r="BB88" s="231" t="str">
        <f>'Result Entry'!BC90</f>
        <v/>
      </c>
      <c r="BC88" s="232">
        <f>'Result Entry'!BD90</f>
        <v>0</v>
      </c>
      <c r="BD88" s="224">
        <f>'Result Entry'!BE90</f>
        <v>0</v>
      </c>
      <c r="BE88" s="224">
        <f>'Result Entry'!BF90</f>
        <v>0</v>
      </c>
      <c r="BF88" s="225">
        <f>'Result Entry'!BG90</f>
        <v>0</v>
      </c>
      <c r="BG88" s="226">
        <f>'Result Entry'!BH90</f>
        <v>0</v>
      </c>
      <c r="BH88" s="226">
        <f>'Result Entry'!BI90</f>
        <v>0</v>
      </c>
      <c r="BI88" s="227">
        <f>'Result Entry'!BJ90</f>
        <v>0</v>
      </c>
      <c r="BJ88" s="228">
        <f>'Result Entry'!BK90</f>
        <v>0</v>
      </c>
      <c r="BK88" s="229">
        <f>'Result Entry'!BL90</f>
        <v>0</v>
      </c>
      <c r="BL88" s="229">
        <f>'Result Entry'!BM90</f>
        <v>0</v>
      </c>
      <c r="BM88" s="229">
        <f>'Result Entry'!BN90</f>
        <v>0</v>
      </c>
      <c r="BN88" s="230">
        <f>'Result Entry'!BO90</f>
        <v>0</v>
      </c>
      <c r="BO88" s="229">
        <f>'Result Entry'!BP90</f>
        <v>0</v>
      </c>
      <c r="BP88" s="101">
        <f>'Result Entry'!BQ90</f>
        <v>0</v>
      </c>
      <c r="BQ88" s="231" t="str">
        <f>'Result Entry'!BR90</f>
        <v/>
      </c>
      <c r="BR88" s="232">
        <f>'Result Entry'!BS90</f>
        <v>0</v>
      </c>
      <c r="BS88" s="224">
        <f>'Result Entry'!BT90</f>
        <v>0</v>
      </c>
      <c r="BT88" s="224">
        <f>'Result Entry'!BU90</f>
        <v>0</v>
      </c>
      <c r="BU88" s="225">
        <f>'Result Entry'!BV90</f>
        <v>0</v>
      </c>
      <c r="BV88" s="226">
        <f>'Result Entry'!BW90</f>
        <v>0</v>
      </c>
      <c r="BW88" s="226">
        <f>'Result Entry'!BX90</f>
        <v>0</v>
      </c>
      <c r="BX88" s="227">
        <f>'Result Entry'!BY90</f>
        <v>0</v>
      </c>
      <c r="BY88" s="228">
        <f>'Result Entry'!BZ90</f>
        <v>0</v>
      </c>
      <c r="BZ88" s="229">
        <f>'Result Entry'!CA90</f>
        <v>0</v>
      </c>
      <c r="CA88" s="229">
        <f>'Result Entry'!CB90</f>
        <v>0</v>
      </c>
      <c r="CB88" s="229">
        <f>'Result Entry'!CC90</f>
        <v>0</v>
      </c>
      <c r="CC88" s="230">
        <f>'Result Entry'!CD90</f>
        <v>0</v>
      </c>
      <c r="CD88" s="229">
        <f>'Result Entry'!CE90</f>
        <v>0</v>
      </c>
      <c r="CE88" s="101">
        <f>'Result Entry'!CF90</f>
        <v>0</v>
      </c>
      <c r="CF88" s="231" t="str">
        <f>'Result Entry'!CG90</f>
        <v/>
      </c>
      <c r="CG88" s="241">
        <f>'Result Entry'!CH90</f>
        <v>0</v>
      </c>
      <c r="CH88" s="234">
        <f>'Result Entry'!CI90</f>
        <v>0</v>
      </c>
      <c r="CI88" s="234">
        <f>'Result Entry'!CJ90</f>
        <v>0</v>
      </c>
      <c r="CJ88" s="234">
        <f>'Result Entry'!CK90</f>
        <v>0</v>
      </c>
      <c r="CK88" s="234">
        <f>'Result Entry'!CL90</f>
        <v>0</v>
      </c>
      <c r="CL88" s="242">
        <f>'Result Entry'!CM90</f>
        <v>0</v>
      </c>
      <c r="CM88" s="101">
        <f>'Result Entry'!CN90</f>
        <v>0</v>
      </c>
      <c r="CN88" s="231" t="str">
        <f>'Result Entry'!CO90</f>
        <v/>
      </c>
      <c r="CO88" s="241">
        <f>'Result Entry'!CP90</f>
        <v>0</v>
      </c>
      <c r="CP88" s="234">
        <f>'Result Entry'!CQ90</f>
        <v>0</v>
      </c>
      <c r="CQ88" s="234">
        <f>'Result Entry'!CR90</f>
        <v>0</v>
      </c>
      <c r="CR88" s="234">
        <f>'Result Entry'!CS90</f>
        <v>0</v>
      </c>
      <c r="CS88" s="234">
        <f>'Result Entry'!CT90</f>
        <v>0</v>
      </c>
      <c r="CT88" s="242">
        <f>'Result Entry'!CU90</f>
        <v>0</v>
      </c>
      <c r="CU88" s="101">
        <f>'Result Entry'!CV90</f>
        <v>0</v>
      </c>
      <c r="CV88" s="231" t="str">
        <f>'Result Entry'!CW90</f>
        <v/>
      </c>
      <c r="CW88" s="241">
        <f>'Result Entry'!CX90</f>
        <v>0</v>
      </c>
      <c r="CX88" s="234">
        <f>'Result Entry'!CY90</f>
        <v>0</v>
      </c>
      <c r="CY88" s="234">
        <f>'Result Entry'!CZ90</f>
        <v>0</v>
      </c>
      <c r="CZ88" s="234">
        <f>'Result Entry'!DA90</f>
        <v>0</v>
      </c>
      <c r="DA88" s="234">
        <f>'Result Entry'!DB90</f>
        <v>0</v>
      </c>
      <c r="DB88" s="242">
        <f>'Result Entry'!DC90</f>
        <v>0</v>
      </c>
      <c r="DC88" s="101">
        <f>'Result Entry'!DD90</f>
        <v>0</v>
      </c>
      <c r="DD88" s="231" t="str">
        <f>'Result Entry'!DE90</f>
        <v/>
      </c>
      <c r="DE88" s="241">
        <f>'Result Entry'!DF90</f>
        <v>0</v>
      </c>
      <c r="DF88" s="234">
        <f>'Result Entry'!DG90</f>
        <v>0</v>
      </c>
      <c r="DG88" s="234">
        <f>'Result Entry'!DH90</f>
        <v>0</v>
      </c>
      <c r="DH88" s="234">
        <f>'Result Entry'!DI90</f>
        <v>0</v>
      </c>
      <c r="DI88" s="234">
        <f>'Result Entry'!DJ90</f>
        <v>0</v>
      </c>
      <c r="DJ88" s="242">
        <f>'Result Entry'!DK90</f>
        <v>0</v>
      </c>
      <c r="DK88" s="101" t="str">
        <f>'Result Entry'!DL90</f>
        <v/>
      </c>
      <c r="DL88" s="231" t="str">
        <f>'Result Entry'!DM90</f>
        <v/>
      </c>
      <c r="DM88" s="243">
        <f>'Result Entry'!DN90</f>
        <v>0</v>
      </c>
      <c r="DN88" s="244">
        <f>'Result Entry'!DO90</f>
        <v>0</v>
      </c>
      <c r="DO88" s="245" t="str">
        <f>'Result Entry'!DP90</f>
        <v/>
      </c>
      <c r="DP88" s="237">
        <f>'Result Entry'!DQ90</f>
        <v>900</v>
      </c>
      <c r="DQ88" s="238">
        <f>'Result Entry'!DR90</f>
        <v>0</v>
      </c>
      <c r="DR88" s="295">
        <f>'Result Entry'!DS90</f>
        <v>0</v>
      </c>
      <c r="DS88" s="101" t="str">
        <f>'Result Entry'!DT90</f>
        <v/>
      </c>
      <c r="DT88" s="101" t="str">
        <f>'Result Entry'!DU90</f>
        <v/>
      </c>
      <c r="DU88" s="101" t="str">
        <f>'Result Entry'!DV90</f>
        <v/>
      </c>
      <c r="DV88" s="239" t="str">
        <f>'Result Entry'!DW90</f>
        <v/>
      </c>
    </row>
    <row r="89" spans="1:126">
      <c r="A89" s="867"/>
      <c r="B89" s="192">
        <f t="shared" si="1"/>
        <v>0</v>
      </c>
      <c r="C89" s="99">
        <f>'Result Entry'!D91</f>
        <v>0</v>
      </c>
      <c r="D89" s="99">
        <f>'Result Entry'!E91</f>
        <v>0</v>
      </c>
      <c r="E89" s="99">
        <f>'Result Entry'!F91</f>
        <v>0</v>
      </c>
      <c r="F89" s="101">
        <f>'Result Entry'!G91</f>
        <v>0</v>
      </c>
      <c r="G89" s="101">
        <f>'Result Entry'!H91</f>
        <v>0</v>
      </c>
      <c r="H89" s="101">
        <f>'Result Entry'!I91</f>
        <v>0</v>
      </c>
      <c r="I89" s="191">
        <f>'Result Entry'!J91</f>
        <v>0</v>
      </c>
      <c r="J89" s="240">
        <f>'Result Entry'!K91</f>
        <v>0</v>
      </c>
      <c r="K89" s="224">
        <f>'Result Entry'!L91</f>
        <v>0</v>
      </c>
      <c r="L89" s="224">
        <f>'Result Entry'!M91</f>
        <v>0</v>
      </c>
      <c r="M89" s="225">
        <f>'Result Entry'!N91</f>
        <v>0</v>
      </c>
      <c r="N89" s="226">
        <f>'Result Entry'!O91</f>
        <v>0</v>
      </c>
      <c r="O89" s="226">
        <f>'Result Entry'!P91</f>
        <v>0</v>
      </c>
      <c r="P89" s="227">
        <f>'Result Entry'!Q91</f>
        <v>0</v>
      </c>
      <c r="Q89" s="228">
        <f>'Result Entry'!R91</f>
        <v>0</v>
      </c>
      <c r="R89" s="229">
        <f>'Result Entry'!S91</f>
        <v>0</v>
      </c>
      <c r="S89" s="229">
        <f>'Result Entry'!T91</f>
        <v>0</v>
      </c>
      <c r="T89" s="229">
        <f>'Result Entry'!U91</f>
        <v>0</v>
      </c>
      <c r="U89" s="230">
        <f>'Result Entry'!V91</f>
        <v>0</v>
      </c>
      <c r="V89" s="229">
        <f>'Result Entry'!W91</f>
        <v>0</v>
      </c>
      <c r="W89" s="101">
        <f>'Result Entry'!X91</f>
        <v>0</v>
      </c>
      <c r="X89" s="231" t="str">
        <f>'Result Entry'!Y91</f>
        <v/>
      </c>
      <c r="Y89" s="232">
        <f>'Result Entry'!Z91</f>
        <v>0</v>
      </c>
      <c r="Z89" s="224">
        <f>'Result Entry'!AA91</f>
        <v>0</v>
      </c>
      <c r="AA89" s="224">
        <f>'Result Entry'!AB91</f>
        <v>0</v>
      </c>
      <c r="AB89" s="225">
        <f>'Result Entry'!AC91</f>
        <v>0</v>
      </c>
      <c r="AC89" s="226">
        <f>'Result Entry'!AD91</f>
        <v>0</v>
      </c>
      <c r="AD89" s="226">
        <f>'Result Entry'!AE91</f>
        <v>0</v>
      </c>
      <c r="AE89" s="227">
        <f>'Result Entry'!AF91</f>
        <v>0</v>
      </c>
      <c r="AF89" s="228">
        <f>'Result Entry'!AG91</f>
        <v>0</v>
      </c>
      <c r="AG89" s="229">
        <f>'Result Entry'!AH91</f>
        <v>0</v>
      </c>
      <c r="AH89" s="229">
        <f>'Result Entry'!AI91</f>
        <v>0</v>
      </c>
      <c r="AI89" s="229">
        <f>'Result Entry'!AJ91</f>
        <v>0</v>
      </c>
      <c r="AJ89" s="230">
        <f>'Result Entry'!AK91</f>
        <v>0</v>
      </c>
      <c r="AK89" s="229">
        <f>'Result Entry'!AL91</f>
        <v>0</v>
      </c>
      <c r="AL89" s="101">
        <f>'Result Entry'!AM91</f>
        <v>0</v>
      </c>
      <c r="AM89" s="231" t="str">
        <f>'Result Entry'!AN91</f>
        <v/>
      </c>
      <c r="AN89" s="232">
        <f>'Result Entry'!AO91</f>
        <v>0</v>
      </c>
      <c r="AO89" s="224">
        <f>'Result Entry'!AP91</f>
        <v>0</v>
      </c>
      <c r="AP89" s="224">
        <f>'Result Entry'!AQ91</f>
        <v>0</v>
      </c>
      <c r="AQ89" s="225">
        <f>'Result Entry'!AR91</f>
        <v>0</v>
      </c>
      <c r="AR89" s="226">
        <f>'Result Entry'!AS91</f>
        <v>0</v>
      </c>
      <c r="AS89" s="226">
        <f>'Result Entry'!AT91</f>
        <v>0</v>
      </c>
      <c r="AT89" s="227">
        <f>'Result Entry'!AU91</f>
        <v>0</v>
      </c>
      <c r="AU89" s="228">
        <f>'Result Entry'!AV91</f>
        <v>0</v>
      </c>
      <c r="AV89" s="229">
        <f>'Result Entry'!AW91</f>
        <v>0</v>
      </c>
      <c r="AW89" s="229">
        <f>'Result Entry'!AX91</f>
        <v>0</v>
      </c>
      <c r="AX89" s="229">
        <f>'Result Entry'!AY91</f>
        <v>0</v>
      </c>
      <c r="AY89" s="230">
        <f>'Result Entry'!AZ91</f>
        <v>0</v>
      </c>
      <c r="AZ89" s="229">
        <f>'Result Entry'!BA91</f>
        <v>0</v>
      </c>
      <c r="BA89" s="101">
        <f>'Result Entry'!BB91</f>
        <v>0</v>
      </c>
      <c r="BB89" s="231" t="str">
        <f>'Result Entry'!BC91</f>
        <v/>
      </c>
      <c r="BC89" s="232">
        <f>'Result Entry'!BD91</f>
        <v>0</v>
      </c>
      <c r="BD89" s="224">
        <f>'Result Entry'!BE91</f>
        <v>0</v>
      </c>
      <c r="BE89" s="224">
        <f>'Result Entry'!BF91</f>
        <v>0</v>
      </c>
      <c r="BF89" s="225">
        <f>'Result Entry'!BG91</f>
        <v>0</v>
      </c>
      <c r="BG89" s="226">
        <f>'Result Entry'!BH91</f>
        <v>0</v>
      </c>
      <c r="BH89" s="226">
        <f>'Result Entry'!BI91</f>
        <v>0</v>
      </c>
      <c r="BI89" s="227">
        <f>'Result Entry'!BJ91</f>
        <v>0</v>
      </c>
      <c r="BJ89" s="228">
        <f>'Result Entry'!BK91</f>
        <v>0</v>
      </c>
      <c r="BK89" s="229">
        <f>'Result Entry'!BL91</f>
        <v>0</v>
      </c>
      <c r="BL89" s="229">
        <f>'Result Entry'!BM91</f>
        <v>0</v>
      </c>
      <c r="BM89" s="229">
        <f>'Result Entry'!BN91</f>
        <v>0</v>
      </c>
      <c r="BN89" s="230">
        <f>'Result Entry'!BO91</f>
        <v>0</v>
      </c>
      <c r="BO89" s="229">
        <f>'Result Entry'!BP91</f>
        <v>0</v>
      </c>
      <c r="BP89" s="101">
        <f>'Result Entry'!BQ91</f>
        <v>0</v>
      </c>
      <c r="BQ89" s="231" t="str">
        <f>'Result Entry'!BR91</f>
        <v/>
      </c>
      <c r="BR89" s="232">
        <f>'Result Entry'!BS91</f>
        <v>0</v>
      </c>
      <c r="BS89" s="224">
        <f>'Result Entry'!BT91</f>
        <v>0</v>
      </c>
      <c r="BT89" s="224">
        <f>'Result Entry'!BU91</f>
        <v>0</v>
      </c>
      <c r="BU89" s="225">
        <f>'Result Entry'!BV91</f>
        <v>0</v>
      </c>
      <c r="BV89" s="226">
        <f>'Result Entry'!BW91</f>
        <v>0</v>
      </c>
      <c r="BW89" s="226">
        <f>'Result Entry'!BX91</f>
        <v>0</v>
      </c>
      <c r="BX89" s="227">
        <f>'Result Entry'!BY91</f>
        <v>0</v>
      </c>
      <c r="BY89" s="228">
        <f>'Result Entry'!BZ91</f>
        <v>0</v>
      </c>
      <c r="BZ89" s="229">
        <f>'Result Entry'!CA91</f>
        <v>0</v>
      </c>
      <c r="CA89" s="229">
        <f>'Result Entry'!CB91</f>
        <v>0</v>
      </c>
      <c r="CB89" s="229">
        <f>'Result Entry'!CC91</f>
        <v>0</v>
      </c>
      <c r="CC89" s="230">
        <f>'Result Entry'!CD91</f>
        <v>0</v>
      </c>
      <c r="CD89" s="229">
        <f>'Result Entry'!CE91</f>
        <v>0</v>
      </c>
      <c r="CE89" s="101">
        <f>'Result Entry'!CF91</f>
        <v>0</v>
      </c>
      <c r="CF89" s="231" t="str">
        <f>'Result Entry'!CG91</f>
        <v/>
      </c>
      <c r="CG89" s="241">
        <f>'Result Entry'!CH91</f>
        <v>0</v>
      </c>
      <c r="CH89" s="234">
        <f>'Result Entry'!CI91</f>
        <v>0</v>
      </c>
      <c r="CI89" s="234">
        <f>'Result Entry'!CJ91</f>
        <v>0</v>
      </c>
      <c r="CJ89" s="234">
        <f>'Result Entry'!CK91</f>
        <v>0</v>
      </c>
      <c r="CK89" s="234">
        <f>'Result Entry'!CL91</f>
        <v>0</v>
      </c>
      <c r="CL89" s="242">
        <f>'Result Entry'!CM91</f>
        <v>0</v>
      </c>
      <c r="CM89" s="101">
        <f>'Result Entry'!CN91</f>
        <v>0</v>
      </c>
      <c r="CN89" s="231" t="str">
        <f>'Result Entry'!CO91</f>
        <v/>
      </c>
      <c r="CO89" s="241">
        <f>'Result Entry'!CP91</f>
        <v>0</v>
      </c>
      <c r="CP89" s="234">
        <f>'Result Entry'!CQ91</f>
        <v>0</v>
      </c>
      <c r="CQ89" s="234">
        <f>'Result Entry'!CR91</f>
        <v>0</v>
      </c>
      <c r="CR89" s="234">
        <f>'Result Entry'!CS91</f>
        <v>0</v>
      </c>
      <c r="CS89" s="234">
        <f>'Result Entry'!CT91</f>
        <v>0</v>
      </c>
      <c r="CT89" s="242">
        <f>'Result Entry'!CU91</f>
        <v>0</v>
      </c>
      <c r="CU89" s="101">
        <f>'Result Entry'!CV91</f>
        <v>0</v>
      </c>
      <c r="CV89" s="231" t="str">
        <f>'Result Entry'!CW91</f>
        <v/>
      </c>
      <c r="CW89" s="241">
        <f>'Result Entry'!CX91</f>
        <v>0</v>
      </c>
      <c r="CX89" s="234">
        <f>'Result Entry'!CY91</f>
        <v>0</v>
      </c>
      <c r="CY89" s="234">
        <f>'Result Entry'!CZ91</f>
        <v>0</v>
      </c>
      <c r="CZ89" s="234">
        <f>'Result Entry'!DA91</f>
        <v>0</v>
      </c>
      <c r="DA89" s="234">
        <f>'Result Entry'!DB91</f>
        <v>0</v>
      </c>
      <c r="DB89" s="242">
        <f>'Result Entry'!DC91</f>
        <v>0</v>
      </c>
      <c r="DC89" s="101">
        <f>'Result Entry'!DD91</f>
        <v>0</v>
      </c>
      <c r="DD89" s="231" t="str">
        <f>'Result Entry'!DE91</f>
        <v/>
      </c>
      <c r="DE89" s="241">
        <f>'Result Entry'!DF91</f>
        <v>0</v>
      </c>
      <c r="DF89" s="234">
        <f>'Result Entry'!DG91</f>
        <v>0</v>
      </c>
      <c r="DG89" s="234">
        <f>'Result Entry'!DH91</f>
        <v>0</v>
      </c>
      <c r="DH89" s="234">
        <f>'Result Entry'!DI91</f>
        <v>0</v>
      </c>
      <c r="DI89" s="234">
        <f>'Result Entry'!DJ91</f>
        <v>0</v>
      </c>
      <c r="DJ89" s="242">
        <f>'Result Entry'!DK91</f>
        <v>0</v>
      </c>
      <c r="DK89" s="101" t="str">
        <f>'Result Entry'!DL91</f>
        <v/>
      </c>
      <c r="DL89" s="231" t="str">
        <f>'Result Entry'!DM91</f>
        <v/>
      </c>
      <c r="DM89" s="243">
        <f>'Result Entry'!DN91</f>
        <v>0</v>
      </c>
      <c r="DN89" s="244">
        <f>'Result Entry'!DO91</f>
        <v>0</v>
      </c>
      <c r="DO89" s="245" t="str">
        <f>'Result Entry'!DP91</f>
        <v/>
      </c>
      <c r="DP89" s="237">
        <f>'Result Entry'!DQ91</f>
        <v>900</v>
      </c>
      <c r="DQ89" s="238">
        <f>'Result Entry'!DR91</f>
        <v>0</v>
      </c>
      <c r="DR89" s="295">
        <f>'Result Entry'!DS91</f>
        <v>0</v>
      </c>
      <c r="DS89" s="101" t="str">
        <f>'Result Entry'!DT91</f>
        <v/>
      </c>
      <c r="DT89" s="101" t="str">
        <f>'Result Entry'!DU91</f>
        <v/>
      </c>
      <c r="DU89" s="101" t="str">
        <f>'Result Entry'!DV91</f>
        <v/>
      </c>
      <c r="DV89" s="239" t="str">
        <f>'Result Entry'!DW91</f>
        <v/>
      </c>
    </row>
    <row r="90" spans="1:126">
      <c r="A90" s="867"/>
      <c r="B90" s="192">
        <f t="shared" si="1"/>
        <v>0</v>
      </c>
      <c r="C90" s="99">
        <f>'Result Entry'!D92</f>
        <v>0</v>
      </c>
      <c r="D90" s="99">
        <f>'Result Entry'!E92</f>
        <v>0</v>
      </c>
      <c r="E90" s="99">
        <f>'Result Entry'!F92</f>
        <v>0</v>
      </c>
      <c r="F90" s="101">
        <f>'Result Entry'!G92</f>
        <v>0</v>
      </c>
      <c r="G90" s="101">
        <f>'Result Entry'!H92</f>
        <v>0</v>
      </c>
      <c r="H90" s="101">
        <f>'Result Entry'!I92</f>
        <v>0</v>
      </c>
      <c r="I90" s="191">
        <f>'Result Entry'!J92</f>
        <v>0</v>
      </c>
      <c r="J90" s="240">
        <f>'Result Entry'!K92</f>
        <v>0</v>
      </c>
      <c r="K90" s="224">
        <f>'Result Entry'!L92</f>
        <v>0</v>
      </c>
      <c r="L90" s="224">
        <f>'Result Entry'!M92</f>
        <v>0</v>
      </c>
      <c r="M90" s="225">
        <f>'Result Entry'!N92</f>
        <v>0</v>
      </c>
      <c r="N90" s="226">
        <f>'Result Entry'!O92</f>
        <v>0</v>
      </c>
      <c r="O90" s="226">
        <f>'Result Entry'!P92</f>
        <v>0</v>
      </c>
      <c r="P90" s="227">
        <f>'Result Entry'!Q92</f>
        <v>0</v>
      </c>
      <c r="Q90" s="228">
        <f>'Result Entry'!R92</f>
        <v>0</v>
      </c>
      <c r="R90" s="229">
        <f>'Result Entry'!S92</f>
        <v>0</v>
      </c>
      <c r="S90" s="229">
        <f>'Result Entry'!T92</f>
        <v>0</v>
      </c>
      <c r="T90" s="229">
        <f>'Result Entry'!U92</f>
        <v>0</v>
      </c>
      <c r="U90" s="230">
        <f>'Result Entry'!V92</f>
        <v>0</v>
      </c>
      <c r="V90" s="229">
        <f>'Result Entry'!W92</f>
        <v>0</v>
      </c>
      <c r="W90" s="101">
        <f>'Result Entry'!X92</f>
        <v>0</v>
      </c>
      <c r="X90" s="231" t="str">
        <f>'Result Entry'!Y92</f>
        <v/>
      </c>
      <c r="Y90" s="232">
        <f>'Result Entry'!Z92</f>
        <v>0</v>
      </c>
      <c r="Z90" s="224">
        <f>'Result Entry'!AA92</f>
        <v>0</v>
      </c>
      <c r="AA90" s="224">
        <f>'Result Entry'!AB92</f>
        <v>0</v>
      </c>
      <c r="AB90" s="225">
        <f>'Result Entry'!AC92</f>
        <v>0</v>
      </c>
      <c r="AC90" s="226">
        <f>'Result Entry'!AD92</f>
        <v>0</v>
      </c>
      <c r="AD90" s="226">
        <f>'Result Entry'!AE92</f>
        <v>0</v>
      </c>
      <c r="AE90" s="227">
        <f>'Result Entry'!AF92</f>
        <v>0</v>
      </c>
      <c r="AF90" s="228">
        <f>'Result Entry'!AG92</f>
        <v>0</v>
      </c>
      <c r="AG90" s="229">
        <f>'Result Entry'!AH92</f>
        <v>0</v>
      </c>
      <c r="AH90" s="229">
        <f>'Result Entry'!AI92</f>
        <v>0</v>
      </c>
      <c r="AI90" s="229">
        <f>'Result Entry'!AJ92</f>
        <v>0</v>
      </c>
      <c r="AJ90" s="230">
        <f>'Result Entry'!AK92</f>
        <v>0</v>
      </c>
      <c r="AK90" s="229">
        <f>'Result Entry'!AL92</f>
        <v>0</v>
      </c>
      <c r="AL90" s="101">
        <f>'Result Entry'!AM92</f>
        <v>0</v>
      </c>
      <c r="AM90" s="231" t="str">
        <f>'Result Entry'!AN92</f>
        <v/>
      </c>
      <c r="AN90" s="232">
        <f>'Result Entry'!AO92</f>
        <v>0</v>
      </c>
      <c r="AO90" s="224">
        <f>'Result Entry'!AP92</f>
        <v>0</v>
      </c>
      <c r="AP90" s="224">
        <f>'Result Entry'!AQ92</f>
        <v>0</v>
      </c>
      <c r="AQ90" s="225">
        <f>'Result Entry'!AR92</f>
        <v>0</v>
      </c>
      <c r="AR90" s="226">
        <f>'Result Entry'!AS92</f>
        <v>0</v>
      </c>
      <c r="AS90" s="226">
        <f>'Result Entry'!AT92</f>
        <v>0</v>
      </c>
      <c r="AT90" s="227">
        <f>'Result Entry'!AU92</f>
        <v>0</v>
      </c>
      <c r="AU90" s="228">
        <f>'Result Entry'!AV92</f>
        <v>0</v>
      </c>
      <c r="AV90" s="229">
        <f>'Result Entry'!AW92</f>
        <v>0</v>
      </c>
      <c r="AW90" s="229">
        <f>'Result Entry'!AX92</f>
        <v>0</v>
      </c>
      <c r="AX90" s="229">
        <f>'Result Entry'!AY92</f>
        <v>0</v>
      </c>
      <c r="AY90" s="230">
        <f>'Result Entry'!AZ92</f>
        <v>0</v>
      </c>
      <c r="AZ90" s="229">
        <f>'Result Entry'!BA92</f>
        <v>0</v>
      </c>
      <c r="BA90" s="101">
        <f>'Result Entry'!BB92</f>
        <v>0</v>
      </c>
      <c r="BB90" s="231" t="str">
        <f>'Result Entry'!BC92</f>
        <v/>
      </c>
      <c r="BC90" s="232">
        <f>'Result Entry'!BD92</f>
        <v>0</v>
      </c>
      <c r="BD90" s="224">
        <f>'Result Entry'!BE92</f>
        <v>0</v>
      </c>
      <c r="BE90" s="224">
        <f>'Result Entry'!BF92</f>
        <v>0</v>
      </c>
      <c r="BF90" s="225">
        <f>'Result Entry'!BG92</f>
        <v>0</v>
      </c>
      <c r="BG90" s="226">
        <f>'Result Entry'!BH92</f>
        <v>0</v>
      </c>
      <c r="BH90" s="226">
        <f>'Result Entry'!BI92</f>
        <v>0</v>
      </c>
      <c r="BI90" s="227">
        <f>'Result Entry'!BJ92</f>
        <v>0</v>
      </c>
      <c r="BJ90" s="228">
        <f>'Result Entry'!BK92</f>
        <v>0</v>
      </c>
      <c r="BK90" s="229">
        <f>'Result Entry'!BL92</f>
        <v>0</v>
      </c>
      <c r="BL90" s="229">
        <f>'Result Entry'!BM92</f>
        <v>0</v>
      </c>
      <c r="BM90" s="229">
        <f>'Result Entry'!BN92</f>
        <v>0</v>
      </c>
      <c r="BN90" s="230">
        <f>'Result Entry'!BO92</f>
        <v>0</v>
      </c>
      <c r="BO90" s="229">
        <f>'Result Entry'!BP92</f>
        <v>0</v>
      </c>
      <c r="BP90" s="101">
        <f>'Result Entry'!BQ92</f>
        <v>0</v>
      </c>
      <c r="BQ90" s="231" t="str">
        <f>'Result Entry'!BR92</f>
        <v/>
      </c>
      <c r="BR90" s="232">
        <f>'Result Entry'!BS92</f>
        <v>0</v>
      </c>
      <c r="BS90" s="224">
        <f>'Result Entry'!BT92</f>
        <v>0</v>
      </c>
      <c r="BT90" s="224">
        <f>'Result Entry'!BU92</f>
        <v>0</v>
      </c>
      <c r="BU90" s="225">
        <f>'Result Entry'!BV92</f>
        <v>0</v>
      </c>
      <c r="BV90" s="226">
        <f>'Result Entry'!BW92</f>
        <v>0</v>
      </c>
      <c r="BW90" s="226">
        <f>'Result Entry'!BX92</f>
        <v>0</v>
      </c>
      <c r="BX90" s="227">
        <f>'Result Entry'!BY92</f>
        <v>0</v>
      </c>
      <c r="BY90" s="228">
        <f>'Result Entry'!BZ92</f>
        <v>0</v>
      </c>
      <c r="BZ90" s="229">
        <f>'Result Entry'!CA92</f>
        <v>0</v>
      </c>
      <c r="CA90" s="229">
        <f>'Result Entry'!CB92</f>
        <v>0</v>
      </c>
      <c r="CB90" s="229">
        <f>'Result Entry'!CC92</f>
        <v>0</v>
      </c>
      <c r="CC90" s="230">
        <f>'Result Entry'!CD92</f>
        <v>0</v>
      </c>
      <c r="CD90" s="229">
        <f>'Result Entry'!CE92</f>
        <v>0</v>
      </c>
      <c r="CE90" s="101">
        <f>'Result Entry'!CF92</f>
        <v>0</v>
      </c>
      <c r="CF90" s="231" t="str">
        <f>'Result Entry'!CG92</f>
        <v/>
      </c>
      <c r="CG90" s="241">
        <f>'Result Entry'!CH92</f>
        <v>0</v>
      </c>
      <c r="CH90" s="234">
        <f>'Result Entry'!CI92</f>
        <v>0</v>
      </c>
      <c r="CI90" s="234">
        <f>'Result Entry'!CJ92</f>
        <v>0</v>
      </c>
      <c r="CJ90" s="234">
        <f>'Result Entry'!CK92</f>
        <v>0</v>
      </c>
      <c r="CK90" s="234">
        <f>'Result Entry'!CL92</f>
        <v>0</v>
      </c>
      <c r="CL90" s="242">
        <f>'Result Entry'!CM92</f>
        <v>0</v>
      </c>
      <c r="CM90" s="101">
        <f>'Result Entry'!CN92</f>
        <v>0</v>
      </c>
      <c r="CN90" s="231" t="str">
        <f>'Result Entry'!CO92</f>
        <v/>
      </c>
      <c r="CO90" s="241">
        <f>'Result Entry'!CP92</f>
        <v>0</v>
      </c>
      <c r="CP90" s="234">
        <f>'Result Entry'!CQ92</f>
        <v>0</v>
      </c>
      <c r="CQ90" s="234">
        <f>'Result Entry'!CR92</f>
        <v>0</v>
      </c>
      <c r="CR90" s="234">
        <f>'Result Entry'!CS92</f>
        <v>0</v>
      </c>
      <c r="CS90" s="234">
        <f>'Result Entry'!CT92</f>
        <v>0</v>
      </c>
      <c r="CT90" s="242">
        <f>'Result Entry'!CU92</f>
        <v>0</v>
      </c>
      <c r="CU90" s="101">
        <f>'Result Entry'!CV92</f>
        <v>0</v>
      </c>
      <c r="CV90" s="231" t="str">
        <f>'Result Entry'!CW92</f>
        <v/>
      </c>
      <c r="CW90" s="241">
        <f>'Result Entry'!CX92</f>
        <v>0</v>
      </c>
      <c r="CX90" s="234">
        <f>'Result Entry'!CY92</f>
        <v>0</v>
      </c>
      <c r="CY90" s="234">
        <f>'Result Entry'!CZ92</f>
        <v>0</v>
      </c>
      <c r="CZ90" s="234">
        <f>'Result Entry'!DA92</f>
        <v>0</v>
      </c>
      <c r="DA90" s="234">
        <f>'Result Entry'!DB92</f>
        <v>0</v>
      </c>
      <c r="DB90" s="242">
        <f>'Result Entry'!DC92</f>
        <v>0</v>
      </c>
      <c r="DC90" s="101">
        <f>'Result Entry'!DD92</f>
        <v>0</v>
      </c>
      <c r="DD90" s="231" t="str">
        <f>'Result Entry'!DE92</f>
        <v/>
      </c>
      <c r="DE90" s="241">
        <f>'Result Entry'!DF92</f>
        <v>0</v>
      </c>
      <c r="DF90" s="234">
        <f>'Result Entry'!DG92</f>
        <v>0</v>
      </c>
      <c r="DG90" s="234">
        <f>'Result Entry'!DH92</f>
        <v>0</v>
      </c>
      <c r="DH90" s="234">
        <f>'Result Entry'!DI92</f>
        <v>0</v>
      </c>
      <c r="DI90" s="234">
        <f>'Result Entry'!DJ92</f>
        <v>0</v>
      </c>
      <c r="DJ90" s="242">
        <f>'Result Entry'!DK92</f>
        <v>0</v>
      </c>
      <c r="DK90" s="101" t="str">
        <f>'Result Entry'!DL92</f>
        <v/>
      </c>
      <c r="DL90" s="231" t="str">
        <f>'Result Entry'!DM92</f>
        <v/>
      </c>
      <c r="DM90" s="243">
        <f>'Result Entry'!DN92</f>
        <v>0</v>
      </c>
      <c r="DN90" s="244">
        <f>'Result Entry'!DO92</f>
        <v>0</v>
      </c>
      <c r="DO90" s="245" t="str">
        <f>'Result Entry'!DP92</f>
        <v/>
      </c>
      <c r="DP90" s="237">
        <f>'Result Entry'!DQ92</f>
        <v>900</v>
      </c>
      <c r="DQ90" s="238">
        <f>'Result Entry'!DR92</f>
        <v>0</v>
      </c>
      <c r="DR90" s="295">
        <f>'Result Entry'!DS92</f>
        <v>0</v>
      </c>
      <c r="DS90" s="101" t="str">
        <f>'Result Entry'!DT92</f>
        <v/>
      </c>
      <c r="DT90" s="101" t="str">
        <f>'Result Entry'!DU92</f>
        <v/>
      </c>
      <c r="DU90" s="101" t="str">
        <f>'Result Entry'!DV92</f>
        <v/>
      </c>
      <c r="DV90" s="239" t="str">
        <f>'Result Entry'!DW92</f>
        <v/>
      </c>
    </row>
    <row r="91" spans="1:126">
      <c r="A91" s="867"/>
      <c r="B91" s="192">
        <f t="shared" si="1"/>
        <v>0</v>
      </c>
      <c r="C91" s="99">
        <f>'Result Entry'!D93</f>
        <v>0</v>
      </c>
      <c r="D91" s="99">
        <f>'Result Entry'!E93</f>
        <v>0</v>
      </c>
      <c r="E91" s="99">
        <f>'Result Entry'!F93</f>
        <v>0</v>
      </c>
      <c r="F91" s="101">
        <f>'Result Entry'!G93</f>
        <v>0</v>
      </c>
      <c r="G91" s="101">
        <f>'Result Entry'!H93</f>
        <v>0</v>
      </c>
      <c r="H91" s="101">
        <f>'Result Entry'!I93</f>
        <v>0</v>
      </c>
      <c r="I91" s="191">
        <f>'Result Entry'!J93</f>
        <v>0</v>
      </c>
      <c r="J91" s="240">
        <f>'Result Entry'!K93</f>
        <v>0</v>
      </c>
      <c r="K91" s="224">
        <f>'Result Entry'!L93</f>
        <v>0</v>
      </c>
      <c r="L91" s="224">
        <f>'Result Entry'!M93</f>
        <v>0</v>
      </c>
      <c r="M91" s="225">
        <f>'Result Entry'!N93</f>
        <v>0</v>
      </c>
      <c r="N91" s="226">
        <f>'Result Entry'!O93</f>
        <v>0</v>
      </c>
      <c r="O91" s="226">
        <f>'Result Entry'!P93</f>
        <v>0</v>
      </c>
      <c r="P91" s="227">
        <f>'Result Entry'!Q93</f>
        <v>0</v>
      </c>
      <c r="Q91" s="228">
        <f>'Result Entry'!R93</f>
        <v>0</v>
      </c>
      <c r="R91" s="229">
        <f>'Result Entry'!S93</f>
        <v>0</v>
      </c>
      <c r="S91" s="229">
        <f>'Result Entry'!T93</f>
        <v>0</v>
      </c>
      <c r="T91" s="229">
        <f>'Result Entry'!U93</f>
        <v>0</v>
      </c>
      <c r="U91" s="230">
        <f>'Result Entry'!V93</f>
        <v>0</v>
      </c>
      <c r="V91" s="229">
        <f>'Result Entry'!W93</f>
        <v>0</v>
      </c>
      <c r="W91" s="101">
        <f>'Result Entry'!X93</f>
        <v>0</v>
      </c>
      <c r="X91" s="231" t="str">
        <f>'Result Entry'!Y93</f>
        <v/>
      </c>
      <c r="Y91" s="232">
        <f>'Result Entry'!Z93</f>
        <v>0</v>
      </c>
      <c r="Z91" s="224">
        <f>'Result Entry'!AA93</f>
        <v>0</v>
      </c>
      <c r="AA91" s="224">
        <f>'Result Entry'!AB93</f>
        <v>0</v>
      </c>
      <c r="AB91" s="225">
        <f>'Result Entry'!AC93</f>
        <v>0</v>
      </c>
      <c r="AC91" s="226">
        <f>'Result Entry'!AD93</f>
        <v>0</v>
      </c>
      <c r="AD91" s="226">
        <f>'Result Entry'!AE93</f>
        <v>0</v>
      </c>
      <c r="AE91" s="227">
        <f>'Result Entry'!AF93</f>
        <v>0</v>
      </c>
      <c r="AF91" s="228">
        <f>'Result Entry'!AG93</f>
        <v>0</v>
      </c>
      <c r="AG91" s="229">
        <f>'Result Entry'!AH93</f>
        <v>0</v>
      </c>
      <c r="AH91" s="229">
        <f>'Result Entry'!AI93</f>
        <v>0</v>
      </c>
      <c r="AI91" s="229">
        <f>'Result Entry'!AJ93</f>
        <v>0</v>
      </c>
      <c r="AJ91" s="230">
        <f>'Result Entry'!AK93</f>
        <v>0</v>
      </c>
      <c r="AK91" s="229">
        <f>'Result Entry'!AL93</f>
        <v>0</v>
      </c>
      <c r="AL91" s="101">
        <f>'Result Entry'!AM93</f>
        <v>0</v>
      </c>
      <c r="AM91" s="231" t="str">
        <f>'Result Entry'!AN93</f>
        <v/>
      </c>
      <c r="AN91" s="232">
        <f>'Result Entry'!AO93</f>
        <v>0</v>
      </c>
      <c r="AO91" s="224">
        <f>'Result Entry'!AP93</f>
        <v>0</v>
      </c>
      <c r="AP91" s="224">
        <f>'Result Entry'!AQ93</f>
        <v>0</v>
      </c>
      <c r="AQ91" s="225">
        <f>'Result Entry'!AR93</f>
        <v>0</v>
      </c>
      <c r="AR91" s="226">
        <f>'Result Entry'!AS93</f>
        <v>0</v>
      </c>
      <c r="AS91" s="226">
        <f>'Result Entry'!AT93</f>
        <v>0</v>
      </c>
      <c r="AT91" s="227">
        <f>'Result Entry'!AU93</f>
        <v>0</v>
      </c>
      <c r="AU91" s="228">
        <f>'Result Entry'!AV93</f>
        <v>0</v>
      </c>
      <c r="AV91" s="229">
        <f>'Result Entry'!AW93</f>
        <v>0</v>
      </c>
      <c r="AW91" s="229">
        <f>'Result Entry'!AX93</f>
        <v>0</v>
      </c>
      <c r="AX91" s="229">
        <f>'Result Entry'!AY93</f>
        <v>0</v>
      </c>
      <c r="AY91" s="230">
        <f>'Result Entry'!AZ93</f>
        <v>0</v>
      </c>
      <c r="AZ91" s="229">
        <f>'Result Entry'!BA93</f>
        <v>0</v>
      </c>
      <c r="BA91" s="101">
        <f>'Result Entry'!BB93</f>
        <v>0</v>
      </c>
      <c r="BB91" s="231" t="str">
        <f>'Result Entry'!BC93</f>
        <v/>
      </c>
      <c r="BC91" s="232">
        <f>'Result Entry'!BD93</f>
        <v>0</v>
      </c>
      <c r="BD91" s="224">
        <f>'Result Entry'!BE93</f>
        <v>0</v>
      </c>
      <c r="BE91" s="224">
        <f>'Result Entry'!BF93</f>
        <v>0</v>
      </c>
      <c r="BF91" s="225">
        <f>'Result Entry'!BG93</f>
        <v>0</v>
      </c>
      <c r="BG91" s="226">
        <f>'Result Entry'!BH93</f>
        <v>0</v>
      </c>
      <c r="BH91" s="226">
        <f>'Result Entry'!BI93</f>
        <v>0</v>
      </c>
      <c r="BI91" s="227">
        <f>'Result Entry'!BJ93</f>
        <v>0</v>
      </c>
      <c r="BJ91" s="228">
        <f>'Result Entry'!BK93</f>
        <v>0</v>
      </c>
      <c r="BK91" s="229">
        <f>'Result Entry'!BL93</f>
        <v>0</v>
      </c>
      <c r="BL91" s="229">
        <f>'Result Entry'!BM93</f>
        <v>0</v>
      </c>
      <c r="BM91" s="229">
        <f>'Result Entry'!BN93</f>
        <v>0</v>
      </c>
      <c r="BN91" s="230">
        <f>'Result Entry'!BO93</f>
        <v>0</v>
      </c>
      <c r="BO91" s="229">
        <f>'Result Entry'!BP93</f>
        <v>0</v>
      </c>
      <c r="BP91" s="101">
        <f>'Result Entry'!BQ93</f>
        <v>0</v>
      </c>
      <c r="BQ91" s="231" t="str">
        <f>'Result Entry'!BR93</f>
        <v/>
      </c>
      <c r="BR91" s="232">
        <f>'Result Entry'!BS93</f>
        <v>0</v>
      </c>
      <c r="BS91" s="224">
        <f>'Result Entry'!BT93</f>
        <v>0</v>
      </c>
      <c r="BT91" s="224">
        <f>'Result Entry'!BU93</f>
        <v>0</v>
      </c>
      <c r="BU91" s="225">
        <f>'Result Entry'!BV93</f>
        <v>0</v>
      </c>
      <c r="BV91" s="226">
        <f>'Result Entry'!BW93</f>
        <v>0</v>
      </c>
      <c r="BW91" s="226">
        <f>'Result Entry'!BX93</f>
        <v>0</v>
      </c>
      <c r="BX91" s="227">
        <f>'Result Entry'!BY93</f>
        <v>0</v>
      </c>
      <c r="BY91" s="228">
        <f>'Result Entry'!BZ93</f>
        <v>0</v>
      </c>
      <c r="BZ91" s="229">
        <f>'Result Entry'!CA93</f>
        <v>0</v>
      </c>
      <c r="CA91" s="229">
        <f>'Result Entry'!CB93</f>
        <v>0</v>
      </c>
      <c r="CB91" s="229">
        <f>'Result Entry'!CC93</f>
        <v>0</v>
      </c>
      <c r="CC91" s="230">
        <f>'Result Entry'!CD93</f>
        <v>0</v>
      </c>
      <c r="CD91" s="229">
        <f>'Result Entry'!CE93</f>
        <v>0</v>
      </c>
      <c r="CE91" s="101">
        <f>'Result Entry'!CF93</f>
        <v>0</v>
      </c>
      <c r="CF91" s="231" t="str">
        <f>'Result Entry'!CG93</f>
        <v/>
      </c>
      <c r="CG91" s="241">
        <f>'Result Entry'!CH93</f>
        <v>0</v>
      </c>
      <c r="CH91" s="234">
        <f>'Result Entry'!CI93</f>
        <v>0</v>
      </c>
      <c r="CI91" s="234">
        <f>'Result Entry'!CJ93</f>
        <v>0</v>
      </c>
      <c r="CJ91" s="234">
        <f>'Result Entry'!CK93</f>
        <v>0</v>
      </c>
      <c r="CK91" s="234">
        <f>'Result Entry'!CL93</f>
        <v>0</v>
      </c>
      <c r="CL91" s="242">
        <f>'Result Entry'!CM93</f>
        <v>0</v>
      </c>
      <c r="CM91" s="101">
        <f>'Result Entry'!CN93</f>
        <v>0</v>
      </c>
      <c r="CN91" s="231" t="str">
        <f>'Result Entry'!CO93</f>
        <v/>
      </c>
      <c r="CO91" s="241">
        <f>'Result Entry'!CP93</f>
        <v>0</v>
      </c>
      <c r="CP91" s="234">
        <f>'Result Entry'!CQ93</f>
        <v>0</v>
      </c>
      <c r="CQ91" s="234">
        <f>'Result Entry'!CR93</f>
        <v>0</v>
      </c>
      <c r="CR91" s="234">
        <f>'Result Entry'!CS93</f>
        <v>0</v>
      </c>
      <c r="CS91" s="234">
        <f>'Result Entry'!CT93</f>
        <v>0</v>
      </c>
      <c r="CT91" s="242">
        <f>'Result Entry'!CU93</f>
        <v>0</v>
      </c>
      <c r="CU91" s="101">
        <f>'Result Entry'!CV93</f>
        <v>0</v>
      </c>
      <c r="CV91" s="231" t="str">
        <f>'Result Entry'!CW93</f>
        <v/>
      </c>
      <c r="CW91" s="241">
        <f>'Result Entry'!CX93</f>
        <v>0</v>
      </c>
      <c r="CX91" s="234">
        <f>'Result Entry'!CY93</f>
        <v>0</v>
      </c>
      <c r="CY91" s="234">
        <f>'Result Entry'!CZ93</f>
        <v>0</v>
      </c>
      <c r="CZ91" s="234">
        <f>'Result Entry'!DA93</f>
        <v>0</v>
      </c>
      <c r="DA91" s="234">
        <f>'Result Entry'!DB93</f>
        <v>0</v>
      </c>
      <c r="DB91" s="242">
        <f>'Result Entry'!DC93</f>
        <v>0</v>
      </c>
      <c r="DC91" s="101">
        <f>'Result Entry'!DD93</f>
        <v>0</v>
      </c>
      <c r="DD91" s="231" t="str">
        <f>'Result Entry'!DE93</f>
        <v/>
      </c>
      <c r="DE91" s="241">
        <f>'Result Entry'!DF93</f>
        <v>0</v>
      </c>
      <c r="DF91" s="234">
        <f>'Result Entry'!DG93</f>
        <v>0</v>
      </c>
      <c r="DG91" s="234">
        <f>'Result Entry'!DH93</f>
        <v>0</v>
      </c>
      <c r="DH91" s="234">
        <f>'Result Entry'!DI93</f>
        <v>0</v>
      </c>
      <c r="DI91" s="234">
        <f>'Result Entry'!DJ93</f>
        <v>0</v>
      </c>
      <c r="DJ91" s="242">
        <f>'Result Entry'!DK93</f>
        <v>0</v>
      </c>
      <c r="DK91" s="101" t="str">
        <f>'Result Entry'!DL93</f>
        <v/>
      </c>
      <c r="DL91" s="231" t="str">
        <f>'Result Entry'!DM93</f>
        <v/>
      </c>
      <c r="DM91" s="243">
        <f>'Result Entry'!DN93</f>
        <v>0</v>
      </c>
      <c r="DN91" s="244">
        <f>'Result Entry'!DO93</f>
        <v>0</v>
      </c>
      <c r="DO91" s="245" t="str">
        <f>'Result Entry'!DP93</f>
        <v/>
      </c>
      <c r="DP91" s="237">
        <f>'Result Entry'!DQ93</f>
        <v>900</v>
      </c>
      <c r="DQ91" s="238">
        <f>'Result Entry'!DR93</f>
        <v>0</v>
      </c>
      <c r="DR91" s="295">
        <f>'Result Entry'!DS93</f>
        <v>0</v>
      </c>
      <c r="DS91" s="101" t="str">
        <f>'Result Entry'!DT93</f>
        <v/>
      </c>
      <c r="DT91" s="101" t="str">
        <f>'Result Entry'!DU93</f>
        <v/>
      </c>
      <c r="DU91" s="101" t="str">
        <f>'Result Entry'!DV93</f>
        <v/>
      </c>
      <c r="DV91" s="239" t="str">
        <f>'Result Entry'!DW93</f>
        <v/>
      </c>
    </row>
    <row r="92" spans="1:126">
      <c r="A92" s="867"/>
      <c r="B92" s="192">
        <f t="shared" si="1"/>
        <v>0</v>
      </c>
      <c r="C92" s="99">
        <f>'Result Entry'!D94</f>
        <v>0</v>
      </c>
      <c r="D92" s="99">
        <f>'Result Entry'!E94</f>
        <v>0</v>
      </c>
      <c r="E92" s="99">
        <f>'Result Entry'!F94</f>
        <v>0</v>
      </c>
      <c r="F92" s="101">
        <f>'Result Entry'!G94</f>
        <v>0</v>
      </c>
      <c r="G92" s="101">
        <f>'Result Entry'!H94</f>
        <v>0</v>
      </c>
      <c r="H92" s="101">
        <f>'Result Entry'!I94</f>
        <v>0</v>
      </c>
      <c r="I92" s="191">
        <f>'Result Entry'!J94</f>
        <v>0</v>
      </c>
      <c r="J92" s="240">
        <f>'Result Entry'!K94</f>
        <v>0</v>
      </c>
      <c r="K92" s="224">
        <f>'Result Entry'!L94</f>
        <v>0</v>
      </c>
      <c r="L92" s="224">
        <f>'Result Entry'!M94</f>
        <v>0</v>
      </c>
      <c r="M92" s="225">
        <f>'Result Entry'!N94</f>
        <v>0</v>
      </c>
      <c r="N92" s="226">
        <f>'Result Entry'!O94</f>
        <v>0</v>
      </c>
      <c r="O92" s="226">
        <f>'Result Entry'!P94</f>
        <v>0</v>
      </c>
      <c r="P92" s="227">
        <f>'Result Entry'!Q94</f>
        <v>0</v>
      </c>
      <c r="Q92" s="228">
        <f>'Result Entry'!R94</f>
        <v>0</v>
      </c>
      <c r="R92" s="229">
        <f>'Result Entry'!S94</f>
        <v>0</v>
      </c>
      <c r="S92" s="229">
        <f>'Result Entry'!T94</f>
        <v>0</v>
      </c>
      <c r="T92" s="229">
        <f>'Result Entry'!U94</f>
        <v>0</v>
      </c>
      <c r="U92" s="230">
        <f>'Result Entry'!V94</f>
        <v>0</v>
      </c>
      <c r="V92" s="229">
        <f>'Result Entry'!W94</f>
        <v>0</v>
      </c>
      <c r="W92" s="101">
        <f>'Result Entry'!X94</f>
        <v>0</v>
      </c>
      <c r="X92" s="231" t="str">
        <f>'Result Entry'!Y94</f>
        <v/>
      </c>
      <c r="Y92" s="232">
        <f>'Result Entry'!Z94</f>
        <v>0</v>
      </c>
      <c r="Z92" s="224">
        <f>'Result Entry'!AA94</f>
        <v>0</v>
      </c>
      <c r="AA92" s="224">
        <f>'Result Entry'!AB94</f>
        <v>0</v>
      </c>
      <c r="AB92" s="225">
        <f>'Result Entry'!AC94</f>
        <v>0</v>
      </c>
      <c r="AC92" s="226">
        <f>'Result Entry'!AD94</f>
        <v>0</v>
      </c>
      <c r="AD92" s="226">
        <f>'Result Entry'!AE94</f>
        <v>0</v>
      </c>
      <c r="AE92" s="227">
        <f>'Result Entry'!AF94</f>
        <v>0</v>
      </c>
      <c r="AF92" s="228">
        <f>'Result Entry'!AG94</f>
        <v>0</v>
      </c>
      <c r="AG92" s="229">
        <f>'Result Entry'!AH94</f>
        <v>0</v>
      </c>
      <c r="AH92" s="229">
        <f>'Result Entry'!AI94</f>
        <v>0</v>
      </c>
      <c r="AI92" s="229">
        <f>'Result Entry'!AJ94</f>
        <v>0</v>
      </c>
      <c r="AJ92" s="230">
        <f>'Result Entry'!AK94</f>
        <v>0</v>
      </c>
      <c r="AK92" s="229">
        <f>'Result Entry'!AL94</f>
        <v>0</v>
      </c>
      <c r="AL92" s="101">
        <f>'Result Entry'!AM94</f>
        <v>0</v>
      </c>
      <c r="AM92" s="231" t="str">
        <f>'Result Entry'!AN94</f>
        <v/>
      </c>
      <c r="AN92" s="232">
        <f>'Result Entry'!AO94</f>
        <v>0</v>
      </c>
      <c r="AO92" s="224">
        <f>'Result Entry'!AP94</f>
        <v>0</v>
      </c>
      <c r="AP92" s="224">
        <f>'Result Entry'!AQ94</f>
        <v>0</v>
      </c>
      <c r="AQ92" s="225">
        <f>'Result Entry'!AR94</f>
        <v>0</v>
      </c>
      <c r="AR92" s="226">
        <f>'Result Entry'!AS94</f>
        <v>0</v>
      </c>
      <c r="AS92" s="226">
        <f>'Result Entry'!AT94</f>
        <v>0</v>
      </c>
      <c r="AT92" s="227">
        <f>'Result Entry'!AU94</f>
        <v>0</v>
      </c>
      <c r="AU92" s="228">
        <f>'Result Entry'!AV94</f>
        <v>0</v>
      </c>
      <c r="AV92" s="229">
        <f>'Result Entry'!AW94</f>
        <v>0</v>
      </c>
      <c r="AW92" s="229">
        <f>'Result Entry'!AX94</f>
        <v>0</v>
      </c>
      <c r="AX92" s="229">
        <f>'Result Entry'!AY94</f>
        <v>0</v>
      </c>
      <c r="AY92" s="230">
        <f>'Result Entry'!AZ94</f>
        <v>0</v>
      </c>
      <c r="AZ92" s="229">
        <f>'Result Entry'!BA94</f>
        <v>0</v>
      </c>
      <c r="BA92" s="101">
        <f>'Result Entry'!BB94</f>
        <v>0</v>
      </c>
      <c r="BB92" s="231" t="str">
        <f>'Result Entry'!BC94</f>
        <v/>
      </c>
      <c r="BC92" s="232">
        <f>'Result Entry'!BD94</f>
        <v>0</v>
      </c>
      <c r="BD92" s="224">
        <f>'Result Entry'!BE94</f>
        <v>0</v>
      </c>
      <c r="BE92" s="224">
        <f>'Result Entry'!BF94</f>
        <v>0</v>
      </c>
      <c r="BF92" s="225">
        <f>'Result Entry'!BG94</f>
        <v>0</v>
      </c>
      <c r="BG92" s="226">
        <f>'Result Entry'!BH94</f>
        <v>0</v>
      </c>
      <c r="BH92" s="226">
        <f>'Result Entry'!BI94</f>
        <v>0</v>
      </c>
      <c r="BI92" s="227">
        <f>'Result Entry'!BJ94</f>
        <v>0</v>
      </c>
      <c r="BJ92" s="228">
        <f>'Result Entry'!BK94</f>
        <v>0</v>
      </c>
      <c r="BK92" s="229">
        <f>'Result Entry'!BL94</f>
        <v>0</v>
      </c>
      <c r="BL92" s="229">
        <f>'Result Entry'!BM94</f>
        <v>0</v>
      </c>
      <c r="BM92" s="229">
        <f>'Result Entry'!BN94</f>
        <v>0</v>
      </c>
      <c r="BN92" s="230">
        <f>'Result Entry'!BO94</f>
        <v>0</v>
      </c>
      <c r="BO92" s="229">
        <f>'Result Entry'!BP94</f>
        <v>0</v>
      </c>
      <c r="BP92" s="101">
        <f>'Result Entry'!BQ94</f>
        <v>0</v>
      </c>
      <c r="BQ92" s="231" t="str">
        <f>'Result Entry'!BR94</f>
        <v/>
      </c>
      <c r="BR92" s="232">
        <f>'Result Entry'!BS94</f>
        <v>0</v>
      </c>
      <c r="BS92" s="224">
        <f>'Result Entry'!BT94</f>
        <v>0</v>
      </c>
      <c r="BT92" s="224">
        <f>'Result Entry'!BU94</f>
        <v>0</v>
      </c>
      <c r="BU92" s="225">
        <f>'Result Entry'!BV94</f>
        <v>0</v>
      </c>
      <c r="BV92" s="226">
        <f>'Result Entry'!BW94</f>
        <v>0</v>
      </c>
      <c r="BW92" s="226">
        <f>'Result Entry'!BX94</f>
        <v>0</v>
      </c>
      <c r="BX92" s="227">
        <f>'Result Entry'!BY94</f>
        <v>0</v>
      </c>
      <c r="BY92" s="228">
        <f>'Result Entry'!BZ94</f>
        <v>0</v>
      </c>
      <c r="BZ92" s="229">
        <f>'Result Entry'!CA94</f>
        <v>0</v>
      </c>
      <c r="CA92" s="229">
        <f>'Result Entry'!CB94</f>
        <v>0</v>
      </c>
      <c r="CB92" s="229">
        <f>'Result Entry'!CC94</f>
        <v>0</v>
      </c>
      <c r="CC92" s="230">
        <f>'Result Entry'!CD94</f>
        <v>0</v>
      </c>
      <c r="CD92" s="229">
        <f>'Result Entry'!CE94</f>
        <v>0</v>
      </c>
      <c r="CE92" s="101">
        <f>'Result Entry'!CF94</f>
        <v>0</v>
      </c>
      <c r="CF92" s="231" t="str">
        <f>'Result Entry'!CG94</f>
        <v/>
      </c>
      <c r="CG92" s="241">
        <f>'Result Entry'!CH94</f>
        <v>0</v>
      </c>
      <c r="CH92" s="234">
        <f>'Result Entry'!CI94</f>
        <v>0</v>
      </c>
      <c r="CI92" s="234">
        <f>'Result Entry'!CJ94</f>
        <v>0</v>
      </c>
      <c r="CJ92" s="234">
        <f>'Result Entry'!CK94</f>
        <v>0</v>
      </c>
      <c r="CK92" s="234">
        <f>'Result Entry'!CL94</f>
        <v>0</v>
      </c>
      <c r="CL92" s="242">
        <f>'Result Entry'!CM94</f>
        <v>0</v>
      </c>
      <c r="CM92" s="101">
        <f>'Result Entry'!CN94</f>
        <v>0</v>
      </c>
      <c r="CN92" s="231" t="str">
        <f>'Result Entry'!CO94</f>
        <v/>
      </c>
      <c r="CO92" s="241">
        <f>'Result Entry'!CP94</f>
        <v>0</v>
      </c>
      <c r="CP92" s="234">
        <f>'Result Entry'!CQ94</f>
        <v>0</v>
      </c>
      <c r="CQ92" s="234">
        <f>'Result Entry'!CR94</f>
        <v>0</v>
      </c>
      <c r="CR92" s="234">
        <f>'Result Entry'!CS94</f>
        <v>0</v>
      </c>
      <c r="CS92" s="234">
        <f>'Result Entry'!CT94</f>
        <v>0</v>
      </c>
      <c r="CT92" s="242">
        <f>'Result Entry'!CU94</f>
        <v>0</v>
      </c>
      <c r="CU92" s="101">
        <f>'Result Entry'!CV94</f>
        <v>0</v>
      </c>
      <c r="CV92" s="231" t="str">
        <f>'Result Entry'!CW94</f>
        <v/>
      </c>
      <c r="CW92" s="241">
        <f>'Result Entry'!CX94</f>
        <v>0</v>
      </c>
      <c r="CX92" s="234">
        <f>'Result Entry'!CY94</f>
        <v>0</v>
      </c>
      <c r="CY92" s="234">
        <f>'Result Entry'!CZ94</f>
        <v>0</v>
      </c>
      <c r="CZ92" s="234">
        <f>'Result Entry'!DA94</f>
        <v>0</v>
      </c>
      <c r="DA92" s="234">
        <f>'Result Entry'!DB94</f>
        <v>0</v>
      </c>
      <c r="DB92" s="242">
        <f>'Result Entry'!DC94</f>
        <v>0</v>
      </c>
      <c r="DC92" s="101">
        <f>'Result Entry'!DD94</f>
        <v>0</v>
      </c>
      <c r="DD92" s="231" t="str">
        <f>'Result Entry'!DE94</f>
        <v/>
      </c>
      <c r="DE92" s="241">
        <f>'Result Entry'!DF94</f>
        <v>0</v>
      </c>
      <c r="DF92" s="234">
        <f>'Result Entry'!DG94</f>
        <v>0</v>
      </c>
      <c r="DG92" s="234">
        <f>'Result Entry'!DH94</f>
        <v>0</v>
      </c>
      <c r="DH92" s="234">
        <f>'Result Entry'!DI94</f>
        <v>0</v>
      </c>
      <c r="DI92" s="234">
        <f>'Result Entry'!DJ94</f>
        <v>0</v>
      </c>
      <c r="DJ92" s="242">
        <f>'Result Entry'!DK94</f>
        <v>0</v>
      </c>
      <c r="DK92" s="101" t="str">
        <f>'Result Entry'!DL94</f>
        <v/>
      </c>
      <c r="DL92" s="231" t="str">
        <f>'Result Entry'!DM94</f>
        <v/>
      </c>
      <c r="DM92" s="243">
        <f>'Result Entry'!DN94</f>
        <v>0</v>
      </c>
      <c r="DN92" s="244">
        <f>'Result Entry'!DO94</f>
        <v>0</v>
      </c>
      <c r="DO92" s="245" t="str">
        <f>'Result Entry'!DP94</f>
        <v/>
      </c>
      <c r="DP92" s="237">
        <f>'Result Entry'!DQ94</f>
        <v>900</v>
      </c>
      <c r="DQ92" s="238">
        <f>'Result Entry'!DR94</f>
        <v>0</v>
      </c>
      <c r="DR92" s="295">
        <f>'Result Entry'!DS94</f>
        <v>0</v>
      </c>
      <c r="DS92" s="101" t="str">
        <f>'Result Entry'!DT94</f>
        <v/>
      </c>
      <c r="DT92" s="101" t="str">
        <f>'Result Entry'!DU94</f>
        <v/>
      </c>
      <c r="DU92" s="101" t="str">
        <f>'Result Entry'!DV94</f>
        <v/>
      </c>
      <c r="DV92" s="239" t="str">
        <f>'Result Entry'!DW94</f>
        <v/>
      </c>
    </row>
    <row r="93" spans="1:126">
      <c r="A93" s="867"/>
      <c r="B93" s="192">
        <f t="shared" si="1"/>
        <v>0</v>
      </c>
      <c r="C93" s="99">
        <f>'Result Entry'!D95</f>
        <v>0</v>
      </c>
      <c r="D93" s="99">
        <f>'Result Entry'!E95</f>
        <v>0</v>
      </c>
      <c r="E93" s="99">
        <f>'Result Entry'!F95</f>
        <v>0</v>
      </c>
      <c r="F93" s="101">
        <f>'Result Entry'!G95</f>
        <v>0</v>
      </c>
      <c r="G93" s="101">
        <f>'Result Entry'!H95</f>
        <v>0</v>
      </c>
      <c r="H93" s="101">
        <f>'Result Entry'!I95</f>
        <v>0</v>
      </c>
      <c r="I93" s="191">
        <f>'Result Entry'!J95</f>
        <v>0</v>
      </c>
      <c r="J93" s="240">
        <f>'Result Entry'!K95</f>
        <v>0</v>
      </c>
      <c r="K93" s="224">
        <f>'Result Entry'!L95</f>
        <v>0</v>
      </c>
      <c r="L93" s="224">
        <f>'Result Entry'!M95</f>
        <v>0</v>
      </c>
      <c r="M93" s="225">
        <f>'Result Entry'!N95</f>
        <v>0</v>
      </c>
      <c r="N93" s="226">
        <f>'Result Entry'!O95</f>
        <v>0</v>
      </c>
      <c r="O93" s="226">
        <f>'Result Entry'!P95</f>
        <v>0</v>
      </c>
      <c r="P93" s="227">
        <f>'Result Entry'!Q95</f>
        <v>0</v>
      </c>
      <c r="Q93" s="228">
        <f>'Result Entry'!R95</f>
        <v>0</v>
      </c>
      <c r="R93" s="229">
        <f>'Result Entry'!S95</f>
        <v>0</v>
      </c>
      <c r="S93" s="229">
        <f>'Result Entry'!T95</f>
        <v>0</v>
      </c>
      <c r="T93" s="229">
        <f>'Result Entry'!U95</f>
        <v>0</v>
      </c>
      <c r="U93" s="230">
        <f>'Result Entry'!V95</f>
        <v>0</v>
      </c>
      <c r="V93" s="229">
        <f>'Result Entry'!W95</f>
        <v>0</v>
      </c>
      <c r="W93" s="101">
        <f>'Result Entry'!X95</f>
        <v>0</v>
      </c>
      <c r="X93" s="231" t="str">
        <f>'Result Entry'!Y95</f>
        <v/>
      </c>
      <c r="Y93" s="232">
        <f>'Result Entry'!Z95</f>
        <v>0</v>
      </c>
      <c r="Z93" s="224">
        <f>'Result Entry'!AA95</f>
        <v>0</v>
      </c>
      <c r="AA93" s="224">
        <f>'Result Entry'!AB95</f>
        <v>0</v>
      </c>
      <c r="AB93" s="225">
        <f>'Result Entry'!AC95</f>
        <v>0</v>
      </c>
      <c r="AC93" s="226">
        <f>'Result Entry'!AD95</f>
        <v>0</v>
      </c>
      <c r="AD93" s="226">
        <f>'Result Entry'!AE95</f>
        <v>0</v>
      </c>
      <c r="AE93" s="227">
        <f>'Result Entry'!AF95</f>
        <v>0</v>
      </c>
      <c r="AF93" s="228">
        <f>'Result Entry'!AG95</f>
        <v>0</v>
      </c>
      <c r="AG93" s="229">
        <f>'Result Entry'!AH95</f>
        <v>0</v>
      </c>
      <c r="AH93" s="229">
        <f>'Result Entry'!AI95</f>
        <v>0</v>
      </c>
      <c r="AI93" s="229">
        <f>'Result Entry'!AJ95</f>
        <v>0</v>
      </c>
      <c r="AJ93" s="230">
        <f>'Result Entry'!AK95</f>
        <v>0</v>
      </c>
      <c r="AK93" s="229">
        <f>'Result Entry'!AL95</f>
        <v>0</v>
      </c>
      <c r="AL93" s="101">
        <f>'Result Entry'!AM95</f>
        <v>0</v>
      </c>
      <c r="AM93" s="231" t="str">
        <f>'Result Entry'!AN95</f>
        <v/>
      </c>
      <c r="AN93" s="232">
        <f>'Result Entry'!AO95</f>
        <v>0</v>
      </c>
      <c r="AO93" s="224">
        <f>'Result Entry'!AP95</f>
        <v>0</v>
      </c>
      <c r="AP93" s="224">
        <f>'Result Entry'!AQ95</f>
        <v>0</v>
      </c>
      <c r="AQ93" s="225">
        <f>'Result Entry'!AR95</f>
        <v>0</v>
      </c>
      <c r="AR93" s="226">
        <f>'Result Entry'!AS95</f>
        <v>0</v>
      </c>
      <c r="AS93" s="226">
        <f>'Result Entry'!AT95</f>
        <v>0</v>
      </c>
      <c r="AT93" s="227">
        <f>'Result Entry'!AU95</f>
        <v>0</v>
      </c>
      <c r="AU93" s="228">
        <f>'Result Entry'!AV95</f>
        <v>0</v>
      </c>
      <c r="AV93" s="229">
        <f>'Result Entry'!AW95</f>
        <v>0</v>
      </c>
      <c r="AW93" s="229">
        <f>'Result Entry'!AX95</f>
        <v>0</v>
      </c>
      <c r="AX93" s="229">
        <f>'Result Entry'!AY95</f>
        <v>0</v>
      </c>
      <c r="AY93" s="230">
        <f>'Result Entry'!AZ95</f>
        <v>0</v>
      </c>
      <c r="AZ93" s="229">
        <f>'Result Entry'!BA95</f>
        <v>0</v>
      </c>
      <c r="BA93" s="101">
        <f>'Result Entry'!BB95</f>
        <v>0</v>
      </c>
      <c r="BB93" s="231" t="str">
        <f>'Result Entry'!BC95</f>
        <v/>
      </c>
      <c r="BC93" s="232">
        <f>'Result Entry'!BD95</f>
        <v>0</v>
      </c>
      <c r="BD93" s="224">
        <f>'Result Entry'!BE95</f>
        <v>0</v>
      </c>
      <c r="BE93" s="224">
        <f>'Result Entry'!BF95</f>
        <v>0</v>
      </c>
      <c r="BF93" s="225">
        <f>'Result Entry'!BG95</f>
        <v>0</v>
      </c>
      <c r="BG93" s="226">
        <f>'Result Entry'!BH95</f>
        <v>0</v>
      </c>
      <c r="BH93" s="226">
        <f>'Result Entry'!BI95</f>
        <v>0</v>
      </c>
      <c r="BI93" s="227">
        <f>'Result Entry'!BJ95</f>
        <v>0</v>
      </c>
      <c r="BJ93" s="228">
        <f>'Result Entry'!BK95</f>
        <v>0</v>
      </c>
      <c r="BK93" s="229">
        <f>'Result Entry'!BL95</f>
        <v>0</v>
      </c>
      <c r="BL93" s="229">
        <f>'Result Entry'!BM95</f>
        <v>0</v>
      </c>
      <c r="BM93" s="229">
        <f>'Result Entry'!BN95</f>
        <v>0</v>
      </c>
      <c r="BN93" s="230">
        <f>'Result Entry'!BO95</f>
        <v>0</v>
      </c>
      <c r="BO93" s="229">
        <f>'Result Entry'!BP95</f>
        <v>0</v>
      </c>
      <c r="BP93" s="101">
        <f>'Result Entry'!BQ95</f>
        <v>0</v>
      </c>
      <c r="BQ93" s="231" t="str">
        <f>'Result Entry'!BR95</f>
        <v/>
      </c>
      <c r="BR93" s="232">
        <f>'Result Entry'!BS95</f>
        <v>0</v>
      </c>
      <c r="BS93" s="224">
        <f>'Result Entry'!BT95</f>
        <v>0</v>
      </c>
      <c r="BT93" s="224">
        <f>'Result Entry'!BU95</f>
        <v>0</v>
      </c>
      <c r="BU93" s="225">
        <f>'Result Entry'!BV95</f>
        <v>0</v>
      </c>
      <c r="BV93" s="226">
        <f>'Result Entry'!BW95</f>
        <v>0</v>
      </c>
      <c r="BW93" s="226">
        <f>'Result Entry'!BX95</f>
        <v>0</v>
      </c>
      <c r="BX93" s="227">
        <f>'Result Entry'!BY95</f>
        <v>0</v>
      </c>
      <c r="BY93" s="228">
        <f>'Result Entry'!BZ95</f>
        <v>0</v>
      </c>
      <c r="BZ93" s="229">
        <f>'Result Entry'!CA95</f>
        <v>0</v>
      </c>
      <c r="CA93" s="229">
        <f>'Result Entry'!CB95</f>
        <v>0</v>
      </c>
      <c r="CB93" s="229">
        <f>'Result Entry'!CC95</f>
        <v>0</v>
      </c>
      <c r="CC93" s="230">
        <f>'Result Entry'!CD95</f>
        <v>0</v>
      </c>
      <c r="CD93" s="229">
        <f>'Result Entry'!CE95</f>
        <v>0</v>
      </c>
      <c r="CE93" s="101">
        <f>'Result Entry'!CF95</f>
        <v>0</v>
      </c>
      <c r="CF93" s="231" t="str">
        <f>'Result Entry'!CG95</f>
        <v/>
      </c>
      <c r="CG93" s="241">
        <f>'Result Entry'!CH95</f>
        <v>0</v>
      </c>
      <c r="CH93" s="234">
        <f>'Result Entry'!CI95</f>
        <v>0</v>
      </c>
      <c r="CI93" s="234">
        <f>'Result Entry'!CJ95</f>
        <v>0</v>
      </c>
      <c r="CJ93" s="234">
        <f>'Result Entry'!CK95</f>
        <v>0</v>
      </c>
      <c r="CK93" s="234">
        <f>'Result Entry'!CL95</f>
        <v>0</v>
      </c>
      <c r="CL93" s="242">
        <f>'Result Entry'!CM95</f>
        <v>0</v>
      </c>
      <c r="CM93" s="101">
        <f>'Result Entry'!CN95</f>
        <v>0</v>
      </c>
      <c r="CN93" s="231" t="str">
        <f>'Result Entry'!CO95</f>
        <v/>
      </c>
      <c r="CO93" s="241">
        <f>'Result Entry'!CP95</f>
        <v>0</v>
      </c>
      <c r="CP93" s="234">
        <f>'Result Entry'!CQ95</f>
        <v>0</v>
      </c>
      <c r="CQ93" s="234">
        <f>'Result Entry'!CR95</f>
        <v>0</v>
      </c>
      <c r="CR93" s="234">
        <f>'Result Entry'!CS95</f>
        <v>0</v>
      </c>
      <c r="CS93" s="234">
        <f>'Result Entry'!CT95</f>
        <v>0</v>
      </c>
      <c r="CT93" s="242">
        <f>'Result Entry'!CU95</f>
        <v>0</v>
      </c>
      <c r="CU93" s="101">
        <f>'Result Entry'!CV95</f>
        <v>0</v>
      </c>
      <c r="CV93" s="231" t="str">
        <f>'Result Entry'!CW95</f>
        <v/>
      </c>
      <c r="CW93" s="241">
        <f>'Result Entry'!CX95</f>
        <v>0</v>
      </c>
      <c r="CX93" s="234">
        <f>'Result Entry'!CY95</f>
        <v>0</v>
      </c>
      <c r="CY93" s="234">
        <f>'Result Entry'!CZ95</f>
        <v>0</v>
      </c>
      <c r="CZ93" s="234">
        <f>'Result Entry'!DA95</f>
        <v>0</v>
      </c>
      <c r="DA93" s="234">
        <f>'Result Entry'!DB95</f>
        <v>0</v>
      </c>
      <c r="DB93" s="242">
        <f>'Result Entry'!DC95</f>
        <v>0</v>
      </c>
      <c r="DC93" s="101">
        <f>'Result Entry'!DD95</f>
        <v>0</v>
      </c>
      <c r="DD93" s="231" t="str">
        <f>'Result Entry'!DE95</f>
        <v/>
      </c>
      <c r="DE93" s="241">
        <f>'Result Entry'!DF95</f>
        <v>0</v>
      </c>
      <c r="DF93" s="234">
        <f>'Result Entry'!DG95</f>
        <v>0</v>
      </c>
      <c r="DG93" s="234">
        <f>'Result Entry'!DH95</f>
        <v>0</v>
      </c>
      <c r="DH93" s="234">
        <f>'Result Entry'!DI95</f>
        <v>0</v>
      </c>
      <c r="DI93" s="234">
        <f>'Result Entry'!DJ95</f>
        <v>0</v>
      </c>
      <c r="DJ93" s="242">
        <f>'Result Entry'!DK95</f>
        <v>0</v>
      </c>
      <c r="DK93" s="101" t="str">
        <f>'Result Entry'!DL95</f>
        <v/>
      </c>
      <c r="DL93" s="231" t="str">
        <f>'Result Entry'!DM95</f>
        <v/>
      </c>
      <c r="DM93" s="243">
        <f>'Result Entry'!DN95</f>
        <v>0</v>
      </c>
      <c r="DN93" s="244">
        <f>'Result Entry'!DO95</f>
        <v>0</v>
      </c>
      <c r="DO93" s="245" t="str">
        <f>'Result Entry'!DP95</f>
        <v/>
      </c>
      <c r="DP93" s="237">
        <f>'Result Entry'!DQ95</f>
        <v>900</v>
      </c>
      <c r="DQ93" s="238">
        <f>'Result Entry'!DR95</f>
        <v>0</v>
      </c>
      <c r="DR93" s="295">
        <f>'Result Entry'!DS95</f>
        <v>0</v>
      </c>
      <c r="DS93" s="101" t="str">
        <f>'Result Entry'!DT95</f>
        <v/>
      </c>
      <c r="DT93" s="101" t="str">
        <f>'Result Entry'!DU95</f>
        <v/>
      </c>
      <c r="DU93" s="101" t="str">
        <f>'Result Entry'!DV95</f>
        <v/>
      </c>
      <c r="DV93" s="239" t="str">
        <f>'Result Entry'!DW95</f>
        <v/>
      </c>
    </row>
    <row r="94" spans="1:126">
      <c r="A94" s="867"/>
      <c r="B94" s="192">
        <f t="shared" si="1"/>
        <v>0</v>
      </c>
      <c r="C94" s="99">
        <f>'Result Entry'!D96</f>
        <v>0</v>
      </c>
      <c r="D94" s="99">
        <f>'Result Entry'!E96</f>
        <v>0</v>
      </c>
      <c r="E94" s="99">
        <f>'Result Entry'!F96</f>
        <v>0</v>
      </c>
      <c r="F94" s="101">
        <f>'Result Entry'!G96</f>
        <v>0</v>
      </c>
      <c r="G94" s="101">
        <f>'Result Entry'!H96</f>
        <v>0</v>
      </c>
      <c r="H94" s="101">
        <f>'Result Entry'!I96</f>
        <v>0</v>
      </c>
      <c r="I94" s="191">
        <f>'Result Entry'!J96</f>
        <v>0</v>
      </c>
      <c r="J94" s="240">
        <f>'Result Entry'!K96</f>
        <v>0</v>
      </c>
      <c r="K94" s="224">
        <f>'Result Entry'!L96</f>
        <v>0</v>
      </c>
      <c r="L94" s="224">
        <f>'Result Entry'!M96</f>
        <v>0</v>
      </c>
      <c r="M94" s="225">
        <f>'Result Entry'!N96</f>
        <v>0</v>
      </c>
      <c r="N94" s="226">
        <f>'Result Entry'!O96</f>
        <v>0</v>
      </c>
      <c r="O94" s="226">
        <f>'Result Entry'!P96</f>
        <v>0</v>
      </c>
      <c r="P94" s="227">
        <f>'Result Entry'!Q96</f>
        <v>0</v>
      </c>
      <c r="Q94" s="228">
        <f>'Result Entry'!R96</f>
        <v>0</v>
      </c>
      <c r="R94" s="229">
        <f>'Result Entry'!S96</f>
        <v>0</v>
      </c>
      <c r="S94" s="229">
        <f>'Result Entry'!T96</f>
        <v>0</v>
      </c>
      <c r="T94" s="229">
        <f>'Result Entry'!U96</f>
        <v>0</v>
      </c>
      <c r="U94" s="230">
        <f>'Result Entry'!V96</f>
        <v>0</v>
      </c>
      <c r="V94" s="229">
        <f>'Result Entry'!W96</f>
        <v>0</v>
      </c>
      <c r="W94" s="101">
        <f>'Result Entry'!X96</f>
        <v>0</v>
      </c>
      <c r="X94" s="231" t="str">
        <f>'Result Entry'!Y96</f>
        <v/>
      </c>
      <c r="Y94" s="232">
        <f>'Result Entry'!Z96</f>
        <v>0</v>
      </c>
      <c r="Z94" s="224">
        <f>'Result Entry'!AA96</f>
        <v>0</v>
      </c>
      <c r="AA94" s="224">
        <f>'Result Entry'!AB96</f>
        <v>0</v>
      </c>
      <c r="AB94" s="225">
        <f>'Result Entry'!AC96</f>
        <v>0</v>
      </c>
      <c r="AC94" s="226">
        <f>'Result Entry'!AD96</f>
        <v>0</v>
      </c>
      <c r="AD94" s="226">
        <f>'Result Entry'!AE96</f>
        <v>0</v>
      </c>
      <c r="AE94" s="227">
        <f>'Result Entry'!AF96</f>
        <v>0</v>
      </c>
      <c r="AF94" s="228">
        <f>'Result Entry'!AG96</f>
        <v>0</v>
      </c>
      <c r="AG94" s="229">
        <f>'Result Entry'!AH96</f>
        <v>0</v>
      </c>
      <c r="AH94" s="229">
        <f>'Result Entry'!AI96</f>
        <v>0</v>
      </c>
      <c r="AI94" s="229">
        <f>'Result Entry'!AJ96</f>
        <v>0</v>
      </c>
      <c r="AJ94" s="230">
        <f>'Result Entry'!AK96</f>
        <v>0</v>
      </c>
      <c r="AK94" s="229">
        <f>'Result Entry'!AL96</f>
        <v>0</v>
      </c>
      <c r="AL94" s="101">
        <f>'Result Entry'!AM96</f>
        <v>0</v>
      </c>
      <c r="AM94" s="231" t="str">
        <f>'Result Entry'!AN96</f>
        <v/>
      </c>
      <c r="AN94" s="232">
        <f>'Result Entry'!AO96</f>
        <v>0</v>
      </c>
      <c r="AO94" s="224">
        <f>'Result Entry'!AP96</f>
        <v>0</v>
      </c>
      <c r="AP94" s="224">
        <f>'Result Entry'!AQ96</f>
        <v>0</v>
      </c>
      <c r="AQ94" s="225">
        <f>'Result Entry'!AR96</f>
        <v>0</v>
      </c>
      <c r="AR94" s="226">
        <f>'Result Entry'!AS96</f>
        <v>0</v>
      </c>
      <c r="AS94" s="226">
        <f>'Result Entry'!AT96</f>
        <v>0</v>
      </c>
      <c r="AT94" s="227">
        <f>'Result Entry'!AU96</f>
        <v>0</v>
      </c>
      <c r="AU94" s="228">
        <f>'Result Entry'!AV96</f>
        <v>0</v>
      </c>
      <c r="AV94" s="229">
        <f>'Result Entry'!AW96</f>
        <v>0</v>
      </c>
      <c r="AW94" s="229">
        <f>'Result Entry'!AX96</f>
        <v>0</v>
      </c>
      <c r="AX94" s="229">
        <f>'Result Entry'!AY96</f>
        <v>0</v>
      </c>
      <c r="AY94" s="230">
        <f>'Result Entry'!AZ96</f>
        <v>0</v>
      </c>
      <c r="AZ94" s="229">
        <f>'Result Entry'!BA96</f>
        <v>0</v>
      </c>
      <c r="BA94" s="101">
        <f>'Result Entry'!BB96</f>
        <v>0</v>
      </c>
      <c r="BB94" s="231" t="str">
        <f>'Result Entry'!BC96</f>
        <v/>
      </c>
      <c r="BC94" s="232">
        <f>'Result Entry'!BD96</f>
        <v>0</v>
      </c>
      <c r="BD94" s="224">
        <f>'Result Entry'!BE96</f>
        <v>0</v>
      </c>
      <c r="BE94" s="224">
        <f>'Result Entry'!BF96</f>
        <v>0</v>
      </c>
      <c r="BF94" s="225">
        <f>'Result Entry'!BG96</f>
        <v>0</v>
      </c>
      <c r="BG94" s="226">
        <f>'Result Entry'!BH96</f>
        <v>0</v>
      </c>
      <c r="BH94" s="226">
        <f>'Result Entry'!BI96</f>
        <v>0</v>
      </c>
      <c r="BI94" s="227">
        <f>'Result Entry'!BJ96</f>
        <v>0</v>
      </c>
      <c r="BJ94" s="228">
        <f>'Result Entry'!BK96</f>
        <v>0</v>
      </c>
      <c r="BK94" s="229">
        <f>'Result Entry'!BL96</f>
        <v>0</v>
      </c>
      <c r="BL94" s="229">
        <f>'Result Entry'!BM96</f>
        <v>0</v>
      </c>
      <c r="BM94" s="229">
        <f>'Result Entry'!BN96</f>
        <v>0</v>
      </c>
      <c r="BN94" s="230">
        <f>'Result Entry'!BO96</f>
        <v>0</v>
      </c>
      <c r="BO94" s="229">
        <f>'Result Entry'!BP96</f>
        <v>0</v>
      </c>
      <c r="BP94" s="101">
        <f>'Result Entry'!BQ96</f>
        <v>0</v>
      </c>
      <c r="BQ94" s="231" t="str">
        <f>'Result Entry'!BR96</f>
        <v/>
      </c>
      <c r="BR94" s="232">
        <f>'Result Entry'!BS96</f>
        <v>0</v>
      </c>
      <c r="BS94" s="224">
        <f>'Result Entry'!BT96</f>
        <v>0</v>
      </c>
      <c r="BT94" s="224">
        <f>'Result Entry'!BU96</f>
        <v>0</v>
      </c>
      <c r="BU94" s="225">
        <f>'Result Entry'!BV96</f>
        <v>0</v>
      </c>
      <c r="BV94" s="226">
        <f>'Result Entry'!BW96</f>
        <v>0</v>
      </c>
      <c r="BW94" s="226">
        <f>'Result Entry'!BX96</f>
        <v>0</v>
      </c>
      <c r="BX94" s="227">
        <f>'Result Entry'!BY96</f>
        <v>0</v>
      </c>
      <c r="BY94" s="228">
        <f>'Result Entry'!BZ96</f>
        <v>0</v>
      </c>
      <c r="BZ94" s="229">
        <f>'Result Entry'!CA96</f>
        <v>0</v>
      </c>
      <c r="CA94" s="229">
        <f>'Result Entry'!CB96</f>
        <v>0</v>
      </c>
      <c r="CB94" s="229">
        <f>'Result Entry'!CC96</f>
        <v>0</v>
      </c>
      <c r="CC94" s="230">
        <f>'Result Entry'!CD96</f>
        <v>0</v>
      </c>
      <c r="CD94" s="229">
        <f>'Result Entry'!CE96</f>
        <v>0</v>
      </c>
      <c r="CE94" s="101">
        <f>'Result Entry'!CF96</f>
        <v>0</v>
      </c>
      <c r="CF94" s="231" t="str">
        <f>'Result Entry'!CG96</f>
        <v/>
      </c>
      <c r="CG94" s="241">
        <f>'Result Entry'!CH96</f>
        <v>0</v>
      </c>
      <c r="CH94" s="234">
        <f>'Result Entry'!CI96</f>
        <v>0</v>
      </c>
      <c r="CI94" s="234">
        <f>'Result Entry'!CJ96</f>
        <v>0</v>
      </c>
      <c r="CJ94" s="234">
        <f>'Result Entry'!CK96</f>
        <v>0</v>
      </c>
      <c r="CK94" s="234">
        <f>'Result Entry'!CL96</f>
        <v>0</v>
      </c>
      <c r="CL94" s="242">
        <f>'Result Entry'!CM96</f>
        <v>0</v>
      </c>
      <c r="CM94" s="101">
        <f>'Result Entry'!CN96</f>
        <v>0</v>
      </c>
      <c r="CN94" s="231" t="str">
        <f>'Result Entry'!CO96</f>
        <v/>
      </c>
      <c r="CO94" s="241">
        <f>'Result Entry'!CP96</f>
        <v>0</v>
      </c>
      <c r="CP94" s="234">
        <f>'Result Entry'!CQ96</f>
        <v>0</v>
      </c>
      <c r="CQ94" s="234">
        <f>'Result Entry'!CR96</f>
        <v>0</v>
      </c>
      <c r="CR94" s="234">
        <f>'Result Entry'!CS96</f>
        <v>0</v>
      </c>
      <c r="CS94" s="234">
        <f>'Result Entry'!CT96</f>
        <v>0</v>
      </c>
      <c r="CT94" s="242">
        <f>'Result Entry'!CU96</f>
        <v>0</v>
      </c>
      <c r="CU94" s="101">
        <f>'Result Entry'!CV96</f>
        <v>0</v>
      </c>
      <c r="CV94" s="231" t="str">
        <f>'Result Entry'!CW96</f>
        <v/>
      </c>
      <c r="CW94" s="241">
        <f>'Result Entry'!CX96</f>
        <v>0</v>
      </c>
      <c r="CX94" s="234">
        <f>'Result Entry'!CY96</f>
        <v>0</v>
      </c>
      <c r="CY94" s="234">
        <f>'Result Entry'!CZ96</f>
        <v>0</v>
      </c>
      <c r="CZ94" s="234">
        <f>'Result Entry'!DA96</f>
        <v>0</v>
      </c>
      <c r="DA94" s="234">
        <f>'Result Entry'!DB96</f>
        <v>0</v>
      </c>
      <c r="DB94" s="242">
        <f>'Result Entry'!DC96</f>
        <v>0</v>
      </c>
      <c r="DC94" s="101">
        <f>'Result Entry'!DD96</f>
        <v>0</v>
      </c>
      <c r="DD94" s="231" t="str">
        <f>'Result Entry'!DE96</f>
        <v/>
      </c>
      <c r="DE94" s="241">
        <f>'Result Entry'!DF96</f>
        <v>0</v>
      </c>
      <c r="DF94" s="234">
        <f>'Result Entry'!DG96</f>
        <v>0</v>
      </c>
      <c r="DG94" s="234">
        <f>'Result Entry'!DH96</f>
        <v>0</v>
      </c>
      <c r="DH94" s="234">
        <f>'Result Entry'!DI96</f>
        <v>0</v>
      </c>
      <c r="DI94" s="234">
        <f>'Result Entry'!DJ96</f>
        <v>0</v>
      </c>
      <c r="DJ94" s="242">
        <f>'Result Entry'!DK96</f>
        <v>0</v>
      </c>
      <c r="DK94" s="101" t="str">
        <f>'Result Entry'!DL96</f>
        <v/>
      </c>
      <c r="DL94" s="231" t="str">
        <f>'Result Entry'!DM96</f>
        <v/>
      </c>
      <c r="DM94" s="243">
        <f>'Result Entry'!DN96</f>
        <v>0</v>
      </c>
      <c r="DN94" s="244">
        <f>'Result Entry'!DO96</f>
        <v>0</v>
      </c>
      <c r="DO94" s="245" t="str">
        <f>'Result Entry'!DP96</f>
        <v/>
      </c>
      <c r="DP94" s="237">
        <f>'Result Entry'!DQ96</f>
        <v>900</v>
      </c>
      <c r="DQ94" s="238">
        <f>'Result Entry'!DR96</f>
        <v>0</v>
      </c>
      <c r="DR94" s="295">
        <f>'Result Entry'!DS96</f>
        <v>0</v>
      </c>
      <c r="DS94" s="101" t="str">
        <f>'Result Entry'!DT96</f>
        <v/>
      </c>
      <c r="DT94" s="101" t="str">
        <f>'Result Entry'!DU96</f>
        <v/>
      </c>
      <c r="DU94" s="101" t="str">
        <f>'Result Entry'!DV96</f>
        <v/>
      </c>
      <c r="DV94" s="239" t="str">
        <f>'Result Entry'!DW96</f>
        <v/>
      </c>
    </row>
    <row r="95" spans="1:126">
      <c r="A95" s="867"/>
      <c r="B95" s="192">
        <f t="shared" si="1"/>
        <v>0</v>
      </c>
      <c r="C95" s="99">
        <f>'Result Entry'!D97</f>
        <v>0</v>
      </c>
      <c r="D95" s="99">
        <f>'Result Entry'!E97</f>
        <v>0</v>
      </c>
      <c r="E95" s="99">
        <f>'Result Entry'!F97</f>
        <v>0</v>
      </c>
      <c r="F95" s="101">
        <f>'Result Entry'!G97</f>
        <v>0</v>
      </c>
      <c r="G95" s="101">
        <f>'Result Entry'!H97</f>
        <v>0</v>
      </c>
      <c r="H95" s="101">
        <f>'Result Entry'!I97</f>
        <v>0</v>
      </c>
      <c r="I95" s="191">
        <f>'Result Entry'!J97</f>
        <v>0</v>
      </c>
      <c r="J95" s="240">
        <f>'Result Entry'!K97</f>
        <v>0</v>
      </c>
      <c r="K95" s="224">
        <f>'Result Entry'!L97</f>
        <v>0</v>
      </c>
      <c r="L95" s="224">
        <f>'Result Entry'!M97</f>
        <v>0</v>
      </c>
      <c r="M95" s="225">
        <f>'Result Entry'!N97</f>
        <v>0</v>
      </c>
      <c r="N95" s="226">
        <f>'Result Entry'!O97</f>
        <v>0</v>
      </c>
      <c r="O95" s="226">
        <f>'Result Entry'!P97</f>
        <v>0</v>
      </c>
      <c r="P95" s="227">
        <f>'Result Entry'!Q97</f>
        <v>0</v>
      </c>
      <c r="Q95" s="228">
        <f>'Result Entry'!R97</f>
        <v>0</v>
      </c>
      <c r="R95" s="229">
        <f>'Result Entry'!S97</f>
        <v>0</v>
      </c>
      <c r="S95" s="229">
        <f>'Result Entry'!T97</f>
        <v>0</v>
      </c>
      <c r="T95" s="229">
        <f>'Result Entry'!U97</f>
        <v>0</v>
      </c>
      <c r="U95" s="230">
        <f>'Result Entry'!V97</f>
        <v>0</v>
      </c>
      <c r="V95" s="229">
        <f>'Result Entry'!W97</f>
        <v>0</v>
      </c>
      <c r="W95" s="101">
        <f>'Result Entry'!X97</f>
        <v>0</v>
      </c>
      <c r="X95" s="231" t="str">
        <f>'Result Entry'!Y97</f>
        <v/>
      </c>
      <c r="Y95" s="232">
        <f>'Result Entry'!Z97</f>
        <v>0</v>
      </c>
      <c r="Z95" s="224">
        <f>'Result Entry'!AA97</f>
        <v>0</v>
      </c>
      <c r="AA95" s="224">
        <f>'Result Entry'!AB97</f>
        <v>0</v>
      </c>
      <c r="AB95" s="225">
        <f>'Result Entry'!AC97</f>
        <v>0</v>
      </c>
      <c r="AC95" s="226">
        <f>'Result Entry'!AD97</f>
        <v>0</v>
      </c>
      <c r="AD95" s="226">
        <f>'Result Entry'!AE97</f>
        <v>0</v>
      </c>
      <c r="AE95" s="227">
        <f>'Result Entry'!AF97</f>
        <v>0</v>
      </c>
      <c r="AF95" s="228">
        <f>'Result Entry'!AG97</f>
        <v>0</v>
      </c>
      <c r="AG95" s="229">
        <f>'Result Entry'!AH97</f>
        <v>0</v>
      </c>
      <c r="AH95" s="229">
        <f>'Result Entry'!AI97</f>
        <v>0</v>
      </c>
      <c r="AI95" s="229">
        <f>'Result Entry'!AJ97</f>
        <v>0</v>
      </c>
      <c r="AJ95" s="230">
        <f>'Result Entry'!AK97</f>
        <v>0</v>
      </c>
      <c r="AK95" s="229">
        <f>'Result Entry'!AL97</f>
        <v>0</v>
      </c>
      <c r="AL95" s="101">
        <f>'Result Entry'!AM97</f>
        <v>0</v>
      </c>
      <c r="AM95" s="231" t="str">
        <f>'Result Entry'!AN97</f>
        <v/>
      </c>
      <c r="AN95" s="232">
        <f>'Result Entry'!AO97</f>
        <v>0</v>
      </c>
      <c r="AO95" s="224">
        <f>'Result Entry'!AP97</f>
        <v>0</v>
      </c>
      <c r="AP95" s="224">
        <f>'Result Entry'!AQ97</f>
        <v>0</v>
      </c>
      <c r="AQ95" s="225">
        <f>'Result Entry'!AR97</f>
        <v>0</v>
      </c>
      <c r="AR95" s="226">
        <f>'Result Entry'!AS97</f>
        <v>0</v>
      </c>
      <c r="AS95" s="226">
        <f>'Result Entry'!AT97</f>
        <v>0</v>
      </c>
      <c r="AT95" s="227">
        <f>'Result Entry'!AU97</f>
        <v>0</v>
      </c>
      <c r="AU95" s="228">
        <f>'Result Entry'!AV97</f>
        <v>0</v>
      </c>
      <c r="AV95" s="229">
        <f>'Result Entry'!AW97</f>
        <v>0</v>
      </c>
      <c r="AW95" s="229">
        <f>'Result Entry'!AX97</f>
        <v>0</v>
      </c>
      <c r="AX95" s="229">
        <f>'Result Entry'!AY97</f>
        <v>0</v>
      </c>
      <c r="AY95" s="230">
        <f>'Result Entry'!AZ97</f>
        <v>0</v>
      </c>
      <c r="AZ95" s="229">
        <f>'Result Entry'!BA97</f>
        <v>0</v>
      </c>
      <c r="BA95" s="101">
        <f>'Result Entry'!BB97</f>
        <v>0</v>
      </c>
      <c r="BB95" s="231" t="str">
        <f>'Result Entry'!BC97</f>
        <v/>
      </c>
      <c r="BC95" s="232">
        <f>'Result Entry'!BD97</f>
        <v>0</v>
      </c>
      <c r="BD95" s="224">
        <f>'Result Entry'!BE97</f>
        <v>0</v>
      </c>
      <c r="BE95" s="224">
        <f>'Result Entry'!BF97</f>
        <v>0</v>
      </c>
      <c r="BF95" s="225">
        <f>'Result Entry'!BG97</f>
        <v>0</v>
      </c>
      <c r="BG95" s="226">
        <f>'Result Entry'!BH97</f>
        <v>0</v>
      </c>
      <c r="BH95" s="226">
        <f>'Result Entry'!BI97</f>
        <v>0</v>
      </c>
      <c r="BI95" s="227">
        <f>'Result Entry'!BJ97</f>
        <v>0</v>
      </c>
      <c r="BJ95" s="228">
        <f>'Result Entry'!BK97</f>
        <v>0</v>
      </c>
      <c r="BK95" s="229">
        <f>'Result Entry'!BL97</f>
        <v>0</v>
      </c>
      <c r="BL95" s="229">
        <f>'Result Entry'!BM97</f>
        <v>0</v>
      </c>
      <c r="BM95" s="229">
        <f>'Result Entry'!BN97</f>
        <v>0</v>
      </c>
      <c r="BN95" s="230">
        <f>'Result Entry'!BO97</f>
        <v>0</v>
      </c>
      <c r="BO95" s="229">
        <f>'Result Entry'!BP97</f>
        <v>0</v>
      </c>
      <c r="BP95" s="101">
        <f>'Result Entry'!BQ97</f>
        <v>0</v>
      </c>
      <c r="BQ95" s="231" t="str">
        <f>'Result Entry'!BR97</f>
        <v/>
      </c>
      <c r="BR95" s="232">
        <f>'Result Entry'!BS97</f>
        <v>0</v>
      </c>
      <c r="BS95" s="224">
        <f>'Result Entry'!BT97</f>
        <v>0</v>
      </c>
      <c r="BT95" s="224">
        <f>'Result Entry'!BU97</f>
        <v>0</v>
      </c>
      <c r="BU95" s="225">
        <f>'Result Entry'!BV97</f>
        <v>0</v>
      </c>
      <c r="BV95" s="226">
        <f>'Result Entry'!BW97</f>
        <v>0</v>
      </c>
      <c r="BW95" s="226">
        <f>'Result Entry'!BX97</f>
        <v>0</v>
      </c>
      <c r="BX95" s="227">
        <f>'Result Entry'!BY97</f>
        <v>0</v>
      </c>
      <c r="BY95" s="228">
        <f>'Result Entry'!BZ97</f>
        <v>0</v>
      </c>
      <c r="BZ95" s="229">
        <f>'Result Entry'!CA97</f>
        <v>0</v>
      </c>
      <c r="CA95" s="229">
        <f>'Result Entry'!CB97</f>
        <v>0</v>
      </c>
      <c r="CB95" s="229">
        <f>'Result Entry'!CC97</f>
        <v>0</v>
      </c>
      <c r="CC95" s="230">
        <f>'Result Entry'!CD97</f>
        <v>0</v>
      </c>
      <c r="CD95" s="229">
        <f>'Result Entry'!CE97</f>
        <v>0</v>
      </c>
      <c r="CE95" s="101">
        <f>'Result Entry'!CF97</f>
        <v>0</v>
      </c>
      <c r="CF95" s="231" t="str">
        <f>'Result Entry'!CG97</f>
        <v/>
      </c>
      <c r="CG95" s="241">
        <f>'Result Entry'!CH97</f>
        <v>0</v>
      </c>
      <c r="CH95" s="234">
        <f>'Result Entry'!CI97</f>
        <v>0</v>
      </c>
      <c r="CI95" s="234">
        <f>'Result Entry'!CJ97</f>
        <v>0</v>
      </c>
      <c r="CJ95" s="234">
        <f>'Result Entry'!CK97</f>
        <v>0</v>
      </c>
      <c r="CK95" s="234">
        <f>'Result Entry'!CL97</f>
        <v>0</v>
      </c>
      <c r="CL95" s="242">
        <f>'Result Entry'!CM97</f>
        <v>0</v>
      </c>
      <c r="CM95" s="101">
        <f>'Result Entry'!CN97</f>
        <v>0</v>
      </c>
      <c r="CN95" s="231" t="str">
        <f>'Result Entry'!CO97</f>
        <v/>
      </c>
      <c r="CO95" s="241">
        <f>'Result Entry'!CP97</f>
        <v>0</v>
      </c>
      <c r="CP95" s="234">
        <f>'Result Entry'!CQ97</f>
        <v>0</v>
      </c>
      <c r="CQ95" s="234">
        <f>'Result Entry'!CR97</f>
        <v>0</v>
      </c>
      <c r="CR95" s="234">
        <f>'Result Entry'!CS97</f>
        <v>0</v>
      </c>
      <c r="CS95" s="234">
        <f>'Result Entry'!CT97</f>
        <v>0</v>
      </c>
      <c r="CT95" s="242">
        <f>'Result Entry'!CU97</f>
        <v>0</v>
      </c>
      <c r="CU95" s="101">
        <f>'Result Entry'!CV97</f>
        <v>0</v>
      </c>
      <c r="CV95" s="231" t="str">
        <f>'Result Entry'!CW97</f>
        <v/>
      </c>
      <c r="CW95" s="241">
        <f>'Result Entry'!CX97</f>
        <v>0</v>
      </c>
      <c r="CX95" s="234">
        <f>'Result Entry'!CY97</f>
        <v>0</v>
      </c>
      <c r="CY95" s="234">
        <f>'Result Entry'!CZ97</f>
        <v>0</v>
      </c>
      <c r="CZ95" s="234">
        <f>'Result Entry'!DA97</f>
        <v>0</v>
      </c>
      <c r="DA95" s="234">
        <f>'Result Entry'!DB97</f>
        <v>0</v>
      </c>
      <c r="DB95" s="242">
        <f>'Result Entry'!DC97</f>
        <v>0</v>
      </c>
      <c r="DC95" s="101">
        <f>'Result Entry'!DD97</f>
        <v>0</v>
      </c>
      <c r="DD95" s="231" t="str">
        <f>'Result Entry'!DE97</f>
        <v/>
      </c>
      <c r="DE95" s="241">
        <f>'Result Entry'!DF97</f>
        <v>0</v>
      </c>
      <c r="DF95" s="234">
        <f>'Result Entry'!DG97</f>
        <v>0</v>
      </c>
      <c r="DG95" s="234">
        <f>'Result Entry'!DH97</f>
        <v>0</v>
      </c>
      <c r="DH95" s="234">
        <f>'Result Entry'!DI97</f>
        <v>0</v>
      </c>
      <c r="DI95" s="234">
        <f>'Result Entry'!DJ97</f>
        <v>0</v>
      </c>
      <c r="DJ95" s="242">
        <f>'Result Entry'!DK97</f>
        <v>0</v>
      </c>
      <c r="DK95" s="101" t="str">
        <f>'Result Entry'!DL97</f>
        <v/>
      </c>
      <c r="DL95" s="231" t="str">
        <f>'Result Entry'!DM97</f>
        <v/>
      </c>
      <c r="DM95" s="243">
        <f>'Result Entry'!DN97</f>
        <v>0</v>
      </c>
      <c r="DN95" s="244">
        <f>'Result Entry'!DO97</f>
        <v>0</v>
      </c>
      <c r="DO95" s="245" t="str">
        <f>'Result Entry'!DP97</f>
        <v/>
      </c>
      <c r="DP95" s="237">
        <f>'Result Entry'!DQ97</f>
        <v>900</v>
      </c>
      <c r="DQ95" s="238">
        <f>'Result Entry'!DR97</f>
        <v>0</v>
      </c>
      <c r="DR95" s="295">
        <f>'Result Entry'!DS97</f>
        <v>0</v>
      </c>
      <c r="DS95" s="101" t="str">
        <f>'Result Entry'!DT97</f>
        <v/>
      </c>
      <c r="DT95" s="101" t="str">
        <f>'Result Entry'!DU97</f>
        <v/>
      </c>
      <c r="DU95" s="101" t="str">
        <f>'Result Entry'!DV97</f>
        <v/>
      </c>
      <c r="DV95" s="239" t="str">
        <f>'Result Entry'!DW97</f>
        <v/>
      </c>
    </row>
    <row r="96" spans="1:126">
      <c r="A96" s="867"/>
      <c r="B96" s="192">
        <f t="shared" si="1"/>
        <v>0</v>
      </c>
      <c r="C96" s="99">
        <f>'Result Entry'!D98</f>
        <v>0</v>
      </c>
      <c r="D96" s="99">
        <f>'Result Entry'!E98</f>
        <v>0</v>
      </c>
      <c r="E96" s="99">
        <f>'Result Entry'!F98</f>
        <v>0</v>
      </c>
      <c r="F96" s="101">
        <f>'Result Entry'!G98</f>
        <v>0</v>
      </c>
      <c r="G96" s="101">
        <f>'Result Entry'!H98</f>
        <v>0</v>
      </c>
      <c r="H96" s="101">
        <f>'Result Entry'!I98</f>
        <v>0</v>
      </c>
      <c r="I96" s="191">
        <f>'Result Entry'!J98</f>
        <v>0</v>
      </c>
      <c r="J96" s="240">
        <f>'Result Entry'!K98</f>
        <v>0</v>
      </c>
      <c r="K96" s="224">
        <f>'Result Entry'!L98</f>
        <v>0</v>
      </c>
      <c r="L96" s="224">
        <f>'Result Entry'!M98</f>
        <v>0</v>
      </c>
      <c r="M96" s="225">
        <f>'Result Entry'!N98</f>
        <v>0</v>
      </c>
      <c r="N96" s="226">
        <f>'Result Entry'!O98</f>
        <v>0</v>
      </c>
      <c r="O96" s="226">
        <f>'Result Entry'!P98</f>
        <v>0</v>
      </c>
      <c r="P96" s="227">
        <f>'Result Entry'!Q98</f>
        <v>0</v>
      </c>
      <c r="Q96" s="228">
        <f>'Result Entry'!R98</f>
        <v>0</v>
      </c>
      <c r="R96" s="229">
        <f>'Result Entry'!S98</f>
        <v>0</v>
      </c>
      <c r="S96" s="229">
        <f>'Result Entry'!T98</f>
        <v>0</v>
      </c>
      <c r="T96" s="229">
        <f>'Result Entry'!U98</f>
        <v>0</v>
      </c>
      <c r="U96" s="230">
        <f>'Result Entry'!V98</f>
        <v>0</v>
      </c>
      <c r="V96" s="229">
        <f>'Result Entry'!W98</f>
        <v>0</v>
      </c>
      <c r="W96" s="101">
        <f>'Result Entry'!X98</f>
        <v>0</v>
      </c>
      <c r="X96" s="231" t="str">
        <f>'Result Entry'!Y98</f>
        <v/>
      </c>
      <c r="Y96" s="232">
        <f>'Result Entry'!Z98</f>
        <v>0</v>
      </c>
      <c r="Z96" s="224">
        <f>'Result Entry'!AA98</f>
        <v>0</v>
      </c>
      <c r="AA96" s="224">
        <f>'Result Entry'!AB98</f>
        <v>0</v>
      </c>
      <c r="AB96" s="225">
        <f>'Result Entry'!AC98</f>
        <v>0</v>
      </c>
      <c r="AC96" s="226">
        <f>'Result Entry'!AD98</f>
        <v>0</v>
      </c>
      <c r="AD96" s="226">
        <f>'Result Entry'!AE98</f>
        <v>0</v>
      </c>
      <c r="AE96" s="227">
        <f>'Result Entry'!AF98</f>
        <v>0</v>
      </c>
      <c r="AF96" s="228">
        <f>'Result Entry'!AG98</f>
        <v>0</v>
      </c>
      <c r="AG96" s="229">
        <f>'Result Entry'!AH98</f>
        <v>0</v>
      </c>
      <c r="AH96" s="229">
        <f>'Result Entry'!AI98</f>
        <v>0</v>
      </c>
      <c r="AI96" s="229">
        <f>'Result Entry'!AJ98</f>
        <v>0</v>
      </c>
      <c r="AJ96" s="230">
        <f>'Result Entry'!AK98</f>
        <v>0</v>
      </c>
      <c r="AK96" s="229">
        <f>'Result Entry'!AL98</f>
        <v>0</v>
      </c>
      <c r="AL96" s="101">
        <f>'Result Entry'!AM98</f>
        <v>0</v>
      </c>
      <c r="AM96" s="231" t="str">
        <f>'Result Entry'!AN98</f>
        <v/>
      </c>
      <c r="AN96" s="232">
        <f>'Result Entry'!AO98</f>
        <v>0</v>
      </c>
      <c r="AO96" s="224">
        <f>'Result Entry'!AP98</f>
        <v>0</v>
      </c>
      <c r="AP96" s="224">
        <f>'Result Entry'!AQ98</f>
        <v>0</v>
      </c>
      <c r="AQ96" s="225">
        <f>'Result Entry'!AR98</f>
        <v>0</v>
      </c>
      <c r="AR96" s="226">
        <f>'Result Entry'!AS98</f>
        <v>0</v>
      </c>
      <c r="AS96" s="226">
        <f>'Result Entry'!AT98</f>
        <v>0</v>
      </c>
      <c r="AT96" s="227">
        <f>'Result Entry'!AU98</f>
        <v>0</v>
      </c>
      <c r="AU96" s="228">
        <f>'Result Entry'!AV98</f>
        <v>0</v>
      </c>
      <c r="AV96" s="229">
        <f>'Result Entry'!AW98</f>
        <v>0</v>
      </c>
      <c r="AW96" s="229">
        <f>'Result Entry'!AX98</f>
        <v>0</v>
      </c>
      <c r="AX96" s="229">
        <f>'Result Entry'!AY98</f>
        <v>0</v>
      </c>
      <c r="AY96" s="230">
        <f>'Result Entry'!AZ98</f>
        <v>0</v>
      </c>
      <c r="AZ96" s="229">
        <f>'Result Entry'!BA98</f>
        <v>0</v>
      </c>
      <c r="BA96" s="101">
        <f>'Result Entry'!BB98</f>
        <v>0</v>
      </c>
      <c r="BB96" s="231" t="str">
        <f>'Result Entry'!BC98</f>
        <v/>
      </c>
      <c r="BC96" s="232">
        <f>'Result Entry'!BD98</f>
        <v>0</v>
      </c>
      <c r="BD96" s="224">
        <f>'Result Entry'!BE98</f>
        <v>0</v>
      </c>
      <c r="BE96" s="224">
        <f>'Result Entry'!BF98</f>
        <v>0</v>
      </c>
      <c r="BF96" s="225">
        <f>'Result Entry'!BG98</f>
        <v>0</v>
      </c>
      <c r="BG96" s="226">
        <f>'Result Entry'!BH98</f>
        <v>0</v>
      </c>
      <c r="BH96" s="226">
        <f>'Result Entry'!BI98</f>
        <v>0</v>
      </c>
      <c r="BI96" s="227">
        <f>'Result Entry'!BJ98</f>
        <v>0</v>
      </c>
      <c r="BJ96" s="228">
        <f>'Result Entry'!BK98</f>
        <v>0</v>
      </c>
      <c r="BK96" s="229">
        <f>'Result Entry'!BL98</f>
        <v>0</v>
      </c>
      <c r="BL96" s="229">
        <f>'Result Entry'!BM98</f>
        <v>0</v>
      </c>
      <c r="BM96" s="229">
        <f>'Result Entry'!BN98</f>
        <v>0</v>
      </c>
      <c r="BN96" s="230">
        <f>'Result Entry'!BO98</f>
        <v>0</v>
      </c>
      <c r="BO96" s="229">
        <f>'Result Entry'!BP98</f>
        <v>0</v>
      </c>
      <c r="BP96" s="101">
        <f>'Result Entry'!BQ98</f>
        <v>0</v>
      </c>
      <c r="BQ96" s="231" t="str">
        <f>'Result Entry'!BR98</f>
        <v/>
      </c>
      <c r="BR96" s="232">
        <f>'Result Entry'!BS98</f>
        <v>0</v>
      </c>
      <c r="BS96" s="224">
        <f>'Result Entry'!BT98</f>
        <v>0</v>
      </c>
      <c r="BT96" s="224">
        <f>'Result Entry'!BU98</f>
        <v>0</v>
      </c>
      <c r="BU96" s="225">
        <f>'Result Entry'!BV98</f>
        <v>0</v>
      </c>
      <c r="BV96" s="226">
        <f>'Result Entry'!BW98</f>
        <v>0</v>
      </c>
      <c r="BW96" s="226">
        <f>'Result Entry'!BX98</f>
        <v>0</v>
      </c>
      <c r="BX96" s="227">
        <f>'Result Entry'!BY98</f>
        <v>0</v>
      </c>
      <c r="BY96" s="228">
        <f>'Result Entry'!BZ98</f>
        <v>0</v>
      </c>
      <c r="BZ96" s="229">
        <f>'Result Entry'!CA98</f>
        <v>0</v>
      </c>
      <c r="CA96" s="229">
        <f>'Result Entry'!CB98</f>
        <v>0</v>
      </c>
      <c r="CB96" s="229">
        <f>'Result Entry'!CC98</f>
        <v>0</v>
      </c>
      <c r="CC96" s="230">
        <f>'Result Entry'!CD98</f>
        <v>0</v>
      </c>
      <c r="CD96" s="229">
        <f>'Result Entry'!CE98</f>
        <v>0</v>
      </c>
      <c r="CE96" s="101">
        <f>'Result Entry'!CF98</f>
        <v>0</v>
      </c>
      <c r="CF96" s="231" t="str">
        <f>'Result Entry'!CG98</f>
        <v/>
      </c>
      <c r="CG96" s="241">
        <f>'Result Entry'!CH98</f>
        <v>0</v>
      </c>
      <c r="CH96" s="234">
        <f>'Result Entry'!CI98</f>
        <v>0</v>
      </c>
      <c r="CI96" s="234">
        <f>'Result Entry'!CJ98</f>
        <v>0</v>
      </c>
      <c r="CJ96" s="234">
        <f>'Result Entry'!CK98</f>
        <v>0</v>
      </c>
      <c r="CK96" s="234">
        <f>'Result Entry'!CL98</f>
        <v>0</v>
      </c>
      <c r="CL96" s="242">
        <f>'Result Entry'!CM98</f>
        <v>0</v>
      </c>
      <c r="CM96" s="101">
        <f>'Result Entry'!CN98</f>
        <v>0</v>
      </c>
      <c r="CN96" s="231" t="str">
        <f>'Result Entry'!CO98</f>
        <v/>
      </c>
      <c r="CO96" s="241">
        <f>'Result Entry'!CP98</f>
        <v>0</v>
      </c>
      <c r="CP96" s="234">
        <f>'Result Entry'!CQ98</f>
        <v>0</v>
      </c>
      <c r="CQ96" s="234">
        <f>'Result Entry'!CR98</f>
        <v>0</v>
      </c>
      <c r="CR96" s="234">
        <f>'Result Entry'!CS98</f>
        <v>0</v>
      </c>
      <c r="CS96" s="234">
        <f>'Result Entry'!CT98</f>
        <v>0</v>
      </c>
      <c r="CT96" s="242">
        <f>'Result Entry'!CU98</f>
        <v>0</v>
      </c>
      <c r="CU96" s="101">
        <f>'Result Entry'!CV98</f>
        <v>0</v>
      </c>
      <c r="CV96" s="231" t="str">
        <f>'Result Entry'!CW98</f>
        <v/>
      </c>
      <c r="CW96" s="241">
        <f>'Result Entry'!CX98</f>
        <v>0</v>
      </c>
      <c r="CX96" s="234">
        <f>'Result Entry'!CY98</f>
        <v>0</v>
      </c>
      <c r="CY96" s="234">
        <f>'Result Entry'!CZ98</f>
        <v>0</v>
      </c>
      <c r="CZ96" s="234">
        <f>'Result Entry'!DA98</f>
        <v>0</v>
      </c>
      <c r="DA96" s="234">
        <f>'Result Entry'!DB98</f>
        <v>0</v>
      </c>
      <c r="DB96" s="242">
        <f>'Result Entry'!DC98</f>
        <v>0</v>
      </c>
      <c r="DC96" s="101">
        <f>'Result Entry'!DD98</f>
        <v>0</v>
      </c>
      <c r="DD96" s="231" t="str">
        <f>'Result Entry'!DE98</f>
        <v/>
      </c>
      <c r="DE96" s="241">
        <f>'Result Entry'!DF98</f>
        <v>0</v>
      </c>
      <c r="DF96" s="234">
        <f>'Result Entry'!DG98</f>
        <v>0</v>
      </c>
      <c r="DG96" s="234">
        <f>'Result Entry'!DH98</f>
        <v>0</v>
      </c>
      <c r="DH96" s="234">
        <f>'Result Entry'!DI98</f>
        <v>0</v>
      </c>
      <c r="DI96" s="234">
        <f>'Result Entry'!DJ98</f>
        <v>0</v>
      </c>
      <c r="DJ96" s="242">
        <f>'Result Entry'!DK98</f>
        <v>0</v>
      </c>
      <c r="DK96" s="101" t="str">
        <f>'Result Entry'!DL98</f>
        <v/>
      </c>
      <c r="DL96" s="231" t="str">
        <f>'Result Entry'!DM98</f>
        <v/>
      </c>
      <c r="DM96" s="243">
        <f>'Result Entry'!DN98</f>
        <v>0</v>
      </c>
      <c r="DN96" s="244">
        <f>'Result Entry'!DO98</f>
        <v>0</v>
      </c>
      <c r="DO96" s="245" t="str">
        <f>'Result Entry'!DP98</f>
        <v/>
      </c>
      <c r="DP96" s="237">
        <f>'Result Entry'!DQ98</f>
        <v>900</v>
      </c>
      <c r="DQ96" s="238">
        <f>'Result Entry'!DR98</f>
        <v>0</v>
      </c>
      <c r="DR96" s="295">
        <f>'Result Entry'!DS98</f>
        <v>0</v>
      </c>
      <c r="DS96" s="101" t="str">
        <f>'Result Entry'!DT98</f>
        <v/>
      </c>
      <c r="DT96" s="101" t="str">
        <f>'Result Entry'!DU98</f>
        <v/>
      </c>
      <c r="DU96" s="101" t="str">
        <f>'Result Entry'!DV98</f>
        <v/>
      </c>
      <c r="DV96" s="239" t="str">
        <f>'Result Entry'!DW98</f>
        <v/>
      </c>
    </row>
    <row r="97" spans="1:126">
      <c r="A97" s="867"/>
      <c r="B97" s="192">
        <f t="shared" si="1"/>
        <v>0</v>
      </c>
      <c r="C97" s="99">
        <f>'Result Entry'!D99</f>
        <v>0</v>
      </c>
      <c r="D97" s="99">
        <f>'Result Entry'!E99</f>
        <v>0</v>
      </c>
      <c r="E97" s="99">
        <f>'Result Entry'!F99</f>
        <v>0</v>
      </c>
      <c r="F97" s="101">
        <f>'Result Entry'!G99</f>
        <v>0</v>
      </c>
      <c r="G97" s="101">
        <f>'Result Entry'!H99</f>
        <v>0</v>
      </c>
      <c r="H97" s="101">
        <f>'Result Entry'!I99</f>
        <v>0</v>
      </c>
      <c r="I97" s="191">
        <f>'Result Entry'!J99</f>
        <v>0</v>
      </c>
      <c r="J97" s="240">
        <f>'Result Entry'!K99</f>
        <v>0</v>
      </c>
      <c r="K97" s="224">
        <f>'Result Entry'!L99</f>
        <v>0</v>
      </c>
      <c r="L97" s="224">
        <f>'Result Entry'!M99</f>
        <v>0</v>
      </c>
      <c r="M97" s="225">
        <f>'Result Entry'!N99</f>
        <v>0</v>
      </c>
      <c r="N97" s="226">
        <f>'Result Entry'!O99</f>
        <v>0</v>
      </c>
      <c r="O97" s="226">
        <f>'Result Entry'!P99</f>
        <v>0</v>
      </c>
      <c r="P97" s="227">
        <f>'Result Entry'!Q99</f>
        <v>0</v>
      </c>
      <c r="Q97" s="228">
        <f>'Result Entry'!R99</f>
        <v>0</v>
      </c>
      <c r="R97" s="229">
        <f>'Result Entry'!S99</f>
        <v>0</v>
      </c>
      <c r="S97" s="229">
        <f>'Result Entry'!T99</f>
        <v>0</v>
      </c>
      <c r="T97" s="229">
        <f>'Result Entry'!U99</f>
        <v>0</v>
      </c>
      <c r="U97" s="230">
        <f>'Result Entry'!V99</f>
        <v>0</v>
      </c>
      <c r="V97" s="229">
        <f>'Result Entry'!W99</f>
        <v>0</v>
      </c>
      <c r="W97" s="101">
        <f>'Result Entry'!X99</f>
        <v>0</v>
      </c>
      <c r="X97" s="231" t="str">
        <f>'Result Entry'!Y99</f>
        <v/>
      </c>
      <c r="Y97" s="232">
        <f>'Result Entry'!Z99</f>
        <v>0</v>
      </c>
      <c r="Z97" s="224">
        <f>'Result Entry'!AA99</f>
        <v>0</v>
      </c>
      <c r="AA97" s="224">
        <f>'Result Entry'!AB99</f>
        <v>0</v>
      </c>
      <c r="AB97" s="225">
        <f>'Result Entry'!AC99</f>
        <v>0</v>
      </c>
      <c r="AC97" s="226">
        <f>'Result Entry'!AD99</f>
        <v>0</v>
      </c>
      <c r="AD97" s="226">
        <f>'Result Entry'!AE99</f>
        <v>0</v>
      </c>
      <c r="AE97" s="227">
        <f>'Result Entry'!AF99</f>
        <v>0</v>
      </c>
      <c r="AF97" s="228">
        <f>'Result Entry'!AG99</f>
        <v>0</v>
      </c>
      <c r="AG97" s="229">
        <f>'Result Entry'!AH99</f>
        <v>0</v>
      </c>
      <c r="AH97" s="229">
        <f>'Result Entry'!AI99</f>
        <v>0</v>
      </c>
      <c r="AI97" s="229">
        <f>'Result Entry'!AJ99</f>
        <v>0</v>
      </c>
      <c r="AJ97" s="230">
        <f>'Result Entry'!AK99</f>
        <v>0</v>
      </c>
      <c r="AK97" s="229">
        <f>'Result Entry'!AL99</f>
        <v>0</v>
      </c>
      <c r="AL97" s="101">
        <f>'Result Entry'!AM99</f>
        <v>0</v>
      </c>
      <c r="AM97" s="231" t="str">
        <f>'Result Entry'!AN99</f>
        <v/>
      </c>
      <c r="AN97" s="232">
        <f>'Result Entry'!AO99</f>
        <v>0</v>
      </c>
      <c r="AO97" s="224">
        <f>'Result Entry'!AP99</f>
        <v>0</v>
      </c>
      <c r="AP97" s="224">
        <f>'Result Entry'!AQ99</f>
        <v>0</v>
      </c>
      <c r="AQ97" s="225">
        <f>'Result Entry'!AR99</f>
        <v>0</v>
      </c>
      <c r="AR97" s="226">
        <f>'Result Entry'!AS99</f>
        <v>0</v>
      </c>
      <c r="AS97" s="226">
        <f>'Result Entry'!AT99</f>
        <v>0</v>
      </c>
      <c r="AT97" s="227">
        <f>'Result Entry'!AU99</f>
        <v>0</v>
      </c>
      <c r="AU97" s="228">
        <f>'Result Entry'!AV99</f>
        <v>0</v>
      </c>
      <c r="AV97" s="229">
        <f>'Result Entry'!AW99</f>
        <v>0</v>
      </c>
      <c r="AW97" s="229">
        <f>'Result Entry'!AX99</f>
        <v>0</v>
      </c>
      <c r="AX97" s="229">
        <f>'Result Entry'!AY99</f>
        <v>0</v>
      </c>
      <c r="AY97" s="230">
        <f>'Result Entry'!AZ99</f>
        <v>0</v>
      </c>
      <c r="AZ97" s="229">
        <f>'Result Entry'!BA99</f>
        <v>0</v>
      </c>
      <c r="BA97" s="101">
        <f>'Result Entry'!BB99</f>
        <v>0</v>
      </c>
      <c r="BB97" s="231" t="str">
        <f>'Result Entry'!BC99</f>
        <v/>
      </c>
      <c r="BC97" s="232">
        <f>'Result Entry'!BD99</f>
        <v>0</v>
      </c>
      <c r="BD97" s="224">
        <f>'Result Entry'!BE99</f>
        <v>0</v>
      </c>
      <c r="BE97" s="224">
        <f>'Result Entry'!BF99</f>
        <v>0</v>
      </c>
      <c r="BF97" s="225">
        <f>'Result Entry'!BG99</f>
        <v>0</v>
      </c>
      <c r="BG97" s="226">
        <f>'Result Entry'!BH99</f>
        <v>0</v>
      </c>
      <c r="BH97" s="226">
        <f>'Result Entry'!BI99</f>
        <v>0</v>
      </c>
      <c r="BI97" s="227">
        <f>'Result Entry'!BJ99</f>
        <v>0</v>
      </c>
      <c r="BJ97" s="228">
        <f>'Result Entry'!BK99</f>
        <v>0</v>
      </c>
      <c r="BK97" s="229">
        <f>'Result Entry'!BL99</f>
        <v>0</v>
      </c>
      <c r="BL97" s="229">
        <f>'Result Entry'!BM99</f>
        <v>0</v>
      </c>
      <c r="BM97" s="229">
        <f>'Result Entry'!BN99</f>
        <v>0</v>
      </c>
      <c r="BN97" s="230">
        <f>'Result Entry'!BO99</f>
        <v>0</v>
      </c>
      <c r="BO97" s="229">
        <f>'Result Entry'!BP99</f>
        <v>0</v>
      </c>
      <c r="BP97" s="101">
        <f>'Result Entry'!BQ99</f>
        <v>0</v>
      </c>
      <c r="BQ97" s="231" t="str">
        <f>'Result Entry'!BR99</f>
        <v/>
      </c>
      <c r="BR97" s="232">
        <f>'Result Entry'!BS99</f>
        <v>0</v>
      </c>
      <c r="BS97" s="224">
        <f>'Result Entry'!BT99</f>
        <v>0</v>
      </c>
      <c r="BT97" s="224">
        <f>'Result Entry'!BU99</f>
        <v>0</v>
      </c>
      <c r="BU97" s="225">
        <f>'Result Entry'!BV99</f>
        <v>0</v>
      </c>
      <c r="BV97" s="226">
        <f>'Result Entry'!BW99</f>
        <v>0</v>
      </c>
      <c r="BW97" s="226">
        <f>'Result Entry'!BX99</f>
        <v>0</v>
      </c>
      <c r="BX97" s="227">
        <f>'Result Entry'!BY99</f>
        <v>0</v>
      </c>
      <c r="BY97" s="228">
        <f>'Result Entry'!BZ99</f>
        <v>0</v>
      </c>
      <c r="BZ97" s="229">
        <f>'Result Entry'!CA99</f>
        <v>0</v>
      </c>
      <c r="CA97" s="229">
        <f>'Result Entry'!CB99</f>
        <v>0</v>
      </c>
      <c r="CB97" s="229">
        <f>'Result Entry'!CC99</f>
        <v>0</v>
      </c>
      <c r="CC97" s="230">
        <f>'Result Entry'!CD99</f>
        <v>0</v>
      </c>
      <c r="CD97" s="229">
        <f>'Result Entry'!CE99</f>
        <v>0</v>
      </c>
      <c r="CE97" s="101">
        <f>'Result Entry'!CF99</f>
        <v>0</v>
      </c>
      <c r="CF97" s="231" t="str">
        <f>'Result Entry'!CG99</f>
        <v/>
      </c>
      <c r="CG97" s="241">
        <f>'Result Entry'!CH99</f>
        <v>0</v>
      </c>
      <c r="CH97" s="234">
        <f>'Result Entry'!CI99</f>
        <v>0</v>
      </c>
      <c r="CI97" s="234">
        <f>'Result Entry'!CJ99</f>
        <v>0</v>
      </c>
      <c r="CJ97" s="234">
        <f>'Result Entry'!CK99</f>
        <v>0</v>
      </c>
      <c r="CK97" s="234">
        <f>'Result Entry'!CL99</f>
        <v>0</v>
      </c>
      <c r="CL97" s="242">
        <f>'Result Entry'!CM99</f>
        <v>0</v>
      </c>
      <c r="CM97" s="101">
        <f>'Result Entry'!CN99</f>
        <v>0</v>
      </c>
      <c r="CN97" s="231" t="str">
        <f>'Result Entry'!CO99</f>
        <v/>
      </c>
      <c r="CO97" s="241">
        <f>'Result Entry'!CP99</f>
        <v>0</v>
      </c>
      <c r="CP97" s="234">
        <f>'Result Entry'!CQ99</f>
        <v>0</v>
      </c>
      <c r="CQ97" s="234">
        <f>'Result Entry'!CR99</f>
        <v>0</v>
      </c>
      <c r="CR97" s="234">
        <f>'Result Entry'!CS99</f>
        <v>0</v>
      </c>
      <c r="CS97" s="234">
        <f>'Result Entry'!CT99</f>
        <v>0</v>
      </c>
      <c r="CT97" s="242">
        <f>'Result Entry'!CU99</f>
        <v>0</v>
      </c>
      <c r="CU97" s="101">
        <f>'Result Entry'!CV99</f>
        <v>0</v>
      </c>
      <c r="CV97" s="231" t="str">
        <f>'Result Entry'!CW99</f>
        <v/>
      </c>
      <c r="CW97" s="241">
        <f>'Result Entry'!CX99</f>
        <v>0</v>
      </c>
      <c r="CX97" s="234">
        <f>'Result Entry'!CY99</f>
        <v>0</v>
      </c>
      <c r="CY97" s="234">
        <f>'Result Entry'!CZ99</f>
        <v>0</v>
      </c>
      <c r="CZ97" s="234">
        <f>'Result Entry'!DA99</f>
        <v>0</v>
      </c>
      <c r="DA97" s="234">
        <f>'Result Entry'!DB99</f>
        <v>0</v>
      </c>
      <c r="DB97" s="242">
        <f>'Result Entry'!DC99</f>
        <v>0</v>
      </c>
      <c r="DC97" s="101">
        <f>'Result Entry'!DD99</f>
        <v>0</v>
      </c>
      <c r="DD97" s="231" t="str">
        <f>'Result Entry'!DE99</f>
        <v/>
      </c>
      <c r="DE97" s="241">
        <f>'Result Entry'!DF99</f>
        <v>0</v>
      </c>
      <c r="DF97" s="234">
        <f>'Result Entry'!DG99</f>
        <v>0</v>
      </c>
      <c r="DG97" s="234">
        <f>'Result Entry'!DH99</f>
        <v>0</v>
      </c>
      <c r="DH97" s="234">
        <f>'Result Entry'!DI99</f>
        <v>0</v>
      </c>
      <c r="DI97" s="234">
        <f>'Result Entry'!DJ99</f>
        <v>0</v>
      </c>
      <c r="DJ97" s="242">
        <f>'Result Entry'!DK99</f>
        <v>0</v>
      </c>
      <c r="DK97" s="101" t="str">
        <f>'Result Entry'!DL99</f>
        <v/>
      </c>
      <c r="DL97" s="231" t="str">
        <f>'Result Entry'!DM99</f>
        <v/>
      </c>
      <c r="DM97" s="243">
        <f>'Result Entry'!DN99</f>
        <v>0</v>
      </c>
      <c r="DN97" s="244">
        <f>'Result Entry'!DO99</f>
        <v>0</v>
      </c>
      <c r="DO97" s="245" t="str">
        <f>'Result Entry'!DP99</f>
        <v/>
      </c>
      <c r="DP97" s="237">
        <f>'Result Entry'!DQ99</f>
        <v>900</v>
      </c>
      <c r="DQ97" s="238">
        <f>'Result Entry'!DR99</f>
        <v>0</v>
      </c>
      <c r="DR97" s="295">
        <f>'Result Entry'!DS99</f>
        <v>0</v>
      </c>
      <c r="DS97" s="101" t="str">
        <f>'Result Entry'!DT99</f>
        <v/>
      </c>
      <c r="DT97" s="101" t="str">
        <f>'Result Entry'!DU99</f>
        <v/>
      </c>
      <c r="DU97" s="101" t="str">
        <f>'Result Entry'!DV99</f>
        <v/>
      </c>
      <c r="DV97" s="239" t="str">
        <f>'Result Entry'!DW99</f>
        <v/>
      </c>
    </row>
    <row r="98" spans="1:126">
      <c r="A98" s="867"/>
      <c r="B98" s="192">
        <f t="shared" si="1"/>
        <v>0</v>
      </c>
      <c r="C98" s="99">
        <f>'Result Entry'!D100</f>
        <v>0</v>
      </c>
      <c r="D98" s="99">
        <f>'Result Entry'!E100</f>
        <v>0</v>
      </c>
      <c r="E98" s="99">
        <f>'Result Entry'!F100</f>
        <v>0</v>
      </c>
      <c r="F98" s="101">
        <f>'Result Entry'!G100</f>
        <v>0</v>
      </c>
      <c r="G98" s="101">
        <f>'Result Entry'!H100</f>
        <v>0</v>
      </c>
      <c r="H98" s="101">
        <f>'Result Entry'!I100</f>
        <v>0</v>
      </c>
      <c r="I98" s="191">
        <f>'Result Entry'!J100</f>
        <v>0</v>
      </c>
      <c r="J98" s="240">
        <f>'Result Entry'!K100</f>
        <v>0</v>
      </c>
      <c r="K98" s="224">
        <f>'Result Entry'!L100</f>
        <v>0</v>
      </c>
      <c r="L98" s="224">
        <f>'Result Entry'!M100</f>
        <v>0</v>
      </c>
      <c r="M98" s="225">
        <f>'Result Entry'!N100</f>
        <v>0</v>
      </c>
      <c r="N98" s="226">
        <f>'Result Entry'!O100</f>
        <v>0</v>
      </c>
      <c r="O98" s="226">
        <f>'Result Entry'!P100</f>
        <v>0</v>
      </c>
      <c r="P98" s="227">
        <f>'Result Entry'!Q100</f>
        <v>0</v>
      </c>
      <c r="Q98" s="228">
        <f>'Result Entry'!R100</f>
        <v>0</v>
      </c>
      <c r="R98" s="229">
        <f>'Result Entry'!S100</f>
        <v>0</v>
      </c>
      <c r="S98" s="229">
        <f>'Result Entry'!T100</f>
        <v>0</v>
      </c>
      <c r="T98" s="229">
        <f>'Result Entry'!U100</f>
        <v>0</v>
      </c>
      <c r="U98" s="230">
        <f>'Result Entry'!V100</f>
        <v>0</v>
      </c>
      <c r="V98" s="229">
        <f>'Result Entry'!W100</f>
        <v>0</v>
      </c>
      <c r="W98" s="101">
        <f>'Result Entry'!X100</f>
        <v>0</v>
      </c>
      <c r="X98" s="231" t="str">
        <f>'Result Entry'!Y100</f>
        <v/>
      </c>
      <c r="Y98" s="232">
        <f>'Result Entry'!Z100</f>
        <v>0</v>
      </c>
      <c r="Z98" s="224">
        <f>'Result Entry'!AA100</f>
        <v>0</v>
      </c>
      <c r="AA98" s="224">
        <f>'Result Entry'!AB100</f>
        <v>0</v>
      </c>
      <c r="AB98" s="225">
        <f>'Result Entry'!AC100</f>
        <v>0</v>
      </c>
      <c r="AC98" s="226">
        <f>'Result Entry'!AD100</f>
        <v>0</v>
      </c>
      <c r="AD98" s="226">
        <f>'Result Entry'!AE100</f>
        <v>0</v>
      </c>
      <c r="AE98" s="227">
        <f>'Result Entry'!AF100</f>
        <v>0</v>
      </c>
      <c r="AF98" s="228">
        <f>'Result Entry'!AG100</f>
        <v>0</v>
      </c>
      <c r="AG98" s="229">
        <f>'Result Entry'!AH100</f>
        <v>0</v>
      </c>
      <c r="AH98" s="229">
        <f>'Result Entry'!AI100</f>
        <v>0</v>
      </c>
      <c r="AI98" s="229">
        <f>'Result Entry'!AJ100</f>
        <v>0</v>
      </c>
      <c r="AJ98" s="230">
        <f>'Result Entry'!AK100</f>
        <v>0</v>
      </c>
      <c r="AK98" s="229">
        <f>'Result Entry'!AL100</f>
        <v>0</v>
      </c>
      <c r="AL98" s="101">
        <f>'Result Entry'!AM100</f>
        <v>0</v>
      </c>
      <c r="AM98" s="231" t="str">
        <f>'Result Entry'!AN100</f>
        <v/>
      </c>
      <c r="AN98" s="232">
        <f>'Result Entry'!AO100</f>
        <v>0</v>
      </c>
      <c r="AO98" s="224">
        <f>'Result Entry'!AP100</f>
        <v>0</v>
      </c>
      <c r="AP98" s="224">
        <f>'Result Entry'!AQ100</f>
        <v>0</v>
      </c>
      <c r="AQ98" s="225">
        <f>'Result Entry'!AR100</f>
        <v>0</v>
      </c>
      <c r="AR98" s="226">
        <f>'Result Entry'!AS100</f>
        <v>0</v>
      </c>
      <c r="AS98" s="226">
        <f>'Result Entry'!AT100</f>
        <v>0</v>
      </c>
      <c r="AT98" s="227">
        <f>'Result Entry'!AU100</f>
        <v>0</v>
      </c>
      <c r="AU98" s="228">
        <f>'Result Entry'!AV100</f>
        <v>0</v>
      </c>
      <c r="AV98" s="229">
        <f>'Result Entry'!AW100</f>
        <v>0</v>
      </c>
      <c r="AW98" s="229">
        <f>'Result Entry'!AX100</f>
        <v>0</v>
      </c>
      <c r="AX98" s="229">
        <f>'Result Entry'!AY100</f>
        <v>0</v>
      </c>
      <c r="AY98" s="230">
        <f>'Result Entry'!AZ100</f>
        <v>0</v>
      </c>
      <c r="AZ98" s="229">
        <f>'Result Entry'!BA100</f>
        <v>0</v>
      </c>
      <c r="BA98" s="101">
        <f>'Result Entry'!BB100</f>
        <v>0</v>
      </c>
      <c r="BB98" s="231" t="str">
        <f>'Result Entry'!BC100</f>
        <v/>
      </c>
      <c r="BC98" s="232">
        <f>'Result Entry'!BD100</f>
        <v>0</v>
      </c>
      <c r="BD98" s="224">
        <f>'Result Entry'!BE100</f>
        <v>0</v>
      </c>
      <c r="BE98" s="224">
        <f>'Result Entry'!BF100</f>
        <v>0</v>
      </c>
      <c r="BF98" s="225">
        <f>'Result Entry'!BG100</f>
        <v>0</v>
      </c>
      <c r="BG98" s="226">
        <f>'Result Entry'!BH100</f>
        <v>0</v>
      </c>
      <c r="BH98" s="226">
        <f>'Result Entry'!BI100</f>
        <v>0</v>
      </c>
      <c r="BI98" s="227">
        <f>'Result Entry'!BJ100</f>
        <v>0</v>
      </c>
      <c r="BJ98" s="228">
        <f>'Result Entry'!BK100</f>
        <v>0</v>
      </c>
      <c r="BK98" s="229">
        <f>'Result Entry'!BL100</f>
        <v>0</v>
      </c>
      <c r="BL98" s="229">
        <f>'Result Entry'!BM100</f>
        <v>0</v>
      </c>
      <c r="BM98" s="229">
        <f>'Result Entry'!BN100</f>
        <v>0</v>
      </c>
      <c r="BN98" s="230">
        <f>'Result Entry'!BO100</f>
        <v>0</v>
      </c>
      <c r="BO98" s="229">
        <f>'Result Entry'!BP100</f>
        <v>0</v>
      </c>
      <c r="BP98" s="101">
        <f>'Result Entry'!BQ100</f>
        <v>0</v>
      </c>
      <c r="BQ98" s="231" t="str">
        <f>'Result Entry'!BR100</f>
        <v/>
      </c>
      <c r="BR98" s="232">
        <f>'Result Entry'!BS100</f>
        <v>0</v>
      </c>
      <c r="BS98" s="224">
        <f>'Result Entry'!BT100</f>
        <v>0</v>
      </c>
      <c r="BT98" s="224">
        <f>'Result Entry'!BU100</f>
        <v>0</v>
      </c>
      <c r="BU98" s="225">
        <f>'Result Entry'!BV100</f>
        <v>0</v>
      </c>
      <c r="BV98" s="226">
        <f>'Result Entry'!BW100</f>
        <v>0</v>
      </c>
      <c r="BW98" s="226">
        <f>'Result Entry'!BX100</f>
        <v>0</v>
      </c>
      <c r="BX98" s="227">
        <f>'Result Entry'!BY100</f>
        <v>0</v>
      </c>
      <c r="BY98" s="228">
        <f>'Result Entry'!BZ100</f>
        <v>0</v>
      </c>
      <c r="BZ98" s="229">
        <f>'Result Entry'!CA100</f>
        <v>0</v>
      </c>
      <c r="CA98" s="229">
        <f>'Result Entry'!CB100</f>
        <v>0</v>
      </c>
      <c r="CB98" s="229">
        <f>'Result Entry'!CC100</f>
        <v>0</v>
      </c>
      <c r="CC98" s="230">
        <f>'Result Entry'!CD100</f>
        <v>0</v>
      </c>
      <c r="CD98" s="229">
        <f>'Result Entry'!CE100</f>
        <v>0</v>
      </c>
      <c r="CE98" s="101">
        <f>'Result Entry'!CF100</f>
        <v>0</v>
      </c>
      <c r="CF98" s="231" t="str">
        <f>'Result Entry'!CG100</f>
        <v/>
      </c>
      <c r="CG98" s="241">
        <f>'Result Entry'!CH100</f>
        <v>0</v>
      </c>
      <c r="CH98" s="234">
        <f>'Result Entry'!CI100</f>
        <v>0</v>
      </c>
      <c r="CI98" s="234">
        <f>'Result Entry'!CJ100</f>
        <v>0</v>
      </c>
      <c r="CJ98" s="234">
        <f>'Result Entry'!CK100</f>
        <v>0</v>
      </c>
      <c r="CK98" s="234">
        <f>'Result Entry'!CL100</f>
        <v>0</v>
      </c>
      <c r="CL98" s="242">
        <f>'Result Entry'!CM100</f>
        <v>0</v>
      </c>
      <c r="CM98" s="101">
        <f>'Result Entry'!CN100</f>
        <v>0</v>
      </c>
      <c r="CN98" s="231" t="str">
        <f>'Result Entry'!CO100</f>
        <v/>
      </c>
      <c r="CO98" s="241">
        <f>'Result Entry'!CP100</f>
        <v>0</v>
      </c>
      <c r="CP98" s="234">
        <f>'Result Entry'!CQ100</f>
        <v>0</v>
      </c>
      <c r="CQ98" s="234">
        <f>'Result Entry'!CR100</f>
        <v>0</v>
      </c>
      <c r="CR98" s="234">
        <f>'Result Entry'!CS100</f>
        <v>0</v>
      </c>
      <c r="CS98" s="234">
        <f>'Result Entry'!CT100</f>
        <v>0</v>
      </c>
      <c r="CT98" s="242">
        <f>'Result Entry'!CU100</f>
        <v>0</v>
      </c>
      <c r="CU98" s="101">
        <f>'Result Entry'!CV100</f>
        <v>0</v>
      </c>
      <c r="CV98" s="231" t="str">
        <f>'Result Entry'!CW100</f>
        <v/>
      </c>
      <c r="CW98" s="241">
        <f>'Result Entry'!CX100</f>
        <v>0</v>
      </c>
      <c r="CX98" s="234">
        <f>'Result Entry'!CY100</f>
        <v>0</v>
      </c>
      <c r="CY98" s="234">
        <f>'Result Entry'!CZ100</f>
        <v>0</v>
      </c>
      <c r="CZ98" s="234">
        <f>'Result Entry'!DA100</f>
        <v>0</v>
      </c>
      <c r="DA98" s="234">
        <f>'Result Entry'!DB100</f>
        <v>0</v>
      </c>
      <c r="DB98" s="242">
        <f>'Result Entry'!DC100</f>
        <v>0</v>
      </c>
      <c r="DC98" s="101">
        <f>'Result Entry'!DD100</f>
        <v>0</v>
      </c>
      <c r="DD98" s="231" t="str">
        <f>'Result Entry'!DE100</f>
        <v/>
      </c>
      <c r="DE98" s="241">
        <f>'Result Entry'!DF100</f>
        <v>0</v>
      </c>
      <c r="DF98" s="234">
        <f>'Result Entry'!DG100</f>
        <v>0</v>
      </c>
      <c r="DG98" s="234">
        <f>'Result Entry'!DH100</f>
        <v>0</v>
      </c>
      <c r="DH98" s="234">
        <f>'Result Entry'!DI100</f>
        <v>0</v>
      </c>
      <c r="DI98" s="234">
        <f>'Result Entry'!DJ100</f>
        <v>0</v>
      </c>
      <c r="DJ98" s="242">
        <f>'Result Entry'!DK100</f>
        <v>0</v>
      </c>
      <c r="DK98" s="101" t="str">
        <f>'Result Entry'!DL100</f>
        <v/>
      </c>
      <c r="DL98" s="231" t="str">
        <f>'Result Entry'!DM100</f>
        <v/>
      </c>
      <c r="DM98" s="243">
        <f>'Result Entry'!DN100</f>
        <v>0</v>
      </c>
      <c r="DN98" s="244">
        <f>'Result Entry'!DO100</f>
        <v>0</v>
      </c>
      <c r="DO98" s="245" t="str">
        <f>'Result Entry'!DP100</f>
        <v/>
      </c>
      <c r="DP98" s="237">
        <f>'Result Entry'!DQ100</f>
        <v>900</v>
      </c>
      <c r="DQ98" s="238">
        <f>'Result Entry'!DR100</f>
        <v>0</v>
      </c>
      <c r="DR98" s="295">
        <f>'Result Entry'!DS100</f>
        <v>0</v>
      </c>
      <c r="DS98" s="101" t="str">
        <f>'Result Entry'!DT100</f>
        <v/>
      </c>
      <c r="DT98" s="101" t="str">
        <f>'Result Entry'!DU100</f>
        <v/>
      </c>
      <c r="DU98" s="101" t="str">
        <f>'Result Entry'!DV100</f>
        <v/>
      </c>
      <c r="DV98" s="239" t="str">
        <f>'Result Entry'!DW100</f>
        <v/>
      </c>
    </row>
    <row r="99" spans="1:126">
      <c r="A99" s="867"/>
      <c r="B99" s="192">
        <f t="shared" si="1"/>
        <v>0</v>
      </c>
      <c r="C99" s="99">
        <f>'Result Entry'!D101</f>
        <v>0</v>
      </c>
      <c r="D99" s="99">
        <f>'Result Entry'!E101</f>
        <v>0</v>
      </c>
      <c r="E99" s="99">
        <f>'Result Entry'!F101</f>
        <v>0</v>
      </c>
      <c r="F99" s="101">
        <f>'Result Entry'!G101</f>
        <v>0</v>
      </c>
      <c r="G99" s="101">
        <f>'Result Entry'!H101</f>
        <v>0</v>
      </c>
      <c r="H99" s="101">
        <f>'Result Entry'!I101</f>
        <v>0</v>
      </c>
      <c r="I99" s="191">
        <f>'Result Entry'!J101</f>
        <v>0</v>
      </c>
      <c r="J99" s="240">
        <f>'Result Entry'!K101</f>
        <v>0</v>
      </c>
      <c r="K99" s="224">
        <f>'Result Entry'!L101</f>
        <v>0</v>
      </c>
      <c r="L99" s="224">
        <f>'Result Entry'!M101</f>
        <v>0</v>
      </c>
      <c r="M99" s="225">
        <f>'Result Entry'!N101</f>
        <v>0</v>
      </c>
      <c r="N99" s="226">
        <f>'Result Entry'!O101</f>
        <v>0</v>
      </c>
      <c r="O99" s="226">
        <f>'Result Entry'!P101</f>
        <v>0</v>
      </c>
      <c r="P99" s="227">
        <f>'Result Entry'!Q101</f>
        <v>0</v>
      </c>
      <c r="Q99" s="228">
        <f>'Result Entry'!R101</f>
        <v>0</v>
      </c>
      <c r="R99" s="229">
        <f>'Result Entry'!S101</f>
        <v>0</v>
      </c>
      <c r="S99" s="229">
        <f>'Result Entry'!T101</f>
        <v>0</v>
      </c>
      <c r="T99" s="229">
        <f>'Result Entry'!U101</f>
        <v>0</v>
      </c>
      <c r="U99" s="230">
        <f>'Result Entry'!V101</f>
        <v>0</v>
      </c>
      <c r="V99" s="229">
        <f>'Result Entry'!W101</f>
        <v>0</v>
      </c>
      <c r="W99" s="101">
        <f>'Result Entry'!X101</f>
        <v>0</v>
      </c>
      <c r="X99" s="231" t="str">
        <f>'Result Entry'!Y101</f>
        <v/>
      </c>
      <c r="Y99" s="232">
        <f>'Result Entry'!Z101</f>
        <v>0</v>
      </c>
      <c r="Z99" s="224">
        <f>'Result Entry'!AA101</f>
        <v>0</v>
      </c>
      <c r="AA99" s="224">
        <f>'Result Entry'!AB101</f>
        <v>0</v>
      </c>
      <c r="AB99" s="225">
        <f>'Result Entry'!AC101</f>
        <v>0</v>
      </c>
      <c r="AC99" s="226">
        <f>'Result Entry'!AD101</f>
        <v>0</v>
      </c>
      <c r="AD99" s="226">
        <f>'Result Entry'!AE101</f>
        <v>0</v>
      </c>
      <c r="AE99" s="227">
        <f>'Result Entry'!AF101</f>
        <v>0</v>
      </c>
      <c r="AF99" s="228">
        <f>'Result Entry'!AG101</f>
        <v>0</v>
      </c>
      <c r="AG99" s="229">
        <f>'Result Entry'!AH101</f>
        <v>0</v>
      </c>
      <c r="AH99" s="229">
        <f>'Result Entry'!AI101</f>
        <v>0</v>
      </c>
      <c r="AI99" s="229">
        <f>'Result Entry'!AJ101</f>
        <v>0</v>
      </c>
      <c r="AJ99" s="230">
        <f>'Result Entry'!AK101</f>
        <v>0</v>
      </c>
      <c r="AK99" s="229">
        <f>'Result Entry'!AL101</f>
        <v>0</v>
      </c>
      <c r="AL99" s="101">
        <f>'Result Entry'!AM101</f>
        <v>0</v>
      </c>
      <c r="AM99" s="231" t="str">
        <f>'Result Entry'!AN101</f>
        <v/>
      </c>
      <c r="AN99" s="232">
        <f>'Result Entry'!AO101</f>
        <v>0</v>
      </c>
      <c r="AO99" s="224">
        <f>'Result Entry'!AP101</f>
        <v>0</v>
      </c>
      <c r="AP99" s="224">
        <f>'Result Entry'!AQ101</f>
        <v>0</v>
      </c>
      <c r="AQ99" s="225">
        <f>'Result Entry'!AR101</f>
        <v>0</v>
      </c>
      <c r="AR99" s="226">
        <f>'Result Entry'!AS101</f>
        <v>0</v>
      </c>
      <c r="AS99" s="226">
        <f>'Result Entry'!AT101</f>
        <v>0</v>
      </c>
      <c r="AT99" s="227">
        <f>'Result Entry'!AU101</f>
        <v>0</v>
      </c>
      <c r="AU99" s="228">
        <f>'Result Entry'!AV101</f>
        <v>0</v>
      </c>
      <c r="AV99" s="229">
        <f>'Result Entry'!AW101</f>
        <v>0</v>
      </c>
      <c r="AW99" s="229">
        <f>'Result Entry'!AX101</f>
        <v>0</v>
      </c>
      <c r="AX99" s="229">
        <f>'Result Entry'!AY101</f>
        <v>0</v>
      </c>
      <c r="AY99" s="230">
        <f>'Result Entry'!AZ101</f>
        <v>0</v>
      </c>
      <c r="AZ99" s="229">
        <f>'Result Entry'!BA101</f>
        <v>0</v>
      </c>
      <c r="BA99" s="101">
        <f>'Result Entry'!BB101</f>
        <v>0</v>
      </c>
      <c r="BB99" s="231" t="str">
        <f>'Result Entry'!BC101</f>
        <v/>
      </c>
      <c r="BC99" s="232">
        <f>'Result Entry'!BD101</f>
        <v>0</v>
      </c>
      <c r="BD99" s="224">
        <f>'Result Entry'!BE101</f>
        <v>0</v>
      </c>
      <c r="BE99" s="224">
        <f>'Result Entry'!BF101</f>
        <v>0</v>
      </c>
      <c r="BF99" s="225">
        <f>'Result Entry'!BG101</f>
        <v>0</v>
      </c>
      <c r="BG99" s="226">
        <f>'Result Entry'!BH101</f>
        <v>0</v>
      </c>
      <c r="BH99" s="226">
        <f>'Result Entry'!BI101</f>
        <v>0</v>
      </c>
      <c r="BI99" s="227">
        <f>'Result Entry'!BJ101</f>
        <v>0</v>
      </c>
      <c r="BJ99" s="228">
        <f>'Result Entry'!BK101</f>
        <v>0</v>
      </c>
      <c r="BK99" s="229">
        <f>'Result Entry'!BL101</f>
        <v>0</v>
      </c>
      <c r="BL99" s="229">
        <f>'Result Entry'!BM101</f>
        <v>0</v>
      </c>
      <c r="BM99" s="229">
        <f>'Result Entry'!BN101</f>
        <v>0</v>
      </c>
      <c r="BN99" s="230">
        <f>'Result Entry'!BO101</f>
        <v>0</v>
      </c>
      <c r="BO99" s="229">
        <f>'Result Entry'!BP101</f>
        <v>0</v>
      </c>
      <c r="BP99" s="101">
        <f>'Result Entry'!BQ101</f>
        <v>0</v>
      </c>
      <c r="BQ99" s="231" t="str">
        <f>'Result Entry'!BR101</f>
        <v/>
      </c>
      <c r="BR99" s="232">
        <f>'Result Entry'!BS101</f>
        <v>0</v>
      </c>
      <c r="BS99" s="224">
        <f>'Result Entry'!BT101</f>
        <v>0</v>
      </c>
      <c r="BT99" s="224">
        <f>'Result Entry'!BU101</f>
        <v>0</v>
      </c>
      <c r="BU99" s="225">
        <f>'Result Entry'!BV101</f>
        <v>0</v>
      </c>
      <c r="BV99" s="226">
        <f>'Result Entry'!BW101</f>
        <v>0</v>
      </c>
      <c r="BW99" s="226">
        <f>'Result Entry'!BX101</f>
        <v>0</v>
      </c>
      <c r="BX99" s="227">
        <f>'Result Entry'!BY101</f>
        <v>0</v>
      </c>
      <c r="BY99" s="228">
        <f>'Result Entry'!BZ101</f>
        <v>0</v>
      </c>
      <c r="BZ99" s="229">
        <f>'Result Entry'!CA101</f>
        <v>0</v>
      </c>
      <c r="CA99" s="229">
        <f>'Result Entry'!CB101</f>
        <v>0</v>
      </c>
      <c r="CB99" s="229">
        <f>'Result Entry'!CC101</f>
        <v>0</v>
      </c>
      <c r="CC99" s="230">
        <f>'Result Entry'!CD101</f>
        <v>0</v>
      </c>
      <c r="CD99" s="229">
        <f>'Result Entry'!CE101</f>
        <v>0</v>
      </c>
      <c r="CE99" s="101">
        <f>'Result Entry'!CF101</f>
        <v>0</v>
      </c>
      <c r="CF99" s="231" t="str">
        <f>'Result Entry'!CG101</f>
        <v/>
      </c>
      <c r="CG99" s="241">
        <f>'Result Entry'!CH101</f>
        <v>0</v>
      </c>
      <c r="CH99" s="234">
        <f>'Result Entry'!CI101</f>
        <v>0</v>
      </c>
      <c r="CI99" s="234">
        <f>'Result Entry'!CJ101</f>
        <v>0</v>
      </c>
      <c r="CJ99" s="234">
        <f>'Result Entry'!CK101</f>
        <v>0</v>
      </c>
      <c r="CK99" s="234">
        <f>'Result Entry'!CL101</f>
        <v>0</v>
      </c>
      <c r="CL99" s="242">
        <f>'Result Entry'!CM101</f>
        <v>0</v>
      </c>
      <c r="CM99" s="101">
        <f>'Result Entry'!CN101</f>
        <v>0</v>
      </c>
      <c r="CN99" s="231" t="str">
        <f>'Result Entry'!CO101</f>
        <v/>
      </c>
      <c r="CO99" s="241">
        <f>'Result Entry'!CP101</f>
        <v>0</v>
      </c>
      <c r="CP99" s="234">
        <f>'Result Entry'!CQ101</f>
        <v>0</v>
      </c>
      <c r="CQ99" s="234">
        <f>'Result Entry'!CR101</f>
        <v>0</v>
      </c>
      <c r="CR99" s="234">
        <f>'Result Entry'!CS101</f>
        <v>0</v>
      </c>
      <c r="CS99" s="234">
        <f>'Result Entry'!CT101</f>
        <v>0</v>
      </c>
      <c r="CT99" s="242">
        <f>'Result Entry'!CU101</f>
        <v>0</v>
      </c>
      <c r="CU99" s="101">
        <f>'Result Entry'!CV101</f>
        <v>0</v>
      </c>
      <c r="CV99" s="231" t="str">
        <f>'Result Entry'!CW101</f>
        <v/>
      </c>
      <c r="CW99" s="241">
        <f>'Result Entry'!CX101</f>
        <v>0</v>
      </c>
      <c r="CX99" s="234">
        <f>'Result Entry'!CY101</f>
        <v>0</v>
      </c>
      <c r="CY99" s="234">
        <f>'Result Entry'!CZ101</f>
        <v>0</v>
      </c>
      <c r="CZ99" s="234">
        <f>'Result Entry'!DA101</f>
        <v>0</v>
      </c>
      <c r="DA99" s="234">
        <f>'Result Entry'!DB101</f>
        <v>0</v>
      </c>
      <c r="DB99" s="242">
        <f>'Result Entry'!DC101</f>
        <v>0</v>
      </c>
      <c r="DC99" s="101">
        <f>'Result Entry'!DD101</f>
        <v>0</v>
      </c>
      <c r="DD99" s="231" t="str">
        <f>'Result Entry'!DE101</f>
        <v/>
      </c>
      <c r="DE99" s="241">
        <f>'Result Entry'!DF101</f>
        <v>0</v>
      </c>
      <c r="DF99" s="234">
        <f>'Result Entry'!DG101</f>
        <v>0</v>
      </c>
      <c r="DG99" s="234">
        <f>'Result Entry'!DH101</f>
        <v>0</v>
      </c>
      <c r="DH99" s="234">
        <f>'Result Entry'!DI101</f>
        <v>0</v>
      </c>
      <c r="DI99" s="234">
        <f>'Result Entry'!DJ101</f>
        <v>0</v>
      </c>
      <c r="DJ99" s="242">
        <f>'Result Entry'!DK101</f>
        <v>0</v>
      </c>
      <c r="DK99" s="101" t="str">
        <f>'Result Entry'!DL101</f>
        <v/>
      </c>
      <c r="DL99" s="231" t="str">
        <f>'Result Entry'!DM101</f>
        <v/>
      </c>
      <c r="DM99" s="243">
        <f>'Result Entry'!DN101</f>
        <v>0</v>
      </c>
      <c r="DN99" s="244">
        <f>'Result Entry'!DO101</f>
        <v>0</v>
      </c>
      <c r="DO99" s="245" t="str">
        <f>'Result Entry'!DP101</f>
        <v/>
      </c>
      <c r="DP99" s="237">
        <f>'Result Entry'!DQ101</f>
        <v>900</v>
      </c>
      <c r="DQ99" s="238">
        <f>'Result Entry'!DR101</f>
        <v>0</v>
      </c>
      <c r="DR99" s="295">
        <f>'Result Entry'!DS101</f>
        <v>0</v>
      </c>
      <c r="DS99" s="101" t="str">
        <f>'Result Entry'!DT101</f>
        <v/>
      </c>
      <c r="DT99" s="101" t="str">
        <f>'Result Entry'!DU101</f>
        <v/>
      </c>
      <c r="DU99" s="101" t="str">
        <f>'Result Entry'!DV101</f>
        <v/>
      </c>
      <c r="DV99" s="239" t="str">
        <f>'Result Entry'!DW101</f>
        <v/>
      </c>
    </row>
    <row r="100" spans="1:126">
      <c r="A100" s="867"/>
      <c r="B100" s="192">
        <f t="shared" si="1"/>
        <v>0</v>
      </c>
      <c r="C100" s="99">
        <f>'Result Entry'!D102</f>
        <v>0</v>
      </c>
      <c r="D100" s="99">
        <f>'Result Entry'!E102</f>
        <v>0</v>
      </c>
      <c r="E100" s="99">
        <f>'Result Entry'!F102</f>
        <v>0</v>
      </c>
      <c r="F100" s="101">
        <f>'Result Entry'!G102</f>
        <v>0</v>
      </c>
      <c r="G100" s="101">
        <f>'Result Entry'!H102</f>
        <v>0</v>
      </c>
      <c r="H100" s="101">
        <f>'Result Entry'!I102</f>
        <v>0</v>
      </c>
      <c r="I100" s="191">
        <f>'Result Entry'!J102</f>
        <v>0</v>
      </c>
      <c r="J100" s="240">
        <f>'Result Entry'!K102</f>
        <v>0</v>
      </c>
      <c r="K100" s="224">
        <f>'Result Entry'!L102</f>
        <v>0</v>
      </c>
      <c r="L100" s="224">
        <f>'Result Entry'!M102</f>
        <v>0</v>
      </c>
      <c r="M100" s="225">
        <f>'Result Entry'!N102</f>
        <v>0</v>
      </c>
      <c r="N100" s="226">
        <f>'Result Entry'!O102</f>
        <v>0</v>
      </c>
      <c r="O100" s="226">
        <f>'Result Entry'!P102</f>
        <v>0</v>
      </c>
      <c r="P100" s="227">
        <f>'Result Entry'!Q102</f>
        <v>0</v>
      </c>
      <c r="Q100" s="228">
        <f>'Result Entry'!R102</f>
        <v>0</v>
      </c>
      <c r="R100" s="229">
        <f>'Result Entry'!S102</f>
        <v>0</v>
      </c>
      <c r="S100" s="229">
        <f>'Result Entry'!T102</f>
        <v>0</v>
      </c>
      <c r="T100" s="229">
        <f>'Result Entry'!U102</f>
        <v>0</v>
      </c>
      <c r="U100" s="230">
        <f>'Result Entry'!V102</f>
        <v>0</v>
      </c>
      <c r="V100" s="229">
        <f>'Result Entry'!W102</f>
        <v>0</v>
      </c>
      <c r="W100" s="101">
        <f>'Result Entry'!X102</f>
        <v>0</v>
      </c>
      <c r="X100" s="231" t="str">
        <f>'Result Entry'!Y102</f>
        <v/>
      </c>
      <c r="Y100" s="232">
        <f>'Result Entry'!Z102</f>
        <v>0</v>
      </c>
      <c r="Z100" s="224">
        <f>'Result Entry'!AA102</f>
        <v>0</v>
      </c>
      <c r="AA100" s="224">
        <f>'Result Entry'!AB102</f>
        <v>0</v>
      </c>
      <c r="AB100" s="225">
        <f>'Result Entry'!AC102</f>
        <v>0</v>
      </c>
      <c r="AC100" s="226">
        <f>'Result Entry'!AD102</f>
        <v>0</v>
      </c>
      <c r="AD100" s="226">
        <f>'Result Entry'!AE102</f>
        <v>0</v>
      </c>
      <c r="AE100" s="227">
        <f>'Result Entry'!AF102</f>
        <v>0</v>
      </c>
      <c r="AF100" s="228">
        <f>'Result Entry'!AG102</f>
        <v>0</v>
      </c>
      <c r="AG100" s="229">
        <f>'Result Entry'!AH102</f>
        <v>0</v>
      </c>
      <c r="AH100" s="229">
        <f>'Result Entry'!AI102</f>
        <v>0</v>
      </c>
      <c r="AI100" s="229">
        <f>'Result Entry'!AJ102</f>
        <v>0</v>
      </c>
      <c r="AJ100" s="230">
        <f>'Result Entry'!AK102</f>
        <v>0</v>
      </c>
      <c r="AK100" s="229">
        <f>'Result Entry'!AL102</f>
        <v>0</v>
      </c>
      <c r="AL100" s="101">
        <f>'Result Entry'!AM102</f>
        <v>0</v>
      </c>
      <c r="AM100" s="231" t="str">
        <f>'Result Entry'!AN102</f>
        <v/>
      </c>
      <c r="AN100" s="232">
        <f>'Result Entry'!AO102</f>
        <v>0</v>
      </c>
      <c r="AO100" s="224">
        <f>'Result Entry'!AP102</f>
        <v>0</v>
      </c>
      <c r="AP100" s="224">
        <f>'Result Entry'!AQ102</f>
        <v>0</v>
      </c>
      <c r="AQ100" s="225">
        <f>'Result Entry'!AR102</f>
        <v>0</v>
      </c>
      <c r="AR100" s="226">
        <f>'Result Entry'!AS102</f>
        <v>0</v>
      </c>
      <c r="AS100" s="226">
        <f>'Result Entry'!AT102</f>
        <v>0</v>
      </c>
      <c r="AT100" s="227">
        <f>'Result Entry'!AU102</f>
        <v>0</v>
      </c>
      <c r="AU100" s="228">
        <f>'Result Entry'!AV102</f>
        <v>0</v>
      </c>
      <c r="AV100" s="229">
        <f>'Result Entry'!AW102</f>
        <v>0</v>
      </c>
      <c r="AW100" s="229">
        <f>'Result Entry'!AX102</f>
        <v>0</v>
      </c>
      <c r="AX100" s="229">
        <f>'Result Entry'!AY102</f>
        <v>0</v>
      </c>
      <c r="AY100" s="230">
        <f>'Result Entry'!AZ102</f>
        <v>0</v>
      </c>
      <c r="AZ100" s="229">
        <f>'Result Entry'!BA102</f>
        <v>0</v>
      </c>
      <c r="BA100" s="101">
        <f>'Result Entry'!BB102</f>
        <v>0</v>
      </c>
      <c r="BB100" s="231" t="str">
        <f>'Result Entry'!BC102</f>
        <v/>
      </c>
      <c r="BC100" s="232">
        <f>'Result Entry'!BD102</f>
        <v>0</v>
      </c>
      <c r="BD100" s="224">
        <f>'Result Entry'!BE102</f>
        <v>0</v>
      </c>
      <c r="BE100" s="224">
        <f>'Result Entry'!BF102</f>
        <v>0</v>
      </c>
      <c r="BF100" s="225">
        <f>'Result Entry'!BG102</f>
        <v>0</v>
      </c>
      <c r="BG100" s="226">
        <f>'Result Entry'!BH102</f>
        <v>0</v>
      </c>
      <c r="BH100" s="226">
        <f>'Result Entry'!BI102</f>
        <v>0</v>
      </c>
      <c r="BI100" s="227">
        <f>'Result Entry'!BJ102</f>
        <v>0</v>
      </c>
      <c r="BJ100" s="228">
        <f>'Result Entry'!BK102</f>
        <v>0</v>
      </c>
      <c r="BK100" s="229">
        <f>'Result Entry'!BL102</f>
        <v>0</v>
      </c>
      <c r="BL100" s="229">
        <f>'Result Entry'!BM102</f>
        <v>0</v>
      </c>
      <c r="BM100" s="229">
        <f>'Result Entry'!BN102</f>
        <v>0</v>
      </c>
      <c r="BN100" s="230">
        <f>'Result Entry'!BO102</f>
        <v>0</v>
      </c>
      <c r="BO100" s="229">
        <f>'Result Entry'!BP102</f>
        <v>0</v>
      </c>
      <c r="BP100" s="101">
        <f>'Result Entry'!BQ102</f>
        <v>0</v>
      </c>
      <c r="BQ100" s="231" t="str">
        <f>'Result Entry'!BR102</f>
        <v/>
      </c>
      <c r="BR100" s="232">
        <f>'Result Entry'!BS102</f>
        <v>0</v>
      </c>
      <c r="BS100" s="224">
        <f>'Result Entry'!BT102</f>
        <v>0</v>
      </c>
      <c r="BT100" s="224">
        <f>'Result Entry'!BU102</f>
        <v>0</v>
      </c>
      <c r="BU100" s="225">
        <f>'Result Entry'!BV102</f>
        <v>0</v>
      </c>
      <c r="BV100" s="226">
        <f>'Result Entry'!BW102</f>
        <v>0</v>
      </c>
      <c r="BW100" s="226">
        <f>'Result Entry'!BX102</f>
        <v>0</v>
      </c>
      <c r="BX100" s="227">
        <f>'Result Entry'!BY102</f>
        <v>0</v>
      </c>
      <c r="BY100" s="228">
        <f>'Result Entry'!BZ102</f>
        <v>0</v>
      </c>
      <c r="BZ100" s="229">
        <f>'Result Entry'!CA102</f>
        <v>0</v>
      </c>
      <c r="CA100" s="229">
        <f>'Result Entry'!CB102</f>
        <v>0</v>
      </c>
      <c r="CB100" s="229">
        <f>'Result Entry'!CC102</f>
        <v>0</v>
      </c>
      <c r="CC100" s="230">
        <f>'Result Entry'!CD102</f>
        <v>0</v>
      </c>
      <c r="CD100" s="229">
        <f>'Result Entry'!CE102</f>
        <v>0</v>
      </c>
      <c r="CE100" s="101">
        <f>'Result Entry'!CF102</f>
        <v>0</v>
      </c>
      <c r="CF100" s="231" t="str">
        <f>'Result Entry'!CG102</f>
        <v/>
      </c>
      <c r="CG100" s="241">
        <f>'Result Entry'!CH102</f>
        <v>0</v>
      </c>
      <c r="CH100" s="234">
        <f>'Result Entry'!CI102</f>
        <v>0</v>
      </c>
      <c r="CI100" s="234">
        <f>'Result Entry'!CJ102</f>
        <v>0</v>
      </c>
      <c r="CJ100" s="234">
        <f>'Result Entry'!CK102</f>
        <v>0</v>
      </c>
      <c r="CK100" s="234">
        <f>'Result Entry'!CL102</f>
        <v>0</v>
      </c>
      <c r="CL100" s="242">
        <f>'Result Entry'!CM102</f>
        <v>0</v>
      </c>
      <c r="CM100" s="101">
        <f>'Result Entry'!CN102</f>
        <v>0</v>
      </c>
      <c r="CN100" s="231" t="str">
        <f>'Result Entry'!CO102</f>
        <v/>
      </c>
      <c r="CO100" s="241">
        <f>'Result Entry'!CP102</f>
        <v>0</v>
      </c>
      <c r="CP100" s="234">
        <f>'Result Entry'!CQ102</f>
        <v>0</v>
      </c>
      <c r="CQ100" s="234">
        <f>'Result Entry'!CR102</f>
        <v>0</v>
      </c>
      <c r="CR100" s="234">
        <f>'Result Entry'!CS102</f>
        <v>0</v>
      </c>
      <c r="CS100" s="234">
        <f>'Result Entry'!CT102</f>
        <v>0</v>
      </c>
      <c r="CT100" s="242">
        <f>'Result Entry'!CU102</f>
        <v>0</v>
      </c>
      <c r="CU100" s="101">
        <f>'Result Entry'!CV102</f>
        <v>0</v>
      </c>
      <c r="CV100" s="231" t="str">
        <f>'Result Entry'!CW102</f>
        <v/>
      </c>
      <c r="CW100" s="241">
        <f>'Result Entry'!CX102</f>
        <v>0</v>
      </c>
      <c r="CX100" s="234">
        <f>'Result Entry'!CY102</f>
        <v>0</v>
      </c>
      <c r="CY100" s="234">
        <f>'Result Entry'!CZ102</f>
        <v>0</v>
      </c>
      <c r="CZ100" s="234">
        <f>'Result Entry'!DA102</f>
        <v>0</v>
      </c>
      <c r="DA100" s="234">
        <f>'Result Entry'!DB102</f>
        <v>0</v>
      </c>
      <c r="DB100" s="242">
        <f>'Result Entry'!DC102</f>
        <v>0</v>
      </c>
      <c r="DC100" s="101">
        <f>'Result Entry'!DD102</f>
        <v>0</v>
      </c>
      <c r="DD100" s="231" t="str">
        <f>'Result Entry'!DE102</f>
        <v/>
      </c>
      <c r="DE100" s="241">
        <f>'Result Entry'!DF102</f>
        <v>0</v>
      </c>
      <c r="DF100" s="234">
        <f>'Result Entry'!DG102</f>
        <v>0</v>
      </c>
      <c r="DG100" s="234">
        <f>'Result Entry'!DH102</f>
        <v>0</v>
      </c>
      <c r="DH100" s="234">
        <f>'Result Entry'!DI102</f>
        <v>0</v>
      </c>
      <c r="DI100" s="234">
        <f>'Result Entry'!DJ102</f>
        <v>0</v>
      </c>
      <c r="DJ100" s="242">
        <f>'Result Entry'!DK102</f>
        <v>0</v>
      </c>
      <c r="DK100" s="101" t="str">
        <f>'Result Entry'!DL102</f>
        <v/>
      </c>
      <c r="DL100" s="231" t="str">
        <f>'Result Entry'!DM102</f>
        <v/>
      </c>
      <c r="DM100" s="243">
        <f>'Result Entry'!DN102</f>
        <v>0</v>
      </c>
      <c r="DN100" s="244">
        <f>'Result Entry'!DO102</f>
        <v>0</v>
      </c>
      <c r="DO100" s="245" t="str">
        <f>'Result Entry'!DP102</f>
        <v/>
      </c>
      <c r="DP100" s="237">
        <f>'Result Entry'!DQ102</f>
        <v>900</v>
      </c>
      <c r="DQ100" s="238">
        <f>'Result Entry'!DR102</f>
        <v>0</v>
      </c>
      <c r="DR100" s="295">
        <f>'Result Entry'!DS102</f>
        <v>0</v>
      </c>
      <c r="DS100" s="101" t="str">
        <f>'Result Entry'!DT102</f>
        <v/>
      </c>
      <c r="DT100" s="101" t="str">
        <f>'Result Entry'!DU102</f>
        <v/>
      </c>
      <c r="DU100" s="101" t="str">
        <f>'Result Entry'!DV102</f>
        <v/>
      </c>
      <c r="DV100" s="239" t="str">
        <f>'Result Entry'!DW102</f>
        <v/>
      </c>
    </row>
    <row r="101" spans="1:126">
      <c r="A101" s="867"/>
      <c r="B101" s="192">
        <f t="shared" si="1"/>
        <v>0</v>
      </c>
      <c r="C101" s="99">
        <f>'Result Entry'!D103</f>
        <v>0</v>
      </c>
      <c r="D101" s="99">
        <f>'Result Entry'!E103</f>
        <v>0</v>
      </c>
      <c r="E101" s="99">
        <f>'Result Entry'!F103</f>
        <v>0</v>
      </c>
      <c r="F101" s="101">
        <f>'Result Entry'!G103</f>
        <v>0</v>
      </c>
      <c r="G101" s="101">
        <f>'Result Entry'!H103</f>
        <v>0</v>
      </c>
      <c r="H101" s="101">
        <f>'Result Entry'!I103</f>
        <v>0</v>
      </c>
      <c r="I101" s="191">
        <f>'Result Entry'!J103</f>
        <v>0</v>
      </c>
      <c r="J101" s="240">
        <f>'Result Entry'!K103</f>
        <v>0</v>
      </c>
      <c r="K101" s="224">
        <f>'Result Entry'!L103</f>
        <v>0</v>
      </c>
      <c r="L101" s="224">
        <f>'Result Entry'!M103</f>
        <v>0</v>
      </c>
      <c r="M101" s="225">
        <f>'Result Entry'!N103</f>
        <v>0</v>
      </c>
      <c r="N101" s="226">
        <f>'Result Entry'!O103</f>
        <v>0</v>
      </c>
      <c r="O101" s="226">
        <f>'Result Entry'!P103</f>
        <v>0</v>
      </c>
      <c r="P101" s="227">
        <f>'Result Entry'!Q103</f>
        <v>0</v>
      </c>
      <c r="Q101" s="228">
        <f>'Result Entry'!R103</f>
        <v>0</v>
      </c>
      <c r="R101" s="229">
        <f>'Result Entry'!S103</f>
        <v>0</v>
      </c>
      <c r="S101" s="229">
        <f>'Result Entry'!T103</f>
        <v>0</v>
      </c>
      <c r="T101" s="229">
        <f>'Result Entry'!U103</f>
        <v>0</v>
      </c>
      <c r="U101" s="230">
        <f>'Result Entry'!V103</f>
        <v>0</v>
      </c>
      <c r="V101" s="229">
        <f>'Result Entry'!W103</f>
        <v>0</v>
      </c>
      <c r="W101" s="101">
        <f>'Result Entry'!X103</f>
        <v>0</v>
      </c>
      <c r="X101" s="231" t="str">
        <f>'Result Entry'!Y103</f>
        <v/>
      </c>
      <c r="Y101" s="232">
        <f>'Result Entry'!Z103</f>
        <v>0</v>
      </c>
      <c r="Z101" s="224">
        <f>'Result Entry'!AA103</f>
        <v>0</v>
      </c>
      <c r="AA101" s="224">
        <f>'Result Entry'!AB103</f>
        <v>0</v>
      </c>
      <c r="AB101" s="225">
        <f>'Result Entry'!AC103</f>
        <v>0</v>
      </c>
      <c r="AC101" s="226">
        <f>'Result Entry'!AD103</f>
        <v>0</v>
      </c>
      <c r="AD101" s="226">
        <f>'Result Entry'!AE103</f>
        <v>0</v>
      </c>
      <c r="AE101" s="227">
        <f>'Result Entry'!AF103</f>
        <v>0</v>
      </c>
      <c r="AF101" s="228">
        <f>'Result Entry'!AG103</f>
        <v>0</v>
      </c>
      <c r="AG101" s="229">
        <f>'Result Entry'!AH103</f>
        <v>0</v>
      </c>
      <c r="AH101" s="229">
        <f>'Result Entry'!AI103</f>
        <v>0</v>
      </c>
      <c r="AI101" s="229">
        <f>'Result Entry'!AJ103</f>
        <v>0</v>
      </c>
      <c r="AJ101" s="230">
        <f>'Result Entry'!AK103</f>
        <v>0</v>
      </c>
      <c r="AK101" s="229">
        <f>'Result Entry'!AL103</f>
        <v>0</v>
      </c>
      <c r="AL101" s="101">
        <f>'Result Entry'!AM103</f>
        <v>0</v>
      </c>
      <c r="AM101" s="231" t="str">
        <f>'Result Entry'!AN103</f>
        <v/>
      </c>
      <c r="AN101" s="232">
        <f>'Result Entry'!AO103</f>
        <v>0</v>
      </c>
      <c r="AO101" s="224">
        <f>'Result Entry'!AP103</f>
        <v>0</v>
      </c>
      <c r="AP101" s="224">
        <f>'Result Entry'!AQ103</f>
        <v>0</v>
      </c>
      <c r="AQ101" s="225">
        <f>'Result Entry'!AR103</f>
        <v>0</v>
      </c>
      <c r="AR101" s="226">
        <f>'Result Entry'!AS103</f>
        <v>0</v>
      </c>
      <c r="AS101" s="226">
        <f>'Result Entry'!AT103</f>
        <v>0</v>
      </c>
      <c r="AT101" s="227">
        <f>'Result Entry'!AU103</f>
        <v>0</v>
      </c>
      <c r="AU101" s="228">
        <f>'Result Entry'!AV103</f>
        <v>0</v>
      </c>
      <c r="AV101" s="229">
        <f>'Result Entry'!AW103</f>
        <v>0</v>
      </c>
      <c r="AW101" s="229">
        <f>'Result Entry'!AX103</f>
        <v>0</v>
      </c>
      <c r="AX101" s="229">
        <f>'Result Entry'!AY103</f>
        <v>0</v>
      </c>
      <c r="AY101" s="230">
        <f>'Result Entry'!AZ103</f>
        <v>0</v>
      </c>
      <c r="AZ101" s="229">
        <f>'Result Entry'!BA103</f>
        <v>0</v>
      </c>
      <c r="BA101" s="101">
        <f>'Result Entry'!BB103</f>
        <v>0</v>
      </c>
      <c r="BB101" s="231" t="str">
        <f>'Result Entry'!BC103</f>
        <v/>
      </c>
      <c r="BC101" s="232">
        <f>'Result Entry'!BD103</f>
        <v>0</v>
      </c>
      <c r="BD101" s="224">
        <f>'Result Entry'!BE103</f>
        <v>0</v>
      </c>
      <c r="BE101" s="224">
        <f>'Result Entry'!BF103</f>
        <v>0</v>
      </c>
      <c r="BF101" s="225">
        <f>'Result Entry'!BG103</f>
        <v>0</v>
      </c>
      <c r="BG101" s="226">
        <f>'Result Entry'!BH103</f>
        <v>0</v>
      </c>
      <c r="BH101" s="226">
        <f>'Result Entry'!BI103</f>
        <v>0</v>
      </c>
      <c r="BI101" s="227">
        <f>'Result Entry'!BJ103</f>
        <v>0</v>
      </c>
      <c r="BJ101" s="228">
        <f>'Result Entry'!BK103</f>
        <v>0</v>
      </c>
      <c r="BK101" s="229">
        <f>'Result Entry'!BL103</f>
        <v>0</v>
      </c>
      <c r="BL101" s="229">
        <f>'Result Entry'!BM103</f>
        <v>0</v>
      </c>
      <c r="BM101" s="229">
        <f>'Result Entry'!BN103</f>
        <v>0</v>
      </c>
      <c r="BN101" s="230">
        <f>'Result Entry'!BO103</f>
        <v>0</v>
      </c>
      <c r="BO101" s="229">
        <f>'Result Entry'!BP103</f>
        <v>0</v>
      </c>
      <c r="BP101" s="101">
        <f>'Result Entry'!BQ103</f>
        <v>0</v>
      </c>
      <c r="BQ101" s="231" t="str">
        <f>'Result Entry'!BR103</f>
        <v/>
      </c>
      <c r="BR101" s="232">
        <f>'Result Entry'!BS103</f>
        <v>0</v>
      </c>
      <c r="BS101" s="224">
        <f>'Result Entry'!BT103</f>
        <v>0</v>
      </c>
      <c r="BT101" s="224">
        <f>'Result Entry'!BU103</f>
        <v>0</v>
      </c>
      <c r="BU101" s="225">
        <f>'Result Entry'!BV103</f>
        <v>0</v>
      </c>
      <c r="BV101" s="226">
        <f>'Result Entry'!BW103</f>
        <v>0</v>
      </c>
      <c r="BW101" s="226">
        <f>'Result Entry'!BX103</f>
        <v>0</v>
      </c>
      <c r="BX101" s="227">
        <f>'Result Entry'!BY103</f>
        <v>0</v>
      </c>
      <c r="BY101" s="228">
        <f>'Result Entry'!BZ103</f>
        <v>0</v>
      </c>
      <c r="BZ101" s="229">
        <f>'Result Entry'!CA103</f>
        <v>0</v>
      </c>
      <c r="CA101" s="229">
        <f>'Result Entry'!CB103</f>
        <v>0</v>
      </c>
      <c r="CB101" s="229">
        <f>'Result Entry'!CC103</f>
        <v>0</v>
      </c>
      <c r="CC101" s="230">
        <f>'Result Entry'!CD103</f>
        <v>0</v>
      </c>
      <c r="CD101" s="229">
        <f>'Result Entry'!CE103</f>
        <v>0</v>
      </c>
      <c r="CE101" s="101">
        <f>'Result Entry'!CF103</f>
        <v>0</v>
      </c>
      <c r="CF101" s="231" t="str">
        <f>'Result Entry'!CG103</f>
        <v/>
      </c>
      <c r="CG101" s="241">
        <f>'Result Entry'!CH103</f>
        <v>0</v>
      </c>
      <c r="CH101" s="234">
        <f>'Result Entry'!CI103</f>
        <v>0</v>
      </c>
      <c r="CI101" s="234">
        <f>'Result Entry'!CJ103</f>
        <v>0</v>
      </c>
      <c r="CJ101" s="234">
        <f>'Result Entry'!CK103</f>
        <v>0</v>
      </c>
      <c r="CK101" s="234">
        <f>'Result Entry'!CL103</f>
        <v>0</v>
      </c>
      <c r="CL101" s="242">
        <f>'Result Entry'!CM103</f>
        <v>0</v>
      </c>
      <c r="CM101" s="101">
        <f>'Result Entry'!CN103</f>
        <v>0</v>
      </c>
      <c r="CN101" s="231" t="str">
        <f>'Result Entry'!CO103</f>
        <v/>
      </c>
      <c r="CO101" s="241">
        <f>'Result Entry'!CP103</f>
        <v>0</v>
      </c>
      <c r="CP101" s="234">
        <f>'Result Entry'!CQ103</f>
        <v>0</v>
      </c>
      <c r="CQ101" s="234">
        <f>'Result Entry'!CR103</f>
        <v>0</v>
      </c>
      <c r="CR101" s="234">
        <f>'Result Entry'!CS103</f>
        <v>0</v>
      </c>
      <c r="CS101" s="234">
        <f>'Result Entry'!CT103</f>
        <v>0</v>
      </c>
      <c r="CT101" s="242">
        <f>'Result Entry'!CU103</f>
        <v>0</v>
      </c>
      <c r="CU101" s="101">
        <f>'Result Entry'!CV103</f>
        <v>0</v>
      </c>
      <c r="CV101" s="231" t="str">
        <f>'Result Entry'!CW103</f>
        <v/>
      </c>
      <c r="CW101" s="241">
        <f>'Result Entry'!CX103</f>
        <v>0</v>
      </c>
      <c r="CX101" s="234">
        <f>'Result Entry'!CY103</f>
        <v>0</v>
      </c>
      <c r="CY101" s="234">
        <f>'Result Entry'!CZ103</f>
        <v>0</v>
      </c>
      <c r="CZ101" s="234">
        <f>'Result Entry'!DA103</f>
        <v>0</v>
      </c>
      <c r="DA101" s="234">
        <f>'Result Entry'!DB103</f>
        <v>0</v>
      </c>
      <c r="DB101" s="242">
        <f>'Result Entry'!DC103</f>
        <v>0</v>
      </c>
      <c r="DC101" s="101">
        <f>'Result Entry'!DD103</f>
        <v>0</v>
      </c>
      <c r="DD101" s="231" t="str">
        <f>'Result Entry'!DE103</f>
        <v/>
      </c>
      <c r="DE101" s="241">
        <f>'Result Entry'!DF103</f>
        <v>0</v>
      </c>
      <c r="DF101" s="234">
        <f>'Result Entry'!DG103</f>
        <v>0</v>
      </c>
      <c r="DG101" s="234">
        <f>'Result Entry'!DH103</f>
        <v>0</v>
      </c>
      <c r="DH101" s="234">
        <f>'Result Entry'!DI103</f>
        <v>0</v>
      </c>
      <c r="DI101" s="234">
        <f>'Result Entry'!DJ103</f>
        <v>0</v>
      </c>
      <c r="DJ101" s="242">
        <f>'Result Entry'!DK103</f>
        <v>0</v>
      </c>
      <c r="DK101" s="101" t="str">
        <f>'Result Entry'!DL103</f>
        <v/>
      </c>
      <c r="DL101" s="231" t="str">
        <f>'Result Entry'!DM103</f>
        <v/>
      </c>
      <c r="DM101" s="243">
        <f>'Result Entry'!DN103</f>
        <v>0</v>
      </c>
      <c r="DN101" s="244">
        <f>'Result Entry'!DO103</f>
        <v>0</v>
      </c>
      <c r="DO101" s="245" t="str">
        <f>'Result Entry'!DP103</f>
        <v/>
      </c>
      <c r="DP101" s="237">
        <f>'Result Entry'!DQ103</f>
        <v>900</v>
      </c>
      <c r="DQ101" s="238">
        <f>'Result Entry'!DR103</f>
        <v>0</v>
      </c>
      <c r="DR101" s="295">
        <f>'Result Entry'!DS103</f>
        <v>0</v>
      </c>
      <c r="DS101" s="101" t="str">
        <f>'Result Entry'!DT103</f>
        <v/>
      </c>
      <c r="DT101" s="101" t="str">
        <f>'Result Entry'!DU103</f>
        <v/>
      </c>
      <c r="DU101" s="101" t="str">
        <f>'Result Entry'!DV103</f>
        <v/>
      </c>
      <c r="DV101" s="239" t="str">
        <f>'Result Entry'!DW103</f>
        <v/>
      </c>
    </row>
    <row r="102" spans="1:126">
      <c r="A102" s="867"/>
      <c r="B102" s="192">
        <f t="shared" si="1"/>
        <v>0</v>
      </c>
      <c r="C102" s="99">
        <f>'Result Entry'!D104</f>
        <v>0</v>
      </c>
      <c r="D102" s="99">
        <f>'Result Entry'!E104</f>
        <v>0</v>
      </c>
      <c r="E102" s="99">
        <f>'Result Entry'!F104</f>
        <v>0</v>
      </c>
      <c r="F102" s="101">
        <f>'Result Entry'!G104</f>
        <v>0</v>
      </c>
      <c r="G102" s="101">
        <f>'Result Entry'!H104</f>
        <v>0</v>
      </c>
      <c r="H102" s="101">
        <f>'Result Entry'!I104</f>
        <v>0</v>
      </c>
      <c r="I102" s="191">
        <f>'Result Entry'!J104</f>
        <v>0</v>
      </c>
      <c r="J102" s="240">
        <f>'Result Entry'!K104</f>
        <v>0</v>
      </c>
      <c r="K102" s="224">
        <f>'Result Entry'!L104</f>
        <v>0</v>
      </c>
      <c r="L102" s="224">
        <f>'Result Entry'!M104</f>
        <v>0</v>
      </c>
      <c r="M102" s="225">
        <f>'Result Entry'!N104</f>
        <v>0</v>
      </c>
      <c r="N102" s="226">
        <f>'Result Entry'!O104</f>
        <v>0</v>
      </c>
      <c r="O102" s="226">
        <f>'Result Entry'!P104</f>
        <v>0</v>
      </c>
      <c r="P102" s="227">
        <f>'Result Entry'!Q104</f>
        <v>0</v>
      </c>
      <c r="Q102" s="228">
        <f>'Result Entry'!R104</f>
        <v>0</v>
      </c>
      <c r="R102" s="229">
        <f>'Result Entry'!S104</f>
        <v>0</v>
      </c>
      <c r="S102" s="229">
        <f>'Result Entry'!T104</f>
        <v>0</v>
      </c>
      <c r="T102" s="229">
        <f>'Result Entry'!U104</f>
        <v>0</v>
      </c>
      <c r="U102" s="230">
        <f>'Result Entry'!V104</f>
        <v>0</v>
      </c>
      <c r="V102" s="229">
        <f>'Result Entry'!W104</f>
        <v>0</v>
      </c>
      <c r="W102" s="101">
        <f>'Result Entry'!X104</f>
        <v>0</v>
      </c>
      <c r="X102" s="231" t="str">
        <f>'Result Entry'!Y104</f>
        <v/>
      </c>
      <c r="Y102" s="232">
        <f>'Result Entry'!Z104</f>
        <v>0</v>
      </c>
      <c r="Z102" s="224">
        <f>'Result Entry'!AA104</f>
        <v>0</v>
      </c>
      <c r="AA102" s="224">
        <f>'Result Entry'!AB104</f>
        <v>0</v>
      </c>
      <c r="AB102" s="225">
        <f>'Result Entry'!AC104</f>
        <v>0</v>
      </c>
      <c r="AC102" s="226">
        <f>'Result Entry'!AD104</f>
        <v>0</v>
      </c>
      <c r="AD102" s="226">
        <f>'Result Entry'!AE104</f>
        <v>0</v>
      </c>
      <c r="AE102" s="227">
        <f>'Result Entry'!AF104</f>
        <v>0</v>
      </c>
      <c r="AF102" s="228">
        <f>'Result Entry'!AG104</f>
        <v>0</v>
      </c>
      <c r="AG102" s="229">
        <f>'Result Entry'!AH104</f>
        <v>0</v>
      </c>
      <c r="AH102" s="229">
        <f>'Result Entry'!AI104</f>
        <v>0</v>
      </c>
      <c r="AI102" s="229">
        <f>'Result Entry'!AJ104</f>
        <v>0</v>
      </c>
      <c r="AJ102" s="230">
        <f>'Result Entry'!AK104</f>
        <v>0</v>
      </c>
      <c r="AK102" s="229">
        <f>'Result Entry'!AL104</f>
        <v>0</v>
      </c>
      <c r="AL102" s="101">
        <f>'Result Entry'!AM104</f>
        <v>0</v>
      </c>
      <c r="AM102" s="231" t="str">
        <f>'Result Entry'!AN104</f>
        <v/>
      </c>
      <c r="AN102" s="232">
        <f>'Result Entry'!AO104</f>
        <v>0</v>
      </c>
      <c r="AO102" s="224">
        <f>'Result Entry'!AP104</f>
        <v>0</v>
      </c>
      <c r="AP102" s="224">
        <f>'Result Entry'!AQ104</f>
        <v>0</v>
      </c>
      <c r="AQ102" s="225">
        <f>'Result Entry'!AR104</f>
        <v>0</v>
      </c>
      <c r="AR102" s="226">
        <f>'Result Entry'!AS104</f>
        <v>0</v>
      </c>
      <c r="AS102" s="226">
        <f>'Result Entry'!AT104</f>
        <v>0</v>
      </c>
      <c r="AT102" s="227">
        <f>'Result Entry'!AU104</f>
        <v>0</v>
      </c>
      <c r="AU102" s="228">
        <f>'Result Entry'!AV104</f>
        <v>0</v>
      </c>
      <c r="AV102" s="229">
        <f>'Result Entry'!AW104</f>
        <v>0</v>
      </c>
      <c r="AW102" s="229">
        <f>'Result Entry'!AX104</f>
        <v>0</v>
      </c>
      <c r="AX102" s="229">
        <f>'Result Entry'!AY104</f>
        <v>0</v>
      </c>
      <c r="AY102" s="230">
        <f>'Result Entry'!AZ104</f>
        <v>0</v>
      </c>
      <c r="AZ102" s="229">
        <f>'Result Entry'!BA104</f>
        <v>0</v>
      </c>
      <c r="BA102" s="101">
        <f>'Result Entry'!BB104</f>
        <v>0</v>
      </c>
      <c r="BB102" s="231" t="str">
        <f>'Result Entry'!BC104</f>
        <v/>
      </c>
      <c r="BC102" s="232">
        <f>'Result Entry'!BD104</f>
        <v>0</v>
      </c>
      <c r="BD102" s="224">
        <f>'Result Entry'!BE104</f>
        <v>0</v>
      </c>
      <c r="BE102" s="224">
        <f>'Result Entry'!BF104</f>
        <v>0</v>
      </c>
      <c r="BF102" s="225">
        <f>'Result Entry'!BG104</f>
        <v>0</v>
      </c>
      <c r="BG102" s="226">
        <f>'Result Entry'!BH104</f>
        <v>0</v>
      </c>
      <c r="BH102" s="226">
        <f>'Result Entry'!BI104</f>
        <v>0</v>
      </c>
      <c r="BI102" s="227">
        <f>'Result Entry'!BJ104</f>
        <v>0</v>
      </c>
      <c r="BJ102" s="228">
        <f>'Result Entry'!BK104</f>
        <v>0</v>
      </c>
      <c r="BK102" s="229">
        <f>'Result Entry'!BL104</f>
        <v>0</v>
      </c>
      <c r="BL102" s="229">
        <f>'Result Entry'!BM104</f>
        <v>0</v>
      </c>
      <c r="BM102" s="229">
        <f>'Result Entry'!BN104</f>
        <v>0</v>
      </c>
      <c r="BN102" s="230">
        <f>'Result Entry'!BO104</f>
        <v>0</v>
      </c>
      <c r="BO102" s="229">
        <f>'Result Entry'!BP104</f>
        <v>0</v>
      </c>
      <c r="BP102" s="101">
        <f>'Result Entry'!BQ104</f>
        <v>0</v>
      </c>
      <c r="BQ102" s="231" t="str">
        <f>'Result Entry'!BR104</f>
        <v/>
      </c>
      <c r="BR102" s="232">
        <f>'Result Entry'!BS104</f>
        <v>0</v>
      </c>
      <c r="BS102" s="224">
        <f>'Result Entry'!BT104</f>
        <v>0</v>
      </c>
      <c r="BT102" s="224">
        <f>'Result Entry'!BU104</f>
        <v>0</v>
      </c>
      <c r="BU102" s="225">
        <f>'Result Entry'!BV104</f>
        <v>0</v>
      </c>
      <c r="BV102" s="226">
        <f>'Result Entry'!BW104</f>
        <v>0</v>
      </c>
      <c r="BW102" s="226">
        <f>'Result Entry'!BX104</f>
        <v>0</v>
      </c>
      <c r="BX102" s="227">
        <f>'Result Entry'!BY104</f>
        <v>0</v>
      </c>
      <c r="BY102" s="228">
        <f>'Result Entry'!BZ104</f>
        <v>0</v>
      </c>
      <c r="BZ102" s="229">
        <f>'Result Entry'!CA104</f>
        <v>0</v>
      </c>
      <c r="CA102" s="229">
        <f>'Result Entry'!CB104</f>
        <v>0</v>
      </c>
      <c r="CB102" s="229">
        <f>'Result Entry'!CC104</f>
        <v>0</v>
      </c>
      <c r="CC102" s="230">
        <f>'Result Entry'!CD104</f>
        <v>0</v>
      </c>
      <c r="CD102" s="229">
        <f>'Result Entry'!CE104</f>
        <v>0</v>
      </c>
      <c r="CE102" s="101">
        <f>'Result Entry'!CF104</f>
        <v>0</v>
      </c>
      <c r="CF102" s="231" t="str">
        <f>'Result Entry'!CG104</f>
        <v/>
      </c>
      <c r="CG102" s="241">
        <f>'Result Entry'!CH104</f>
        <v>0</v>
      </c>
      <c r="CH102" s="234">
        <f>'Result Entry'!CI104</f>
        <v>0</v>
      </c>
      <c r="CI102" s="234">
        <f>'Result Entry'!CJ104</f>
        <v>0</v>
      </c>
      <c r="CJ102" s="234">
        <f>'Result Entry'!CK104</f>
        <v>0</v>
      </c>
      <c r="CK102" s="234">
        <f>'Result Entry'!CL104</f>
        <v>0</v>
      </c>
      <c r="CL102" s="242">
        <f>'Result Entry'!CM104</f>
        <v>0</v>
      </c>
      <c r="CM102" s="101">
        <f>'Result Entry'!CN104</f>
        <v>0</v>
      </c>
      <c r="CN102" s="231" t="str">
        <f>'Result Entry'!CO104</f>
        <v/>
      </c>
      <c r="CO102" s="241">
        <f>'Result Entry'!CP104</f>
        <v>0</v>
      </c>
      <c r="CP102" s="234">
        <f>'Result Entry'!CQ104</f>
        <v>0</v>
      </c>
      <c r="CQ102" s="234">
        <f>'Result Entry'!CR104</f>
        <v>0</v>
      </c>
      <c r="CR102" s="234">
        <f>'Result Entry'!CS104</f>
        <v>0</v>
      </c>
      <c r="CS102" s="234">
        <f>'Result Entry'!CT104</f>
        <v>0</v>
      </c>
      <c r="CT102" s="242">
        <f>'Result Entry'!CU104</f>
        <v>0</v>
      </c>
      <c r="CU102" s="101">
        <f>'Result Entry'!CV104</f>
        <v>0</v>
      </c>
      <c r="CV102" s="231" t="str">
        <f>'Result Entry'!CW104</f>
        <v/>
      </c>
      <c r="CW102" s="241">
        <f>'Result Entry'!CX104</f>
        <v>0</v>
      </c>
      <c r="CX102" s="234">
        <f>'Result Entry'!CY104</f>
        <v>0</v>
      </c>
      <c r="CY102" s="234">
        <f>'Result Entry'!CZ104</f>
        <v>0</v>
      </c>
      <c r="CZ102" s="234">
        <f>'Result Entry'!DA104</f>
        <v>0</v>
      </c>
      <c r="DA102" s="234">
        <f>'Result Entry'!DB104</f>
        <v>0</v>
      </c>
      <c r="DB102" s="242">
        <f>'Result Entry'!DC104</f>
        <v>0</v>
      </c>
      <c r="DC102" s="101">
        <f>'Result Entry'!DD104</f>
        <v>0</v>
      </c>
      <c r="DD102" s="231" t="str">
        <f>'Result Entry'!DE104</f>
        <v/>
      </c>
      <c r="DE102" s="241">
        <f>'Result Entry'!DF104</f>
        <v>0</v>
      </c>
      <c r="DF102" s="234">
        <f>'Result Entry'!DG104</f>
        <v>0</v>
      </c>
      <c r="DG102" s="234">
        <f>'Result Entry'!DH104</f>
        <v>0</v>
      </c>
      <c r="DH102" s="234">
        <f>'Result Entry'!DI104</f>
        <v>0</v>
      </c>
      <c r="DI102" s="234">
        <f>'Result Entry'!DJ104</f>
        <v>0</v>
      </c>
      <c r="DJ102" s="242">
        <f>'Result Entry'!DK104</f>
        <v>0</v>
      </c>
      <c r="DK102" s="101" t="str">
        <f>'Result Entry'!DL104</f>
        <v/>
      </c>
      <c r="DL102" s="231" t="str">
        <f>'Result Entry'!DM104</f>
        <v/>
      </c>
      <c r="DM102" s="243">
        <f>'Result Entry'!DN104</f>
        <v>0</v>
      </c>
      <c r="DN102" s="244">
        <f>'Result Entry'!DO104</f>
        <v>0</v>
      </c>
      <c r="DO102" s="245" t="str">
        <f>'Result Entry'!DP104</f>
        <v/>
      </c>
      <c r="DP102" s="237">
        <f>'Result Entry'!DQ104</f>
        <v>900</v>
      </c>
      <c r="DQ102" s="238">
        <f>'Result Entry'!DR104</f>
        <v>0</v>
      </c>
      <c r="DR102" s="295">
        <f>'Result Entry'!DS104</f>
        <v>0</v>
      </c>
      <c r="DS102" s="101" t="str">
        <f>'Result Entry'!DT104</f>
        <v/>
      </c>
      <c r="DT102" s="101" t="str">
        <f>'Result Entry'!DU104</f>
        <v/>
      </c>
      <c r="DU102" s="101" t="str">
        <f>'Result Entry'!DV104</f>
        <v/>
      </c>
      <c r="DV102" s="239" t="str">
        <f>'Result Entry'!DW104</f>
        <v/>
      </c>
    </row>
    <row r="103" spans="1:126">
      <c r="A103" s="867"/>
      <c r="B103" s="192">
        <f t="shared" si="1"/>
        <v>0</v>
      </c>
      <c r="C103" s="99">
        <f>'Result Entry'!D105</f>
        <v>0</v>
      </c>
      <c r="D103" s="99">
        <f>'Result Entry'!E105</f>
        <v>0</v>
      </c>
      <c r="E103" s="99">
        <f>'Result Entry'!F105</f>
        <v>0</v>
      </c>
      <c r="F103" s="101">
        <f>'Result Entry'!G105</f>
        <v>0</v>
      </c>
      <c r="G103" s="101">
        <f>'Result Entry'!H105</f>
        <v>0</v>
      </c>
      <c r="H103" s="101">
        <f>'Result Entry'!I105</f>
        <v>0</v>
      </c>
      <c r="I103" s="191">
        <f>'Result Entry'!J105</f>
        <v>0</v>
      </c>
      <c r="J103" s="240">
        <f>'Result Entry'!K105</f>
        <v>0</v>
      </c>
      <c r="K103" s="224">
        <f>'Result Entry'!L105</f>
        <v>0</v>
      </c>
      <c r="L103" s="224">
        <f>'Result Entry'!M105</f>
        <v>0</v>
      </c>
      <c r="M103" s="225">
        <f>'Result Entry'!N105</f>
        <v>0</v>
      </c>
      <c r="N103" s="226">
        <f>'Result Entry'!O105</f>
        <v>0</v>
      </c>
      <c r="O103" s="226">
        <f>'Result Entry'!P105</f>
        <v>0</v>
      </c>
      <c r="P103" s="227">
        <f>'Result Entry'!Q105</f>
        <v>0</v>
      </c>
      <c r="Q103" s="228">
        <f>'Result Entry'!R105</f>
        <v>0</v>
      </c>
      <c r="R103" s="229">
        <f>'Result Entry'!S105</f>
        <v>0</v>
      </c>
      <c r="S103" s="229">
        <f>'Result Entry'!T105</f>
        <v>0</v>
      </c>
      <c r="T103" s="229">
        <f>'Result Entry'!U105</f>
        <v>0</v>
      </c>
      <c r="U103" s="230">
        <f>'Result Entry'!V105</f>
        <v>0</v>
      </c>
      <c r="V103" s="229">
        <f>'Result Entry'!W105</f>
        <v>0</v>
      </c>
      <c r="W103" s="101">
        <f>'Result Entry'!X105</f>
        <v>0</v>
      </c>
      <c r="X103" s="231" t="str">
        <f>'Result Entry'!Y105</f>
        <v/>
      </c>
      <c r="Y103" s="232">
        <f>'Result Entry'!Z105</f>
        <v>0</v>
      </c>
      <c r="Z103" s="224">
        <f>'Result Entry'!AA105</f>
        <v>0</v>
      </c>
      <c r="AA103" s="224">
        <f>'Result Entry'!AB105</f>
        <v>0</v>
      </c>
      <c r="AB103" s="225">
        <f>'Result Entry'!AC105</f>
        <v>0</v>
      </c>
      <c r="AC103" s="226">
        <f>'Result Entry'!AD105</f>
        <v>0</v>
      </c>
      <c r="AD103" s="226">
        <f>'Result Entry'!AE105</f>
        <v>0</v>
      </c>
      <c r="AE103" s="227">
        <f>'Result Entry'!AF105</f>
        <v>0</v>
      </c>
      <c r="AF103" s="228">
        <f>'Result Entry'!AG105</f>
        <v>0</v>
      </c>
      <c r="AG103" s="229">
        <f>'Result Entry'!AH105</f>
        <v>0</v>
      </c>
      <c r="AH103" s="229">
        <f>'Result Entry'!AI105</f>
        <v>0</v>
      </c>
      <c r="AI103" s="229">
        <f>'Result Entry'!AJ105</f>
        <v>0</v>
      </c>
      <c r="AJ103" s="230">
        <f>'Result Entry'!AK105</f>
        <v>0</v>
      </c>
      <c r="AK103" s="229">
        <f>'Result Entry'!AL105</f>
        <v>0</v>
      </c>
      <c r="AL103" s="101">
        <f>'Result Entry'!AM105</f>
        <v>0</v>
      </c>
      <c r="AM103" s="231" t="str">
        <f>'Result Entry'!AN105</f>
        <v/>
      </c>
      <c r="AN103" s="232">
        <f>'Result Entry'!AO105</f>
        <v>0</v>
      </c>
      <c r="AO103" s="224">
        <f>'Result Entry'!AP105</f>
        <v>0</v>
      </c>
      <c r="AP103" s="224">
        <f>'Result Entry'!AQ105</f>
        <v>0</v>
      </c>
      <c r="AQ103" s="225">
        <f>'Result Entry'!AR105</f>
        <v>0</v>
      </c>
      <c r="AR103" s="226">
        <f>'Result Entry'!AS105</f>
        <v>0</v>
      </c>
      <c r="AS103" s="226">
        <f>'Result Entry'!AT105</f>
        <v>0</v>
      </c>
      <c r="AT103" s="227">
        <f>'Result Entry'!AU105</f>
        <v>0</v>
      </c>
      <c r="AU103" s="228">
        <f>'Result Entry'!AV105</f>
        <v>0</v>
      </c>
      <c r="AV103" s="229">
        <f>'Result Entry'!AW105</f>
        <v>0</v>
      </c>
      <c r="AW103" s="229">
        <f>'Result Entry'!AX105</f>
        <v>0</v>
      </c>
      <c r="AX103" s="229">
        <f>'Result Entry'!AY105</f>
        <v>0</v>
      </c>
      <c r="AY103" s="230">
        <f>'Result Entry'!AZ105</f>
        <v>0</v>
      </c>
      <c r="AZ103" s="229">
        <f>'Result Entry'!BA105</f>
        <v>0</v>
      </c>
      <c r="BA103" s="101">
        <f>'Result Entry'!BB105</f>
        <v>0</v>
      </c>
      <c r="BB103" s="231" t="str">
        <f>'Result Entry'!BC105</f>
        <v/>
      </c>
      <c r="BC103" s="232">
        <f>'Result Entry'!BD105</f>
        <v>0</v>
      </c>
      <c r="BD103" s="224">
        <f>'Result Entry'!BE105</f>
        <v>0</v>
      </c>
      <c r="BE103" s="224">
        <f>'Result Entry'!BF105</f>
        <v>0</v>
      </c>
      <c r="BF103" s="225">
        <f>'Result Entry'!BG105</f>
        <v>0</v>
      </c>
      <c r="BG103" s="226">
        <f>'Result Entry'!BH105</f>
        <v>0</v>
      </c>
      <c r="BH103" s="226">
        <f>'Result Entry'!BI105</f>
        <v>0</v>
      </c>
      <c r="BI103" s="227">
        <f>'Result Entry'!BJ105</f>
        <v>0</v>
      </c>
      <c r="BJ103" s="228">
        <f>'Result Entry'!BK105</f>
        <v>0</v>
      </c>
      <c r="BK103" s="229">
        <f>'Result Entry'!BL105</f>
        <v>0</v>
      </c>
      <c r="BL103" s="229">
        <f>'Result Entry'!BM105</f>
        <v>0</v>
      </c>
      <c r="BM103" s="229">
        <f>'Result Entry'!BN105</f>
        <v>0</v>
      </c>
      <c r="BN103" s="230">
        <f>'Result Entry'!BO105</f>
        <v>0</v>
      </c>
      <c r="BO103" s="229">
        <f>'Result Entry'!BP105</f>
        <v>0</v>
      </c>
      <c r="BP103" s="101">
        <f>'Result Entry'!BQ105</f>
        <v>0</v>
      </c>
      <c r="BQ103" s="231" t="str">
        <f>'Result Entry'!BR105</f>
        <v/>
      </c>
      <c r="BR103" s="232">
        <f>'Result Entry'!BS105</f>
        <v>0</v>
      </c>
      <c r="BS103" s="224">
        <f>'Result Entry'!BT105</f>
        <v>0</v>
      </c>
      <c r="BT103" s="224">
        <f>'Result Entry'!BU105</f>
        <v>0</v>
      </c>
      <c r="BU103" s="225">
        <f>'Result Entry'!BV105</f>
        <v>0</v>
      </c>
      <c r="BV103" s="226">
        <f>'Result Entry'!BW105</f>
        <v>0</v>
      </c>
      <c r="BW103" s="226">
        <f>'Result Entry'!BX105</f>
        <v>0</v>
      </c>
      <c r="BX103" s="227">
        <f>'Result Entry'!BY105</f>
        <v>0</v>
      </c>
      <c r="BY103" s="228">
        <f>'Result Entry'!BZ105</f>
        <v>0</v>
      </c>
      <c r="BZ103" s="229">
        <f>'Result Entry'!CA105</f>
        <v>0</v>
      </c>
      <c r="CA103" s="229">
        <f>'Result Entry'!CB105</f>
        <v>0</v>
      </c>
      <c r="CB103" s="229">
        <f>'Result Entry'!CC105</f>
        <v>0</v>
      </c>
      <c r="CC103" s="230">
        <f>'Result Entry'!CD105</f>
        <v>0</v>
      </c>
      <c r="CD103" s="229">
        <f>'Result Entry'!CE105</f>
        <v>0</v>
      </c>
      <c r="CE103" s="101">
        <f>'Result Entry'!CF105</f>
        <v>0</v>
      </c>
      <c r="CF103" s="231" t="str">
        <f>'Result Entry'!CG105</f>
        <v/>
      </c>
      <c r="CG103" s="241">
        <f>'Result Entry'!CH105</f>
        <v>0</v>
      </c>
      <c r="CH103" s="234">
        <f>'Result Entry'!CI105</f>
        <v>0</v>
      </c>
      <c r="CI103" s="234">
        <f>'Result Entry'!CJ105</f>
        <v>0</v>
      </c>
      <c r="CJ103" s="234">
        <f>'Result Entry'!CK105</f>
        <v>0</v>
      </c>
      <c r="CK103" s="234">
        <f>'Result Entry'!CL105</f>
        <v>0</v>
      </c>
      <c r="CL103" s="242">
        <f>'Result Entry'!CM105</f>
        <v>0</v>
      </c>
      <c r="CM103" s="101">
        <f>'Result Entry'!CN105</f>
        <v>0</v>
      </c>
      <c r="CN103" s="231" t="str">
        <f>'Result Entry'!CO105</f>
        <v/>
      </c>
      <c r="CO103" s="241">
        <f>'Result Entry'!CP105</f>
        <v>0</v>
      </c>
      <c r="CP103" s="234">
        <f>'Result Entry'!CQ105</f>
        <v>0</v>
      </c>
      <c r="CQ103" s="234">
        <f>'Result Entry'!CR105</f>
        <v>0</v>
      </c>
      <c r="CR103" s="234">
        <f>'Result Entry'!CS105</f>
        <v>0</v>
      </c>
      <c r="CS103" s="234">
        <f>'Result Entry'!CT105</f>
        <v>0</v>
      </c>
      <c r="CT103" s="242">
        <f>'Result Entry'!CU105</f>
        <v>0</v>
      </c>
      <c r="CU103" s="101">
        <f>'Result Entry'!CV105</f>
        <v>0</v>
      </c>
      <c r="CV103" s="231" t="str">
        <f>'Result Entry'!CW105</f>
        <v/>
      </c>
      <c r="CW103" s="241">
        <f>'Result Entry'!CX105</f>
        <v>0</v>
      </c>
      <c r="CX103" s="234">
        <f>'Result Entry'!CY105</f>
        <v>0</v>
      </c>
      <c r="CY103" s="234">
        <f>'Result Entry'!CZ105</f>
        <v>0</v>
      </c>
      <c r="CZ103" s="234">
        <f>'Result Entry'!DA105</f>
        <v>0</v>
      </c>
      <c r="DA103" s="234">
        <f>'Result Entry'!DB105</f>
        <v>0</v>
      </c>
      <c r="DB103" s="242">
        <f>'Result Entry'!DC105</f>
        <v>0</v>
      </c>
      <c r="DC103" s="101">
        <f>'Result Entry'!DD105</f>
        <v>0</v>
      </c>
      <c r="DD103" s="231" t="str">
        <f>'Result Entry'!DE105</f>
        <v/>
      </c>
      <c r="DE103" s="241">
        <f>'Result Entry'!DF105</f>
        <v>0</v>
      </c>
      <c r="DF103" s="234">
        <f>'Result Entry'!DG105</f>
        <v>0</v>
      </c>
      <c r="DG103" s="234">
        <f>'Result Entry'!DH105</f>
        <v>0</v>
      </c>
      <c r="DH103" s="234">
        <f>'Result Entry'!DI105</f>
        <v>0</v>
      </c>
      <c r="DI103" s="234">
        <f>'Result Entry'!DJ105</f>
        <v>0</v>
      </c>
      <c r="DJ103" s="242">
        <f>'Result Entry'!DK105</f>
        <v>0</v>
      </c>
      <c r="DK103" s="101" t="str">
        <f>'Result Entry'!DL105</f>
        <v/>
      </c>
      <c r="DL103" s="231" t="str">
        <f>'Result Entry'!DM105</f>
        <v/>
      </c>
      <c r="DM103" s="243">
        <f>'Result Entry'!DN105</f>
        <v>0</v>
      </c>
      <c r="DN103" s="244">
        <f>'Result Entry'!DO105</f>
        <v>0</v>
      </c>
      <c r="DO103" s="245" t="str">
        <f>'Result Entry'!DP105</f>
        <v/>
      </c>
      <c r="DP103" s="237">
        <f>'Result Entry'!DQ105</f>
        <v>900</v>
      </c>
      <c r="DQ103" s="238">
        <f>'Result Entry'!DR105</f>
        <v>0</v>
      </c>
      <c r="DR103" s="295">
        <f>'Result Entry'!DS105</f>
        <v>0</v>
      </c>
      <c r="DS103" s="101" t="str">
        <f>'Result Entry'!DT105</f>
        <v/>
      </c>
      <c r="DT103" s="101" t="str">
        <f>'Result Entry'!DU105</f>
        <v/>
      </c>
      <c r="DU103" s="101" t="str">
        <f>'Result Entry'!DV105</f>
        <v/>
      </c>
      <c r="DV103" s="239" t="str">
        <f>'Result Entry'!DW105</f>
        <v/>
      </c>
    </row>
    <row r="104" spans="1:126">
      <c r="A104" s="867"/>
      <c r="B104" s="192">
        <f t="shared" si="1"/>
        <v>0</v>
      </c>
      <c r="C104" s="99">
        <f>'Result Entry'!D106</f>
        <v>0</v>
      </c>
      <c r="D104" s="99">
        <f>'Result Entry'!E106</f>
        <v>0</v>
      </c>
      <c r="E104" s="99">
        <f>'Result Entry'!F106</f>
        <v>0</v>
      </c>
      <c r="F104" s="101">
        <f>'Result Entry'!G106</f>
        <v>0</v>
      </c>
      <c r="G104" s="101">
        <f>'Result Entry'!H106</f>
        <v>0</v>
      </c>
      <c r="H104" s="101">
        <f>'Result Entry'!I106</f>
        <v>0</v>
      </c>
      <c r="I104" s="191">
        <f>'Result Entry'!J106</f>
        <v>0</v>
      </c>
      <c r="J104" s="240">
        <f>'Result Entry'!K106</f>
        <v>0</v>
      </c>
      <c r="K104" s="224">
        <f>'Result Entry'!L106</f>
        <v>0</v>
      </c>
      <c r="L104" s="224">
        <f>'Result Entry'!M106</f>
        <v>0</v>
      </c>
      <c r="M104" s="225">
        <f>'Result Entry'!N106</f>
        <v>0</v>
      </c>
      <c r="N104" s="226">
        <f>'Result Entry'!O106</f>
        <v>0</v>
      </c>
      <c r="O104" s="226">
        <f>'Result Entry'!P106</f>
        <v>0</v>
      </c>
      <c r="P104" s="227">
        <f>'Result Entry'!Q106</f>
        <v>0</v>
      </c>
      <c r="Q104" s="228">
        <f>'Result Entry'!R106</f>
        <v>0</v>
      </c>
      <c r="R104" s="229">
        <f>'Result Entry'!S106</f>
        <v>0</v>
      </c>
      <c r="S104" s="229">
        <f>'Result Entry'!T106</f>
        <v>0</v>
      </c>
      <c r="T104" s="229">
        <f>'Result Entry'!U106</f>
        <v>0</v>
      </c>
      <c r="U104" s="230">
        <f>'Result Entry'!V106</f>
        <v>0</v>
      </c>
      <c r="V104" s="229">
        <f>'Result Entry'!W106</f>
        <v>0</v>
      </c>
      <c r="W104" s="101">
        <f>'Result Entry'!X106</f>
        <v>0</v>
      </c>
      <c r="X104" s="231" t="str">
        <f>'Result Entry'!Y106</f>
        <v/>
      </c>
      <c r="Y104" s="232">
        <f>'Result Entry'!Z106</f>
        <v>0</v>
      </c>
      <c r="Z104" s="224">
        <f>'Result Entry'!AA106</f>
        <v>0</v>
      </c>
      <c r="AA104" s="224">
        <f>'Result Entry'!AB106</f>
        <v>0</v>
      </c>
      <c r="AB104" s="225">
        <f>'Result Entry'!AC106</f>
        <v>0</v>
      </c>
      <c r="AC104" s="226">
        <f>'Result Entry'!AD106</f>
        <v>0</v>
      </c>
      <c r="AD104" s="226">
        <f>'Result Entry'!AE106</f>
        <v>0</v>
      </c>
      <c r="AE104" s="227">
        <f>'Result Entry'!AF106</f>
        <v>0</v>
      </c>
      <c r="AF104" s="228">
        <f>'Result Entry'!AG106</f>
        <v>0</v>
      </c>
      <c r="AG104" s="229">
        <f>'Result Entry'!AH106</f>
        <v>0</v>
      </c>
      <c r="AH104" s="229">
        <f>'Result Entry'!AI106</f>
        <v>0</v>
      </c>
      <c r="AI104" s="229">
        <f>'Result Entry'!AJ106</f>
        <v>0</v>
      </c>
      <c r="AJ104" s="230">
        <f>'Result Entry'!AK106</f>
        <v>0</v>
      </c>
      <c r="AK104" s="229">
        <f>'Result Entry'!AL106</f>
        <v>0</v>
      </c>
      <c r="AL104" s="101">
        <f>'Result Entry'!AM106</f>
        <v>0</v>
      </c>
      <c r="AM104" s="231" t="str">
        <f>'Result Entry'!AN106</f>
        <v/>
      </c>
      <c r="AN104" s="232">
        <f>'Result Entry'!AO106</f>
        <v>0</v>
      </c>
      <c r="AO104" s="224">
        <f>'Result Entry'!AP106</f>
        <v>0</v>
      </c>
      <c r="AP104" s="224">
        <f>'Result Entry'!AQ106</f>
        <v>0</v>
      </c>
      <c r="AQ104" s="225">
        <f>'Result Entry'!AR106</f>
        <v>0</v>
      </c>
      <c r="AR104" s="226">
        <f>'Result Entry'!AS106</f>
        <v>0</v>
      </c>
      <c r="AS104" s="226">
        <f>'Result Entry'!AT106</f>
        <v>0</v>
      </c>
      <c r="AT104" s="227">
        <f>'Result Entry'!AU106</f>
        <v>0</v>
      </c>
      <c r="AU104" s="228">
        <f>'Result Entry'!AV106</f>
        <v>0</v>
      </c>
      <c r="AV104" s="229">
        <f>'Result Entry'!AW106</f>
        <v>0</v>
      </c>
      <c r="AW104" s="229">
        <f>'Result Entry'!AX106</f>
        <v>0</v>
      </c>
      <c r="AX104" s="229">
        <f>'Result Entry'!AY106</f>
        <v>0</v>
      </c>
      <c r="AY104" s="230">
        <f>'Result Entry'!AZ106</f>
        <v>0</v>
      </c>
      <c r="AZ104" s="229">
        <f>'Result Entry'!BA106</f>
        <v>0</v>
      </c>
      <c r="BA104" s="101">
        <f>'Result Entry'!BB106</f>
        <v>0</v>
      </c>
      <c r="BB104" s="231" t="str">
        <f>'Result Entry'!BC106</f>
        <v/>
      </c>
      <c r="BC104" s="232">
        <f>'Result Entry'!BD106</f>
        <v>0</v>
      </c>
      <c r="BD104" s="224">
        <f>'Result Entry'!BE106</f>
        <v>0</v>
      </c>
      <c r="BE104" s="224">
        <f>'Result Entry'!BF106</f>
        <v>0</v>
      </c>
      <c r="BF104" s="225">
        <f>'Result Entry'!BG106</f>
        <v>0</v>
      </c>
      <c r="BG104" s="226">
        <f>'Result Entry'!BH106</f>
        <v>0</v>
      </c>
      <c r="BH104" s="226">
        <f>'Result Entry'!BI106</f>
        <v>0</v>
      </c>
      <c r="BI104" s="227">
        <f>'Result Entry'!BJ106</f>
        <v>0</v>
      </c>
      <c r="BJ104" s="228">
        <f>'Result Entry'!BK106</f>
        <v>0</v>
      </c>
      <c r="BK104" s="229">
        <f>'Result Entry'!BL106</f>
        <v>0</v>
      </c>
      <c r="BL104" s="229">
        <f>'Result Entry'!BM106</f>
        <v>0</v>
      </c>
      <c r="BM104" s="229">
        <f>'Result Entry'!BN106</f>
        <v>0</v>
      </c>
      <c r="BN104" s="230">
        <f>'Result Entry'!BO106</f>
        <v>0</v>
      </c>
      <c r="BO104" s="229">
        <f>'Result Entry'!BP106</f>
        <v>0</v>
      </c>
      <c r="BP104" s="101">
        <f>'Result Entry'!BQ106</f>
        <v>0</v>
      </c>
      <c r="BQ104" s="231" t="str">
        <f>'Result Entry'!BR106</f>
        <v/>
      </c>
      <c r="BR104" s="232">
        <f>'Result Entry'!BS106</f>
        <v>0</v>
      </c>
      <c r="BS104" s="224">
        <f>'Result Entry'!BT106</f>
        <v>0</v>
      </c>
      <c r="BT104" s="224">
        <f>'Result Entry'!BU106</f>
        <v>0</v>
      </c>
      <c r="BU104" s="225">
        <f>'Result Entry'!BV106</f>
        <v>0</v>
      </c>
      <c r="BV104" s="226">
        <f>'Result Entry'!BW106</f>
        <v>0</v>
      </c>
      <c r="BW104" s="226">
        <f>'Result Entry'!BX106</f>
        <v>0</v>
      </c>
      <c r="BX104" s="227">
        <f>'Result Entry'!BY106</f>
        <v>0</v>
      </c>
      <c r="BY104" s="228">
        <f>'Result Entry'!BZ106</f>
        <v>0</v>
      </c>
      <c r="BZ104" s="229">
        <f>'Result Entry'!CA106</f>
        <v>0</v>
      </c>
      <c r="CA104" s="229">
        <f>'Result Entry'!CB106</f>
        <v>0</v>
      </c>
      <c r="CB104" s="229">
        <f>'Result Entry'!CC106</f>
        <v>0</v>
      </c>
      <c r="CC104" s="230">
        <f>'Result Entry'!CD106</f>
        <v>0</v>
      </c>
      <c r="CD104" s="229">
        <f>'Result Entry'!CE106</f>
        <v>0</v>
      </c>
      <c r="CE104" s="101">
        <f>'Result Entry'!CF106</f>
        <v>0</v>
      </c>
      <c r="CF104" s="231" t="str">
        <f>'Result Entry'!CG106</f>
        <v/>
      </c>
      <c r="CG104" s="241">
        <f>'Result Entry'!CH106</f>
        <v>0</v>
      </c>
      <c r="CH104" s="234">
        <f>'Result Entry'!CI106</f>
        <v>0</v>
      </c>
      <c r="CI104" s="234">
        <f>'Result Entry'!CJ106</f>
        <v>0</v>
      </c>
      <c r="CJ104" s="234">
        <f>'Result Entry'!CK106</f>
        <v>0</v>
      </c>
      <c r="CK104" s="234">
        <f>'Result Entry'!CL106</f>
        <v>0</v>
      </c>
      <c r="CL104" s="242">
        <f>'Result Entry'!CM106</f>
        <v>0</v>
      </c>
      <c r="CM104" s="101">
        <f>'Result Entry'!CN106</f>
        <v>0</v>
      </c>
      <c r="CN104" s="231" t="str">
        <f>'Result Entry'!CO106</f>
        <v/>
      </c>
      <c r="CO104" s="241">
        <f>'Result Entry'!CP106</f>
        <v>0</v>
      </c>
      <c r="CP104" s="234">
        <f>'Result Entry'!CQ106</f>
        <v>0</v>
      </c>
      <c r="CQ104" s="234">
        <f>'Result Entry'!CR106</f>
        <v>0</v>
      </c>
      <c r="CR104" s="234">
        <f>'Result Entry'!CS106</f>
        <v>0</v>
      </c>
      <c r="CS104" s="234">
        <f>'Result Entry'!CT106</f>
        <v>0</v>
      </c>
      <c r="CT104" s="242">
        <f>'Result Entry'!CU106</f>
        <v>0</v>
      </c>
      <c r="CU104" s="101">
        <f>'Result Entry'!CV106</f>
        <v>0</v>
      </c>
      <c r="CV104" s="231" t="str">
        <f>'Result Entry'!CW106</f>
        <v/>
      </c>
      <c r="CW104" s="241">
        <f>'Result Entry'!CX106</f>
        <v>0</v>
      </c>
      <c r="CX104" s="234">
        <f>'Result Entry'!CY106</f>
        <v>0</v>
      </c>
      <c r="CY104" s="234">
        <f>'Result Entry'!CZ106</f>
        <v>0</v>
      </c>
      <c r="CZ104" s="234">
        <f>'Result Entry'!DA106</f>
        <v>0</v>
      </c>
      <c r="DA104" s="234">
        <f>'Result Entry'!DB106</f>
        <v>0</v>
      </c>
      <c r="DB104" s="242">
        <f>'Result Entry'!DC106</f>
        <v>0</v>
      </c>
      <c r="DC104" s="101">
        <f>'Result Entry'!DD106</f>
        <v>0</v>
      </c>
      <c r="DD104" s="231" t="str">
        <f>'Result Entry'!DE106</f>
        <v/>
      </c>
      <c r="DE104" s="241">
        <f>'Result Entry'!DF106</f>
        <v>0</v>
      </c>
      <c r="DF104" s="234">
        <f>'Result Entry'!DG106</f>
        <v>0</v>
      </c>
      <c r="DG104" s="234">
        <f>'Result Entry'!DH106</f>
        <v>0</v>
      </c>
      <c r="DH104" s="234">
        <f>'Result Entry'!DI106</f>
        <v>0</v>
      </c>
      <c r="DI104" s="234">
        <f>'Result Entry'!DJ106</f>
        <v>0</v>
      </c>
      <c r="DJ104" s="242">
        <f>'Result Entry'!DK106</f>
        <v>0</v>
      </c>
      <c r="DK104" s="101" t="str">
        <f>'Result Entry'!DL106</f>
        <v/>
      </c>
      <c r="DL104" s="231" t="str">
        <f>'Result Entry'!DM106</f>
        <v/>
      </c>
      <c r="DM104" s="243">
        <f>'Result Entry'!DN106</f>
        <v>0</v>
      </c>
      <c r="DN104" s="244">
        <f>'Result Entry'!DO106</f>
        <v>0</v>
      </c>
      <c r="DO104" s="245" t="str">
        <f>'Result Entry'!DP106</f>
        <v/>
      </c>
      <c r="DP104" s="237">
        <f>'Result Entry'!DQ106</f>
        <v>900</v>
      </c>
      <c r="DQ104" s="238">
        <f>'Result Entry'!DR106</f>
        <v>0</v>
      </c>
      <c r="DR104" s="295">
        <f>'Result Entry'!DS106</f>
        <v>0</v>
      </c>
      <c r="DS104" s="101" t="str">
        <f>'Result Entry'!DT106</f>
        <v/>
      </c>
      <c r="DT104" s="101" t="str">
        <f>'Result Entry'!DU106</f>
        <v/>
      </c>
      <c r="DU104" s="101" t="str">
        <f>'Result Entry'!DV106</f>
        <v/>
      </c>
      <c r="DV104" s="239" t="str">
        <f>'Result Entry'!DW106</f>
        <v/>
      </c>
    </row>
    <row r="105" spans="1:126">
      <c r="A105" s="867"/>
      <c r="B105" s="192">
        <f t="shared" si="1"/>
        <v>0</v>
      </c>
      <c r="C105" s="99">
        <f>'Result Entry'!D107</f>
        <v>0</v>
      </c>
      <c r="D105" s="99">
        <f>'Result Entry'!E107</f>
        <v>0</v>
      </c>
      <c r="E105" s="99">
        <f>'Result Entry'!F107</f>
        <v>0</v>
      </c>
      <c r="F105" s="101">
        <f>'Result Entry'!G107</f>
        <v>0</v>
      </c>
      <c r="G105" s="101">
        <f>'Result Entry'!H107</f>
        <v>0</v>
      </c>
      <c r="H105" s="101">
        <f>'Result Entry'!I107</f>
        <v>0</v>
      </c>
      <c r="I105" s="191">
        <f>'Result Entry'!J107</f>
        <v>0</v>
      </c>
      <c r="J105" s="240">
        <f>'Result Entry'!K107</f>
        <v>0</v>
      </c>
      <c r="K105" s="224">
        <f>'Result Entry'!L107</f>
        <v>0</v>
      </c>
      <c r="L105" s="224">
        <f>'Result Entry'!M107</f>
        <v>0</v>
      </c>
      <c r="M105" s="225">
        <f>'Result Entry'!N107</f>
        <v>0</v>
      </c>
      <c r="N105" s="226">
        <f>'Result Entry'!O107</f>
        <v>0</v>
      </c>
      <c r="O105" s="226">
        <f>'Result Entry'!P107</f>
        <v>0</v>
      </c>
      <c r="P105" s="227">
        <f>'Result Entry'!Q107</f>
        <v>0</v>
      </c>
      <c r="Q105" s="228">
        <f>'Result Entry'!R107</f>
        <v>0</v>
      </c>
      <c r="R105" s="229">
        <f>'Result Entry'!S107</f>
        <v>0</v>
      </c>
      <c r="S105" s="229">
        <f>'Result Entry'!T107</f>
        <v>0</v>
      </c>
      <c r="T105" s="229">
        <f>'Result Entry'!U107</f>
        <v>0</v>
      </c>
      <c r="U105" s="230">
        <f>'Result Entry'!V107</f>
        <v>0</v>
      </c>
      <c r="V105" s="229">
        <f>'Result Entry'!W107</f>
        <v>0</v>
      </c>
      <c r="W105" s="101">
        <f>'Result Entry'!X107</f>
        <v>0</v>
      </c>
      <c r="X105" s="231" t="str">
        <f>'Result Entry'!Y107</f>
        <v/>
      </c>
      <c r="Y105" s="232">
        <f>'Result Entry'!Z107</f>
        <v>0</v>
      </c>
      <c r="Z105" s="224">
        <f>'Result Entry'!AA107</f>
        <v>0</v>
      </c>
      <c r="AA105" s="224">
        <f>'Result Entry'!AB107</f>
        <v>0</v>
      </c>
      <c r="AB105" s="225">
        <f>'Result Entry'!AC107</f>
        <v>0</v>
      </c>
      <c r="AC105" s="226">
        <f>'Result Entry'!AD107</f>
        <v>0</v>
      </c>
      <c r="AD105" s="226">
        <f>'Result Entry'!AE107</f>
        <v>0</v>
      </c>
      <c r="AE105" s="227">
        <f>'Result Entry'!AF107</f>
        <v>0</v>
      </c>
      <c r="AF105" s="228">
        <f>'Result Entry'!AG107</f>
        <v>0</v>
      </c>
      <c r="AG105" s="229">
        <f>'Result Entry'!AH107</f>
        <v>0</v>
      </c>
      <c r="AH105" s="229">
        <f>'Result Entry'!AI107</f>
        <v>0</v>
      </c>
      <c r="AI105" s="229">
        <f>'Result Entry'!AJ107</f>
        <v>0</v>
      </c>
      <c r="AJ105" s="230">
        <f>'Result Entry'!AK107</f>
        <v>0</v>
      </c>
      <c r="AK105" s="229">
        <f>'Result Entry'!AL107</f>
        <v>0</v>
      </c>
      <c r="AL105" s="101">
        <f>'Result Entry'!AM107</f>
        <v>0</v>
      </c>
      <c r="AM105" s="231" t="str">
        <f>'Result Entry'!AN107</f>
        <v/>
      </c>
      <c r="AN105" s="232">
        <f>'Result Entry'!AO107</f>
        <v>0</v>
      </c>
      <c r="AO105" s="224">
        <f>'Result Entry'!AP107</f>
        <v>0</v>
      </c>
      <c r="AP105" s="224">
        <f>'Result Entry'!AQ107</f>
        <v>0</v>
      </c>
      <c r="AQ105" s="225">
        <f>'Result Entry'!AR107</f>
        <v>0</v>
      </c>
      <c r="AR105" s="226">
        <f>'Result Entry'!AS107</f>
        <v>0</v>
      </c>
      <c r="AS105" s="226">
        <f>'Result Entry'!AT107</f>
        <v>0</v>
      </c>
      <c r="AT105" s="227">
        <f>'Result Entry'!AU107</f>
        <v>0</v>
      </c>
      <c r="AU105" s="228">
        <f>'Result Entry'!AV107</f>
        <v>0</v>
      </c>
      <c r="AV105" s="229">
        <f>'Result Entry'!AW107</f>
        <v>0</v>
      </c>
      <c r="AW105" s="229">
        <f>'Result Entry'!AX107</f>
        <v>0</v>
      </c>
      <c r="AX105" s="229">
        <f>'Result Entry'!AY107</f>
        <v>0</v>
      </c>
      <c r="AY105" s="230">
        <f>'Result Entry'!AZ107</f>
        <v>0</v>
      </c>
      <c r="AZ105" s="229">
        <f>'Result Entry'!BA107</f>
        <v>0</v>
      </c>
      <c r="BA105" s="101">
        <f>'Result Entry'!BB107</f>
        <v>0</v>
      </c>
      <c r="BB105" s="231" t="str">
        <f>'Result Entry'!BC107</f>
        <v/>
      </c>
      <c r="BC105" s="232">
        <f>'Result Entry'!BD107</f>
        <v>0</v>
      </c>
      <c r="BD105" s="224">
        <f>'Result Entry'!BE107</f>
        <v>0</v>
      </c>
      <c r="BE105" s="224">
        <f>'Result Entry'!BF107</f>
        <v>0</v>
      </c>
      <c r="BF105" s="225">
        <f>'Result Entry'!BG107</f>
        <v>0</v>
      </c>
      <c r="BG105" s="226">
        <f>'Result Entry'!BH107</f>
        <v>0</v>
      </c>
      <c r="BH105" s="226">
        <f>'Result Entry'!BI107</f>
        <v>0</v>
      </c>
      <c r="BI105" s="227">
        <f>'Result Entry'!BJ107</f>
        <v>0</v>
      </c>
      <c r="BJ105" s="228">
        <f>'Result Entry'!BK107</f>
        <v>0</v>
      </c>
      <c r="BK105" s="229">
        <f>'Result Entry'!BL107</f>
        <v>0</v>
      </c>
      <c r="BL105" s="229">
        <f>'Result Entry'!BM107</f>
        <v>0</v>
      </c>
      <c r="BM105" s="229">
        <f>'Result Entry'!BN107</f>
        <v>0</v>
      </c>
      <c r="BN105" s="230">
        <f>'Result Entry'!BO107</f>
        <v>0</v>
      </c>
      <c r="BO105" s="229">
        <f>'Result Entry'!BP107</f>
        <v>0</v>
      </c>
      <c r="BP105" s="101">
        <f>'Result Entry'!BQ107</f>
        <v>0</v>
      </c>
      <c r="BQ105" s="231" t="str">
        <f>'Result Entry'!BR107</f>
        <v/>
      </c>
      <c r="BR105" s="232">
        <f>'Result Entry'!BS107</f>
        <v>0</v>
      </c>
      <c r="BS105" s="224">
        <f>'Result Entry'!BT107</f>
        <v>0</v>
      </c>
      <c r="BT105" s="224">
        <f>'Result Entry'!BU107</f>
        <v>0</v>
      </c>
      <c r="BU105" s="225">
        <f>'Result Entry'!BV107</f>
        <v>0</v>
      </c>
      <c r="BV105" s="226">
        <f>'Result Entry'!BW107</f>
        <v>0</v>
      </c>
      <c r="BW105" s="226">
        <f>'Result Entry'!BX107</f>
        <v>0</v>
      </c>
      <c r="BX105" s="227">
        <f>'Result Entry'!BY107</f>
        <v>0</v>
      </c>
      <c r="BY105" s="228">
        <f>'Result Entry'!BZ107</f>
        <v>0</v>
      </c>
      <c r="BZ105" s="229">
        <f>'Result Entry'!CA107</f>
        <v>0</v>
      </c>
      <c r="CA105" s="229">
        <f>'Result Entry'!CB107</f>
        <v>0</v>
      </c>
      <c r="CB105" s="229">
        <f>'Result Entry'!CC107</f>
        <v>0</v>
      </c>
      <c r="CC105" s="230">
        <f>'Result Entry'!CD107</f>
        <v>0</v>
      </c>
      <c r="CD105" s="229">
        <f>'Result Entry'!CE107</f>
        <v>0</v>
      </c>
      <c r="CE105" s="101">
        <f>'Result Entry'!CF107</f>
        <v>0</v>
      </c>
      <c r="CF105" s="231" t="str">
        <f>'Result Entry'!CG107</f>
        <v/>
      </c>
      <c r="CG105" s="241">
        <f>'Result Entry'!CH107</f>
        <v>0</v>
      </c>
      <c r="CH105" s="234">
        <f>'Result Entry'!CI107</f>
        <v>0</v>
      </c>
      <c r="CI105" s="234">
        <f>'Result Entry'!CJ107</f>
        <v>0</v>
      </c>
      <c r="CJ105" s="234">
        <f>'Result Entry'!CK107</f>
        <v>0</v>
      </c>
      <c r="CK105" s="234">
        <f>'Result Entry'!CL107</f>
        <v>0</v>
      </c>
      <c r="CL105" s="242">
        <f>'Result Entry'!CM107</f>
        <v>0</v>
      </c>
      <c r="CM105" s="101">
        <f>'Result Entry'!CN107</f>
        <v>0</v>
      </c>
      <c r="CN105" s="231" t="str">
        <f>'Result Entry'!CO107</f>
        <v/>
      </c>
      <c r="CO105" s="241">
        <f>'Result Entry'!CP107</f>
        <v>0</v>
      </c>
      <c r="CP105" s="234">
        <f>'Result Entry'!CQ107</f>
        <v>0</v>
      </c>
      <c r="CQ105" s="234">
        <f>'Result Entry'!CR107</f>
        <v>0</v>
      </c>
      <c r="CR105" s="234">
        <f>'Result Entry'!CS107</f>
        <v>0</v>
      </c>
      <c r="CS105" s="234">
        <f>'Result Entry'!CT107</f>
        <v>0</v>
      </c>
      <c r="CT105" s="242">
        <f>'Result Entry'!CU107</f>
        <v>0</v>
      </c>
      <c r="CU105" s="101">
        <f>'Result Entry'!CV107</f>
        <v>0</v>
      </c>
      <c r="CV105" s="231" t="str">
        <f>'Result Entry'!CW107</f>
        <v/>
      </c>
      <c r="CW105" s="241">
        <f>'Result Entry'!CX107</f>
        <v>0</v>
      </c>
      <c r="CX105" s="234">
        <f>'Result Entry'!CY107</f>
        <v>0</v>
      </c>
      <c r="CY105" s="234">
        <f>'Result Entry'!CZ107</f>
        <v>0</v>
      </c>
      <c r="CZ105" s="234">
        <f>'Result Entry'!DA107</f>
        <v>0</v>
      </c>
      <c r="DA105" s="234">
        <f>'Result Entry'!DB107</f>
        <v>0</v>
      </c>
      <c r="DB105" s="242">
        <f>'Result Entry'!DC107</f>
        <v>0</v>
      </c>
      <c r="DC105" s="101">
        <f>'Result Entry'!DD107</f>
        <v>0</v>
      </c>
      <c r="DD105" s="231" t="str">
        <f>'Result Entry'!DE107</f>
        <v/>
      </c>
      <c r="DE105" s="241">
        <f>'Result Entry'!DF107</f>
        <v>0</v>
      </c>
      <c r="DF105" s="234">
        <f>'Result Entry'!DG107</f>
        <v>0</v>
      </c>
      <c r="DG105" s="234">
        <f>'Result Entry'!DH107</f>
        <v>0</v>
      </c>
      <c r="DH105" s="234">
        <f>'Result Entry'!DI107</f>
        <v>0</v>
      </c>
      <c r="DI105" s="234">
        <f>'Result Entry'!DJ107</f>
        <v>0</v>
      </c>
      <c r="DJ105" s="242">
        <f>'Result Entry'!DK107</f>
        <v>0</v>
      </c>
      <c r="DK105" s="101" t="str">
        <f>'Result Entry'!DL107</f>
        <v/>
      </c>
      <c r="DL105" s="231" t="str">
        <f>'Result Entry'!DM107</f>
        <v/>
      </c>
      <c r="DM105" s="243">
        <f>'Result Entry'!DN107</f>
        <v>0</v>
      </c>
      <c r="DN105" s="244">
        <f>'Result Entry'!DO107</f>
        <v>0</v>
      </c>
      <c r="DO105" s="245" t="str">
        <f>'Result Entry'!DP107</f>
        <v/>
      </c>
      <c r="DP105" s="237">
        <f>'Result Entry'!DQ107</f>
        <v>900</v>
      </c>
      <c r="DQ105" s="238">
        <f>'Result Entry'!DR107</f>
        <v>0</v>
      </c>
      <c r="DR105" s="295">
        <f>'Result Entry'!DS107</f>
        <v>0</v>
      </c>
      <c r="DS105" s="101" t="str">
        <f>'Result Entry'!DT107</f>
        <v/>
      </c>
      <c r="DT105" s="101" t="str">
        <f>'Result Entry'!DU107</f>
        <v/>
      </c>
      <c r="DU105" s="101" t="str">
        <f>'Result Entry'!DV107</f>
        <v/>
      </c>
      <c r="DV105" s="239" t="str">
        <f>'Result Entry'!DW107</f>
        <v/>
      </c>
    </row>
    <row r="106" spans="1:126" ht="15.75" thickBot="1">
      <c r="A106" s="867"/>
      <c r="B106" s="192">
        <f t="shared" si="1"/>
        <v>0</v>
      </c>
      <c r="C106" s="189">
        <f>'Result Entry'!D108</f>
        <v>0</v>
      </c>
      <c r="D106" s="189">
        <f>'Result Entry'!E108</f>
        <v>0</v>
      </c>
      <c r="E106" s="189">
        <f>'Result Entry'!F108</f>
        <v>0</v>
      </c>
      <c r="F106" s="193">
        <f>'Result Entry'!G108</f>
        <v>0</v>
      </c>
      <c r="G106" s="193">
        <f>'Result Entry'!H108</f>
        <v>0</v>
      </c>
      <c r="H106" s="193">
        <f>'Result Entry'!I108</f>
        <v>0</v>
      </c>
      <c r="I106" s="194">
        <f>'Result Entry'!J108</f>
        <v>0</v>
      </c>
      <c r="J106" s="246">
        <f>'Result Entry'!K108</f>
        <v>0</v>
      </c>
      <c r="K106" s="247">
        <f>'Result Entry'!L108</f>
        <v>0</v>
      </c>
      <c r="L106" s="247">
        <f>'Result Entry'!M108</f>
        <v>0</v>
      </c>
      <c r="M106" s="248">
        <f>'Result Entry'!N108</f>
        <v>0</v>
      </c>
      <c r="N106" s="249">
        <f>'Result Entry'!O108</f>
        <v>0</v>
      </c>
      <c r="O106" s="249">
        <f>'Result Entry'!P108</f>
        <v>0</v>
      </c>
      <c r="P106" s="250">
        <f>'Result Entry'!Q108</f>
        <v>0</v>
      </c>
      <c r="Q106" s="251">
        <f>'Result Entry'!R108</f>
        <v>0</v>
      </c>
      <c r="R106" s="252">
        <f>'Result Entry'!S108</f>
        <v>0</v>
      </c>
      <c r="S106" s="252">
        <f>'Result Entry'!T108</f>
        <v>0</v>
      </c>
      <c r="T106" s="252">
        <f>'Result Entry'!U108</f>
        <v>0</v>
      </c>
      <c r="U106" s="253">
        <f>'Result Entry'!V108</f>
        <v>0</v>
      </c>
      <c r="V106" s="252">
        <f>'Result Entry'!W108</f>
        <v>0</v>
      </c>
      <c r="W106" s="193">
        <f>'Result Entry'!X108</f>
        <v>0</v>
      </c>
      <c r="X106" s="254" t="str">
        <f>'Result Entry'!Y108</f>
        <v/>
      </c>
      <c r="Y106" s="255">
        <f>'Result Entry'!Z108</f>
        <v>0</v>
      </c>
      <c r="Z106" s="247">
        <f>'Result Entry'!AA108</f>
        <v>0</v>
      </c>
      <c r="AA106" s="247">
        <f>'Result Entry'!AB108</f>
        <v>0</v>
      </c>
      <c r="AB106" s="248">
        <f>'Result Entry'!AC108</f>
        <v>0</v>
      </c>
      <c r="AC106" s="249">
        <f>'Result Entry'!AD108</f>
        <v>0</v>
      </c>
      <c r="AD106" s="249">
        <f>'Result Entry'!AE108</f>
        <v>0</v>
      </c>
      <c r="AE106" s="250">
        <f>'Result Entry'!AF108</f>
        <v>0</v>
      </c>
      <c r="AF106" s="251">
        <f>'Result Entry'!AG108</f>
        <v>0</v>
      </c>
      <c r="AG106" s="252">
        <f>'Result Entry'!AH108</f>
        <v>0</v>
      </c>
      <c r="AH106" s="252">
        <f>'Result Entry'!AI108</f>
        <v>0</v>
      </c>
      <c r="AI106" s="252">
        <f>'Result Entry'!AJ108</f>
        <v>0</v>
      </c>
      <c r="AJ106" s="253">
        <f>'Result Entry'!AK108</f>
        <v>0</v>
      </c>
      <c r="AK106" s="252">
        <f>'Result Entry'!AL108</f>
        <v>0</v>
      </c>
      <c r="AL106" s="193">
        <f>'Result Entry'!AM108</f>
        <v>0</v>
      </c>
      <c r="AM106" s="254" t="str">
        <f>'Result Entry'!AN108</f>
        <v/>
      </c>
      <c r="AN106" s="255">
        <f>'Result Entry'!AO108</f>
        <v>0</v>
      </c>
      <c r="AO106" s="247">
        <f>'Result Entry'!AP108</f>
        <v>0</v>
      </c>
      <c r="AP106" s="247">
        <f>'Result Entry'!AQ108</f>
        <v>0</v>
      </c>
      <c r="AQ106" s="248">
        <f>'Result Entry'!AR108</f>
        <v>0</v>
      </c>
      <c r="AR106" s="249">
        <f>'Result Entry'!AS108</f>
        <v>0</v>
      </c>
      <c r="AS106" s="249">
        <f>'Result Entry'!AT108</f>
        <v>0</v>
      </c>
      <c r="AT106" s="250">
        <f>'Result Entry'!AU108</f>
        <v>0</v>
      </c>
      <c r="AU106" s="251">
        <f>'Result Entry'!AV108</f>
        <v>0</v>
      </c>
      <c r="AV106" s="252">
        <f>'Result Entry'!AW108</f>
        <v>0</v>
      </c>
      <c r="AW106" s="252">
        <f>'Result Entry'!AX108</f>
        <v>0</v>
      </c>
      <c r="AX106" s="252">
        <f>'Result Entry'!AY108</f>
        <v>0</v>
      </c>
      <c r="AY106" s="253">
        <f>'Result Entry'!AZ108</f>
        <v>0</v>
      </c>
      <c r="AZ106" s="252">
        <f>'Result Entry'!BA108</f>
        <v>0</v>
      </c>
      <c r="BA106" s="193">
        <f>'Result Entry'!BB108</f>
        <v>0</v>
      </c>
      <c r="BB106" s="254" t="str">
        <f>'Result Entry'!BC108</f>
        <v/>
      </c>
      <c r="BC106" s="255">
        <f>'Result Entry'!BD108</f>
        <v>0</v>
      </c>
      <c r="BD106" s="247">
        <f>'Result Entry'!BE108</f>
        <v>0</v>
      </c>
      <c r="BE106" s="247">
        <f>'Result Entry'!BF108</f>
        <v>0</v>
      </c>
      <c r="BF106" s="248">
        <f>'Result Entry'!BG108</f>
        <v>0</v>
      </c>
      <c r="BG106" s="249">
        <f>'Result Entry'!BH108</f>
        <v>0</v>
      </c>
      <c r="BH106" s="249">
        <f>'Result Entry'!BI108</f>
        <v>0</v>
      </c>
      <c r="BI106" s="250">
        <f>'Result Entry'!BJ108</f>
        <v>0</v>
      </c>
      <c r="BJ106" s="251">
        <f>'Result Entry'!BK108</f>
        <v>0</v>
      </c>
      <c r="BK106" s="252">
        <f>'Result Entry'!BL108</f>
        <v>0</v>
      </c>
      <c r="BL106" s="252">
        <f>'Result Entry'!BM108</f>
        <v>0</v>
      </c>
      <c r="BM106" s="252">
        <f>'Result Entry'!BN108</f>
        <v>0</v>
      </c>
      <c r="BN106" s="253">
        <f>'Result Entry'!BO108</f>
        <v>0</v>
      </c>
      <c r="BO106" s="252">
        <f>'Result Entry'!BP108</f>
        <v>0</v>
      </c>
      <c r="BP106" s="193">
        <f>'Result Entry'!BQ108</f>
        <v>0</v>
      </c>
      <c r="BQ106" s="254" t="str">
        <f>'Result Entry'!BR108</f>
        <v/>
      </c>
      <c r="BR106" s="255">
        <f>'Result Entry'!BS108</f>
        <v>0</v>
      </c>
      <c r="BS106" s="247">
        <f>'Result Entry'!BT108</f>
        <v>0</v>
      </c>
      <c r="BT106" s="247">
        <f>'Result Entry'!BU108</f>
        <v>0</v>
      </c>
      <c r="BU106" s="248">
        <f>'Result Entry'!BV108</f>
        <v>0</v>
      </c>
      <c r="BV106" s="249">
        <f>'Result Entry'!BW108</f>
        <v>0</v>
      </c>
      <c r="BW106" s="249">
        <f>'Result Entry'!BX108</f>
        <v>0</v>
      </c>
      <c r="BX106" s="250">
        <f>'Result Entry'!BY108</f>
        <v>0</v>
      </c>
      <c r="BY106" s="251">
        <f>'Result Entry'!BZ108</f>
        <v>0</v>
      </c>
      <c r="BZ106" s="252">
        <f>'Result Entry'!CA108</f>
        <v>0</v>
      </c>
      <c r="CA106" s="252">
        <f>'Result Entry'!CB108</f>
        <v>0</v>
      </c>
      <c r="CB106" s="252">
        <f>'Result Entry'!CC108</f>
        <v>0</v>
      </c>
      <c r="CC106" s="253">
        <f>'Result Entry'!CD108</f>
        <v>0</v>
      </c>
      <c r="CD106" s="252">
        <f>'Result Entry'!CE108</f>
        <v>0</v>
      </c>
      <c r="CE106" s="193">
        <f>'Result Entry'!CF108</f>
        <v>0</v>
      </c>
      <c r="CF106" s="254" t="str">
        <f>'Result Entry'!CG108</f>
        <v/>
      </c>
      <c r="CG106" s="256">
        <f>'Result Entry'!CH108</f>
        <v>0</v>
      </c>
      <c r="CH106" s="257">
        <f>'Result Entry'!CI108</f>
        <v>0</v>
      </c>
      <c r="CI106" s="257">
        <f>'Result Entry'!CJ108</f>
        <v>0</v>
      </c>
      <c r="CJ106" s="257">
        <f>'Result Entry'!CK108</f>
        <v>0</v>
      </c>
      <c r="CK106" s="257">
        <f>'Result Entry'!CL108</f>
        <v>0</v>
      </c>
      <c r="CL106" s="258">
        <f>'Result Entry'!CM108</f>
        <v>0</v>
      </c>
      <c r="CM106" s="259">
        <f>'Result Entry'!CN108</f>
        <v>0</v>
      </c>
      <c r="CN106" s="260" t="str">
        <f>'Result Entry'!CO108</f>
        <v/>
      </c>
      <c r="CO106" s="256">
        <f>'Result Entry'!CP108</f>
        <v>0</v>
      </c>
      <c r="CP106" s="257">
        <f>'Result Entry'!CQ108</f>
        <v>0</v>
      </c>
      <c r="CQ106" s="257">
        <f>'Result Entry'!CR108</f>
        <v>0</v>
      </c>
      <c r="CR106" s="257">
        <f>'Result Entry'!CS108</f>
        <v>0</v>
      </c>
      <c r="CS106" s="257">
        <f>'Result Entry'!CT108</f>
        <v>0</v>
      </c>
      <c r="CT106" s="258">
        <f>'Result Entry'!CU108</f>
        <v>0</v>
      </c>
      <c r="CU106" s="259">
        <f>'Result Entry'!CV108</f>
        <v>0</v>
      </c>
      <c r="CV106" s="260" t="str">
        <f>'Result Entry'!CW108</f>
        <v/>
      </c>
      <c r="CW106" s="256">
        <f>'Result Entry'!CX108</f>
        <v>0</v>
      </c>
      <c r="CX106" s="257">
        <f>'Result Entry'!CY108</f>
        <v>0</v>
      </c>
      <c r="CY106" s="257">
        <f>'Result Entry'!CZ108</f>
        <v>0</v>
      </c>
      <c r="CZ106" s="257">
        <f>'Result Entry'!DA108</f>
        <v>0</v>
      </c>
      <c r="DA106" s="257">
        <f>'Result Entry'!DB108</f>
        <v>0</v>
      </c>
      <c r="DB106" s="258">
        <f>'Result Entry'!DC108</f>
        <v>0</v>
      </c>
      <c r="DC106" s="259">
        <f>'Result Entry'!DD108</f>
        <v>0</v>
      </c>
      <c r="DD106" s="260" t="str">
        <f>'Result Entry'!DE108</f>
        <v/>
      </c>
      <c r="DE106" s="256">
        <f>'Result Entry'!DF108</f>
        <v>0</v>
      </c>
      <c r="DF106" s="257">
        <f>'Result Entry'!DG108</f>
        <v>0</v>
      </c>
      <c r="DG106" s="257">
        <f>'Result Entry'!DH108</f>
        <v>0</v>
      </c>
      <c r="DH106" s="257">
        <f>'Result Entry'!DI108</f>
        <v>0</v>
      </c>
      <c r="DI106" s="257">
        <f>'Result Entry'!DJ108</f>
        <v>0</v>
      </c>
      <c r="DJ106" s="258">
        <f>'Result Entry'!DK108</f>
        <v>0</v>
      </c>
      <c r="DK106" s="259" t="str">
        <f>'Result Entry'!DL108</f>
        <v/>
      </c>
      <c r="DL106" s="260" t="str">
        <f>'Result Entry'!DM108</f>
        <v/>
      </c>
      <c r="DM106" s="261">
        <f>'Result Entry'!DN108</f>
        <v>0</v>
      </c>
      <c r="DN106" s="262">
        <f>'Result Entry'!DO108</f>
        <v>0</v>
      </c>
      <c r="DO106" s="263" t="str">
        <f>'Result Entry'!DP108</f>
        <v/>
      </c>
      <c r="DP106" s="264">
        <f>'Result Entry'!DQ108</f>
        <v>900</v>
      </c>
      <c r="DQ106" s="265">
        <f>'Result Entry'!DR108</f>
        <v>0</v>
      </c>
      <c r="DR106" s="296">
        <f>'Result Entry'!DS108</f>
        <v>0</v>
      </c>
      <c r="DS106" s="259" t="str">
        <f>'Result Entry'!DT108</f>
        <v/>
      </c>
      <c r="DT106" s="259" t="str">
        <f>'Result Entry'!DU108</f>
        <v/>
      </c>
      <c r="DU106" s="259" t="str">
        <f>'Result Entry'!DV108</f>
        <v/>
      </c>
      <c r="DV106" s="266" t="str">
        <f>'Result Entry'!DW108</f>
        <v/>
      </c>
    </row>
    <row r="107" spans="1:126" s="62" customFormat="1" ht="21.75" customHeight="1" thickBot="1">
      <c r="A107" s="867"/>
      <c r="B107" s="922" t="s">
        <v>134</v>
      </c>
      <c r="C107" s="923"/>
      <c r="D107" s="923"/>
      <c r="E107" s="923"/>
      <c r="F107" s="923"/>
      <c r="G107" s="923"/>
      <c r="H107" s="923"/>
      <c r="I107" s="924"/>
      <c r="J107" s="919" t="str">
        <f>J2</f>
        <v>Hindi</v>
      </c>
      <c r="K107" s="920"/>
      <c r="L107" s="920"/>
      <c r="M107" s="920"/>
      <c r="N107" s="920"/>
      <c r="O107" s="920"/>
      <c r="P107" s="920"/>
      <c r="Q107" s="920"/>
      <c r="R107" s="920"/>
      <c r="S107" s="920"/>
      <c r="T107" s="920"/>
      <c r="U107" s="920"/>
      <c r="V107" s="920"/>
      <c r="W107" s="920"/>
      <c r="X107" s="921"/>
      <c r="Y107" s="919" t="str">
        <f>Y2</f>
        <v>Mathematics</v>
      </c>
      <c r="Z107" s="920"/>
      <c r="AA107" s="920"/>
      <c r="AB107" s="920"/>
      <c r="AC107" s="920"/>
      <c r="AD107" s="920"/>
      <c r="AE107" s="920"/>
      <c r="AF107" s="920"/>
      <c r="AG107" s="920"/>
      <c r="AH107" s="920"/>
      <c r="AI107" s="920"/>
      <c r="AJ107" s="920"/>
      <c r="AK107" s="920"/>
      <c r="AL107" s="920"/>
      <c r="AM107" s="921"/>
      <c r="AN107" s="919" t="str">
        <f>AN2</f>
        <v>English</v>
      </c>
      <c r="AO107" s="920"/>
      <c r="AP107" s="920"/>
      <c r="AQ107" s="920"/>
      <c r="AR107" s="920"/>
      <c r="AS107" s="920"/>
      <c r="AT107" s="920"/>
      <c r="AU107" s="920"/>
      <c r="AV107" s="920"/>
      <c r="AW107" s="920"/>
      <c r="AX107" s="920"/>
      <c r="AY107" s="920"/>
      <c r="AZ107" s="920"/>
      <c r="BA107" s="920"/>
      <c r="BB107" s="921"/>
      <c r="BC107" s="919" t="str">
        <f>BC2</f>
        <v>Env. Study</v>
      </c>
      <c r="BD107" s="920"/>
      <c r="BE107" s="920"/>
      <c r="BF107" s="920"/>
      <c r="BG107" s="920"/>
      <c r="BH107" s="920"/>
      <c r="BI107" s="920"/>
      <c r="BJ107" s="920"/>
      <c r="BK107" s="920"/>
      <c r="BL107" s="920"/>
      <c r="BM107" s="920"/>
      <c r="BN107" s="920"/>
      <c r="BO107" s="920"/>
      <c r="BP107" s="920"/>
      <c r="BQ107" s="921"/>
      <c r="BR107" s="919" t="str">
        <f>BR2</f>
        <v>Sanskrit/Urdu</v>
      </c>
      <c r="BS107" s="920"/>
      <c r="BT107" s="920"/>
      <c r="BU107" s="920"/>
      <c r="BV107" s="920"/>
      <c r="BW107" s="920"/>
      <c r="BX107" s="920"/>
      <c r="BY107" s="920"/>
      <c r="BZ107" s="920"/>
      <c r="CA107" s="920"/>
      <c r="CB107" s="920"/>
      <c r="CC107" s="920"/>
      <c r="CD107" s="920"/>
      <c r="CE107" s="920"/>
      <c r="CF107" s="921"/>
      <c r="CG107" s="916" t="s">
        <v>135</v>
      </c>
      <c r="CH107" s="917"/>
      <c r="CI107" s="917"/>
      <c r="CJ107" s="917"/>
      <c r="CK107" s="917"/>
      <c r="CL107" s="917"/>
      <c r="CM107" s="917"/>
      <c r="CN107" s="917"/>
      <c r="CO107" s="917"/>
      <c r="CP107" s="917"/>
      <c r="CQ107" s="917"/>
      <c r="CR107" s="917"/>
      <c r="CS107" s="917"/>
      <c r="CT107" s="917"/>
      <c r="CU107" s="917"/>
      <c r="CV107" s="917"/>
      <c r="CW107" s="917"/>
      <c r="CX107" s="917"/>
      <c r="CY107" s="917"/>
      <c r="CZ107" s="917"/>
      <c r="DA107" s="917"/>
      <c r="DB107" s="917"/>
      <c r="DC107" s="917"/>
      <c r="DD107" s="917"/>
      <c r="DE107" s="917"/>
      <c r="DF107" s="917"/>
      <c r="DG107" s="917"/>
      <c r="DH107" s="917"/>
      <c r="DI107" s="917"/>
      <c r="DJ107" s="917"/>
      <c r="DK107" s="917"/>
      <c r="DL107" s="917"/>
      <c r="DM107" s="917"/>
      <c r="DN107" s="917"/>
      <c r="DO107" s="917"/>
      <c r="DP107" s="917"/>
      <c r="DQ107" s="917"/>
      <c r="DR107" s="917"/>
      <c r="DS107" s="917"/>
      <c r="DT107" s="917"/>
      <c r="DU107" s="917"/>
      <c r="DV107" s="918"/>
    </row>
    <row r="108" spans="1:126" s="62" customFormat="1" ht="21.75" customHeight="1">
      <c r="A108" s="867"/>
      <c r="B108" s="882" t="s">
        <v>136</v>
      </c>
      <c r="C108" s="883"/>
      <c r="D108" s="883"/>
      <c r="E108" s="883"/>
      <c r="F108" s="883"/>
      <c r="G108" s="883"/>
      <c r="H108" s="883"/>
      <c r="I108" s="884"/>
      <c r="J108" s="897">
        <f>J3</f>
        <v>0</v>
      </c>
      <c r="K108" s="898"/>
      <c r="L108" s="898"/>
      <c r="M108" s="898"/>
      <c r="N108" s="898"/>
      <c r="O108" s="898"/>
      <c r="P108" s="898"/>
      <c r="Q108" s="898"/>
      <c r="R108" s="898"/>
      <c r="S108" s="898"/>
      <c r="T108" s="898"/>
      <c r="U108" s="898"/>
      <c r="V108" s="898"/>
      <c r="W108" s="898"/>
      <c r="X108" s="899"/>
      <c r="Y108" s="897">
        <f>Y3</f>
        <v>0</v>
      </c>
      <c r="Z108" s="898"/>
      <c r="AA108" s="898"/>
      <c r="AB108" s="898"/>
      <c r="AC108" s="898"/>
      <c r="AD108" s="898"/>
      <c r="AE108" s="898"/>
      <c r="AF108" s="898"/>
      <c r="AG108" s="898"/>
      <c r="AH108" s="898"/>
      <c r="AI108" s="898"/>
      <c r="AJ108" s="898"/>
      <c r="AK108" s="898"/>
      <c r="AL108" s="898"/>
      <c r="AM108" s="899"/>
      <c r="AN108" s="897">
        <f>AN3</f>
        <v>0</v>
      </c>
      <c r="AO108" s="898"/>
      <c r="AP108" s="898"/>
      <c r="AQ108" s="898"/>
      <c r="AR108" s="898"/>
      <c r="AS108" s="898"/>
      <c r="AT108" s="898"/>
      <c r="AU108" s="898"/>
      <c r="AV108" s="898"/>
      <c r="AW108" s="898"/>
      <c r="AX108" s="898"/>
      <c r="AY108" s="898"/>
      <c r="AZ108" s="898"/>
      <c r="BA108" s="898"/>
      <c r="BB108" s="899"/>
      <c r="BC108" s="897">
        <f>BC3</f>
        <v>0</v>
      </c>
      <c r="BD108" s="898"/>
      <c r="BE108" s="898"/>
      <c r="BF108" s="898"/>
      <c r="BG108" s="898"/>
      <c r="BH108" s="898"/>
      <c r="BI108" s="898"/>
      <c r="BJ108" s="898"/>
      <c r="BK108" s="898"/>
      <c r="BL108" s="898"/>
      <c r="BM108" s="898"/>
      <c r="BN108" s="898"/>
      <c r="BO108" s="898"/>
      <c r="BP108" s="898"/>
      <c r="BQ108" s="913"/>
      <c r="BR108" s="897">
        <f>BR3</f>
        <v>0</v>
      </c>
      <c r="BS108" s="898"/>
      <c r="BT108" s="898"/>
      <c r="BU108" s="898"/>
      <c r="BV108" s="898"/>
      <c r="BW108" s="898"/>
      <c r="BX108" s="898"/>
      <c r="BY108" s="898"/>
      <c r="BZ108" s="898"/>
      <c r="CA108" s="898"/>
      <c r="CB108" s="898"/>
      <c r="CC108" s="898"/>
      <c r="CD108" s="898"/>
      <c r="CE108" s="898"/>
      <c r="CF108" s="913"/>
      <c r="CG108" s="914" t="s">
        <v>137</v>
      </c>
      <c r="CH108" s="915"/>
      <c r="CI108" s="915"/>
      <c r="CJ108" s="915"/>
      <c r="CK108" s="915"/>
      <c r="CL108" s="915"/>
      <c r="CM108" s="915"/>
      <c r="CN108" s="915"/>
      <c r="CO108" s="868" t="s">
        <v>138</v>
      </c>
      <c r="CP108" s="868"/>
      <c r="CQ108" s="868"/>
      <c r="CR108" s="868"/>
      <c r="CS108" s="868"/>
      <c r="CT108" s="868" t="s">
        <v>102</v>
      </c>
      <c r="CU108" s="868"/>
      <c r="CV108" s="868"/>
      <c r="CW108" s="868"/>
      <c r="CX108" s="868"/>
      <c r="CY108" s="267"/>
      <c r="CZ108" s="868" t="s">
        <v>143</v>
      </c>
      <c r="DA108" s="868"/>
      <c r="DB108" s="868"/>
      <c r="DC108" s="267"/>
      <c r="DD108" s="868" t="s">
        <v>144</v>
      </c>
      <c r="DE108" s="868"/>
      <c r="DF108" s="868"/>
      <c r="DG108" s="868"/>
      <c r="DH108" s="868"/>
      <c r="DI108" s="868"/>
      <c r="DJ108" s="868"/>
      <c r="DK108" s="868"/>
      <c r="DL108" s="868"/>
      <c r="DM108" s="868"/>
      <c r="DN108" s="868"/>
      <c r="DO108" s="868" t="s">
        <v>145</v>
      </c>
      <c r="DP108" s="868"/>
      <c r="DQ108" s="868"/>
      <c r="DR108" s="868" t="s">
        <v>146</v>
      </c>
      <c r="DS108" s="868"/>
      <c r="DT108" s="868" t="s">
        <v>147</v>
      </c>
      <c r="DU108" s="868"/>
      <c r="DV108" s="268" t="s">
        <v>35</v>
      </c>
    </row>
    <row r="109" spans="1:126" s="62" customFormat="1" ht="21.75" customHeight="1" thickBot="1">
      <c r="A109" s="867"/>
      <c r="B109" s="891" t="s">
        <v>139</v>
      </c>
      <c r="C109" s="892"/>
      <c r="D109" s="892"/>
      <c r="E109" s="892"/>
      <c r="F109" s="892"/>
      <c r="G109" s="892"/>
      <c r="H109" s="892"/>
      <c r="I109" s="893"/>
      <c r="J109" s="880" t="s">
        <v>137</v>
      </c>
      <c r="K109" s="881"/>
      <c r="L109" s="881"/>
      <c r="M109" s="879"/>
      <c r="N109" s="269" t="s">
        <v>138</v>
      </c>
      <c r="O109" s="878" t="s">
        <v>140</v>
      </c>
      <c r="P109" s="879"/>
      <c r="Q109" s="299" t="s">
        <v>75</v>
      </c>
      <c r="R109" s="299" t="s">
        <v>76</v>
      </c>
      <c r="S109" s="299" t="s">
        <v>78</v>
      </c>
      <c r="T109" s="299" t="s">
        <v>77</v>
      </c>
      <c r="U109" s="299" t="s">
        <v>79</v>
      </c>
      <c r="V109" s="834" t="s">
        <v>141</v>
      </c>
      <c r="W109" s="835"/>
      <c r="X109" s="841"/>
      <c r="Y109" s="880" t="s">
        <v>137</v>
      </c>
      <c r="Z109" s="881"/>
      <c r="AA109" s="881"/>
      <c r="AB109" s="879"/>
      <c r="AC109" s="269" t="s">
        <v>138</v>
      </c>
      <c r="AD109" s="878" t="s">
        <v>140</v>
      </c>
      <c r="AE109" s="879"/>
      <c r="AF109" s="299" t="s">
        <v>75</v>
      </c>
      <c r="AG109" s="299" t="s">
        <v>76</v>
      </c>
      <c r="AH109" s="299" t="s">
        <v>78</v>
      </c>
      <c r="AI109" s="299" t="s">
        <v>77</v>
      </c>
      <c r="AJ109" s="299" t="s">
        <v>79</v>
      </c>
      <c r="AK109" s="834" t="s">
        <v>141</v>
      </c>
      <c r="AL109" s="835"/>
      <c r="AM109" s="841"/>
      <c r="AN109" s="880" t="s">
        <v>137</v>
      </c>
      <c r="AO109" s="881"/>
      <c r="AP109" s="881"/>
      <c r="AQ109" s="879"/>
      <c r="AR109" s="269" t="s">
        <v>138</v>
      </c>
      <c r="AS109" s="878" t="s">
        <v>140</v>
      </c>
      <c r="AT109" s="879"/>
      <c r="AU109" s="299" t="s">
        <v>75</v>
      </c>
      <c r="AV109" s="299" t="s">
        <v>76</v>
      </c>
      <c r="AW109" s="299" t="s">
        <v>78</v>
      </c>
      <c r="AX109" s="299" t="s">
        <v>77</v>
      </c>
      <c r="AY109" s="299" t="s">
        <v>79</v>
      </c>
      <c r="AZ109" s="834" t="s">
        <v>141</v>
      </c>
      <c r="BA109" s="835"/>
      <c r="BB109" s="841"/>
      <c r="BC109" s="880" t="s">
        <v>137</v>
      </c>
      <c r="BD109" s="881"/>
      <c r="BE109" s="881"/>
      <c r="BF109" s="879"/>
      <c r="BG109" s="269" t="s">
        <v>138</v>
      </c>
      <c r="BH109" s="878" t="s">
        <v>140</v>
      </c>
      <c r="BI109" s="879"/>
      <c r="BJ109" s="270" t="s">
        <v>75</v>
      </c>
      <c r="BK109" s="270" t="s">
        <v>76</v>
      </c>
      <c r="BL109" s="270" t="s">
        <v>78</v>
      </c>
      <c r="BM109" s="270" t="s">
        <v>77</v>
      </c>
      <c r="BN109" s="270" t="s">
        <v>79</v>
      </c>
      <c r="BO109" s="834" t="s">
        <v>141</v>
      </c>
      <c r="BP109" s="835"/>
      <c r="BQ109" s="835"/>
      <c r="BR109" s="880" t="s">
        <v>137</v>
      </c>
      <c r="BS109" s="881"/>
      <c r="BT109" s="881"/>
      <c r="BU109" s="879"/>
      <c r="BV109" s="540" t="s">
        <v>138</v>
      </c>
      <c r="BW109" s="878" t="s">
        <v>140</v>
      </c>
      <c r="BX109" s="879"/>
      <c r="BY109" s="538" t="s">
        <v>75</v>
      </c>
      <c r="BZ109" s="538" t="s">
        <v>76</v>
      </c>
      <c r="CA109" s="538" t="s">
        <v>78</v>
      </c>
      <c r="CB109" s="538" t="s">
        <v>77</v>
      </c>
      <c r="CC109" s="538" t="s">
        <v>79</v>
      </c>
      <c r="CD109" s="834" t="s">
        <v>141</v>
      </c>
      <c r="CE109" s="835"/>
      <c r="CF109" s="835"/>
      <c r="CG109" s="925">
        <f t="shared" ref="CG109" si="2">MAX($B$7:$B$106)</f>
        <v>2</v>
      </c>
      <c r="CH109" s="926"/>
      <c r="CI109" s="926"/>
      <c r="CJ109" s="926"/>
      <c r="CK109" s="926"/>
      <c r="CL109" s="926"/>
      <c r="CM109" s="926"/>
      <c r="CN109" s="926"/>
      <c r="CO109" s="869">
        <f>COUNTIF($E$7:$E$107,"NSO")</f>
        <v>0</v>
      </c>
      <c r="CP109" s="869"/>
      <c r="CQ109" s="869"/>
      <c r="CR109" s="869"/>
      <c r="CS109" s="869"/>
      <c r="CT109" s="869">
        <f>CG109-CO109</f>
        <v>2</v>
      </c>
      <c r="CU109" s="869"/>
      <c r="CV109" s="869"/>
      <c r="CW109" s="869"/>
      <c r="CX109" s="869"/>
      <c r="CY109" s="271"/>
      <c r="CZ109" s="869">
        <f>COUNTIF($DS$8:$DS$106,"A")</f>
        <v>0</v>
      </c>
      <c r="DA109" s="869"/>
      <c r="DB109" s="869"/>
      <c r="DC109" s="271"/>
      <c r="DD109" s="869">
        <f>COUNTIF($DS$8:$DS$106,"B")</f>
        <v>0</v>
      </c>
      <c r="DE109" s="869"/>
      <c r="DF109" s="869"/>
      <c r="DG109" s="869"/>
      <c r="DH109" s="869"/>
      <c r="DI109" s="869"/>
      <c r="DJ109" s="869"/>
      <c r="DK109" s="869"/>
      <c r="DL109" s="869"/>
      <c r="DM109" s="869"/>
      <c r="DN109" s="869"/>
      <c r="DO109" s="869">
        <f>COUNTIF($DS$8:$DS$106,"C")</f>
        <v>0</v>
      </c>
      <c r="DP109" s="869"/>
      <c r="DQ109" s="869"/>
      <c r="DR109" s="869">
        <f>COUNTIF($DS$8:$DS$106,"D")</f>
        <v>0</v>
      </c>
      <c r="DS109" s="869"/>
      <c r="DT109" s="869">
        <f>COUNTIF($DS$8:$DS$106,"E")</f>
        <v>0</v>
      </c>
      <c r="DU109" s="869"/>
      <c r="DV109" s="272">
        <f>SUM(CZ109:DU109)</f>
        <v>0</v>
      </c>
    </row>
    <row r="110" spans="1:126" s="62" customFormat="1" ht="21.75" customHeight="1">
      <c r="A110" s="867"/>
      <c r="B110" s="894"/>
      <c r="C110" s="895"/>
      <c r="D110" s="895"/>
      <c r="E110" s="895"/>
      <c r="F110" s="895"/>
      <c r="G110" s="895"/>
      <c r="H110" s="895"/>
      <c r="I110" s="896"/>
      <c r="J110" s="836">
        <f>IF(J$2=0,0,MAX($B$7:$B$107))</f>
        <v>2</v>
      </c>
      <c r="K110" s="837"/>
      <c r="L110" s="837"/>
      <c r="M110" s="838"/>
      <c r="N110" s="269">
        <f>COUNTIF($E$7:$E$107,"NSO")</f>
        <v>0</v>
      </c>
      <c r="O110" s="839">
        <f>J110-N100</f>
        <v>2</v>
      </c>
      <c r="P110" s="840"/>
      <c r="Q110" s="270">
        <f>COUNTIF(X7:X106,"A")</f>
        <v>0</v>
      </c>
      <c r="R110" s="270">
        <f>COUNTIF(X7:X106,"B")</f>
        <v>0</v>
      </c>
      <c r="S110" s="270">
        <f>COUNTIF(X7:X106,"C")</f>
        <v>1</v>
      </c>
      <c r="T110" s="270">
        <f>COUNTIF(X7:X106,"D")</f>
        <v>0</v>
      </c>
      <c r="U110" s="270">
        <f>COUNTIF(X7:X106,"E")</f>
        <v>0</v>
      </c>
      <c r="V110" s="834">
        <f>Q110+R110+S110+T110+U110</f>
        <v>1</v>
      </c>
      <c r="W110" s="835"/>
      <c r="X110" s="841"/>
      <c r="Y110" s="836">
        <f>IF(Y$2=0,0,MAX($B$7:$B$107))</f>
        <v>2</v>
      </c>
      <c r="Z110" s="837"/>
      <c r="AA110" s="837"/>
      <c r="AB110" s="838"/>
      <c r="AC110" s="269">
        <f>COUNTIF($E$7:$E$107,"NSO")</f>
        <v>0</v>
      </c>
      <c r="AD110" s="839">
        <f>Y110-AC100</f>
        <v>2</v>
      </c>
      <c r="AE110" s="840"/>
      <c r="AF110" s="299">
        <f>COUNTIF(AM7:AM106,"A")</f>
        <v>0</v>
      </c>
      <c r="AG110" s="299">
        <f>COUNTIF(AM7:AM106,"B")</f>
        <v>0</v>
      </c>
      <c r="AH110" s="299">
        <f>COUNTIF(AM7:AM106,"C")</f>
        <v>0</v>
      </c>
      <c r="AI110" s="299">
        <f>COUNTIF(AM7:AM106,"D")</f>
        <v>0</v>
      </c>
      <c r="AJ110" s="299">
        <f>COUNTIF(AM7:AM106,"E")</f>
        <v>0</v>
      </c>
      <c r="AK110" s="834">
        <f>AF110+AG110+AH110+AI110+AJ110</f>
        <v>0</v>
      </c>
      <c r="AL110" s="835"/>
      <c r="AM110" s="841"/>
      <c r="AN110" s="836">
        <f>IF(AN$2=0,0,MAX($B$7:$B$107))</f>
        <v>2</v>
      </c>
      <c r="AO110" s="837"/>
      <c r="AP110" s="837"/>
      <c r="AQ110" s="838"/>
      <c r="AR110" s="269">
        <f>COUNTIF($E$7:$E$107,"NSO")</f>
        <v>0</v>
      </c>
      <c r="AS110" s="839">
        <f>AN110-AR100</f>
        <v>2</v>
      </c>
      <c r="AT110" s="840"/>
      <c r="AU110" s="299">
        <f>COUNTIF(BB7:BB106,"A")</f>
        <v>0</v>
      </c>
      <c r="AV110" s="299">
        <f>COUNTIF(BB7:BB106,"B")</f>
        <v>0</v>
      </c>
      <c r="AW110" s="299">
        <f>COUNTIF(BB7:BB106,"C")</f>
        <v>0</v>
      </c>
      <c r="AX110" s="299">
        <f>COUNTIF(BB7:BB106,"D")</f>
        <v>0</v>
      </c>
      <c r="AY110" s="299">
        <f>COUNTIF(BB7:BB106,"E")</f>
        <v>0</v>
      </c>
      <c r="AZ110" s="834">
        <f>AU110+AV110+AW110+AX110+AY110</f>
        <v>0</v>
      </c>
      <c r="BA110" s="835"/>
      <c r="BB110" s="841"/>
      <c r="BC110" s="836">
        <f>IF(BC$2=0,0,MAX($B$7:$B$107))</f>
        <v>2</v>
      </c>
      <c r="BD110" s="837"/>
      <c r="BE110" s="837"/>
      <c r="BF110" s="838"/>
      <c r="BG110" s="269">
        <f>COUNTIF($E$7:$E$107,"NSO")</f>
        <v>0</v>
      </c>
      <c r="BH110" s="839">
        <f>BC110-BG100</f>
        <v>2</v>
      </c>
      <c r="BI110" s="840"/>
      <c r="BJ110" s="270">
        <f>COUNTIF(BQ7:BQ106,"A")</f>
        <v>0</v>
      </c>
      <c r="BK110" s="270">
        <f>COUNTIF(BQ7:BQ106,"B")</f>
        <v>0</v>
      </c>
      <c r="BL110" s="270">
        <f>COUNTIF(BQ7:BQ106,"C")</f>
        <v>0</v>
      </c>
      <c r="BM110" s="270">
        <f>COUNTIF(BQ7:BQ106,"D")</f>
        <v>0</v>
      </c>
      <c r="BN110" s="270">
        <f>COUNTIF(BQ7:BQ106,"E")</f>
        <v>0</v>
      </c>
      <c r="BO110" s="834">
        <f>BJ110+BK110+BL110+BM110+BN110</f>
        <v>0</v>
      </c>
      <c r="BP110" s="835"/>
      <c r="BQ110" s="841"/>
      <c r="BR110" s="836">
        <f>IF(BR$2=0,0,MAX($B$7:$B$107))</f>
        <v>2</v>
      </c>
      <c r="BS110" s="837"/>
      <c r="BT110" s="837"/>
      <c r="BU110" s="838"/>
      <c r="BV110" s="540">
        <f>COUNTIF($E$7:$E$107,"NSO")</f>
        <v>0</v>
      </c>
      <c r="BW110" s="839">
        <f>BR110-BV100</f>
        <v>2</v>
      </c>
      <c r="BX110" s="840"/>
      <c r="BY110" s="538">
        <f>COUNTIF(CF7:CF106,"A")</f>
        <v>0</v>
      </c>
      <c r="BZ110" s="538">
        <f>COUNTIF(CF7:CF106,"B")</f>
        <v>0</v>
      </c>
      <c r="CA110" s="538">
        <f>COUNTIF(CF7:CF106,"C")</f>
        <v>0</v>
      </c>
      <c r="CB110" s="538">
        <f>COUNTIF(CF7:CF106,"D")</f>
        <v>0</v>
      </c>
      <c r="CC110" s="538">
        <f>COUNTIF(CF7:CF106,"E")</f>
        <v>0</v>
      </c>
      <c r="CD110" s="834">
        <f>BY110+BZ110+CA110+CB110+CC110</f>
        <v>0</v>
      </c>
      <c r="CE110" s="835"/>
      <c r="CF110" s="841"/>
      <c r="CG110" s="870" t="s">
        <v>148</v>
      </c>
      <c r="CH110" s="871"/>
      <c r="CI110" s="871"/>
      <c r="CJ110" s="871"/>
      <c r="CK110" s="871"/>
      <c r="CL110" s="871"/>
      <c r="CM110" s="871"/>
      <c r="CN110" s="871"/>
      <c r="CO110" s="871"/>
      <c r="CP110" s="871"/>
      <c r="CQ110" s="871"/>
      <c r="CR110" s="871"/>
      <c r="CS110" s="871"/>
      <c r="CT110" s="871"/>
      <c r="CU110" s="871"/>
      <c r="CV110" s="871"/>
      <c r="CW110" s="871"/>
      <c r="CX110" s="871"/>
      <c r="CY110" s="273"/>
      <c r="CZ110" s="874"/>
      <c r="DA110" s="874"/>
      <c r="DB110" s="874"/>
      <c r="DC110" s="874"/>
      <c r="DD110" s="874"/>
      <c r="DE110" s="874"/>
      <c r="DF110" s="874"/>
      <c r="DG110" s="874"/>
      <c r="DH110" s="874"/>
      <c r="DI110" s="874"/>
      <c r="DJ110" s="874"/>
      <c r="DK110" s="874"/>
      <c r="DL110" s="874"/>
      <c r="DM110" s="874"/>
      <c r="DN110" s="874"/>
      <c r="DO110" s="874"/>
      <c r="DP110" s="874"/>
      <c r="DQ110" s="874"/>
      <c r="DR110" s="874"/>
      <c r="DS110" s="874"/>
      <c r="DT110" s="874"/>
      <c r="DU110" s="874"/>
      <c r="DV110" s="875"/>
    </row>
    <row r="111" spans="1:126" s="62" customFormat="1" ht="21.75" customHeight="1" thickBot="1">
      <c r="A111" s="888"/>
      <c r="B111" s="885" t="s">
        <v>142</v>
      </c>
      <c r="C111" s="886"/>
      <c r="D111" s="886"/>
      <c r="E111" s="886"/>
      <c r="F111" s="886"/>
      <c r="G111" s="886"/>
      <c r="H111" s="886"/>
      <c r="I111" s="887"/>
      <c r="J111" s="842"/>
      <c r="K111" s="843"/>
      <c r="L111" s="843"/>
      <c r="M111" s="843"/>
      <c r="N111" s="843"/>
      <c r="O111" s="843"/>
      <c r="P111" s="843"/>
      <c r="Q111" s="843"/>
      <c r="R111" s="843"/>
      <c r="S111" s="843"/>
      <c r="T111" s="843"/>
      <c r="U111" s="843"/>
      <c r="V111" s="843"/>
      <c r="W111" s="843"/>
      <c r="X111" s="844"/>
      <c r="Y111" s="842"/>
      <c r="Z111" s="843"/>
      <c r="AA111" s="843"/>
      <c r="AB111" s="843"/>
      <c r="AC111" s="843"/>
      <c r="AD111" s="843"/>
      <c r="AE111" s="843"/>
      <c r="AF111" s="843"/>
      <c r="AG111" s="843"/>
      <c r="AH111" s="843"/>
      <c r="AI111" s="843"/>
      <c r="AJ111" s="843"/>
      <c r="AK111" s="843"/>
      <c r="AL111" s="843"/>
      <c r="AM111" s="844"/>
      <c r="AN111" s="842"/>
      <c r="AO111" s="843"/>
      <c r="AP111" s="843"/>
      <c r="AQ111" s="843"/>
      <c r="AR111" s="843"/>
      <c r="AS111" s="843"/>
      <c r="AT111" s="843"/>
      <c r="AU111" s="843"/>
      <c r="AV111" s="843"/>
      <c r="AW111" s="843"/>
      <c r="AX111" s="843"/>
      <c r="AY111" s="843"/>
      <c r="AZ111" s="843"/>
      <c r="BA111" s="843"/>
      <c r="BB111" s="844"/>
      <c r="BC111" s="842"/>
      <c r="BD111" s="843"/>
      <c r="BE111" s="843"/>
      <c r="BF111" s="843"/>
      <c r="BG111" s="843"/>
      <c r="BH111" s="843"/>
      <c r="BI111" s="843"/>
      <c r="BJ111" s="843"/>
      <c r="BK111" s="843"/>
      <c r="BL111" s="843"/>
      <c r="BM111" s="843"/>
      <c r="BN111" s="843"/>
      <c r="BO111" s="843"/>
      <c r="BP111" s="843"/>
      <c r="BQ111" s="844"/>
      <c r="BR111" s="842"/>
      <c r="BS111" s="843"/>
      <c r="BT111" s="843"/>
      <c r="BU111" s="843"/>
      <c r="BV111" s="843"/>
      <c r="BW111" s="843"/>
      <c r="BX111" s="843"/>
      <c r="BY111" s="843"/>
      <c r="BZ111" s="843"/>
      <c r="CA111" s="843"/>
      <c r="CB111" s="843"/>
      <c r="CC111" s="843"/>
      <c r="CD111" s="843"/>
      <c r="CE111" s="843"/>
      <c r="CF111" s="844"/>
      <c r="CG111" s="872" t="s">
        <v>149</v>
      </c>
      <c r="CH111" s="873"/>
      <c r="CI111" s="873"/>
      <c r="CJ111" s="873"/>
      <c r="CK111" s="873"/>
      <c r="CL111" s="873"/>
      <c r="CM111" s="873"/>
      <c r="CN111" s="873"/>
      <c r="CO111" s="873"/>
      <c r="CP111" s="873"/>
      <c r="CQ111" s="873"/>
      <c r="CR111" s="873"/>
      <c r="CS111" s="873"/>
      <c r="CT111" s="873"/>
      <c r="CU111" s="873"/>
      <c r="CV111" s="873"/>
      <c r="CW111" s="873"/>
      <c r="CX111" s="873"/>
      <c r="CY111" s="274"/>
      <c r="CZ111" s="876"/>
      <c r="DA111" s="876"/>
      <c r="DB111" s="876"/>
      <c r="DC111" s="876"/>
      <c r="DD111" s="876"/>
      <c r="DE111" s="876"/>
      <c r="DF111" s="876"/>
      <c r="DG111" s="876"/>
      <c r="DH111" s="876"/>
      <c r="DI111" s="876"/>
      <c r="DJ111" s="876"/>
      <c r="DK111" s="876"/>
      <c r="DL111" s="876"/>
      <c r="DM111" s="876"/>
      <c r="DN111" s="876"/>
      <c r="DO111" s="876"/>
      <c r="DP111" s="876"/>
      <c r="DQ111" s="876"/>
      <c r="DR111" s="876"/>
      <c r="DS111" s="876"/>
      <c r="DT111" s="876"/>
      <c r="DU111" s="876"/>
      <c r="DV111" s="877"/>
    </row>
  </sheetData>
  <sheetProtection password="E8FA" sheet="1" objects="1" scenarios="1" formatCells="0" formatColumns="0" formatRows="0" insertColumns="0" insertRows="0"/>
  <mergeCells count="182">
    <mergeCell ref="F5:F6"/>
    <mergeCell ref="G5:G6"/>
    <mergeCell ref="E4:F4"/>
    <mergeCell ref="H4:I4"/>
    <mergeCell ref="U4:U5"/>
    <mergeCell ref="DE2:DL2"/>
    <mergeCell ref="DE3:DL3"/>
    <mergeCell ref="DE4:DE5"/>
    <mergeCell ref="DF4:DF5"/>
    <mergeCell ref="DG4:DG5"/>
    <mergeCell ref="DH4:DH5"/>
    <mergeCell ref="DI4:DI5"/>
    <mergeCell ref="DJ4:DJ5"/>
    <mergeCell ref="DK4:DK6"/>
    <mergeCell ref="DL5:DL6"/>
    <mergeCell ref="B3:E3"/>
    <mergeCell ref="F3:I3"/>
    <mergeCell ref="N4:Q4"/>
    <mergeCell ref="R4:T4"/>
    <mergeCell ref="B4:D4"/>
    <mergeCell ref="H5:H6"/>
    <mergeCell ref="I5:I6"/>
    <mergeCell ref="B5:B6"/>
    <mergeCell ref="C5:C6"/>
    <mergeCell ref="V4:V5"/>
    <mergeCell ref="W4:W6"/>
    <mergeCell ref="Y4:AB4"/>
    <mergeCell ref="AC4:AF4"/>
    <mergeCell ref="AG4:AI4"/>
    <mergeCell ref="BO4:BO5"/>
    <mergeCell ref="CG4:CG5"/>
    <mergeCell ref="AK4:AK5"/>
    <mergeCell ref="AL4:AL6"/>
    <mergeCell ref="D5:D6"/>
    <mergeCell ref="E5:E6"/>
    <mergeCell ref="AZ4:AZ5"/>
    <mergeCell ref="BA4:BA6"/>
    <mergeCell ref="J4:M4"/>
    <mergeCell ref="DM2:DO2"/>
    <mergeCell ref="DP2:DV2"/>
    <mergeCell ref="J2:X2"/>
    <mergeCell ref="X5:X6"/>
    <mergeCell ref="DP3:DP6"/>
    <mergeCell ref="DD5:DD6"/>
    <mergeCell ref="Y2:AM2"/>
    <mergeCell ref="AN2:BB2"/>
    <mergeCell ref="BC2:BQ2"/>
    <mergeCell ref="CG2:CN2"/>
    <mergeCell ref="CY4:CY5"/>
    <mergeCell ref="CW4:CW5"/>
    <mergeCell ref="CX4:CX5"/>
    <mergeCell ref="CO4:CO5"/>
    <mergeCell ref="CH4:CH5"/>
    <mergeCell ref="CO2:CV2"/>
    <mergeCell ref="CW2:DD2"/>
    <mergeCell ref="J3:X3"/>
    <mergeCell ref="DR3:DR6"/>
    <mergeCell ref="Y3:AM3"/>
    <mergeCell ref="AN3:BB3"/>
    <mergeCell ref="BC3:BQ3"/>
    <mergeCell ref="CG3:CN3"/>
    <mergeCell ref="AM5:AM6"/>
    <mergeCell ref="BB5:BB6"/>
    <mergeCell ref="BQ5:BQ6"/>
    <mergeCell ref="CN5:CN6"/>
    <mergeCell ref="CM4:CM6"/>
    <mergeCell ref="BG4:BJ4"/>
    <mergeCell ref="BK4:BM4"/>
    <mergeCell ref="AN4:AQ4"/>
    <mergeCell ref="AR4:AU4"/>
    <mergeCell ref="AV4:AX4"/>
    <mergeCell ref="BC4:BF4"/>
    <mergeCell ref="CI4:CI5"/>
    <mergeCell ref="CJ4:CJ5"/>
    <mergeCell ref="BC108:BQ108"/>
    <mergeCell ref="CG108:CN108"/>
    <mergeCell ref="CG107:DV107"/>
    <mergeCell ref="J107:X107"/>
    <mergeCell ref="Y107:AM107"/>
    <mergeCell ref="AN107:BB107"/>
    <mergeCell ref="BC107:BQ107"/>
    <mergeCell ref="B107:I107"/>
    <mergeCell ref="BC109:BF109"/>
    <mergeCell ref="BH109:BI109"/>
    <mergeCell ref="BO109:BQ109"/>
    <mergeCell ref="AD109:AE109"/>
    <mergeCell ref="CG109:CN109"/>
    <mergeCell ref="CO108:CS108"/>
    <mergeCell ref="CO109:CS109"/>
    <mergeCell ref="AK109:AM109"/>
    <mergeCell ref="AN109:AQ109"/>
    <mergeCell ref="AS109:AT109"/>
    <mergeCell ref="AZ109:BB109"/>
    <mergeCell ref="J109:M109"/>
    <mergeCell ref="BR107:CF107"/>
    <mergeCell ref="BR108:CF108"/>
    <mergeCell ref="BR109:BU109"/>
    <mergeCell ref="BW109:BX109"/>
    <mergeCell ref="DT3:DT6"/>
    <mergeCell ref="DV3:DV6"/>
    <mergeCell ref="CK4:CK5"/>
    <mergeCell ref="CL4:CL5"/>
    <mergeCell ref="CP4:CP5"/>
    <mergeCell ref="CS4:CS5"/>
    <mergeCell ref="CT4:CT5"/>
    <mergeCell ref="CO3:CV3"/>
    <mergeCell ref="CW3:DD3"/>
    <mergeCell ref="DQ3:DQ6"/>
    <mergeCell ref="DM3:DM6"/>
    <mergeCell ref="DN3:DN6"/>
    <mergeCell ref="DO3:DO6"/>
    <mergeCell ref="CZ4:CZ5"/>
    <mergeCell ref="DA4:DA5"/>
    <mergeCell ref="DB4:DB5"/>
    <mergeCell ref="DC4:DC6"/>
    <mergeCell ref="CV5:CV6"/>
    <mergeCell ref="CQ4:CQ5"/>
    <mergeCell ref="CR4:CR5"/>
    <mergeCell ref="CU4:CU6"/>
    <mergeCell ref="DS3:DS6"/>
    <mergeCell ref="B111:I111"/>
    <mergeCell ref="A2:A111"/>
    <mergeCell ref="B2:F2"/>
    <mergeCell ref="BC111:BQ111"/>
    <mergeCell ref="J110:M110"/>
    <mergeCell ref="O110:P110"/>
    <mergeCell ref="V110:X110"/>
    <mergeCell ref="Y110:AB110"/>
    <mergeCell ref="AD110:AE110"/>
    <mergeCell ref="AK110:AM110"/>
    <mergeCell ref="AN110:AQ110"/>
    <mergeCell ref="AS110:AT110"/>
    <mergeCell ref="AZ110:BB110"/>
    <mergeCell ref="BC110:BF110"/>
    <mergeCell ref="BH110:BI110"/>
    <mergeCell ref="BO110:BQ110"/>
    <mergeCell ref="J111:X111"/>
    <mergeCell ref="Y111:AM111"/>
    <mergeCell ref="AN111:BB111"/>
    <mergeCell ref="BP4:BP6"/>
    <mergeCell ref="B109:I110"/>
    <mergeCell ref="J108:X108"/>
    <mergeCell ref="Y108:AM108"/>
    <mergeCell ref="AN108:BB108"/>
    <mergeCell ref="A1:DV1"/>
    <mergeCell ref="DT108:DU108"/>
    <mergeCell ref="DT109:DU109"/>
    <mergeCell ref="CG110:CX110"/>
    <mergeCell ref="CG111:CX111"/>
    <mergeCell ref="CZ110:DV110"/>
    <mergeCell ref="CZ111:DV111"/>
    <mergeCell ref="DO108:DQ108"/>
    <mergeCell ref="DO109:DQ109"/>
    <mergeCell ref="DR108:DS108"/>
    <mergeCell ref="DR109:DS109"/>
    <mergeCell ref="CT108:CX108"/>
    <mergeCell ref="CT109:CX109"/>
    <mergeCell ref="CZ108:DB108"/>
    <mergeCell ref="CZ109:DB109"/>
    <mergeCell ref="DD108:DN108"/>
    <mergeCell ref="DD109:DN109"/>
    <mergeCell ref="O109:P109"/>
    <mergeCell ref="V109:X109"/>
    <mergeCell ref="Y109:AB109"/>
    <mergeCell ref="AY4:AY5"/>
    <mergeCell ref="AJ4:AJ5"/>
    <mergeCell ref="BN4:BN5"/>
    <mergeCell ref="B108:I108"/>
    <mergeCell ref="CD109:CF109"/>
    <mergeCell ref="BR110:BU110"/>
    <mergeCell ref="BW110:BX110"/>
    <mergeCell ref="CD110:CF110"/>
    <mergeCell ref="BR111:CF111"/>
    <mergeCell ref="BR2:CF2"/>
    <mergeCell ref="BR3:CF3"/>
    <mergeCell ref="BR4:BU4"/>
    <mergeCell ref="BV4:BY4"/>
    <mergeCell ref="BZ4:CB4"/>
    <mergeCell ref="CC4:CC5"/>
    <mergeCell ref="CD4:CD5"/>
    <mergeCell ref="CE4:CE6"/>
    <mergeCell ref="CF5:CF6"/>
  </mergeCells>
  <conditionalFormatting sqref="DO7:DO106">
    <cfRule type="cellIs" dxfId="908" priority="52" operator="lessThan">
      <formula>75</formula>
    </cfRule>
  </conditionalFormatting>
  <conditionalFormatting sqref="DS7:DS106">
    <cfRule type="cellIs" dxfId="907" priority="51" operator="equal">
      <formula>"promoted"</formula>
    </cfRule>
  </conditionalFormatting>
  <conditionalFormatting sqref="AL7:AL106">
    <cfRule type="expression" dxfId="906" priority="39">
      <formula>$A7=0</formula>
    </cfRule>
  </conditionalFormatting>
  <conditionalFormatting sqref="B7:DV106">
    <cfRule type="expression" dxfId="905" priority="1">
      <formula>$B7=0</formula>
    </cfRule>
  </conditionalFormatting>
  <conditionalFormatting sqref="DT7:DU106">
    <cfRule type="cellIs" dxfId="904" priority="48" operator="equal">
      <formula>"Promoted"</formula>
    </cfRule>
    <cfRule type="cellIs" dxfId="903" priority="49" operator="equal">
      <formula>"Passed"</formula>
    </cfRule>
    <cfRule type="cellIs" dxfId="902" priority="50" operator="equal">
      <formula>"Transfered"</formula>
    </cfRule>
  </conditionalFormatting>
  <pageMargins left="0.23622047244094491" right="0.19685039370078741" top="0.19685039370078741" bottom="0.19685039370078741" header="0.19685039370078741" footer="0.15748031496062992"/>
  <pageSetup paperSize="9" orientation="landscape" r:id="rId1"/>
</worksheet>
</file>

<file path=xl/worksheets/sheet5.xml><?xml version="1.0" encoding="utf-8"?>
<worksheet xmlns="http://schemas.openxmlformats.org/spreadsheetml/2006/main" xmlns:r="http://schemas.openxmlformats.org/officeDocument/2006/relationships">
  <sheetPr>
    <tabColor rgb="FFFFFF00"/>
  </sheetPr>
  <dimension ref="A1:FL16"/>
  <sheetViews>
    <sheetView showGridLines="0" topLeftCell="B1" workbookViewId="0">
      <selection activeCell="AE4" sqref="AE4:AK6"/>
    </sheetView>
  </sheetViews>
  <sheetFormatPr defaultColWidth="0" defaultRowHeight="15" zeroHeight="1"/>
  <cols>
    <col min="1" max="1" width="4" style="63" customWidth="1"/>
    <col min="2" max="2" width="5.42578125" style="63" bestFit="1" customWidth="1"/>
    <col min="3" max="3" width="7.140625" style="63" customWidth="1"/>
    <col min="4" max="37" width="5.140625" style="63" customWidth="1"/>
    <col min="38" max="38" width="1.42578125" style="62" customWidth="1"/>
    <col min="39" max="81" width="0" style="62" hidden="1" customWidth="1"/>
    <col min="82" max="83" width="4.42578125" style="62" hidden="1" customWidth="1"/>
    <col min="84" max="86" width="0" style="62" hidden="1" customWidth="1"/>
    <col min="87" max="88" width="4.42578125" style="62" hidden="1" customWidth="1"/>
    <col min="89" max="95" width="0" style="62" hidden="1" customWidth="1"/>
    <col min="96" max="97" width="4.42578125" style="62" hidden="1" customWidth="1"/>
    <col min="98" max="100" width="0" style="62" hidden="1" customWidth="1"/>
    <col min="101" max="102" width="4.42578125" style="62" hidden="1" customWidth="1"/>
    <col min="103" max="109" width="0" style="62" hidden="1" customWidth="1"/>
    <col min="110" max="111" width="4.42578125" style="62" hidden="1" customWidth="1"/>
    <col min="112" max="114" width="0" style="62" hidden="1" customWidth="1"/>
    <col min="115" max="116" width="4.42578125" style="62" hidden="1" customWidth="1"/>
    <col min="117" max="126" width="0" style="62" hidden="1" customWidth="1"/>
    <col min="127" max="128" width="4.42578125" style="62" hidden="1" customWidth="1"/>
    <col min="129" max="131" width="0" style="62" hidden="1" customWidth="1"/>
    <col min="132" max="133" width="4.42578125" style="62" hidden="1" customWidth="1"/>
    <col min="134" max="140" width="0" style="62" hidden="1" customWidth="1"/>
    <col min="141" max="142" width="4.42578125" style="62" hidden="1" customWidth="1"/>
    <col min="143" max="145" width="0" style="62" hidden="1" customWidth="1"/>
    <col min="146" max="147" width="4.42578125" style="62" hidden="1" customWidth="1"/>
    <col min="148" max="154" width="0" style="62" hidden="1" customWidth="1"/>
    <col min="155" max="156" width="4.42578125" style="62" hidden="1" customWidth="1"/>
    <col min="157" max="159" width="0" style="62" hidden="1" customWidth="1"/>
    <col min="160" max="161" width="4.42578125" style="62" hidden="1" customWidth="1"/>
    <col min="162" max="168" width="0" style="62" hidden="1" customWidth="1"/>
    <col min="169" max="16384" width="9.140625" style="62" hidden="1"/>
  </cols>
  <sheetData>
    <row r="1" spans="1:38" ht="27" customHeight="1">
      <c r="A1" s="953" t="str">
        <f>CONCATENATE(Master!B8,Master!D8,Master!E8,Master!E11)</f>
        <v>SCHOOL'S FULL NAME:-Govt.Sr.Sec.Sch. RaimalwadaP.S.-Bapini (Jodhpur)</v>
      </c>
      <c r="B1" s="954"/>
      <c r="C1" s="954"/>
      <c r="D1" s="954"/>
      <c r="E1" s="954"/>
      <c r="F1" s="954"/>
      <c r="G1" s="954"/>
      <c r="H1" s="954"/>
      <c r="I1" s="954"/>
      <c r="J1" s="954"/>
      <c r="K1" s="954"/>
      <c r="L1" s="954"/>
      <c r="M1" s="954"/>
      <c r="N1" s="954"/>
      <c r="O1" s="954"/>
      <c r="P1" s="954"/>
      <c r="Q1" s="954"/>
      <c r="R1" s="954"/>
      <c r="S1" s="954"/>
      <c r="T1" s="954"/>
      <c r="U1" s="954"/>
      <c r="V1" s="954"/>
      <c r="W1" s="954"/>
      <c r="X1" s="954"/>
      <c r="Y1" s="954"/>
      <c r="Z1" s="954"/>
      <c r="AA1" s="954"/>
      <c r="AB1" s="954"/>
      <c r="AC1" s="954"/>
      <c r="AD1" s="954"/>
      <c r="AE1" s="954"/>
      <c r="AF1" s="954"/>
      <c r="AG1" s="954"/>
      <c r="AH1" s="954"/>
      <c r="AI1" s="954"/>
      <c r="AJ1" s="954"/>
      <c r="AK1" s="955"/>
    </row>
    <row r="2" spans="1:38" ht="22.5">
      <c r="A2" s="960" t="str">
        <f>CONCATENATE(,Master!B14,Master!D14,0,Master!E14)</f>
        <v>U-DISE CODE:-0810000000</v>
      </c>
      <c r="B2" s="961"/>
      <c r="C2" s="961"/>
      <c r="D2" s="961"/>
      <c r="E2" s="961"/>
      <c r="F2" s="961"/>
      <c r="G2" s="961"/>
      <c r="H2" s="961"/>
      <c r="I2" s="961"/>
      <c r="J2" s="961"/>
      <c r="K2" s="961"/>
      <c r="L2" s="961"/>
      <c r="M2" s="961"/>
      <c r="N2" s="961"/>
      <c r="O2" s="961"/>
      <c r="P2" s="961"/>
      <c r="Q2" s="961"/>
      <c r="R2" s="961"/>
      <c r="S2" s="961"/>
      <c r="T2" s="961"/>
      <c r="U2" s="961"/>
      <c r="V2" s="961"/>
      <c r="W2" s="961"/>
      <c r="X2" s="961"/>
      <c r="Y2" s="961"/>
      <c r="Z2" s="961"/>
      <c r="AA2" s="961"/>
      <c r="AB2" s="961"/>
      <c r="AC2" s="961"/>
      <c r="AD2" s="961"/>
      <c r="AE2" s="961"/>
      <c r="AF2" s="961"/>
      <c r="AG2" s="961"/>
      <c r="AH2" s="961"/>
      <c r="AI2" s="961"/>
      <c r="AJ2" s="961"/>
      <c r="AK2" s="962"/>
    </row>
    <row r="3" spans="1:38" ht="25.5" customHeight="1" thickBot="1">
      <c r="A3" s="968" t="s">
        <v>133</v>
      </c>
      <c r="B3" s="969"/>
      <c r="C3" s="969"/>
      <c r="D3" s="969"/>
      <c r="E3" s="969"/>
      <c r="F3" s="969"/>
      <c r="G3" s="969"/>
      <c r="H3" s="969"/>
      <c r="I3" s="969"/>
      <c r="J3" s="969"/>
      <c r="K3" s="969"/>
      <c r="L3" s="970" t="str">
        <f>CONCATENATE('Result Entry'!B4,'Result Entry'!F4,'Result Entry'!I4)</f>
        <v>Class -2(A)</v>
      </c>
      <c r="M3" s="970"/>
      <c r="N3" s="970"/>
      <c r="O3" s="970"/>
      <c r="P3" s="970"/>
      <c r="Q3" s="966" t="str">
        <f>CONCATENATE(Master!B6,Master!D6,Master!E6)</f>
        <v>SESSION:-2022-23</v>
      </c>
      <c r="R3" s="966"/>
      <c r="S3" s="966"/>
      <c r="T3" s="966"/>
      <c r="U3" s="966"/>
      <c r="V3" s="966"/>
      <c r="W3" s="966"/>
      <c r="X3" s="966"/>
      <c r="Y3" s="966"/>
      <c r="Z3" s="966"/>
      <c r="AA3" s="966"/>
      <c r="AB3" s="966"/>
      <c r="AC3" s="966"/>
      <c r="AD3" s="966"/>
      <c r="AE3" s="966"/>
      <c r="AF3" s="966"/>
      <c r="AG3" s="966"/>
      <c r="AH3" s="966"/>
      <c r="AI3" s="966"/>
      <c r="AJ3" s="966"/>
      <c r="AK3" s="967"/>
    </row>
    <row r="4" spans="1:38" ht="46.5" customHeight="1">
      <c r="A4" s="956" t="s">
        <v>38</v>
      </c>
      <c r="B4" s="958" t="s">
        <v>27</v>
      </c>
      <c r="C4" s="963" t="str">
        <f>'Result Sheet'!J107</f>
        <v>Hindi</v>
      </c>
      <c r="D4" s="964"/>
      <c r="E4" s="964"/>
      <c r="F4" s="964"/>
      <c r="G4" s="964"/>
      <c r="H4" s="964"/>
      <c r="I4" s="965"/>
      <c r="J4" s="963" t="str">
        <f>'Result Sheet'!Y107</f>
        <v>Mathematics</v>
      </c>
      <c r="K4" s="964"/>
      <c r="L4" s="964"/>
      <c r="M4" s="964"/>
      <c r="N4" s="964"/>
      <c r="O4" s="964"/>
      <c r="P4" s="965"/>
      <c r="Q4" s="963" t="str">
        <f>'Result Sheet'!AN107</f>
        <v>English</v>
      </c>
      <c r="R4" s="964"/>
      <c r="S4" s="964"/>
      <c r="T4" s="964"/>
      <c r="U4" s="964"/>
      <c r="V4" s="964"/>
      <c r="W4" s="965"/>
      <c r="X4" s="963" t="str">
        <f>'Result Sheet'!BC107</f>
        <v>Env. Study</v>
      </c>
      <c r="Y4" s="964"/>
      <c r="Z4" s="964"/>
      <c r="AA4" s="964"/>
      <c r="AB4" s="964"/>
      <c r="AC4" s="964"/>
      <c r="AD4" s="965"/>
      <c r="AE4" s="963" t="str">
        <f>'Result Sheet'!BR107</f>
        <v>Sanskrit/Urdu</v>
      </c>
      <c r="AF4" s="964"/>
      <c r="AG4" s="964"/>
      <c r="AH4" s="964"/>
      <c r="AI4" s="964"/>
      <c r="AJ4" s="964"/>
      <c r="AK4" s="965"/>
      <c r="AL4" s="14"/>
    </row>
    <row r="5" spans="1:38" ht="62.25" customHeight="1" thickBot="1">
      <c r="A5" s="957"/>
      <c r="B5" s="959"/>
      <c r="C5" s="96" t="s">
        <v>102</v>
      </c>
      <c r="D5" s="97" t="s">
        <v>98</v>
      </c>
      <c r="E5" s="97" t="s">
        <v>99</v>
      </c>
      <c r="F5" s="97" t="s">
        <v>100</v>
      </c>
      <c r="G5" s="97" t="s">
        <v>101</v>
      </c>
      <c r="H5" s="97" t="s">
        <v>151</v>
      </c>
      <c r="I5" s="98" t="s">
        <v>35</v>
      </c>
      <c r="J5" s="96" t="s">
        <v>102</v>
      </c>
      <c r="K5" s="97" t="s">
        <v>98</v>
      </c>
      <c r="L5" s="97" t="s">
        <v>99</v>
      </c>
      <c r="M5" s="97" t="s">
        <v>100</v>
      </c>
      <c r="N5" s="97" t="s">
        <v>101</v>
      </c>
      <c r="O5" s="97" t="s">
        <v>151</v>
      </c>
      <c r="P5" s="98" t="s">
        <v>35</v>
      </c>
      <c r="Q5" s="96" t="s">
        <v>102</v>
      </c>
      <c r="R5" s="97" t="s">
        <v>98</v>
      </c>
      <c r="S5" s="97" t="s">
        <v>99</v>
      </c>
      <c r="T5" s="97" t="s">
        <v>100</v>
      </c>
      <c r="U5" s="97" t="s">
        <v>101</v>
      </c>
      <c r="V5" s="97" t="s">
        <v>151</v>
      </c>
      <c r="W5" s="98" t="s">
        <v>35</v>
      </c>
      <c r="X5" s="96" t="s">
        <v>102</v>
      </c>
      <c r="Y5" s="97" t="s">
        <v>98</v>
      </c>
      <c r="Z5" s="97" t="s">
        <v>99</v>
      </c>
      <c r="AA5" s="97" t="s">
        <v>100</v>
      </c>
      <c r="AB5" s="97" t="s">
        <v>101</v>
      </c>
      <c r="AC5" s="97" t="s">
        <v>151</v>
      </c>
      <c r="AD5" s="98" t="s">
        <v>35</v>
      </c>
      <c r="AE5" s="96" t="s">
        <v>102</v>
      </c>
      <c r="AF5" s="97" t="s">
        <v>98</v>
      </c>
      <c r="AG5" s="97" t="s">
        <v>99</v>
      </c>
      <c r="AH5" s="97" t="s">
        <v>100</v>
      </c>
      <c r="AI5" s="97" t="s">
        <v>101</v>
      </c>
      <c r="AJ5" s="97" t="s">
        <v>151</v>
      </c>
      <c r="AK5" s="98" t="s">
        <v>35</v>
      </c>
    </row>
    <row r="6" spans="1:38" ht="81.75" customHeight="1" thickBot="1">
      <c r="A6" s="64">
        <v>1</v>
      </c>
      <c r="B6" s="288" t="str">
        <f>L3</f>
        <v>Class -2(A)</v>
      </c>
      <c r="C6" s="289">
        <f>'Result Sheet'!O110</f>
        <v>2</v>
      </c>
      <c r="D6" s="290">
        <f>'Result Sheet'!Q110</f>
        <v>0</v>
      </c>
      <c r="E6" s="290">
        <f>'Result Sheet'!R110</f>
        <v>0</v>
      </c>
      <c r="F6" s="290">
        <f>'Result Sheet'!S110</f>
        <v>1</v>
      </c>
      <c r="G6" s="290">
        <f>'Result Sheet'!T110</f>
        <v>0</v>
      </c>
      <c r="H6" s="290">
        <f>'Result Sheet'!U110</f>
        <v>0</v>
      </c>
      <c r="I6" s="291">
        <f t="shared" ref="I6" si="0">SUM(D6:H6)</f>
        <v>1</v>
      </c>
      <c r="J6" s="289">
        <f>'Result Sheet'!AD110</f>
        <v>2</v>
      </c>
      <c r="K6" s="290">
        <f>'Result Sheet'!AF110</f>
        <v>0</v>
      </c>
      <c r="L6" s="290">
        <f>'Result Sheet'!AG110</f>
        <v>0</v>
      </c>
      <c r="M6" s="290">
        <f>'Result Sheet'!AH110</f>
        <v>0</v>
      </c>
      <c r="N6" s="290">
        <f>'Result Sheet'!AI110</f>
        <v>0</v>
      </c>
      <c r="O6" s="290">
        <f>'Result Sheet'!AJ110</f>
        <v>0</v>
      </c>
      <c r="P6" s="292">
        <f t="shared" ref="P6" si="1">SUM(K6:O6)</f>
        <v>0</v>
      </c>
      <c r="Q6" s="289">
        <f>'Result Sheet'!AS110</f>
        <v>2</v>
      </c>
      <c r="R6" s="293">
        <f>'Result Sheet'!AU110</f>
        <v>0</v>
      </c>
      <c r="S6" s="293">
        <f>'Result Sheet'!AV110</f>
        <v>0</v>
      </c>
      <c r="T6" s="293">
        <f>'Result Sheet'!AW110</f>
        <v>0</v>
      </c>
      <c r="U6" s="293">
        <f>'Result Sheet'!AX110</f>
        <v>0</v>
      </c>
      <c r="V6" s="293">
        <f>'Result Sheet'!AY110</f>
        <v>0</v>
      </c>
      <c r="W6" s="292">
        <f>SUM(R6:V6)</f>
        <v>0</v>
      </c>
      <c r="X6" s="289">
        <f>'Result Sheet'!BH110</f>
        <v>2</v>
      </c>
      <c r="Y6" s="293">
        <f>'Result Sheet'!BJ110</f>
        <v>0</v>
      </c>
      <c r="Z6" s="293">
        <f>'Result Sheet'!BK110</f>
        <v>0</v>
      </c>
      <c r="AA6" s="293">
        <f>'Result Sheet'!BL110</f>
        <v>0</v>
      </c>
      <c r="AB6" s="293">
        <f>'Result Sheet'!BM110</f>
        <v>0</v>
      </c>
      <c r="AC6" s="293">
        <f>'Result Sheet'!BN110</f>
        <v>0</v>
      </c>
      <c r="AD6" s="292">
        <f>SUM(Y6:AC6)</f>
        <v>0</v>
      </c>
      <c r="AE6" s="289">
        <f>'Result Sheet'!BW110</f>
        <v>2</v>
      </c>
      <c r="AF6" s="293">
        <f>'Result Sheet'!BY110</f>
        <v>0</v>
      </c>
      <c r="AG6" s="293">
        <f>'Result Sheet'!BZ110</f>
        <v>0</v>
      </c>
      <c r="AH6" s="293">
        <f>'Result Sheet'!CA110</f>
        <v>0</v>
      </c>
      <c r="AI6" s="293">
        <f>'Result Sheet'!CB110</f>
        <v>0</v>
      </c>
      <c r="AJ6" s="293">
        <f>'Result Sheet'!CC110</f>
        <v>0</v>
      </c>
      <c r="AK6" s="547">
        <f>'Result Sheet'!CD110</f>
        <v>0</v>
      </c>
    </row>
    <row r="7" spans="1:38" ht="13.5" customHeight="1"/>
    <row r="8" spans="1:38" hidden="1"/>
    <row r="9" spans="1:38" ht="33.75" hidden="1" customHeight="1"/>
    <row r="10" spans="1:38" ht="15.75" hidden="1" customHeight="1"/>
    <row r="11" spans="1:38" ht="45.75" hidden="1" customHeight="1"/>
    <row r="12" spans="1:38" ht="10.5" hidden="1" customHeight="1"/>
    <row r="13" spans="1:38" hidden="1"/>
    <row r="14" spans="1:38" hidden="1"/>
    <row r="15" spans="1:38" hidden="1"/>
    <row r="16" spans="1:38" hidden="1"/>
  </sheetData>
  <sheetProtection password="E8FA" sheet="1" objects="1" scenarios="1" formatColumns="0" formatRows="0"/>
  <mergeCells count="12">
    <mergeCell ref="A1:AK1"/>
    <mergeCell ref="A4:A5"/>
    <mergeCell ref="B4:B5"/>
    <mergeCell ref="A2:AK2"/>
    <mergeCell ref="C4:I4"/>
    <mergeCell ref="Q4:W4"/>
    <mergeCell ref="AE4:AK4"/>
    <mergeCell ref="Q3:AK3"/>
    <mergeCell ref="A3:K3"/>
    <mergeCell ref="L3:P3"/>
    <mergeCell ref="J4:P4"/>
    <mergeCell ref="X4:AD4"/>
  </mergeCells>
  <conditionalFormatting sqref="A1:A11 B1:K2 J5:AK5 B4:I11 L1:P3 J5:P11 Q1:AL11">
    <cfRule type="cellIs" dxfId="901" priority="1" operator="equal">
      <formula>0</formula>
    </cfRule>
  </conditionalFormatting>
  <pageMargins left="0.24" right="0.21" top="0.23" bottom="0.21" header="0.21" footer="0.19"/>
  <pageSetup paperSize="9" scale="75" orientation="landscape" r:id="rId1"/>
</worksheet>
</file>

<file path=xl/worksheets/sheet6.xml><?xml version="1.0" encoding="utf-8"?>
<worksheet xmlns="http://schemas.openxmlformats.org/spreadsheetml/2006/main" xmlns:r="http://schemas.openxmlformats.org/officeDocument/2006/relationships">
  <sheetPr>
    <tabColor rgb="FF00B050"/>
  </sheetPr>
  <dimension ref="A1:N3900"/>
  <sheetViews>
    <sheetView zoomScale="85" zoomScaleNormal="85" workbookViewId="0">
      <selection activeCell="G20" sqref="G20"/>
    </sheetView>
  </sheetViews>
  <sheetFormatPr defaultColWidth="0" defaultRowHeight="15" zeroHeight="1"/>
  <cols>
    <col min="1" max="1" width="3.7109375" customWidth="1"/>
    <col min="2" max="2" width="4.140625" customWidth="1"/>
    <col min="3" max="13" width="18.42578125" customWidth="1"/>
    <col min="14" max="14" width="3.140625" customWidth="1"/>
    <col min="15" max="16384" width="9.140625" hidden="1"/>
  </cols>
  <sheetData>
    <row r="1" spans="1:14" s="391" customFormat="1" ht="25.5" customHeight="1" thickBot="1">
      <c r="A1" s="403">
        <v>1</v>
      </c>
      <c r="B1" s="1147" t="s">
        <v>186</v>
      </c>
      <c r="C1" s="1148"/>
      <c r="D1" s="1148"/>
      <c r="E1" s="1148"/>
      <c r="F1" s="1148"/>
      <c r="G1" s="1148"/>
      <c r="H1" s="1148"/>
      <c r="I1" s="1148"/>
      <c r="J1" s="1148"/>
      <c r="K1" s="1148"/>
      <c r="L1" s="1148"/>
      <c r="M1" s="1149"/>
      <c r="N1" s="1059"/>
    </row>
    <row r="2" spans="1:14" ht="60" customHeight="1">
      <c r="A2" s="15"/>
      <c r="B2" s="1060" t="str">
        <f>IF(I6&gt;0,CONCATENATE(C6,I6),0)</f>
        <v>Roll No.:-301</v>
      </c>
      <c r="C2" s="1062"/>
      <c r="D2" s="1064" t="str">
        <f>Master!$E$8</f>
        <v>Govt.Sr.Sec.Sch. Raimalwada</v>
      </c>
      <c r="E2" s="1065"/>
      <c r="F2" s="1065"/>
      <c r="G2" s="1065"/>
      <c r="H2" s="1065"/>
      <c r="I2" s="1065"/>
      <c r="J2" s="1065"/>
      <c r="K2" s="1065"/>
      <c r="L2" s="1065"/>
      <c r="M2" s="1066"/>
      <c r="N2" s="1059"/>
    </row>
    <row r="3" spans="1:14" ht="35.25" customHeight="1" thickBot="1">
      <c r="A3" s="15"/>
      <c r="B3" s="1061"/>
      <c r="C3" s="1063"/>
      <c r="D3" s="1067" t="str">
        <f>Master!$E$11</f>
        <v>P.S.-Bapini (Jodhpur)</v>
      </c>
      <c r="E3" s="1067"/>
      <c r="F3" s="1067"/>
      <c r="G3" s="1067"/>
      <c r="H3" s="1067"/>
      <c r="I3" s="1067"/>
      <c r="J3" s="1067"/>
      <c r="K3" s="1067"/>
      <c r="L3" s="1067"/>
      <c r="M3" s="1068"/>
      <c r="N3" s="1059"/>
    </row>
    <row r="4" spans="1:14" ht="31.5" customHeight="1">
      <c r="A4" s="15"/>
      <c r="B4" s="402"/>
      <c r="C4" s="1069" t="s">
        <v>60</v>
      </c>
      <c r="D4" s="1070"/>
      <c r="E4" s="1070"/>
      <c r="F4" s="1070"/>
      <c r="G4" s="1070"/>
      <c r="H4" s="1070"/>
      <c r="I4" s="1071"/>
      <c r="J4" s="1072" t="s">
        <v>88</v>
      </c>
      <c r="K4" s="1072"/>
      <c r="L4" s="1073">
        <f>Master!$E$14</f>
        <v>810000000</v>
      </c>
      <c r="M4" s="1074"/>
      <c r="N4" s="1059"/>
    </row>
    <row r="5" spans="1:14" ht="18" customHeight="1" thickBot="1">
      <c r="A5" s="15"/>
      <c r="B5" s="188"/>
      <c r="C5" s="1069"/>
      <c r="D5" s="1070"/>
      <c r="E5" s="1070"/>
      <c r="F5" s="1070"/>
      <c r="G5" s="1070"/>
      <c r="H5" s="1070"/>
      <c r="I5" s="1071"/>
      <c r="J5" s="1075" t="s">
        <v>61</v>
      </c>
      <c r="K5" s="1076"/>
      <c r="L5" s="1079" t="str">
        <f>Master!$E$6</f>
        <v>2022-23</v>
      </c>
      <c r="M5" s="1080"/>
      <c r="N5" s="1059"/>
    </row>
    <row r="6" spans="1:14" ht="20.25" customHeight="1" thickBot="1">
      <c r="A6" s="15"/>
      <c r="B6" s="188"/>
      <c r="C6" s="1160" t="s">
        <v>119</v>
      </c>
      <c r="D6" s="1161"/>
      <c r="E6" s="1161"/>
      <c r="F6" s="1161"/>
      <c r="G6" s="1161"/>
      <c r="H6" s="1161"/>
      <c r="I6" s="1162">
        <f>VLOOKUP($A1,'Result Entry'!$B$9:$F$108,5,0)</f>
        <v>301</v>
      </c>
      <c r="J6" s="1077"/>
      <c r="K6" s="1078"/>
      <c r="L6" s="1081"/>
      <c r="M6" s="1082"/>
      <c r="N6" s="1059"/>
    </row>
    <row r="7" spans="1:14" s="114" customFormat="1" ht="19.5" customHeight="1">
      <c r="A7" s="392"/>
      <c r="B7" s="393" t="s">
        <v>91</v>
      </c>
      <c r="C7" s="1090" t="s">
        <v>21</v>
      </c>
      <c r="D7" s="1091"/>
      <c r="E7" s="1091"/>
      <c r="F7" s="1092"/>
      <c r="G7" s="1093" t="s">
        <v>1</v>
      </c>
      <c r="H7" s="1094">
        <f>VLOOKUP($A1,'Result Entry'!$B$9:$EQ$108,3,0)</f>
        <v>1</v>
      </c>
      <c r="I7" s="1094"/>
      <c r="J7" s="1094"/>
      <c r="K7" s="1094"/>
      <c r="L7" s="1094"/>
      <c r="M7" s="1095"/>
      <c r="N7" s="1059"/>
    </row>
    <row r="8" spans="1:14" s="114" customFormat="1" ht="19.5" customHeight="1">
      <c r="A8" s="392"/>
      <c r="B8" s="393" t="s">
        <v>91</v>
      </c>
      <c r="C8" s="1096" t="s">
        <v>23</v>
      </c>
      <c r="D8" s="1097"/>
      <c r="E8" s="1097"/>
      <c r="F8" s="1098"/>
      <c r="G8" s="1099" t="s">
        <v>1</v>
      </c>
      <c r="H8" s="1100" t="str">
        <f>VLOOKUP($A1,'Result Entry'!$B$9:$EQ$108,6,0)</f>
        <v>a</v>
      </c>
      <c r="I8" s="1100"/>
      <c r="J8" s="1100"/>
      <c r="K8" s="1100"/>
      <c r="L8" s="1100"/>
      <c r="M8" s="1101"/>
      <c r="N8" s="1059"/>
    </row>
    <row r="9" spans="1:14" s="114" customFormat="1" ht="19.5" customHeight="1">
      <c r="A9" s="392"/>
      <c r="B9" s="393" t="s">
        <v>91</v>
      </c>
      <c r="C9" s="1096" t="s">
        <v>24</v>
      </c>
      <c r="D9" s="1097"/>
      <c r="E9" s="1097"/>
      <c r="F9" s="1098"/>
      <c r="G9" s="1099" t="s">
        <v>1</v>
      </c>
      <c r="H9" s="1100" t="str">
        <f>VLOOKUP($A1,'Result Entry'!$B$9:$EQ$108,7,0)</f>
        <v>b</v>
      </c>
      <c r="I9" s="1100"/>
      <c r="J9" s="1100"/>
      <c r="K9" s="1100"/>
      <c r="L9" s="1100"/>
      <c r="M9" s="1101"/>
      <c r="N9" s="1059"/>
    </row>
    <row r="10" spans="1:14" s="114" customFormat="1" ht="19.5" customHeight="1">
      <c r="A10" s="392"/>
      <c r="B10" s="393" t="s">
        <v>91</v>
      </c>
      <c r="C10" s="1096" t="s">
        <v>62</v>
      </c>
      <c r="D10" s="1097"/>
      <c r="E10" s="1097"/>
      <c r="F10" s="1098"/>
      <c r="G10" s="1099" t="s">
        <v>1</v>
      </c>
      <c r="H10" s="1100" t="str">
        <f>VLOOKUP($A1,'Result Entry'!$B$9:$EQ$108,8,0)</f>
        <v>c</v>
      </c>
      <c r="I10" s="1100"/>
      <c r="J10" s="1100"/>
      <c r="K10" s="1100"/>
      <c r="L10" s="1100"/>
      <c r="M10" s="1101"/>
      <c r="N10" s="1059"/>
    </row>
    <row r="11" spans="1:14" s="114" customFormat="1" ht="19.5" customHeight="1">
      <c r="A11" s="392"/>
      <c r="B11" s="393" t="s">
        <v>91</v>
      </c>
      <c r="C11" s="1096" t="s">
        <v>63</v>
      </c>
      <c r="D11" s="1097"/>
      <c r="E11" s="1097"/>
      <c r="F11" s="1098"/>
      <c r="G11" s="1099" t="s">
        <v>1</v>
      </c>
      <c r="H11" s="1102" t="str">
        <f>CONCATENATE('Result Entry'!$F$4,'Result Entry'!$I$4)</f>
        <v>2(A)</v>
      </c>
      <c r="I11" s="1100"/>
      <c r="J11" s="1100"/>
      <c r="K11" s="1100"/>
      <c r="L11" s="1100"/>
      <c r="M11" s="1101"/>
      <c r="N11" s="1059"/>
    </row>
    <row r="12" spans="1:14" s="114" customFormat="1" ht="19.5" customHeight="1" thickBot="1">
      <c r="A12" s="392"/>
      <c r="B12" s="393" t="s">
        <v>91</v>
      </c>
      <c r="C12" s="1103" t="s">
        <v>26</v>
      </c>
      <c r="D12" s="1104"/>
      <c r="E12" s="1104"/>
      <c r="F12" s="1105"/>
      <c r="G12" s="1106" t="s">
        <v>1</v>
      </c>
      <c r="H12" s="1107">
        <f>VLOOKUP($A1,'Result Entry'!$B$9:$EQ$108,9,0)</f>
        <v>109698</v>
      </c>
      <c r="I12" s="1107"/>
      <c r="J12" s="1107"/>
      <c r="K12" s="1107"/>
      <c r="L12" s="1107"/>
      <c r="M12" s="1108"/>
      <c r="N12" s="1059"/>
    </row>
    <row r="13" spans="1:14" s="114" customFormat="1" ht="37.5" customHeight="1">
      <c r="A13" s="392"/>
      <c r="B13" s="394" t="s">
        <v>91</v>
      </c>
      <c r="C13" s="1005" t="s">
        <v>64</v>
      </c>
      <c r="D13" s="1038"/>
      <c r="E13" s="498" t="str">
        <f>'Result Entry'!$K$6</f>
        <v>First Test</v>
      </c>
      <c r="F13" s="499" t="str">
        <f>'Result Entry'!$L$6</f>
        <v>Second Test</v>
      </c>
      <c r="G13" s="499" t="str">
        <f>'Result Entry'!$M$6</f>
        <v>Third Test</v>
      </c>
      <c r="H13" s="1083" t="s">
        <v>65</v>
      </c>
      <c r="I13" s="1085" t="s">
        <v>183</v>
      </c>
      <c r="J13" s="493" t="s">
        <v>32</v>
      </c>
      <c r="K13" s="1039" t="s">
        <v>112</v>
      </c>
      <c r="L13" s="1040"/>
      <c r="M13" s="1084" t="s">
        <v>113</v>
      </c>
      <c r="N13" s="1059"/>
    </row>
    <row r="14" spans="1:14" s="114" customFormat="1" ht="22.5" customHeight="1" thickBot="1">
      <c r="A14" s="392"/>
      <c r="B14" s="394" t="s">
        <v>91</v>
      </c>
      <c r="C14" s="1041" t="s">
        <v>66</v>
      </c>
      <c r="D14" s="1042"/>
      <c r="E14" s="504">
        <f>'Result Entry'!$K$7</f>
        <v>10</v>
      </c>
      <c r="F14" s="505">
        <f>'Result Entry'!$L$7</f>
        <v>10</v>
      </c>
      <c r="G14" s="545">
        <f>'Result Entry'!$M$7</f>
        <v>10</v>
      </c>
      <c r="H14" s="506">
        <f>'Result Entry'!$R$7</f>
        <v>70</v>
      </c>
      <c r="I14" s="507">
        <f>SUM(E14:H14)</f>
        <v>100</v>
      </c>
      <c r="J14" s="508">
        <f>'Result Entry'!$V$7</f>
        <v>100</v>
      </c>
      <c r="K14" s="1043">
        <f>I14+J14</f>
        <v>200</v>
      </c>
      <c r="L14" s="1044"/>
      <c r="M14" s="1086" t="s">
        <v>36</v>
      </c>
      <c r="N14" s="1059"/>
    </row>
    <row r="15" spans="1:14" s="114" customFormat="1" ht="22.5" customHeight="1">
      <c r="A15" s="392"/>
      <c r="B15" s="394" t="s">
        <v>91</v>
      </c>
      <c r="C15" s="1045" t="str">
        <f>'Result Entry'!$K$3</f>
        <v>Hindi</v>
      </c>
      <c r="D15" s="1046"/>
      <c r="E15" s="500">
        <f>IF(OR(C15="",$I6="NSO"),"",VLOOKUP($A1,'Result Entry'!$B$9:$EQ$108,10,0))</f>
        <v>5</v>
      </c>
      <c r="F15" s="501">
        <f>IF(OR(C15="",$I6="NSO"),"",VLOOKUP($A1,'Result Entry'!$B$9:$EQ$108,11,0))</f>
        <v>5</v>
      </c>
      <c r="G15" s="544">
        <f>IF(OR(C15="",$I6="NSO"),"",VLOOKUP($A1,'Result Entry'!$B$9:$EQ$108,12,0))</f>
        <v>5</v>
      </c>
      <c r="H15" s="494">
        <f>IF(OR(C15="",$I6="NSO"),"",VLOOKUP($A1,'Result Entry'!$B$9:$EQ$108,17,0))</f>
        <v>60</v>
      </c>
      <c r="I15" s="395">
        <f t="shared" ref="I15:I19" si="0">SUM(E15:H15)</f>
        <v>75</v>
      </c>
      <c r="J15" s="495">
        <f>IF(OR(C15="",$I6="NSO"),"",VLOOKUP($A1,'Result Entry'!$B$9:$EQ$108,21,0))</f>
        <v>65</v>
      </c>
      <c r="K15" s="1047">
        <f>SUM(I15,J15)</f>
        <v>140</v>
      </c>
      <c r="L15" s="1048"/>
      <c r="M15" s="396" t="str">
        <f>IF(OR(C15="",$I6="NSO"),"",VLOOKUP($A1,'Result Entry'!$B$9:$EQ$108,24,0))</f>
        <v>C</v>
      </c>
      <c r="N15" s="1059"/>
    </row>
    <row r="16" spans="1:14" s="114" customFormat="1" ht="22.5" customHeight="1">
      <c r="A16" s="392"/>
      <c r="B16" s="394" t="s">
        <v>91</v>
      </c>
      <c r="C16" s="990" t="str">
        <f>'Result Entry'!$Z$3</f>
        <v>Mathematics</v>
      </c>
      <c r="D16" s="1049"/>
      <c r="E16" s="502">
        <f>IF(OR(C16="",$I6="NSO"),"",VLOOKUP($A1,'Result Entry'!$B$9:$EQ$108,25,0))</f>
        <v>0</v>
      </c>
      <c r="F16" s="503">
        <f>IF(OR(C16="",$I6="NSO"),"",VLOOKUP($A1,'Result Entry'!$B$9:$EQ$108,26,0))</f>
        <v>0</v>
      </c>
      <c r="G16" s="542">
        <f>IF(OR(C16="",$I6="NSO"),"",VLOOKUP($A1,'Result Entry'!$B$9:$EQ$108,27,0))</f>
        <v>0</v>
      </c>
      <c r="H16" s="494">
        <f>IF(OR(C16="",$I6="NSO"),"",VLOOKUP($A1,'Result Entry'!$B$9:$EQ$108,32,0))</f>
        <v>0</v>
      </c>
      <c r="I16" s="395">
        <f t="shared" si="0"/>
        <v>0</v>
      </c>
      <c r="J16" s="495">
        <f>IF(OR(C16="",$I6="NSO"),"",VLOOKUP($A1,'Result Entry'!$B$9:$EQ$108,36,0))</f>
        <v>0</v>
      </c>
      <c r="K16" s="1050">
        <f t="shared" ref="K16:K21" si="1">SUM(I16,J16)</f>
        <v>0</v>
      </c>
      <c r="L16" s="1051"/>
      <c r="M16" s="396">
        <f>IF(OR(C16="",$I6="NSO"),"",VLOOKUP($A1,'Result Entry'!$B$9:$EQ$108,39,0))</f>
        <v>0</v>
      </c>
      <c r="N16" s="1059"/>
    </row>
    <row r="17" spans="1:14" s="114" customFormat="1" ht="22.5" customHeight="1" thickBot="1">
      <c r="A17" s="392"/>
      <c r="B17" s="394" t="s">
        <v>91</v>
      </c>
      <c r="C17" s="1052" t="str">
        <f>'Result Entry'!$BD$3</f>
        <v>Env. Study</v>
      </c>
      <c r="D17" s="1053"/>
      <c r="E17" s="509">
        <f>IF(OR(C17="",$I6="NSO"),"",VLOOKUP($A1,'Result Entry'!$B$9:$EQ$108,55,0))</f>
        <v>0</v>
      </c>
      <c r="F17" s="510">
        <f>IF(OR(C17="",$I6="NSO"),"",VLOOKUP($A1,'Result Entry'!$B$9:$EQ$108,56,0))</f>
        <v>0</v>
      </c>
      <c r="G17" s="511">
        <f>IF(OR(C17="",$I6="NSO"),"",VLOOKUP($A1,'Result Entry'!$B$9:$EQ$108,57,0))</f>
        <v>0</v>
      </c>
      <c r="H17" s="512">
        <f>IF(OR(C15="",$I6="NSO"),"",VLOOKUP($A1,'Result Entry'!$B$9:$EQ$108,62,0))</f>
        <v>0</v>
      </c>
      <c r="I17" s="513">
        <f t="shared" si="0"/>
        <v>0</v>
      </c>
      <c r="J17" s="514">
        <f>IF(OR(C16="",$I6="NSO"),"",VLOOKUP($A1,'Result Entry'!$B$9:$EQ$108,66,0))</f>
        <v>0</v>
      </c>
      <c r="K17" s="1054">
        <f t="shared" si="1"/>
        <v>0</v>
      </c>
      <c r="L17" s="1055"/>
      <c r="M17" s="515">
        <f>IF(OR(C16="",$I6="NSO"),"",VLOOKUP($A1,'Result Entry'!$B$9:$EQ$108,69,0))</f>
        <v>0</v>
      </c>
      <c r="N17" s="1059"/>
    </row>
    <row r="18" spans="1:14" s="114" customFormat="1" ht="22.5" customHeight="1">
      <c r="A18" s="392"/>
      <c r="B18" s="394" t="s">
        <v>91</v>
      </c>
      <c r="C18" s="1016" t="s">
        <v>66</v>
      </c>
      <c r="D18" s="1017"/>
      <c r="E18" s="519">
        <f>'Result Entry'!$AO$7</f>
        <v>5</v>
      </c>
      <c r="F18" s="520">
        <f>'Result Entry'!$AP$7</f>
        <v>5</v>
      </c>
      <c r="G18" s="541">
        <f>'Result Entry'!$AQ$7</f>
        <v>5</v>
      </c>
      <c r="H18" s="521">
        <f>'Result Entry'!$AV$7</f>
        <v>35</v>
      </c>
      <c r="I18" s="522">
        <f t="shared" si="0"/>
        <v>50</v>
      </c>
      <c r="J18" s="523">
        <f>'Result Entry'!$AZ$7</f>
        <v>50</v>
      </c>
      <c r="K18" s="1018">
        <f t="shared" si="1"/>
        <v>100</v>
      </c>
      <c r="L18" s="1019"/>
      <c r="M18" s="1087" t="s">
        <v>36</v>
      </c>
      <c r="N18" s="1059"/>
    </row>
    <row r="19" spans="1:14" s="114" customFormat="1" ht="22.5" customHeight="1" thickBot="1">
      <c r="A19" s="392"/>
      <c r="B19" s="394" t="s">
        <v>91</v>
      </c>
      <c r="C19" s="1012" t="str">
        <f>'Result Entry'!$AO$3</f>
        <v>English</v>
      </c>
      <c r="D19" s="1013"/>
      <c r="E19" s="517">
        <f>IF(OR(C19="",$I6="NSO"),"",VLOOKUP($A1,'Result Entry'!$B$9:$EQ$108,40,0))</f>
        <v>0</v>
      </c>
      <c r="F19" s="518">
        <f>IF(OR(C19="",$I6="NSO"),"",VLOOKUP($A1,'Result Entry'!$B$9:$EQ$108,41,0))</f>
        <v>0</v>
      </c>
      <c r="G19" s="546">
        <f>IF(OR(C19="",$I6="NSO"),"",VLOOKUP($A1,'Result Entry'!$B$9:$EQ$108,42,0))</f>
        <v>0</v>
      </c>
      <c r="H19" s="401">
        <f>IF(OR(C19="",$I6="NSO"),"",VLOOKUP($A1,'Result Entry'!$B$9:$EQ$108,47,0))</f>
        <v>0</v>
      </c>
      <c r="I19" s="496">
        <f t="shared" si="0"/>
        <v>0</v>
      </c>
      <c r="J19" s="497">
        <f>IF(OR(C19="",$I6="NSO"),"",VLOOKUP($A1,'Result Entry'!$B$9:$EQ$108,51,0))</f>
        <v>0</v>
      </c>
      <c r="K19" s="1014">
        <f t="shared" si="1"/>
        <v>0</v>
      </c>
      <c r="L19" s="1015"/>
      <c r="M19" s="516">
        <f>IF(OR(C19="",$I6="NSO"),"",VLOOKUP($A1,'Result Entry'!$B$9:$EQ$108,54,0))</f>
        <v>0</v>
      </c>
      <c r="N19" s="1059"/>
    </row>
    <row r="20" spans="1:14" s="114" customFormat="1" ht="22.5" customHeight="1">
      <c r="A20" s="392"/>
      <c r="B20" s="394" t="s">
        <v>91</v>
      </c>
      <c r="C20" s="1016" t="s">
        <v>66</v>
      </c>
      <c r="D20" s="1017"/>
      <c r="E20" s="519">
        <f>'Result Entry'!$BS$7</f>
        <v>10</v>
      </c>
      <c r="F20" s="520">
        <f>'Result Entry'!$BT$7</f>
        <v>10</v>
      </c>
      <c r="G20" s="541">
        <f>'Result Entry'!$BU$7</f>
        <v>10</v>
      </c>
      <c r="H20" s="521">
        <f>'Result Entry'!$BZ$7</f>
        <v>70</v>
      </c>
      <c r="I20" s="522">
        <f>SUM(E20:H20)</f>
        <v>100</v>
      </c>
      <c r="J20" s="523">
        <f>'Result Entry'!$CD$7</f>
        <v>100</v>
      </c>
      <c r="K20" s="1018">
        <f t="shared" si="1"/>
        <v>200</v>
      </c>
      <c r="L20" s="1019"/>
      <c r="M20" s="1087" t="s">
        <v>36</v>
      </c>
      <c r="N20" s="1059"/>
    </row>
    <row r="21" spans="1:14" s="114" customFormat="1" ht="22.5" customHeight="1" thickBot="1">
      <c r="A21" s="392"/>
      <c r="B21" s="394" t="s">
        <v>91</v>
      </c>
      <c r="C21" s="1012" t="str">
        <f>'Result Entry'!$BS$3</f>
        <v>Sanskrit/Urdu</v>
      </c>
      <c r="D21" s="1013"/>
      <c r="E21" s="517">
        <f>IF(OR(C21="",$I6="NSO"),"",VLOOKUP($A1,'Result Entry'!$B$9:$EQ$108,70,0))</f>
        <v>0</v>
      </c>
      <c r="F21" s="518">
        <f>IF(OR(C21="",$I6="NSO"),"",VLOOKUP($A1,'Result Entry'!$B$9:$EQ$108,71,0))</f>
        <v>0</v>
      </c>
      <c r="G21" s="546">
        <f>IF(OR(C21="",$I6="NSO"),"",VLOOKUP($A1,'Result Entry'!$B$9:$EQ$108,72,0))</f>
        <v>0</v>
      </c>
      <c r="H21" s="401">
        <f>IF(OR(C21="",$I6="NSO"),"",VLOOKUP($A1,'Result Entry'!$B$9:$EQ$108,77,0))</f>
        <v>0</v>
      </c>
      <c r="I21" s="496">
        <f t="shared" ref="I21" si="2">SUM(E21:H21)</f>
        <v>0</v>
      </c>
      <c r="J21" s="497">
        <f>IF(OR(C21="",$I6="NSO"),"",VLOOKUP($A1,'Result Entry'!$B$9:$EQ$108,81,0))</f>
        <v>0</v>
      </c>
      <c r="K21" s="1014">
        <f t="shared" si="1"/>
        <v>0</v>
      </c>
      <c r="L21" s="1015"/>
      <c r="M21" s="516">
        <f>IF(OR(C21="",$I6="NSO"),"",VLOOKUP($A1,'Result Entry'!$B$9:$EQ$108,84,0))</f>
        <v>0</v>
      </c>
      <c r="N21" s="1059"/>
    </row>
    <row r="22" spans="1:14" s="114" customFormat="1" ht="14.25" customHeight="1" thickBot="1">
      <c r="A22" s="392"/>
      <c r="B22" s="394" t="s">
        <v>91</v>
      </c>
      <c r="C22" s="1020"/>
      <c r="D22" s="1021"/>
      <c r="E22" s="1021"/>
      <c r="F22" s="1021"/>
      <c r="G22" s="1021"/>
      <c r="H22" s="1021"/>
      <c r="I22" s="1021"/>
      <c r="J22" s="1021"/>
      <c r="K22" s="1021"/>
      <c r="L22" s="1021"/>
      <c r="M22" s="1022"/>
      <c r="N22" s="1059"/>
    </row>
    <row r="23" spans="1:14" s="114" customFormat="1" ht="39" customHeight="1">
      <c r="A23" s="392"/>
      <c r="B23" s="394" t="s">
        <v>91</v>
      </c>
      <c r="C23" s="1023" t="s">
        <v>114</v>
      </c>
      <c r="D23" s="1024"/>
      <c r="E23" s="1025"/>
      <c r="F23" s="1029" t="s">
        <v>115</v>
      </c>
      <c r="G23" s="1029"/>
      <c r="H23" s="1030" t="s">
        <v>116</v>
      </c>
      <c r="I23" s="1031"/>
      <c r="J23" s="397" t="s">
        <v>51</v>
      </c>
      <c r="K23" s="524" t="s">
        <v>117</v>
      </c>
      <c r="L23" s="543" t="s">
        <v>49</v>
      </c>
      <c r="M23" s="1089" t="s">
        <v>53</v>
      </c>
      <c r="N23" s="1059"/>
    </row>
    <row r="24" spans="1:14" s="114" customFormat="1" ht="18.75" customHeight="1" thickBot="1">
      <c r="A24" s="392"/>
      <c r="B24" s="394" t="s">
        <v>91</v>
      </c>
      <c r="C24" s="1026"/>
      <c r="D24" s="1027"/>
      <c r="E24" s="1028"/>
      <c r="F24" s="1109">
        <f>IF(OR($I6="",$I6="NSO"),"",VLOOKUP($A1,'Result Entry'!$B$9:$EQ$108,120,0))</f>
        <v>900</v>
      </c>
      <c r="G24" s="1110"/>
      <c r="H24" s="1109">
        <f>IF(OR($I6="",$I6="NSO"),"",VLOOKUP($A1,'Result Entry'!$B$9:$EQ$108,121,0))</f>
        <v>140</v>
      </c>
      <c r="I24" s="1110"/>
      <c r="J24" s="1111">
        <f>IF(OR($I6="",$I6="NSO"),"",VLOOKUP($A1,'Result Entry'!$B$9:$EQ$108,122,0))</f>
        <v>15.555555555555555</v>
      </c>
      <c r="K24" s="1112" t="str">
        <f>IF(OR($I6="",$I6="NSO"),"",VLOOKUP($A1,'Result Entry'!$B$9:$EQ$108,123,0))</f>
        <v>E</v>
      </c>
      <c r="L24" s="1088" t="str">
        <f>IF(OR($I6="",$I6="NSO"),"",VLOOKUP($A1,'Result Entry'!$B$9:$EQ$108,124,0))</f>
        <v>Promoted</v>
      </c>
      <c r="M24" s="1113" t="str">
        <f>IF(OR($I6="",$I6="NSO"),"",VLOOKUP($A1,'Result Entry'!$B$9:$EQ$108,126,0))</f>
        <v/>
      </c>
      <c r="N24" s="1059"/>
    </row>
    <row r="25" spans="1:14" s="114" customFormat="1" ht="18.75" customHeight="1" thickBot="1">
      <c r="A25" s="392"/>
      <c r="B25" s="393" t="s">
        <v>91</v>
      </c>
      <c r="C25" s="1032"/>
      <c r="D25" s="1033"/>
      <c r="E25" s="1033"/>
      <c r="F25" s="1033"/>
      <c r="G25" s="1033"/>
      <c r="H25" s="1034"/>
      <c r="I25" s="1150" t="s">
        <v>71</v>
      </c>
      <c r="J25" s="1151"/>
      <c r="K25" s="1152">
        <f>IF(OR($I6="",$I6="NSO"),"",VLOOKUP($A1,'Result Entry'!$B$9:$EQ$108,117,0))</f>
        <v>0</v>
      </c>
      <c r="L25" s="1153" t="s">
        <v>90</v>
      </c>
      <c r="M25" s="1154"/>
      <c r="N25" s="1059"/>
    </row>
    <row r="26" spans="1:14" s="114" customFormat="1" ht="18.75" customHeight="1" thickBot="1">
      <c r="A26" s="392"/>
      <c r="B26" s="393" t="s">
        <v>91</v>
      </c>
      <c r="C26" s="1035" t="s">
        <v>70</v>
      </c>
      <c r="D26" s="1036"/>
      <c r="E26" s="1036"/>
      <c r="F26" s="1036"/>
      <c r="G26" s="1036"/>
      <c r="H26" s="1037"/>
      <c r="I26" s="1155" t="s">
        <v>72</v>
      </c>
      <c r="J26" s="1156"/>
      <c r="K26" s="1157">
        <f>IF(OR($I6="",$I6="NSO"),"",VLOOKUP($A1,'Result Entry'!$B$9:$EQ$108,118,0))</f>
        <v>0</v>
      </c>
      <c r="L26" s="1158" t="str">
        <f>IF(OR($I6="",$I6="NSO"),"",VLOOKUP($A1,'Result Entry'!$B$9:$EQ$108,119,0))</f>
        <v/>
      </c>
      <c r="M26" s="1159"/>
      <c r="N26" s="1059"/>
    </row>
    <row r="27" spans="1:14" s="114" customFormat="1" ht="18.75" customHeight="1" thickBot="1">
      <c r="A27" s="392"/>
      <c r="B27" s="393" t="s">
        <v>91</v>
      </c>
      <c r="C27" s="981" t="s">
        <v>64</v>
      </c>
      <c r="D27" s="982"/>
      <c r="E27" s="983"/>
      <c r="F27" s="984" t="s">
        <v>67</v>
      </c>
      <c r="G27" s="985"/>
      <c r="H27" s="398" t="s">
        <v>57</v>
      </c>
      <c r="I27" s="986" t="s">
        <v>73</v>
      </c>
      <c r="J27" s="987"/>
      <c r="K27" s="988" t="str">
        <f>IF(OR($I6="",$I6="NSO"),"",VLOOKUP($A1,'Result Entry'!$B$9:$EQ$108,127,0))</f>
        <v>Needs Improvement</v>
      </c>
      <c r="L27" s="988"/>
      <c r="M27" s="989"/>
      <c r="N27" s="1059"/>
    </row>
    <row r="28" spans="1:14" s="114" customFormat="1" ht="18.75" customHeight="1">
      <c r="A28" s="392"/>
      <c r="B28" s="393" t="s">
        <v>91</v>
      </c>
      <c r="C28" s="1096" t="str">
        <f>'Result Entry'!$CH$3</f>
        <v>WORK EXP.</v>
      </c>
      <c r="D28" s="1097"/>
      <c r="E28" s="1125"/>
      <c r="F28" s="1115" t="str">
        <f>IF(OR(C28="",$I6="NSO"),"",VLOOKUP($A1,'Result Entry'!$B$9:$EQ$108,134,0))</f>
        <v>0/100</v>
      </c>
      <c r="G28" s="1125"/>
      <c r="H28" s="1126">
        <f>IF(OR(C28="",$I6="NSO"),"",VLOOKUP($A1,'Result Entry'!$B$9:$EQ$108,92,0))</f>
        <v>0</v>
      </c>
      <c r="I28" s="991" t="s">
        <v>93</v>
      </c>
      <c r="J28" s="992"/>
      <c r="K28" s="993">
        <f>'Result Entry'!$U$2</f>
        <v>45070</v>
      </c>
      <c r="L28" s="994"/>
      <c r="M28" s="995"/>
      <c r="N28" s="1059"/>
    </row>
    <row r="29" spans="1:14" s="114" customFormat="1" ht="18.75" customHeight="1">
      <c r="A29" s="392"/>
      <c r="B29" s="393" t="s">
        <v>91</v>
      </c>
      <c r="C29" s="1096" t="str">
        <f>'Result Entry'!$CP$3</f>
        <v>ART EDU.</v>
      </c>
      <c r="D29" s="1097"/>
      <c r="E29" s="1125"/>
      <c r="F29" s="1115" t="str">
        <f>IF(OR(C29="",$I6="NSO"),"",VLOOKUP($A1,'Result Entry'!$B$9:$EQ$108,138,0))</f>
        <v>0/100</v>
      </c>
      <c r="G29" s="1125"/>
      <c r="H29" s="1127">
        <f>IF(OR(C29="",$I6="NSO"),"",VLOOKUP($A1,'Result Entry'!$B$9:$EQ$108,100,0))</f>
        <v>0</v>
      </c>
      <c r="I29" s="996"/>
      <c r="J29" s="997"/>
      <c r="K29" s="997"/>
      <c r="L29" s="997"/>
      <c r="M29" s="998"/>
      <c r="N29" s="1059"/>
    </row>
    <row r="30" spans="1:14" s="114" customFormat="1" ht="18.75" customHeight="1">
      <c r="A30" s="392"/>
      <c r="B30" s="393"/>
      <c r="C30" s="1096" t="str">
        <f>'Result Entry'!$CX$3</f>
        <v>H&amp;P. EDU.</v>
      </c>
      <c r="D30" s="1097"/>
      <c r="E30" s="1125"/>
      <c r="F30" s="1115" t="str">
        <f>IF(OR(C30="",$I6="NSO"),"",VLOOKUP($A1,'Result Entry'!$B$9:$EQ$108,142,0))</f>
        <v>0/100</v>
      </c>
      <c r="G30" s="1125"/>
      <c r="H30" s="1127">
        <f>IF(OR(C30="",$I6="NSO"),"",VLOOKUP($A1,'Result Entry'!$B$9:$EQ$108,108,0))</f>
        <v>0</v>
      </c>
      <c r="I30" s="999"/>
      <c r="J30" s="1000"/>
      <c r="K30" s="1000"/>
      <c r="L30" s="1000"/>
      <c r="M30" s="1001"/>
      <c r="N30" s="1059"/>
    </row>
    <row r="31" spans="1:14" s="114" customFormat="1" ht="23.25" customHeight="1" thickBot="1">
      <c r="A31" s="392"/>
      <c r="B31" s="393" t="s">
        <v>91</v>
      </c>
      <c r="C31" s="1128">
        <f>'Result Entry'!$DF$3</f>
        <v>0</v>
      </c>
      <c r="D31" s="1129"/>
      <c r="E31" s="1130"/>
      <c r="F31" s="1115" t="str">
        <f>IF(OR(C31="",$I6="NSO"),"",VLOOKUP($A1,'Result Entry'!$B$9:$EQ$108,146,0))</f>
        <v>0/0</v>
      </c>
      <c r="G31" s="1125"/>
      <c r="H31" s="1131" t="str">
        <f>IF(OR(C31="",$I6="NSO"),"",VLOOKUP($A1,'Result Entry'!$B$9:$EQ$108,116,0))</f>
        <v/>
      </c>
      <c r="I31" s="1135" t="s">
        <v>86</v>
      </c>
      <c r="J31" s="1136"/>
      <c r="K31" s="1137"/>
      <c r="L31" s="1138"/>
      <c r="M31" s="1139"/>
      <c r="N31" s="1059"/>
    </row>
    <row r="32" spans="1:14" s="114" customFormat="1" ht="23.25" customHeight="1">
      <c r="A32" s="392"/>
      <c r="B32" s="393" t="s">
        <v>91</v>
      </c>
      <c r="C32" s="1005" t="s">
        <v>74</v>
      </c>
      <c r="D32" s="1006"/>
      <c r="E32" s="1006"/>
      <c r="F32" s="1006"/>
      <c r="G32" s="1006"/>
      <c r="H32" s="1007"/>
      <c r="I32" s="1143" t="s">
        <v>184</v>
      </c>
      <c r="J32" s="1144"/>
      <c r="K32" s="1140"/>
      <c r="L32" s="1141"/>
      <c r="M32" s="1142"/>
      <c r="N32" s="1059"/>
    </row>
    <row r="33" spans="1:14" s="114" customFormat="1" ht="23.25" customHeight="1">
      <c r="A33" s="392"/>
      <c r="B33" s="393" t="s">
        <v>91</v>
      </c>
      <c r="C33" s="399" t="s">
        <v>37</v>
      </c>
      <c r="D33" s="1008" t="s">
        <v>80</v>
      </c>
      <c r="E33" s="1009"/>
      <c r="F33" s="1008" t="s">
        <v>81</v>
      </c>
      <c r="G33" s="1010"/>
      <c r="H33" s="1011"/>
      <c r="I33" s="1145" t="s">
        <v>185</v>
      </c>
      <c r="J33" s="1146"/>
      <c r="K33" s="1002"/>
      <c r="L33" s="1003"/>
      <c r="M33" s="1004"/>
      <c r="N33" s="1059"/>
    </row>
    <row r="34" spans="1:14" s="114" customFormat="1" ht="18.75" customHeight="1">
      <c r="A34" s="392"/>
      <c r="B34" s="393" t="s">
        <v>91</v>
      </c>
      <c r="C34" s="1114" t="s">
        <v>75</v>
      </c>
      <c r="D34" s="1115" t="s">
        <v>164</v>
      </c>
      <c r="E34" s="1116"/>
      <c r="F34" s="1115" t="s">
        <v>82</v>
      </c>
      <c r="G34" s="1117"/>
      <c r="H34" s="1118"/>
      <c r="I34" s="971" t="s">
        <v>87</v>
      </c>
      <c r="J34" s="972"/>
      <c r="K34" s="972"/>
      <c r="L34" s="972"/>
      <c r="M34" s="973"/>
      <c r="N34" s="1059"/>
    </row>
    <row r="35" spans="1:14" s="114" customFormat="1" ht="18.75" customHeight="1">
      <c r="A35" s="392"/>
      <c r="B35" s="393" t="s">
        <v>91</v>
      </c>
      <c r="C35" s="1119" t="s">
        <v>76</v>
      </c>
      <c r="D35" s="1115" t="s">
        <v>165</v>
      </c>
      <c r="E35" s="1116"/>
      <c r="F35" s="1115" t="s">
        <v>83</v>
      </c>
      <c r="G35" s="1117"/>
      <c r="H35" s="1118"/>
      <c r="I35" s="974"/>
      <c r="J35" s="975"/>
      <c r="K35" s="975"/>
      <c r="L35" s="975"/>
      <c r="M35" s="976"/>
      <c r="N35" s="1059"/>
    </row>
    <row r="36" spans="1:14" s="114" customFormat="1" ht="18.75" customHeight="1">
      <c r="A36" s="392"/>
      <c r="B36" s="393" t="s">
        <v>91</v>
      </c>
      <c r="C36" s="1119" t="s">
        <v>78</v>
      </c>
      <c r="D36" s="1115" t="s">
        <v>166</v>
      </c>
      <c r="E36" s="1116"/>
      <c r="F36" s="1115" t="s">
        <v>84</v>
      </c>
      <c r="G36" s="1117"/>
      <c r="H36" s="1118"/>
      <c r="I36" s="974"/>
      <c r="J36" s="975"/>
      <c r="K36" s="975"/>
      <c r="L36" s="975"/>
      <c r="M36" s="976"/>
      <c r="N36" s="1059"/>
    </row>
    <row r="37" spans="1:14" s="114" customFormat="1" ht="18.75" customHeight="1">
      <c r="A37" s="392"/>
      <c r="B37" s="393" t="s">
        <v>91</v>
      </c>
      <c r="C37" s="1119" t="s">
        <v>77</v>
      </c>
      <c r="D37" s="1115" t="s">
        <v>167</v>
      </c>
      <c r="E37" s="1116"/>
      <c r="F37" s="1115" t="s">
        <v>169</v>
      </c>
      <c r="G37" s="1117"/>
      <c r="H37" s="1118"/>
      <c r="I37" s="977"/>
      <c r="J37" s="978"/>
      <c r="K37" s="978"/>
      <c r="L37" s="978"/>
      <c r="M37" s="979"/>
      <c r="N37" s="1059"/>
    </row>
    <row r="38" spans="1:14" s="114" customFormat="1" ht="18.75" customHeight="1" thickBot="1">
      <c r="A38" s="392"/>
      <c r="B38" s="400" t="s">
        <v>91</v>
      </c>
      <c r="C38" s="1120" t="s">
        <v>79</v>
      </c>
      <c r="D38" s="1121" t="s">
        <v>168</v>
      </c>
      <c r="E38" s="1122"/>
      <c r="F38" s="1121" t="s">
        <v>85</v>
      </c>
      <c r="G38" s="1123"/>
      <c r="H38" s="1124"/>
      <c r="I38" s="1132" t="s">
        <v>118</v>
      </c>
      <c r="J38" s="1133"/>
      <c r="K38" s="1133"/>
      <c r="L38" s="1133"/>
      <c r="M38" s="1134"/>
      <c r="N38" s="1059"/>
    </row>
    <row r="39" spans="1:14" s="114" customFormat="1" ht="11.25" customHeight="1" thickBot="1">
      <c r="A39" s="980"/>
      <c r="B39" s="980"/>
      <c r="C39" s="980"/>
      <c r="D39" s="980"/>
      <c r="E39" s="980"/>
      <c r="F39" s="980"/>
      <c r="G39" s="980"/>
      <c r="H39" s="980"/>
      <c r="I39" s="980"/>
      <c r="J39" s="980"/>
      <c r="K39" s="980"/>
      <c r="L39" s="980"/>
      <c r="M39" s="980"/>
      <c r="N39" s="1059"/>
    </row>
    <row r="40" spans="1:14" s="391" customFormat="1" ht="25.5" customHeight="1" thickBot="1">
      <c r="A40" s="403">
        <f>A1+1</f>
        <v>2</v>
      </c>
      <c r="B40" s="1056" t="str">
        <f>B1</f>
        <v>Department Of Sanskrit Education, Rajasthan</v>
      </c>
      <c r="C40" s="1057"/>
      <c r="D40" s="1057"/>
      <c r="E40" s="1057"/>
      <c r="F40" s="1057"/>
      <c r="G40" s="1057"/>
      <c r="H40" s="1057"/>
      <c r="I40" s="1057"/>
      <c r="J40" s="1057"/>
      <c r="K40" s="1057"/>
      <c r="L40" s="1057"/>
      <c r="M40" s="1058"/>
      <c r="N40" s="1059"/>
    </row>
    <row r="41" spans="1:14" ht="60" customHeight="1">
      <c r="A41" s="15"/>
      <c r="B41" s="1060" t="str">
        <f>IF(I45&gt;0,CONCATENATE(C45,I45),0)</f>
        <v>Roll No.:-302</v>
      </c>
      <c r="C41" s="1062"/>
      <c r="D41" s="1064" t="str">
        <f>Master!$E$8</f>
        <v>Govt.Sr.Sec.Sch. Raimalwada</v>
      </c>
      <c r="E41" s="1065"/>
      <c r="F41" s="1065"/>
      <c r="G41" s="1065"/>
      <c r="H41" s="1065"/>
      <c r="I41" s="1065"/>
      <c r="J41" s="1065"/>
      <c r="K41" s="1065"/>
      <c r="L41" s="1065"/>
      <c r="M41" s="1066"/>
      <c r="N41" s="1059"/>
    </row>
    <row r="42" spans="1:14" ht="35.25" customHeight="1" thickBot="1">
      <c r="A42" s="15"/>
      <c r="B42" s="1061"/>
      <c r="C42" s="1063"/>
      <c r="D42" s="1067" t="str">
        <f>Master!$E$11</f>
        <v>P.S.-Bapini (Jodhpur)</v>
      </c>
      <c r="E42" s="1067"/>
      <c r="F42" s="1067"/>
      <c r="G42" s="1067"/>
      <c r="H42" s="1067"/>
      <c r="I42" s="1067"/>
      <c r="J42" s="1067"/>
      <c r="K42" s="1067"/>
      <c r="L42" s="1067"/>
      <c r="M42" s="1068"/>
      <c r="N42" s="1059"/>
    </row>
    <row r="43" spans="1:14" ht="31.5" customHeight="1">
      <c r="A43" s="15"/>
      <c r="B43" s="402"/>
      <c r="C43" s="1069" t="s">
        <v>60</v>
      </c>
      <c r="D43" s="1070"/>
      <c r="E43" s="1070"/>
      <c r="F43" s="1070"/>
      <c r="G43" s="1070"/>
      <c r="H43" s="1070"/>
      <c r="I43" s="1071"/>
      <c r="J43" s="1072" t="s">
        <v>88</v>
      </c>
      <c r="K43" s="1072"/>
      <c r="L43" s="1073">
        <f>Master!$E$14</f>
        <v>810000000</v>
      </c>
      <c r="M43" s="1074"/>
      <c r="N43" s="1059"/>
    </row>
    <row r="44" spans="1:14" ht="18" customHeight="1" thickBot="1">
      <c r="A44" s="15"/>
      <c r="B44" s="188"/>
      <c r="C44" s="1069"/>
      <c r="D44" s="1070"/>
      <c r="E44" s="1070"/>
      <c r="F44" s="1070"/>
      <c r="G44" s="1070"/>
      <c r="H44" s="1070"/>
      <c r="I44" s="1071"/>
      <c r="J44" s="1075" t="s">
        <v>61</v>
      </c>
      <c r="K44" s="1076"/>
      <c r="L44" s="1079" t="str">
        <f>Master!$E$6</f>
        <v>2022-23</v>
      </c>
      <c r="M44" s="1080"/>
      <c r="N44" s="1059"/>
    </row>
    <row r="45" spans="1:14" ht="20.25" customHeight="1" thickBot="1">
      <c r="A45" s="15"/>
      <c r="B45" s="188"/>
      <c r="C45" s="1160" t="s">
        <v>119</v>
      </c>
      <c r="D45" s="1161"/>
      <c r="E45" s="1161"/>
      <c r="F45" s="1161"/>
      <c r="G45" s="1161"/>
      <c r="H45" s="1161"/>
      <c r="I45" s="1162">
        <f>VLOOKUP($A40,'Result Entry'!$B$9:$F$108,5,0)</f>
        <v>302</v>
      </c>
      <c r="J45" s="1077"/>
      <c r="K45" s="1078"/>
      <c r="L45" s="1081"/>
      <c r="M45" s="1082"/>
      <c r="N45" s="1059"/>
    </row>
    <row r="46" spans="1:14" s="114" customFormat="1" ht="19.5" customHeight="1">
      <c r="A46" s="392"/>
      <c r="B46" s="393" t="s">
        <v>91</v>
      </c>
      <c r="C46" s="1090" t="s">
        <v>21</v>
      </c>
      <c r="D46" s="1091"/>
      <c r="E46" s="1091"/>
      <c r="F46" s="1092"/>
      <c r="G46" s="1093" t="s">
        <v>1</v>
      </c>
      <c r="H46" s="1094">
        <f>VLOOKUP($A40,'Result Entry'!$B$9:$EQ$108,3,0)</f>
        <v>2</v>
      </c>
      <c r="I46" s="1094"/>
      <c r="J46" s="1094"/>
      <c r="K46" s="1094"/>
      <c r="L46" s="1094"/>
      <c r="M46" s="1095"/>
      <c r="N46" s="1059"/>
    </row>
    <row r="47" spans="1:14" s="114" customFormat="1" ht="19.5" customHeight="1">
      <c r="A47" s="392"/>
      <c r="B47" s="393" t="s">
        <v>91</v>
      </c>
      <c r="C47" s="1096" t="s">
        <v>23</v>
      </c>
      <c r="D47" s="1097"/>
      <c r="E47" s="1097"/>
      <c r="F47" s="1098"/>
      <c r="G47" s="1099" t="s">
        <v>1</v>
      </c>
      <c r="H47" s="1100" t="str">
        <f>VLOOKUP($A40,'Result Entry'!$B$9:$EQ$108,6,0)</f>
        <v>f</v>
      </c>
      <c r="I47" s="1100"/>
      <c r="J47" s="1100"/>
      <c r="K47" s="1100"/>
      <c r="L47" s="1100"/>
      <c r="M47" s="1101"/>
      <c r="N47" s="1059"/>
    </row>
    <row r="48" spans="1:14" s="114" customFormat="1" ht="19.5" customHeight="1">
      <c r="A48" s="392"/>
      <c r="B48" s="393" t="s">
        <v>91</v>
      </c>
      <c r="C48" s="1096" t="s">
        <v>24</v>
      </c>
      <c r="D48" s="1097"/>
      <c r="E48" s="1097"/>
      <c r="F48" s="1098"/>
      <c r="G48" s="1099" t="s">
        <v>1</v>
      </c>
      <c r="H48" s="1100" t="str">
        <f>VLOOKUP($A40,'Result Entry'!$B$9:$EQ$108,7,0)</f>
        <v>Father's Name</v>
      </c>
      <c r="I48" s="1100"/>
      <c r="J48" s="1100"/>
      <c r="K48" s="1100"/>
      <c r="L48" s="1100"/>
      <c r="M48" s="1101"/>
      <c r="N48" s="1059"/>
    </row>
    <row r="49" spans="1:14" s="114" customFormat="1" ht="19.5" customHeight="1">
      <c r="A49" s="392"/>
      <c r="B49" s="393" t="s">
        <v>91</v>
      </c>
      <c r="C49" s="1096" t="s">
        <v>62</v>
      </c>
      <c r="D49" s="1097"/>
      <c r="E49" s="1097"/>
      <c r="F49" s="1098"/>
      <c r="G49" s="1099" t="s">
        <v>1</v>
      </c>
      <c r="H49" s="1100" t="str">
        <f>VLOOKUP($A40,'Result Entry'!$B$9:$EQ$108,8,0)</f>
        <v>f</v>
      </c>
      <c r="I49" s="1100"/>
      <c r="J49" s="1100"/>
      <c r="K49" s="1100"/>
      <c r="L49" s="1100"/>
      <c r="M49" s="1101"/>
      <c r="N49" s="1059"/>
    </row>
    <row r="50" spans="1:14" s="114" customFormat="1" ht="19.5" customHeight="1">
      <c r="A50" s="392"/>
      <c r="B50" s="393" t="s">
        <v>91</v>
      </c>
      <c r="C50" s="1096" t="s">
        <v>63</v>
      </c>
      <c r="D50" s="1097"/>
      <c r="E50" s="1097"/>
      <c r="F50" s="1098"/>
      <c r="G50" s="1099" t="s">
        <v>1</v>
      </c>
      <c r="H50" s="1102" t="str">
        <f>CONCATENATE('Result Entry'!$F$4,'Result Entry'!$I$4)</f>
        <v>2(A)</v>
      </c>
      <c r="I50" s="1100"/>
      <c r="J50" s="1100"/>
      <c r="K50" s="1100"/>
      <c r="L50" s="1100"/>
      <c r="M50" s="1101"/>
      <c r="N50" s="1059"/>
    </row>
    <row r="51" spans="1:14" s="114" customFormat="1" ht="19.5" customHeight="1" thickBot="1">
      <c r="A51" s="392"/>
      <c r="B51" s="393" t="s">
        <v>91</v>
      </c>
      <c r="C51" s="1103" t="s">
        <v>26</v>
      </c>
      <c r="D51" s="1104"/>
      <c r="E51" s="1104"/>
      <c r="F51" s="1105"/>
      <c r="G51" s="1106" t="s">
        <v>1</v>
      </c>
      <c r="H51" s="1107">
        <f>VLOOKUP($A40,'Result Entry'!$B$9:$EQ$108,9,0)</f>
        <v>36012</v>
      </c>
      <c r="I51" s="1107"/>
      <c r="J51" s="1107"/>
      <c r="K51" s="1107"/>
      <c r="L51" s="1107"/>
      <c r="M51" s="1108"/>
      <c r="N51" s="1059"/>
    </row>
    <row r="52" spans="1:14" s="114" customFormat="1" ht="37.5" customHeight="1">
      <c r="A52" s="392"/>
      <c r="B52" s="394" t="s">
        <v>91</v>
      </c>
      <c r="C52" s="1005" t="s">
        <v>64</v>
      </c>
      <c r="D52" s="1038"/>
      <c r="E52" s="498" t="str">
        <f>'Result Entry'!$K$6</f>
        <v>First Test</v>
      </c>
      <c r="F52" s="499" t="str">
        <f>'Result Entry'!$L$6</f>
        <v>Second Test</v>
      </c>
      <c r="G52" s="499" t="str">
        <f>'Result Entry'!$M$6</f>
        <v>Third Test</v>
      </c>
      <c r="H52" s="1083" t="s">
        <v>65</v>
      </c>
      <c r="I52" s="1085" t="s">
        <v>183</v>
      </c>
      <c r="J52" s="493" t="s">
        <v>32</v>
      </c>
      <c r="K52" s="1039" t="s">
        <v>112</v>
      </c>
      <c r="L52" s="1040"/>
      <c r="M52" s="1084" t="s">
        <v>113</v>
      </c>
      <c r="N52" s="1059"/>
    </row>
    <row r="53" spans="1:14" s="114" customFormat="1" ht="22.5" customHeight="1" thickBot="1">
      <c r="A53" s="392"/>
      <c r="B53" s="394" t="s">
        <v>91</v>
      </c>
      <c r="C53" s="1041" t="s">
        <v>66</v>
      </c>
      <c r="D53" s="1042"/>
      <c r="E53" s="504">
        <f>'Result Entry'!$K$7</f>
        <v>10</v>
      </c>
      <c r="F53" s="505">
        <f>'Result Entry'!$L$7</f>
        <v>10</v>
      </c>
      <c r="G53" s="545">
        <f>'Result Entry'!$M$7</f>
        <v>10</v>
      </c>
      <c r="H53" s="506">
        <f>'Result Entry'!$R$7</f>
        <v>70</v>
      </c>
      <c r="I53" s="507">
        <f>SUM(E53:H53)</f>
        <v>100</v>
      </c>
      <c r="J53" s="508">
        <f>'Result Entry'!$V$7</f>
        <v>100</v>
      </c>
      <c r="K53" s="1043">
        <f>I53+J53</f>
        <v>200</v>
      </c>
      <c r="L53" s="1044"/>
      <c r="M53" s="1086" t="s">
        <v>36</v>
      </c>
      <c r="N53" s="1059"/>
    </row>
    <row r="54" spans="1:14" s="114" customFormat="1" ht="22.5" customHeight="1">
      <c r="A54" s="392"/>
      <c r="B54" s="394" t="s">
        <v>91</v>
      </c>
      <c r="C54" s="1045" t="str">
        <f>'Result Entry'!$K$3</f>
        <v>Hindi</v>
      </c>
      <c r="D54" s="1046"/>
      <c r="E54" s="500">
        <f>IF(OR(C54="",$I45="NSO"),"",VLOOKUP($A40,'Result Entry'!$B$9:$EQ$108,10,0))</f>
        <v>0</v>
      </c>
      <c r="F54" s="501">
        <f>IF(OR(C54="",$I45="NSO"),"",VLOOKUP($A40,'Result Entry'!$B$9:$EQ$108,11,0))</f>
        <v>0</v>
      </c>
      <c r="G54" s="544">
        <f>IF(OR(C54="",$I45="NSO"),"",VLOOKUP($A40,'Result Entry'!$B$9:$EQ$108,12,0))</f>
        <v>0</v>
      </c>
      <c r="H54" s="494">
        <f>IF(OR(C54="",$I45="NSO"),"",VLOOKUP($A40,'Result Entry'!$B$9:$EQ$108,17,0))</f>
        <v>0</v>
      </c>
      <c r="I54" s="395">
        <f t="shared" ref="I54:I58" si="3">SUM(E54:H54)</f>
        <v>0</v>
      </c>
      <c r="J54" s="495">
        <f>IF(OR(C54="",$I45="NSO"),"",VLOOKUP($A40,'Result Entry'!$B$9:$EQ$108,21,0))</f>
        <v>0</v>
      </c>
      <c r="K54" s="1047">
        <f>SUM(I54,J54)</f>
        <v>0</v>
      </c>
      <c r="L54" s="1048"/>
      <c r="M54" s="396">
        <f>IF(OR(C54="",$I45="NSO"),"",VLOOKUP($A40,'Result Entry'!$B$9:$EQ$108,24,0))</f>
        <v>0</v>
      </c>
      <c r="N54" s="1059"/>
    </row>
    <row r="55" spans="1:14" s="114" customFormat="1" ht="22.5" customHeight="1">
      <c r="A55" s="392"/>
      <c r="B55" s="394" t="s">
        <v>91</v>
      </c>
      <c r="C55" s="990" t="str">
        <f>'Result Entry'!$Z$3</f>
        <v>Mathematics</v>
      </c>
      <c r="D55" s="1049"/>
      <c r="E55" s="502">
        <f>IF(OR(C55="",$I45="NSO"),"",VLOOKUP($A40,'Result Entry'!$B$9:$EQ$108,25,0))</f>
        <v>0</v>
      </c>
      <c r="F55" s="503">
        <f>IF(OR(C55="",$I45="NSO"),"",VLOOKUP($A40,'Result Entry'!$B$9:$EQ$108,26,0))</f>
        <v>0</v>
      </c>
      <c r="G55" s="542">
        <f>IF(OR(C55="",$I45="NSO"),"",VLOOKUP($A40,'Result Entry'!$B$9:$EQ$108,27,0))</f>
        <v>0</v>
      </c>
      <c r="H55" s="494">
        <f>IF(OR(C55="",$I45="NSO"),"",VLOOKUP($A40,'Result Entry'!$B$9:$EQ$108,32,0))</f>
        <v>0</v>
      </c>
      <c r="I55" s="395">
        <f t="shared" si="3"/>
        <v>0</v>
      </c>
      <c r="J55" s="495">
        <f>IF(OR(C55="",$I45="NSO"),"",VLOOKUP($A40,'Result Entry'!$B$9:$EQ$108,36,0))</f>
        <v>0</v>
      </c>
      <c r="K55" s="1050">
        <f t="shared" ref="K55:K60" si="4">SUM(I55,J55)</f>
        <v>0</v>
      </c>
      <c r="L55" s="1051"/>
      <c r="M55" s="396">
        <f>IF(OR(C55="",$I45="NSO"),"",VLOOKUP($A40,'Result Entry'!$B$9:$EQ$108,39,0))</f>
        <v>0</v>
      </c>
      <c r="N55" s="1059"/>
    </row>
    <row r="56" spans="1:14" s="114" customFormat="1" ht="22.5" customHeight="1" thickBot="1">
      <c r="A56" s="392"/>
      <c r="B56" s="394" t="s">
        <v>91</v>
      </c>
      <c r="C56" s="1052" t="str">
        <f>'Result Entry'!$BD$3</f>
        <v>Env. Study</v>
      </c>
      <c r="D56" s="1053"/>
      <c r="E56" s="509">
        <f>IF(OR(C56="",$I45="NSO"),"",VLOOKUP($A40,'Result Entry'!$B$9:$EQ$108,55,0))</f>
        <v>0</v>
      </c>
      <c r="F56" s="510">
        <f>IF(OR(C56="",$I45="NSO"),"",VLOOKUP($A40,'Result Entry'!$B$9:$EQ$108,56,0))</f>
        <v>0</v>
      </c>
      <c r="G56" s="511">
        <f>IF(OR(C56="",$I45="NSO"),"",VLOOKUP($A40,'Result Entry'!$B$9:$EQ$108,57,0))</f>
        <v>0</v>
      </c>
      <c r="H56" s="512">
        <f>IF(OR(C54="",$I45="NSO"),"",VLOOKUP($A40,'Result Entry'!$B$9:$EQ$108,62,0))</f>
        <v>0</v>
      </c>
      <c r="I56" s="513">
        <f t="shared" si="3"/>
        <v>0</v>
      </c>
      <c r="J56" s="514">
        <f>IF(OR(C55="",$I45="NSO"),"",VLOOKUP($A40,'Result Entry'!$B$9:$EQ$108,66,0))</f>
        <v>0</v>
      </c>
      <c r="K56" s="1054">
        <f t="shared" si="4"/>
        <v>0</v>
      </c>
      <c r="L56" s="1055"/>
      <c r="M56" s="515">
        <f>IF(OR(C55="",$I45="NSO"),"",VLOOKUP($A40,'Result Entry'!$B$9:$EQ$108,69,0))</f>
        <v>0</v>
      </c>
      <c r="N56" s="1059"/>
    </row>
    <row r="57" spans="1:14" s="114" customFormat="1" ht="22.5" customHeight="1">
      <c r="A57" s="392"/>
      <c r="B57" s="394" t="s">
        <v>91</v>
      </c>
      <c r="C57" s="1016" t="s">
        <v>66</v>
      </c>
      <c r="D57" s="1017"/>
      <c r="E57" s="519">
        <f>'Result Entry'!$AO$7</f>
        <v>5</v>
      </c>
      <c r="F57" s="520">
        <f>'Result Entry'!$AP$7</f>
        <v>5</v>
      </c>
      <c r="G57" s="541">
        <f>'Result Entry'!$AQ$7</f>
        <v>5</v>
      </c>
      <c r="H57" s="521">
        <f>'Result Entry'!$AV$7</f>
        <v>35</v>
      </c>
      <c r="I57" s="522">
        <f t="shared" si="3"/>
        <v>50</v>
      </c>
      <c r="J57" s="523">
        <f>'Result Entry'!$AZ$7</f>
        <v>50</v>
      </c>
      <c r="K57" s="1018">
        <f t="shared" si="4"/>
        <v>100</v>
      </c>
      <c r="L57" s="1019"/>
      <c r="M57" s="1087" t="s">
        <v>36</v>
      </c>
      <c r="N57" s="1059"/>
    </row>
    <row r="58" spans="1:14" s="114" customFormat="1" ht="22.5" customHeight="1" thickBot="1">
      <c r="A58" s="392"/>
      <c r="B58" s="394" t="s">
        <v>91</v>
      </c>
      <c r="C58" s="1012" t="str">
        <f>'Result Entry'!$AO$3</f>
        <v>English</v>
      </c>
      <c r="D58" s="1013"/>
      <c r="E58" s="517">
        <f>IF(OR(C58="",$I45="NSO"),"",VLOOKUP($A40,'Result Entry'!$B$9:$EQ$108,40,0))</f>
        <v>0</v>
      </c>
      <c r="F58" s="518">
        <f>IF(OR(C58="",$I45="NSO"),"",VLOOKUP($A40,'Result Entry'!$B$9:$EQ$108,41,0))</f>
        <v>0</v>
      </c>
      <c r="G58" s="546">
        <f>IF(OR(C58="",$I45="NSO"),"",VLOOKUP($A40,'Result Entry'!$B$9:$EQ$108,42,0))</f>
        <v>0</v>
      </c>
      <c r="H58" s="401">
        <f>IF(OR(C58="",$I45="NSO"),"",VLOOKUP($A40,'Result Entry'!$B$9:$EQ$108,47,0))</f>
        <v>0</v>
      </c>
      <c r="I58" s="496">
        <f t="shared" si="3"/>
        <v>0</v>
      </c>
      <c r="J58" s="497">
        <f>IF(OR(C58="",$I45="NSO"),"",VLOOKUP($A40,'Result Entry'!$B$9:$EQ$108,51,0))</f>
        <v>0</v>
      </c>
      <c r="K58" s="1014">
        <f t="shared" si="4"/>
        <v>0</v>
      </c>
      <c r="L58" s="1015"/>
      <c r="M58" s="516">
        <f>IF(OR(C58="",$I45="NSO"),"",VLOOKUP($A40,'Result Entry'!$B$9:$EQ$108,54,0))</f>
        <v>0</v>
      </c>
      <c r="N58" s="1059"/>
    </row>
    <row r="59" spans="1:14" s="114" customFormat="1" ht="22.5" customHeight="1">
      <c r="A59" s="392"/>
      <c r="B59" s="394" t="s">
        <v>91</v>
      </c>
      <c r="C59" s="1016" t="s">
        <v>66</v>
      </c>
      <c r="D59" s="1017"/>
      <c r="E59" s="519">
        <f>'Result Entry'!$BS$7</f>
        <v>10</v>
      </c>
      <c r="F59" s="520">
        <f>'Result Entry'!$BT$7</f>
        <v>10</v>
      </c>
      <c r="G59" s="541">
        <f>'Result Entry'!$BU$7</f>
        <v>10</v>
      </c>
      <c r="H59" s="521">
        <f>'Result Entry'!$BZ$7</f>
        <v>70</v>
      </c>
      <c r="I59" s="522">
        <f>SUM(E59:H59)</f>
        <v>100</v>
      </c>
      <c r="J59" s="523">
        <f>'Result Entry'!$CD$7</f>
        <v>100</v>
      </c>
      <c r="K59" s="1018">
        <f t="shared" si="4"/>
        <v>200</v>
      </c>
      <c r="L59" s="1019"/>
      <c r="M59" s="1087" t="s">
        <v>36</v>
      </c>
      <c r="N59" s="1059"/>
    </row>
    <row r="60" spans="1:14" s="114" customFormat="1" ht="22.5" customHeight="1" thickBot="1">
      <c r="A60" s="392"/>
      <c r="B60" s="394" t="s">
        <v>91</v>
      </c>
      <c r="C60" s="1012" t="str">
        <f>'Result Entry'!$BS$3</f>
        <v>Sanskrit/Urdu</v>
      </c>
      <c r="D60" s="1013"/>
      <c r="E60" s="517">
        <f>IF(OR(C60="",$I45="NSO"),"",VLOOKUP($A40,'Result Entry'!$B$9:$EQ$108,70,0))</f>
        <v>0</v>
      </c>
      <c r="F60" s="518">
        <f>IF(OR(C60="",$I45="NSO"),"",VLOOKUP($A40,'Result Entry'!$B$9:$EQ$108,71,0))</f>
        <v>0</v>
      </c>
      <c r="G60" s="546">
        <f>IF(OR(C60="",$I45="NSO"),"",VLOOKUP($A40,'Result Entry'!$B$9:$EQ$108,72,0))</f>
        <v>0</v>
      </c>
      <c r="H60" s="401">
        <f>IF(OR(C60="",$I45="NSO"),"",VLOOKUP($A40,'Result Entry'!$B$9:$EQ$108,77,0))</f>
        <v>0</v>
      </c>
      <c r="I60" s="496">
        <f t="shared" ref="I60" si="5">SUM(E60:H60)</f>
        <v>0</v>
      </c>
      <c r="J60" s="497">
        <f>IF(OR(C60="",$I45="NSO"),"",VLOOKUP($A40,'Result Entry'!$B$9:$EQ$108,81,0))</f>
        <v>0</v>
      </c>
      <c r="K60" s="1014">
        <f t="shared" si="4"/>
        <v>0</v>
      </c>
      <c r="L60" s="1015"/>
      <c r="M60" s="516">
        <f>IF(OR(C60="",$I45="NSO"),"",VLOOKUP($A40,'Result Entry'!$B$9:$EQ$108,84,0))</f>
        <v>0</v>
      </c>
      <c r="N60" s="1059"/>
    </row>
    <row r="61" spans="1:14" s="114" customFormat="1" ht="14.25" customHeight="1" thickBot="1">
      <c r="A61" s="392"/>
      <c r="B61" s="394" t="s">
        <v>91</v>
      </c>
      <c r="C61" s="1020"/>
      <c r="D61" s="1021"/>
      <c r="E61" s="1021"/>
      <c r="F61" s="1021"/>
      <c r="G61" s="1021"/>
      <c r="H61" s="1021"/>
      <c r="I61" s="1021"/>
      <c r="J61" s="1021"/>
      <c r="K61" s="1021"/>
      <c r="L61" s="1021"/>
      <c r="M61" s="1022"/>
      <c r="N61" s="1059"/>
    </row>
    <row r="62" spans="1:14" s="114" customFormat="1" ht="39" customHeight="1">
      <c r="A62" s="392"/>
      <c r="B62" s="394" t="s">
        <v>91</v>
      </c>
      <c r="C62" s="1023" t="s">
        <v>114</v>
      </c>
      <c r="D62" s="1024"/>
      <c r="E62" s="1025"/>
      <c r="F62" s="1029" t="s">
        <v>115</v>
      </c>
      <c r="G62" s="1029"/>
      <c r="H62" s="1030" t="s">
        <v>116</v>
      </c>
      <c r="I62" s="1031"/>
      <c r="J62" s="397" t="s">
        <v>51</v>
      </c>
      <c r="K62" s="524" t="s">
        <v>117</v>
      </c>
      <c r="L62" s="543" t="s">
        <v>49</v>
      </c>
      <c r="M62" s="1089" t="s">
        <v>53</v>
      </c>
      <c r="N62" s="1059"/>
    </row>
    <row r="63" spans="1:14" s="114" customFormat="1" ht="18.75" customHeight="1" thickBot="1">
      <c r="A63" s="392"/>
      <c r="B63" s="394" t="s">
        <v>91</v>
      </c>
      <c r="C63" s="1026"/>
      <c r="D63" s="1027"/>
      <c r="E63" s="1028"/>
      <c r="F63" s="1109">
        <f>IF(OR($I45="",$I45="NSO"),"",VLOOKUP($A40,'Result Entry'!$B$9:$EQ$108,120,0))</f>
        <v>900</v>
      </c>
      <c r="G63" s="1110"/>
      <c r="H63" s="1109">
        <f>IF(OR($I45="",$I45="NSO"),"",VLOOKUP($A40,'Result Entry'!$B$9:$EQ$108,121,0))</f>
        <v>0</v>
      </c>
      <c r="I63" s="1110"/>
      <c r="J63" s="1111">
        <f>IF(OR($I45="",$I45="NSO"),"",VLOOKUP($A40,'Result Entry'!$B$9:$EQ$108,122,0))</f>
        <v>0</v>
      </c>
      <c r="K63" s="1112">
        <f>IF(OR($I45="",$I45="NSO"),"",VLOOKUP($A40,'Result Entry'!$B$9:$EQ$108,123,0))</f>
        <v>0</v>
      </c>
      <c r="L63" s="1088" t="str">
        <f>IF(OR($I45="",$I45="NSO"),"",VLOOKUP($A40,'Result Entry'!$B$9:$EQ$108,124,0))</f>
        <v>Promoted</v>
      </c>
      <c r="M63" s="1113" t="str">
        <f>IF(OR($I45="",$I45="NSO"),"",VLOOKUP($A40,'Result Entry'!$B$9:$EQ$108,126,0))</f>
        <v/>
      </c>
      <c r="N63" s="1059"/>
    </row>
    <row r="64" spans="1:14" s="114" customFormat="1" ht="18.75" customHeight="1" thickBot="1">
      <c r="A64" s="392"/>
      <c r="B64" s="393" t="s">
        <v>91</v>
      </c>
      <c r="C64" s="1032"/>
      <c r="D64" s="1033"/>
      <c r="E64" s="1033"/>
      <c r="F64" s="1033"/>
      <c r="G64" s="1033"/>
      <c r="H64" s="1034"/>
      <c r="I64" s="1150" t="s">
        <v>71</v>
      </c>
      <c r="J64" s="1151"/>
      <c r="K64" s="1152">
        <f>IF(OR($I45="",$I45="NSO"),"",VLOOKUP($A40,'Result Entry'!$B$9:$EQ$108,117,0))</f>
        <v>0</v>
      </c>
      <c r="L64" s="1153" t="s">
        <v>90</v>
      </c>
      <c r="M64" s="1154"/>
      <c r="N64" s="1059"/>
    </row>
    <row r="65" spans="1:14" s="114" customFormat="1" ht="18.75" customHeight="1" thickBot="1">
      <c r="A65" s="392"/>
      <c r="B65" s="393" t="s">
        <v>91</v>
      </c>
      <c r="C65" s="1035" t="s">
        <v>70</v>
      </c>
      <c r="D65" s="1036"/>
      <c r="E65" s="1036"/>
      <c r="F65" s="1036"/>
      <c r="G65" s="1036"/>
      <c r="H65" s="1037"/>
      <c r="I65" s="1155" t="s">
        <v>72</v>
      </c>
      <c r="J65" s="1156"/>
      <c r="K65" s="1157">
        <f>IF(OR($I45="",$I45="NSO"),"",VLOOKUP($A40,'Result Entry'!$B$9:$EQ$108,118,0))</f>
        <v>0</v>
      </c>
      <c r="L65" s="1158" t="str">
        <f>IF(OR($I45="",$I45="NSO"),"",VLOOKUP($A40,'Result Entry'!$B$9:$EQ$108,119,0))</f>
        <v/>
      </c>
      <c r="M65" s="1159"/>
      <c r="N65" s="1059"/>
    </row>
    <row r="66" spans="1:14" s="114" customFormat="1" ht="18.75" customHeight="1" thickBot="1">
      <c r="A66" s="392"/>
      <c r="B66" s="393" t="s">
        <v>91</v>
      </c>
      <c r="C66" s="981" t="s">
        <v>64</v>
      </c>
      <c r="D66" s="982"/>
      <c r="E66" s="983"/>
      <c r="F66" s="984" t="s">
        <v>67</v>
      </c>
      <c r="G66" s="985"/>
      <c r="H66" s="398" t="s">
        <v>57</v>
      </c>
      <c r="I66" s="986" t="s">
        <v>73</v>
      </c>
      <c r="J66" s="987"/>
      <c r="K66" s="988">
        <f>IF(OR($I45="",$I45="NSO"),"",VLOOKUP($A40,'Result Entry'!$B$9:$EQ$108,127,0))</f>
        <v>0</v>
      </c>
      <c r="L66" s="988"/>
      <c r="M66" s="989"/>
      <c r="N66" s="1059"/>
    </row>
    <row r="67" spans="1:14" s="114" customFormat="1" ht="18.75" customHeight="1">
      <c r="A67" s="392"/>
      <c r="B67" s="393" t="s">
        <v>91</v>
      </c>
      <c r="C67" s="1096" t="str">
        <f>'Result Entry'!$CH$3</f>
        <v>WORK EXP.</v>
      </c>
      <c r="D67" s="1097"/>
      <c r="E67" s="1125"/>
      <c r="F67" s="1115" t="str">
        <f>IF(OR(C67="",$I45="NSO"),"",VLOOKUP($A40,'Result Entry'!$B$9:$EQ$108,134,0))</f>
        <v>0/100</v>
      </c>
      <c r="G67" s="1125"/>
      <c r="H67" s="1126">
        <f>IF(OR(C67="",$I45="NSO"),"",VLOOKUP($A40,'Result Entry'!$B$9:$EQ$108,92,0))</f>
        <v>0</v>
      </c>
      <c r="I67" s="991" t="s">
        <v>93</v>
      </c>
      <c r="J67" s="992"/>
      <c r="K67" s="993">
        <f>'Result Entry'!$U$2</f>
        <v>45070</v>
      </c>
      <c r="L67" s="994"/>
      <c r="M67" s="995"/>
      <c r="N67" s="1059"/>
    </row>
    <row r="68" spans="1:14" s="114" customFormat="1" ht="18.75" customHeight="1">
      <c r="A68" s="392"/>
      <c r="B68" s="393" t="s">
        <v>91</v>
      </c>
      <c r="C68" s="1096" t="str">
        <f>'Result Entry'!$CP$3</f>
        <v>ART EDU.</v>
      </c>
      <c r="D68" s="1097"/>
      <c r="E68" s="1125"/>
      <c r="F68" s="1115" t="str">
        <f>IF(OR(C68="",$I45="NSO"),"",VLOOKUP($A40,'Result Entry'!$B$9:$EQ$108,138,0))</f>
        <v>0/100</v>
      </c>
      <c r="G68" s="1125"/>
      <c r="H68" s="1127">
        <f>IF(OR(C68="",$I45="NSO"),"",VLOOKUP($A40,'Result Entry'!$B$9:$EQ$108,100,0))</f>
        <v>0</v>
      </c>
      <c r="I68" s="996"/>
      <c r="J68" s="997"/>
      <c r="K68" s="997"/>
      <c r="L68" s="997"/>
      <c r="M68" s="998"/>
      <c r="N68" s="1059"/>
    </row>
    <row r="69" spans="1:14" s="114" customFormat="1" ht="18.75" customHeight="1">
      <c r="A69" s="392"/>
      <c r="B69" s="393"/>
      <c r="C69" s="1096" t="str">
        <f>'Result Entry'!$CX$3</f>
        <v>H&amp;P. EDU.</v>
      </c>
      <c r="D69" s="1097"/>
      <c r="E69" s="1125"/>
      <c r="F69" s="1115" t="str">
        <f>IF(OR(C69="",$I45="NSO"),"",VLOOKUP($A40,'Result Entry'!$B$9:$EQ$108,142,0))</f>
        <v>0/100</v>
      </c>
      <c r="G69" s="1125"/>
      <c r="H69" s="1127">
        <f>IF(OR(C69="",$I45="NSO"),"",VLOOKUP($A40,'Result Entry'!$B$9:$EQ$108,108,0))</f>
        <v>0</v>
      </c>
      <c r="I69" s="999"/>
      <c r="J69" s="1000"/>
      <c r="K69" s="1000"/>
      <c r="L69" s="1000"/>
      <c r="M69" s="1001"/>
      <c r="N69" s="1059"/>
    </row>
    <row r="70" spans="1:14" s="114" customFormat="1" ht="23.25" customHeight="1" thickBot="1">
      <c r="A70" s="392"/>
      <c r="B70" s="393" t="s">
        <v>91</v>
      </c>
      <c r="C70" s="1128">
        <f>'Result Entry'!$DF$3</f>
        <v>0</v>
      </c>
      <c r="D70" s="1129"/>
      <c r="E70" s="1130"/>
      <c r="F70" s="1115" t="str">
        <f>IF(OR(C70="",$I45="NSO"),"",VLOOKUP($A40,'Result Entry'!$B$9:$EQ$108,146,0))</f>
        <v>0/0</v>
      </c>
      <c r="G70" s="1125"/>
      <c r="H70" s="1131" t="str">
        <f>IF(OR(C70="",$I45="NSO"),"",VLOOKUP($A40,'Result Entry'!$B$9:$EQ$108,116,0))</f>
        <v/>
      </c>
      <c r="I70" s="1135" t="s">
        <v>86</v>
      </c>
      <c r="J70" s="1136"/>
      <c r="K70" s="1137"/>
      <c r="L70" s="1138"/>
      <c r="M70" s="1139"/>
      <c r="N70" s="1059"/>
    </row>
    <row r="71" spans="1:14" s="114" customFormat="1" ht="23.25" customHeight="1">
      <c r="A71" s="392"/>
      <c r="B71" s="393" t="s">
        <v>91</v>
      </c>
      <c r="C71" s="1005" t="s">
        <v>74</v>
      </c>
      <c r="D71" s="1006"/>
      <c r="E71" s="1006"/>
      <c r="F71" s="1006"/>
      <c r="G71" s="1006"/>
      <c r="H71" s="1007"/>
      <c r="I71" s="1143" t="s">
        <v>184</v>
      </c>
      <c r="J71" s="1144"/>
      <c r="K71" s="1140"/>
      <c r="L71" s="1141"/>
      <c r="M71" s="1142"/>
      <c r="N71" s="1059"/>
    </row>
    <row r="72" spans="1:14" s="114" customFormat="1" ht="23.25" customHeight="1">
      <c r="A72" s="392"/>
      <c r="B72" s="393" t="s">
        <v>91</v>
      </c>
      <c r="C72" s="399" t="s">
        <v>37</v>
      </c>
      <c r="D72" s="1008" t="s">
        <v>80</v>
      </c>
      <c r="E72" s="1009"/>
      <c r="F72" s="1008" t="s">
        <v>81</v>
      </c>
      <c r="G72" s="1010"/>
      <c r="H72" s="1011"/>
      <c r="I72" s="1145" t="s">
        <v>185</v>
      </c>
      <c r="J72" s="1146"/>
      <c r="K72" s="1002"/>
      <c r="L72" s="1003"/>
      <c r="M72" s="1004"/>
      <c r="N72" s="1059"/>
    </row>
    <row r="73" spans="1:14" s="114" customFormat="1" ht="18.75" customHeight="1">
      <c r="A73" s="392"/>
      <c r="B73" s="393" t="s">
        <v>91</v>
      </c>
      <c r="C73" s="1114" t="s">
        <v>75</v>
      </c>
      <c r="D73" s="1115" t="s">
        <v>164</v>
      </c>
      <c r="E73" s="1116"/>
      <c r="F73" s="1115" t="s">
        <v>82</v>
      </c>
      <c r="G73" s="1117"/>
      <c r="H73" s="1118"/>
      <c r="I73" s="971" t="s">
        <v>87</v>
      </c>
      <c r="J73" s="972"/>
      <c r="K73" s="972"/>
      <c r="L73" s="972"/>
      <c r="M73" s="973"/>
      <c r="N73" s="1059"/>
    </row>
    <row r="74" spans="1:14" s="114" customFormat="1" ht="18.75" customHeight="1">
      <c r="A74" s="392"/>
      <c r="B74" s="393" t="s">
        <v>91</v>
      </c>
      <c r="C74" s="1119" t="s">
        <v>76</v>
      </c>
      <c r="D74" s="1115" t="s">
        <v>165</v>
      </c>
      <c r="E74" s="1116"/>
      <c r="F74" s="1115" t="s">
        <v>83</v>
      </c>
      <c r="G74" s="1117"/>
      <c r="H74" s="1118"/>
      <c r="I74" s="974"/>
      <c r="J74" s="975"/>
      <c r="K74" s="975"/>
      <c r="L74" s="975"/>
      <c r="M74" s="976"/>
      <c r="N74" s="1059"/>
    </row>
    <row r="75" spans="1:14" s="114" customFormat="1" ht="18.75" customHeight="1">
      <c r="A75" s="392"/>
      <c r="B75" s="393" t="s">
        <v>91</v>
      </c>
      <c r="C75" s="1119" t="s">
        <v>78</v>
      </c>
      <c r="D75" s="1115" t="s">
        <v>166</v>
      </c>
      <c r="E75" s="1116"/>
      <c r="F75" s="1115" t="s">
        <v>84</v>
      </c>
      <c r="G75" s="1117"/>
      <c r="H75" s="1118"/>
      <c r="I75" s="974"/>
      <c r="J75" s="975"/>
      <c r="K75" s="975"/>
      <c r="L75" s="975"/>
      <c r="M75" s="976"/>
      <c r="N75" s="1059"/>
    </row>
    <row r="76" spans="1:14" s="114" customFormat="1" ht="18.75" customHeight="1">
      <c r="A76" s="392"/>
      <c r="B76" s="393" t="s">
        <v>91</v>
      </c>
      <c r="C76" s="1119" t="s">
        <v>77</v>
      </c>
      <c r="D76" s="1115" t="s">
        <v>167</v>
      </c>
      <c r="E76" s="1116"/>
      <c r="F76" s="1115" t="s">
        <v>169</v>
      </c>
      <c r="G76" s="1117"/>
      <c r="H76" s="1118"/>
      <c r="I76" s="977"/>
      <c r="J76" s="978"/>
      <c r="K76" s="978"/>
      <c r="L76" s="978"/>
      <c r="M76" s="979"/>
      <c r="N76" s="1059"/>
    </row>
    <row r="77" spans="1:14" s="114" customFormat="1" ht="18.75" customHeight="1" thickBot="1">
      <c r="A77" s="392"/>
      <c r="B77" s="400" t="s">
        <v>91</v>
      </c>
      <c r="C77" s="1120" t="s">
        <v>79</v>
      </c>
      <c r="D77" s="1121" t="s">
        <v>168</v>
      </c>
      <c r="E77" s="1122"/>
      <c r="F77" s="1121" t="s">
        <v>85</v>
      </c>
      <c r="G77" s="1123"/>
      <c r="H77" s="1124"/>
      <c r="I77" s="1132" t="s">
        <v>118</v>
      </c>
      <c r="J77" s="1133"/>
      <c r="K77" s="1133"/>
      <c r="L77" s="1133"/>
      <c r="M77" s="1134"/>
      <c r="N77" s="1059"/>
    </row>
    <row r="78" spans="1:14" s="114" customFormat="1" ht="11.25" customHeight="1" thickBot="1">
      <c r="A78" s="980"/>
      <c r="B78" s="980"/>
      <c r="C78" s="980"/>
      <c r="D78" s="980"/>
      <c r="E78" s="980"/>
      <c r="F78" s="980"/>
      <c r="G78" s="980"/>
      <c r="H78" s="980"/>
      <c r="I78" s="980"/>
      <c r="J78" s="980"/>
      <c r="K78" s="980"/>
      <c r="L78" s="980"/>
      <c r="M78" s="980"/>
      <c r="N78" s="1059"/>
    </row>
    <row r="79" spans="1:14" s="391" customFormat="1" ht="25.5" customHeight="1" thickBot="1">
      <c r="A79" s="403">
        <f>A40+1</f>
        <v>3</v>
      </c>
      <c r="B79" s="1056" t="str">
        <f>B40</f>
        <v>Department Of Sanskrit Education, Rajasthan</v>
      </c>
      <c r="C79" s="1057"/>
      <c r="D79" s="1057"/>
      <c r="E79" s="1057"/>
      <c r="F79" s="1057"/>
      <c r="G79" s="1057"/>
      <c r="H79" s="1057"/>
      <c r="I79" s="1057"/>
      <c r="J79" s="1057"/>
      <c r="K79" s="1057"/>
      <c r="L79" s="1057"/>
      <c r="M79" s="1058"/>
      <c r="N79" s="1059"/>
    </row>
    <row r="80" spans="1:14" ht="60" customHeight="1">
      <c r="A80" s="15"/>
      <c r="B80" s="1060">
        <f>IF(I84&gt;0,CONCATENATE(C84,I84),0)</f>
        <v>0</v>
      </c>
      <c r="C80" s="1062"/>
      <c r="D80" s="1064" t="str">
        <f>Master!$E$8</f>
        <v>Govt.Sr.Sec.Sch. Raimalwada</v>
      </c>
      <c r="E80" s="1065"/>
      <c r="F80" s="1065"/>
      <c r="G80" s="1065"/>
      <c r="H80" s="1065"/>
      <c r="I80" s="1065"/>
      <c r="J80" s="1065"/>
      <c r="K80" s="1065"/>
      <c r="L80" s="1065"/>
      <c r="M80" s="1066"/>
      <c r="N80" s="1059"/>
    </row>
    <row r="81" spans="1:14" ht="35.25" customHeight="1" thickBot="1">
      <c r="A81" s="15"/>
      <c r="B81" s="1061"/>
      <c r="C81" s="1063"/>
      <c r="D81" s="1067" t="str">
        <f>Master!$E$11</f>
        <v>P.S.-Bapini (Jodhpur)</v>
      </c>
      <c r="E81" s="1067"/>
      <c r="F81" s="1067"/>
      <c r="G81" s="1067"/>
      <c r="H81" s="1067"/>
      <c r="I81" s="1067"/>
      <c r="J81" s="1067"/>
      <c r="K81" s="1067"/>
      <c r="L81" s="1067"/>
      <c r="M81" s="1068"/>
      <c r="N81" s="1059"/>
    </row>
    <row r="82" spans="1:14" ht="31.5" customHeight="1">
      <c r="A82" s="15"/>
      <c r="B82" s="402"/>
      <c r="C82" s="1069" t="s">
        <v>60</v>
      </c>
      <c r="D82" s="1070"/>
      <c r="E82" s="1070"/>
      <c r="F82" s="1070"/>
      <c r="G82" s="1070"/>
      <c r="H82" s="1070"/>
      <c r="I82" s="1071"/>
      <c r="J82" s="1072" t="s">
        <v>88</v>
      </c>
      <c r="K82" s="1072"/>
      <c r="L82" s="1073">
        <f>Master!$E$14</f>
        <v>810000000</v>
      </c>
      <c r="M82" s="1074"/>
      <c r="N82" s="1059"/>
    </row>
    <row r="83" spans="1:14" ht="18" customHeight="1" thickBot="1">
      <c r="A83" s="15"/>
      <c r="B83" s="188"/>
      <c r="C83" s="1069"/>
      <c r="D83" s="1070"/>
      <c r="E83" s="1070"/>
      <c r="F83" s="1070"/>
      <c r="G83" s="1070"/>
      <c r="H83" s="1070"/>
      <c r="I83" s="1071"/>
      <c r="J83" s="1075" t="s">
        <v>61</v>
      </c>
      <c r="K83" s="1076"/>
      <c r="L83" s="1079" t="str">
        <f>Master!$E$6</f>
        <v>2022-23</v>
      </c>
      <c r="M83" s="1080"/>
      <c r="N83" s="1059"/>
    </row>
    <row r="84" spans="1:14" ht="20.25" customHeight="1" thickBot="1">
      <c r="A84" s="15"/>
      <c r="B84" s="188"/>
      <c r="C84" s="1160" t="s">
        <v>119</v>
      </c>
      <c r="D84" s="1161"/>
      <c r="E84" s="1161"/>
      <c r="F84" s="1161"/>
      <c r="G84" s="1161"/>
      <c r="H84" s="1161"/>
      <c r="I84" s="1162">
        <f>VLOOKUP($A79,'Result Entry'!$B$9:$F$108,5,0)</f>
        <v>0</v>
      </c>
      <c r="J84" s="1077"/>
      <c r="K84" s="1078"/>
      <c r="L84" s="1081"/>
      <c r="M84" s="1082"/>
      <c r="N84" s="1059"/>
    </row>
    <row r="85" spans="1:14" s="114" customFormat="1" ht="19.5" customHeight="1">
      <c r="A85" s="392"/>
      <c r="B85" s="393" t="s">
        <v>91</v>
      </c>
      <c r="C85" s="1090" t="s">
        <v>21</v>
      </c>
      <c r="D85" s="1091"/>
      <c r="E85" s="1091"/>
      <c r="F85" s="1092"/>
      <c r="G85" s="1093" t="s">
        <v>1</v>
      </c>
      <c r="H85" s="1094">
        <f>VLOOKUP($A79,'Result Entry'!$B$9:$EQ$108,3,0)</f>
        <v>0</v>
      </c>
      <c r="I85" s="1094"/>
      <c r="J85" s="1094"/>
      <c r="K85" s="1094"/>
      <c r="L85" s="1094"/>
      <c r="M85" s="1095"/>
      <c r="N85" s="1059"/>
    </row>
    <row r="86" spans="1:14" s="114" customFormat="1" ht="19.5" customHeight="1">
      <c r="A86" s="392"/>
      <c r="B86" s="393" t="s">
        <v>91</v>
      </c>
      <c r="C86" s="1096" t="s">
        <v>23</v>
      </c>
      <c r="D86" s="1097"/>
      <c r="E86" s="1097"/>
      <c r="F86" s="1098"/>
      <c r="G86" s="1099" t="s">
        <v>1</v>
      </c>
      <c r="H86" s="1100">
        <f>VLOOKUP($A79,'Result Entry'!$B$9:$EQ$108,6,0)</f>
        <v>0</v>
      </c>
      <c r="I86" s="1100"/>
      <c r="J86" s="1100"/>
      <c r="K86" s="1100"/>
      <c r="L86" s="1100"/>
      <c r="M86" s="1101"/>
      <c r="N86" s="1059"/>
    </row>
    <row r="87" spans="1:14" s="114" customFormat="1" ht="19.5" customHeight="1">
      <c r="A87" s="392"/>
      <c r="B87" s="393" t="s">
        <v>91</v>
      </c>
      <c r="C87" s="1096" t="s">
        <v>24</v>
      </c>
      <c r="D87" s="1097"/>
      <c r="E87" s="1097"/>
      <c r="F87" s="1098"/>
      <c r="G87" s="1099" t="s">
        <v>1</v>
      </c>
      <c r="H87" s="1100">
        <f>VLOOKUP($A79,'Result Entry'!$B$9:$EQ$108,7,0)</f>
        <v>0</v>
      </c>
      <c r="I87" s="1100"/>
      <c r="J87" s="1100"/>
      <c r="K87" s="1100"/>
      <c r="L87" s="1100"/>
      <c r="M87" s="1101"/>
      <c r="N87" s="1059"/>
    </row>
    <row r="88" spans="1:14" s="114" customFormat="1" ht="19.5" customHeight="1">
      <c r="A88" s="392"/>
      <c r="B88" s="393" t="s">
        <v>91</v>
      </c>
      <c r="C88" s="1096" t="s">
        <v>62</v>
      </c>
      <c r="D88" s="1097"/>
      <c r="E88" s="1097"/>
      <c r="F88" s="1098"/>
      <c r="G88" s="1099" t="s">
        <v>1</v>
      </c>
      <c r="H88" s="1100">
        <f>VLOOKUP($A79,'Result Entry'!$B$9:$EQ$108,8,0)</f>
        <v>0</v>
      </c>
      <c r="I88" s="1100"/>
      <c r="J88" s="1100"/>
      <c r="K88" s="1100"/>
      <c r="L88" s="1100"/>
      <c r="M88" s="1101"/>
      <c r="N88" s="1059"/>
    </row>
    <row r="89" spans="1:14" s="114" customFormat="1" ht="19.5" customHeight="1">
      <c r="A89" s="392"/>
      <c r="B89" s="393" t="s">
        <v>91</v>
      </c>
      <c r="C89" s="1096" t="s">
        <v>63</v>
      </c>
      <c r="D89" s="1097"/>
      <c r="E89" s="1097"/>
      <c r="F89" s="1098"/>
      <c r="G89" s="1099" t="s">
        <v>1</v>
      </c>
      <c r="H89" s="1102" t="str">
        <f>CONCATENATE('Result Entry'!$F$4,'Result Entry'!$I$4)</f>
        <v>2(A)</v>
      </c>
      <c r="I89" s="1100"/>
      <c r="J89" s="1100"/>
      <c r="K89" s="1100"/>
      <c r="L89" s="1100"/>
      <c r="M89" s="1101"/>
      <c r="N89" s="1059"/>
    </row>
    <row r="90" spans="1:14" s="114" customFormat="1" ht="19.5" customHeight="1" thickBot="1">
      <c r="A90" s="392"/>
      <c r="B90" s="393" t="s">
        <v>91</v>
      </c>
      <c r="C90" s="1103" t="s">
        <v>26</v>
      </c>
      <c r="D90" s="1104"/>
      <c r="E90" s="1104"/>
      <c r="F90" s="1105"/>
      <c r="G90" s="1106" t="s">
        <v>1</v>
      </c>
      <c r="H90" s="1107">
        <f>VLOOKUP($A79,'Result Entry'!$B$9:$EQ$108,9,0)</f>
        <v>0</v>
      </c>
      <c r="I90" s="1107"/>
      <c r="J90" s="1107"/>
      <c r="K90" s="1107"/>
      <c r="L90" s="1107"/>
      <c r="M90" s="1108"/>
      <c r="N90" s="1059"/>
    </row>
    <row r="91" spans="1:14" s="114" customFormat="1" ht="37.5" customHeight="1">
      <c r="A91" s="392"/>
      <c r="B91" s="394" t="s">
        <v>91</v>
      </c>
      <c r="C91" s="1005" t="s">
        <v>64</v>
      </c>
      <c r="D91" s="1038"/>
      <c r="E91" s="498" t="str">
        <f>'Result Entry'!$K$6</f>
        <v>First Test</v>
      </c>
      <c r="F91" s="499" t="str">
        <f>'Result Entry'!$L$6</f>
        <v>Second Test</v>
      </c>
      <c r="G91" s="499" t="str">
        <f>'Result Entry'!$M$6</f>
        <v>Third Test</v>
      </c>
      <c r="H91" s="1083" t="s">
        <v>65</v>
      </c>
      <c r="I91" s="1085" t="s">
        <v>183</v>
      </c>
      <c r="J91" s="493" t="s">
        <v>32</v>
      </c>
      <c r="K91" s="1039" t="s">
        <v>112</v>
      </c>
      <c r="L91" s="1040"/>
      <c r="M91" s="1084" t="s">
        <v>113</v>
      </c>
      <c r="N91" s="1059"/>
    </row>
    <row r="92" spans="1:14" s="114" customFormat="1" ht="22.5" customHeight="1" thickBot="1">
      <c r="A92" s="392"/>
      <c r="B92" s="394" t="s">
        <v>91</v>
      </c>
      <c r="C92" s="1041" t="s">
        <v>66</v>
      </c>
      <c r="D92" s="1042"/>
      <c r="E92" s="504">
        <f>'Result Entry'!$K$7</f>
        <v>10</v>
      </c>
      <c r="F92" s="505">
        <f>'Result Entry'!$L$7</f>
        <v>10</v>
      </c>
      <c r="G92" s="545">
        <f>'Result Entry'!$M$7</f>
        <v>10</v>
      </c>
      <c r="H92" s="506">
        <f>'Result Entry'!$R$7</f>
        <v>70</v>
      </c>
      <c r="I92" s="507">
        <f>SUM(E92:H92)</f>
        <v>100</v>
      </c>
      <c r="J92" s="508">
        <f>'Result Entry'!$V$7</f>
        <v>100</v>
      </c>
      <c r="K92" s="1043">
        <f>I92+J92</f>
        <v>200</v>
      </c>
      <c r="L92" s="1044"/>
      <c r="M92" s="1086" t="s">
        <v>36</v>
      </c>
      <c r="N92" s="1059"/>
    </row>
    <row r="93" spans="1:14" s="114" customFormat="1" ht="22.5" customHeight="1">
      <c r="A93" s="392"/>
      <c r="B93" s="394" t="s">
        <v>91</v>
      </c>
      <c r="C93" s="1045" t="str">
        <f>'Result Entry'!$K$3</f>
        <v>Hindi</v>
      </c>
      <c r="D93" s="1046"/>
      <c r="E93" s="500">
        <f>IF(OR(C93="",$I84="NSO"),"",VLOOKUP($A79,'Result Entry'!$B$9:$EQ$108,10,0))</f>
        <v>0</v>
      </c>
      <c r="F93" s="501">
        <f>IF(OR(C93="",$I84="NSO"),"",VLOOKUP($A79,'Result Entry'!$B$9:$EQ$108,11,0))</f>
        <v>0</v>
      </c>
      <c r="G93" s="544">
        <f>IF(OR(C93="",$I84="NSO"),"",VLOOKUP($A79,'Result Entry'!$B$9:$EQ$108,12,0))</f>
        <v>0</v>
      </c>
      <c r="H93" s="494">
        <f>IF(OR(C93="",$I84="NSO"),"",VLOOKUP($A79,'Result Entry'!$B$9:$EQ$108,17,0))</f>
        <v>0</v>
      </c>
      <c r="I93" s="395">
        <f t="shared" ref="I93:I97" si="6">SUM(E93:H93)</f>
        <v>0</v>
      </c>
      <c r="J93" s="495">
        <f>IF(OR(C93="",$I84="NSO"),"",VLOOKUP($A79,'Result Entry'!$B$9:$EQ$108,21,0))</f>
        <v>0</v>
      </c>
      <c r="K93" s="1047">
        <f>SUM(I93,J93)</f>
        <v>0</v>
      </c>
      <c r="L93" s="1048"/>
      <c r="M93" s="396" t="str">
        <f>IF(OR(C93="",$I84="NSO"),"",VLOOKUP($A79,'Result Entry'!$B$9:$EQ$108,24,0))</f>
        <v/>
      </c>
      <c r="N93" s="1059"/>
    </row>
    <row r="94" spans="1:14" s="114" customFormat="1" ht="22.5" customHeight="1">
      <c r="A94" s="392"/>
      <c r="B94" s="394" t="s">
        <v>91</v>
      </c>
      <c r="C94" s="990" t="str">
        <f>'Result Entry'!$Z$3</f>
        <v>Mathematics</v>
      </c>
      <c r="D94" s="1049"/>
      <c r="E94" s="502">
        <f>IF(OR(C94="",$I84="NSO"),"",VLOOKUP($A79,'Result Entry'!$B$9:$EQ$108,25,0))</f>
        <v>0</v>
      </c>
      <c r="F94" s="503">
        <f>IF(OR(C94="",$I84="NSO"),"",VLOOKUP($A79,'Result Entry'!$B$9:$EQ$108,26,0))</f>
        <v>0</v>
      </c>
      <c r="G94" s="542">
        <f>IF(OR(C94="",$I84="NSO"),"",VLOOKUP($A79,'Result Entry'!$B$9:$EQ$108,27,0))</f>
        <v>0</v>
      </c>
      <c r="H94" s="494">
        <f>IF(OR(C94="",$I84="NSO"),"",VLOOKUP($A79,'Result Entry'!$B$9:$EQ$108,32,0))</f>
        <v>0</v>
      </c>
      <c r="I94" s="395">
        <f t="shared" si="6"/>
        <v>0</v>
      </c>
      <c r="J94" s="495">
        <f>IF(OR(C94="",$I84="NSO"),"",VLOOKUP($A79,'Result Entry'!$B$9:$EQ$108,36,0))</f>
        <v>0</v>
      </c>
      <c r="K94" s="1050">
        <f t="shared" ref="K94:K99" si="7">SUM(I94,J94)</f>
        <v>0</v>
      </c>
      <c r="L94" s="1051"/>
      <c r="M94" s="396" t="str">
        <f>IF(OR(C94="",$I84="NSO"),"",VLOOKUP($A79,'Result Entry'!$B$9:$EQ$108,39,0))</f>
        <v/>
      </c>
      <c r="N94" s="1059"/>
    </row>
    <row r="95" spans="1:14" s="114" customFormat="1" ht="22.5" customHeight="1" thickBot="1">
      <c r="A95" s="392"/>
      <c r="B95" s="394" t="s">
        <v>91</v>
      </c>
      <c r="C95" s="1052" t="str">
        <f>'Result Entry'!$BD$3</f>
        <v>Env. Study</v>
      </c>
      <c r="D95" s="1053"/>
      <c r="E95" s="509">
        <f>IF(OR(C95="",$I84="NSO"),"",VLOOKUP($A79,'Result Entry'!$B$9:$EQ$108,55,0))</f>
        <v>0</v>
      </c>
      <c r="F95" s="510">
        <f>IF(OR(C95="",$I84="NSO"),"",VLOOKUP($A79,'Result Entry'!$B$9:$EQ$108,56,0))</f>
        <v>0</v>
      </c>
      <c r="G95" s="511">
        <f>IF(OR(C95="",$I84="NSO"),"",VLOOKUP($A79,'Result Entry'!$B$9:$EQ$108,57,0))</f>
        <v>0</v>
      </c>
      <c r="H95" s="512">
        <f>IF(OR(C93="",$I84="NSO"),"",VLOOKUP($A79,'Result Entry'!$B$9:$EQ$108,62,0))</f>
        <v>0</v>
      </c>
      <c r="I95" s="513">
        <f t="shared" si="6"/>
        <v>0</v>
      </c>
      <c r="J95" s="514">
        <f>IF(OR(C94="",$I84="NSO"),"",VLOOKUP($A79,'Result Entry'!$B$9:$EQ$108,66,0))</f>
        <v>0</v>
      </c>
      <c r="K95" s="1054">
        <f t="shared" si="7"/>
        <v>0</v>
      </c>
      <c r="L95" s="1055"/>
      <c r="M95" s="515" t="str">
        <f>IF(OR(C94="",$I84="NSO"),"",VLOOKUP($A79,'Result Entry'!$B$9:$EQ$108,69,0))</f>
        <v/>
      </c>
      <c r="N95" s="1059"/>
    </row>
    <row r="96" spans="1:14" s="114" customFormat="1" ht="22.5" customHeight="1">
      <c r="A96" s="392"/>
      <c r="B96" s="394" t="s">
        <v>91</v>
      </c>
      <c r="C96" s="1016" t="s">
        <v>66</v>
      </c>
      <c r="D96" s="1017"/>
      <c r="E96" s="519">
        <f>'Result Entry'!$AO$7</f>
        <v>5</v>
      </c>
      <c r="F96" s="520">
        <f>'Result Entry'!$AP$7</f>
        <v>5</v>
      </c>
      <c r="G96" s="541">
        <f>'Result Entry'!$AQ$7</f>
        <v>5</v>
      </c>
      <c r="H96" s="521">
        <f>'Result Entry'!$AV$7</f>
        <v>35</v>
      </c>
      <c r="I96" s="522">
        <f t="shared" si="6"/>
        <v>50</v>
      </c>
      <c r="J96" s="523">
        <f>'Result Entry'!$AZ$7</f>
        <v>50</v>
      </c>
      <c r="K96" s="1018">
        <f t="shared" si="7"/>
        <v>100</v>
      </c>
      <c r="L96" s="1019"/>
      <c r="M96" s="1087" t="s">
        <v>36</v>
      </c>
      <c r="N96" s="1059"/>
    </row>
    <row r="97" spans="1:14" s="114" customFormat="1" ht="22.5" customHeight="1" thickBot="1">
      <c r="A97" s="392"/>
      <c r="B97" s="394" t="s">
        <v>91</v>
      </c>
      <c r="C97" s="1012" t="str">
        <f>'Result Entry'!$AO$3</f>
        <v>English</v>
      </c>
      <c r="D97" s="1013"/>
      <c r="E97" s="517">
        <f>IF(OR(C97="",$I84="NSO"),"",VLOOKUP($A79,'Result Entry'!$B$9:$EQ$108,40,0))</f>
        <v>0</v>
      </c>
      <c r="F97" s="518">
        <f>IF(OR(C97="",$I84="NSO"),"",VLOOKUP($A79,'Result Entry'!$B$9:$EQ$108,41,0))</f>
        <v>0</v>
      </c>
      <c r="G97" s="546">
        <f>IF(OR(C97="",$I84="NSO"),"",VLOOKUP($A79,'Result Entry'!$B$9:$EQ$108,42,0))</f>
        <v>0</v>
      </c>
      <c r="H97" s="401">
        <f>IF(OR(C97="",$I84="NSO"),"",VLOOKUP($A79,'Result Entry'!$B$9:$EQ$108,47,0))</f>
        <v>0</v>
      </c>
      <c r="I97" s="496">
        <f t="shared" si="6"/>
        <v>0</v>
      </c>
      <c r="J97" s="497">
        <f>IF(OR(C97="",$I84="NSO"),"",VLOOKUP($A79,'Result Entry'!$B$9:$EQ$108,51,0))</f>
        <v>0</v>
      </c>
      <c r="K97" s="1014">
        <f t="shared" si="7"/>
        <v>0</v>
      </c>
      <c r="L97" s="1015"/>
      <c r="M97" s="516" t="str">
        <f>IF(OR(C97="",$I84="NSO"),"",VLOOKUP($A79,'Result Entry'!$B$9:$EQ$108,54,0))</f>
        <v/>
      </c>
      <c r="N97" s="1059"/>
    </row>
    <row r="98" spans="1:14" s="114" customFormat="1" ht="22.5" customHeight="1">
      <c r="A98" s="392"/>
      <c r="B98" s="394" t="s">
        <v>91</v>
      </c>
      <c r="C98" s="1016" t="s">
        <v>66</v>
      </c>
      <c r="D98" s="1017"/>
      <c r="E98" s="519">
        <f>'Result Entry'!$BS$7</f>
        <v>10</v>
      </c>
      <c r="F98" s="520">
        <f>'Result Entry'!$BT$7</f>
        <v>10</v>
      </c>
      <c r="G98" s="541">
        <f>'Result Entry'!$BU$7</f>
        <v>10</v>
      </c>
      <c r="H98" s="521">
        <f>'Result Entry'!$BZ$7</f>
        <v>70</v>
      </c>
      <c r="I98" s="522">
        <f>SUM(E98:H98)</f>
        <v>100</v>
      </c>
      <c r="J98" s="523">
        <f>'Result Entry'!$CD$7</f>
        <v>100</v>
      </c>
      <c r="K98" s="1018">
        <f t="shared" si="7"/>
        <v>200</v>
      </c>
      <c r="L98" s="1019"/>
      <c r="M98" s="1087" t="s">
        <v>36</v>
      </c>
      <c r="N98" s="1059"/>
    </row>
    <row r="99" spans="1:14" s="114" customFormat="1" ht="22.5" customHeight="1" thickBot="1">
      <c r="A99" s="392"/>
      <c r="B99" s="394" t="s">
        <v>91</v>
      </c>
      <c r="C99" s="1012" t="str">
        <f>'Result Entry'!$BS$3</f>
        <v>Sanskrit/Urdu</v>
      </c>
      <c r="D99" s="1013"/>
      <c r="E99" s="517">
        <f>IF(OR(C99="",$I84="NSO"),"",VLOOKUP($A79,'Result Entry'!$B$9:$EQ$108,70,0))</f>
        <v>0</v>
      </c>
      <c r="F99" s="518">
        <f>IF(OR(C99="",$I84="NSO"),"",VLOOKUP($A79,'Result Entry'!$B$9:$EQ$108,71,0))</f>
        <v>0</v>
      </c>
      <c r="G99" s="546">
        <f>IF(OR(C99="",$I84="NSO"),"",VLOOKUP($A79,'Result Entry'!$B$9:$EQ$108,72,0))</f>
        <v>0</v>
      </c>
      <c r="H99" s="401">
        <f>IF(OR(C99="",$I84="NSO"),"",VLOOKUP($A79,'Result Entry'!$B$9:$EQ$108,77,0))</f>
        <v>0</v>
      </c>
      <c r="I99" s="496">
        <f t="shared" ref="I99" si="8">SUM(E99:H99)</f>
        <v>0</v>
      </c>
      <c r="J99" s="497">
        <f>IF(OR(C99="",$I84="NSO"),"",VLOOKUP($A79,'Result Entry'!$B$9:$EQ$108,81,0))</f>
        <v>0</v>
      </c>
      <c r="K99" s="1014">
        <f t="shared" si="7"/>
        <v>0</v>
      </c>
      <c r="L99" s="1015"/>
      <c r="M99" s="516" t="str">
        <f>IF(OR(C99="",$I84="NSO"),"",VLOOKUP($A79,'Result Entry'!$B$9:$EQ$108,84,0))</f>
        <v/>
      </c>
      <c r="N99" s="1059"/>
    </row>
    <row r="100" spans="1:14" s="114" customFormat="1" ht="14.25" customHeight="1" thickBot="1">
      <c r="A100" s="392"/>
      <c r="B100" s="394" t="s">
        <v>91</v>
      </c>
      <c r="C100" s="1020"/>
      <c r="D100" s="1021"/>
      <c r="E100" s="1021"/>
      <c r="F100" s="1021"/>
      <c r="G100" s="1021"/>
      <c r="H100" s="1021"/>
      <c r="I100" s="1021"/>
      <c r="J100" s="1021"/>
      <c r="K100" s="1021"/>
      <c r="L100" s="1021"/>
      <c r="M100" s="1022"/>
      <c r="N100" s="1059"/>
    </row>
    <row r="101" spans="1:14" s="114" customFormat="1" ht="39" customHeight="1">
      <c r="A101" s="392"/>
      <c r="B101" s="394" t="s">
        <v>91</v>
      </c>
      <c r="C101" s="1023" t="s">
        <v>114</v>
      </c>
      <c r="D101" s="1024"/>
      <c r="E101" s="1025"/>
      <c r="F101" s="1029" t="s">
        <v>115</v>
      </c>
      <c r="G101" s="1029"/>
      <c r="H101" s="1030" t="s">
        <v>116</v>
      </c>
      <c r="I101" s="1031"/>
      <c r="J101" s="397" t="s">
        <v>51</v>
      </c>
      <c r="K101" s="524" t="s">
        <v>117</v>
      </c>
      <c r="L101" s="543" t="s">
        <v>49</v>
      </c>
      <c r="M101" s="1089" t="s">
        <v>53</v>
      </c>
      <c r="N101" s="1059"/>
    </row>
    <row r="102" spans="1:14" s="114" customFormat="1" ht="18.75" customHeight="1" thickBot="1">
      <c r="A102" s="392"/>
      <c r="B102" s="394" t="s">
        <v>91</v>
      </c>
      <c r="C102" s="1026"/>
      <c r="D102" s="1027"/>
      <c r="E102" s="1028"/>
      <c r="F102" s="1109">
        <f>IF(OR($I84="",$I84="NSO"),"",VLOOKUP($A79,'Result Entry'!$B$9:$EQ$108,120,0))</f>
        <v>900</v>
      </c>
      <c r="G102" s="1110"/>
      <c r="H102" s="1109">
        <f>IF(OR($I84="",$I84="NSO"),"",VLOOKUP($A79,'Result Entry'!$B$9:$EQ$108,121,0))</f>
        <v>0</v>
      </c>
      <c r="I102" s="1110"/>
      <c r="J102" s="1111">
        <f>IF(OR($I84="",$I84="NSO"),"",VLOOKUP($A79,'Result Entry'!$B$9:$EQ$108,122,0))</f>
        <v>0</v>
      </c>
      <c r="K102" s="1112" t="str">
        <f>IF(OR($I84="",$I84="NSO"),"",VLOOKUP($A79,'Result Entry'!$B$9:$EQ$108,123,0))</f>
        <v/>
      </c>
      <c r="L102" s="1088" t="str">
        <f>IF(OR($I84="",$I84="NSO"),"",VLOOKUP($A79,'Result Entry'!$B$9:$EQ$108,124,0))</f>
        <v/>
      </c>
      <c r="M102" s="1113" t="str">
        <f>IF(OR($I84="",$I84="NSO"),"",VLOOKUP($A79,'Result Entry'!$B$9:$EQ$108,126,0))</f>
        <v/>
      </c>
      <c r="N102" s="1059"/>
    </row>
    <row r="103" spans="1:14" s="114" customFormat="1" ht="18.75" customHeight="1" thickBot="1">
      <c r="A103" s="392"/>
      <c r="B103" s="393" t="s">
        <v>91</v>
      </c>
      <c r="C103" s="1032"/>
      <c r="D103" s="1033"/>
      <c r="E103" s="1033"/>
      <c r="F103" s="1033"/>
      <c r="G103" s="1033"/>
      <c r="H103" s="1034"/>
      <c r="I103" s="1150" t="s">
        <v>71</v>
      </c>
      <c r="J103" s="1151"/>
      <c r="K103" s="1152">
        <f>IF(OR($I84="",$I84="NSO"),"",VLOOKUP($A79,'Result Entry'!$B$9:$EQ$108,117,0))</f>
        <v>0</v>
      </c>
      <c r="L103" s="1153" t="s">
        <v>90</v>
      </c>
      <c r="M103" s="1154"/>
      <c r="N103" s="1059"/>
    </row>
    <row r="104" spans="1:14" s="114" customFormat="1" ht="18.75" customHeight="1" thickBot="1">
      <c r="A104" s="392"/>
      <c r="B104" s="393" t="s">
        <v>91</v>
      </c>
      <c r="C104" s="1035" t="s">
        <v>70</v>
      </c>
      <c r="D104" s="1036"/>
      <c r="E104" s="1036"/>
      <c r="F104" s="1036"/>
      <c r="G104" s="1036"/>
      <c r="H104" s="1037"/>
      <c r="I104" s="1155" t="s">
        <v>72</v>
      </c>
      <c r="J104" s="1156"/>
      <c r="K104" s="1157">
        <f>IF(OR($I84="",$I84="NSO"),"",VLOOKUP($A79,'Result Entry'!$B$9:$EQ$108,118,0))</f>
        <v>0</v>
      </c>
      <c r="L104" s="1158" t="str">
        <f>IF(OR($I84="",$I84="NSO"),"",VLOOKUP($A79,'Result Entry'!$B$9:$EQ$108,119,0))</f>
        <v/>
      </c>
      <c r="M104" s="1159"/>
      <c r="N104" s="1059"/>
    </row>
    <row r="105" spans="1:14" s="114" customFormat="1" ht="18.75" customHeight="1" thickBot="1">
      <c r="A105" s="392"/>
      <c r="B105" s="393" t="s">
        <v>91</v>
      </c>
      <c r="C105" s="981" t="s">
        <v>64</v>
      </c>
      <c r="D105" s="982"/>
      <c r="E105" s="983"/>
      <c r="F105" s="984" t="s">
        <v>67</v>
      </c>
      <c r="G105" s="985"/>
      <c r="H105" s="398" t="s">
        <v>57</v>
      </c>
      <c r="I105" s="986" t="s">
        <v>73</v>
      </c>
      <c r="J105" s="987"/>
      <c r="K105" s="988">
        <f>IF(OR($I84="",$I84="NSO"),"",VLOOKUP($A79,'Result Entry'!$B$9:$EQ$108,127,0))</f>
        <v>0</v>
      </c>
      <c r="L105" s="988"/>
      <c r="M105" s="989"/>
      <c r="N105" s="1059"/>
    </row>
    <row r="106" spans="1:14" s="114" customFormat="1" ht="18.75" customHeight="1">
      <c r="A106" s="392"/>
      <c r="B106" s="393" t="s">
        <v>91</v>
      </c>
      <c r="C106" s="1096" t="str">
        <f>'Result Entry'!$CH$3</f>
        <v>WORK EXP.</v>
      </c>
      <c r="D106" s="1097"/>
      <c r="E106" s="1125"/>
      <c r="F106" s="1115" t="str">
        <f>IF(OR(C106="",$I84="NSO"),"",VLOOKUP($A79,'Result Entry'!$B$9:$EQ$108,134,0))</f>
        <v>0/100</v>
      </c>
      <c r="G106" s="1125"/>
      <c r="H106" s="1126" t="str">
        <f>IF(OR(C106="",$I84="NSO"),"",VLOOKUP($A79,'Result Entry'!$B$9:$EQ$108,92,0))</f>
        <v/>
      </c>
      <c r="I106" s="991" t="s">
        <v>93</v>
      </c>
      <c r="J106" s="992"/>
      <c r="K106" s="993">
        <f>'Result Entry'!$U$2</f>
        <v>45070</v>
      </c>
      <c r="L106" s="994"/>
      <c r="M106" s="995"/>
      <c r="N106" s="1059"/>
    </row>
    <row r="107" spans="1:14" s="114" customFormat="1" ht="18.75" customHeight="1">
      <c r="A107" s="392"/>
      <c r="B107" s="393" t="s">
        <v>91</v>
      </c>
      <c r="C107" s="1096" t="str">
        <f>'Result Entry'!$CP$3</f>
        <v>ART EDU.</v>
      </c>
      <c r="D107" s="1097"/>
      <c r="E107" s="1125"/>
      <c r="F107" s="1115" t="str">
        <f>IF(OR(C107="",$I84="NSO"),"",VLOOKUP($A79,'Result Entry'!$B$9:$EQ$108,138,0))</f>
        <v>0/100</v>
      </c>
      <c r="G107" s="1125"/>
      <c r="H107" s="1127" t="str">
        <f>IF(OR(C107="",$I84="NSO"),"",VLOOKUP($A79,'Result Entry'!$B$9:$EQ$108,100,0))</f>
        <v/>
      </c>
      <c r="I107" s="996"/>
      <c r="J107" s="997"/>
      <c r="K107" s="997"/>
      <c r="L107" s="997"/>
      <c r="M107" s="998"/>
      <c r="N107" s="1059"/>
    </row>
    <row r="108" spans="1:14" s="114" customFormat="1" ht="18.75" customHeight="1">
      <c r="A108" s="392"/>
      <c r="B108" s="393"/>
      <c r="C108" s="1096" t="str">
        <f>'Result Entry'!$CX$3</f>
        <v>H&amp;P. EDU.</v>
      </c>
      <c r="D108" s="1097"/>
      <c r="E108" s="1125"/>
      <c r="F108" s="1115" t="str">
        <f>IF(OR(C108="",$I84="NSO"),"",VLOOKUP($A79,'Result Entry'!$B$9:$EQ$108,142,0))</f>
        <v>0/100</v>
      </c>
      <c r="G108" s="1125"/>
      <c r="H108" s="1127" t="str">
        <f>IF(OR(C108="",$I84="NSO"),"",VLOOKUP($A79,'Result Entry'!$B$9:$EQ$108,108,0))</f>
        <v/>
      </c>
      <c r="I108" s="999"/>
      <c r="J108" s="1000"/>
      <c r="K108" s="1000"/>
      <c r="L108" s="1000"/>
      <c r="M108" s="1001"/>
      <c r="N108" s="1059"/>
    </row>
    <row r="109" spans="1:14" s="114" customFormat="1" ht="23.25" customHeight="1" thickBot="1">
      <c r="A109" s="392"/>
      <c r="B109" s="393" t="s">
        <v>91</v>
      </c>
      <c r="C109" s="1128">
        <f>'Result Entry'!$DF$3</f>
        <v>0</v>
      </c>
      <c r="D109" s="1129"/>
      <c r="E109" s="1130"/>
      <c r="F109" s="1115" t="str">
        <f>IF(OR(C109="",$I84="NSO"),"",VLOOKUP($A79,'Result Entry'!$B$9:$EQ$108,146,0))</f>
        <v>0/0</v>
      </c>
      <c r="G109" s="1125"/>
      <c r="H109" s="1131" t="str">
        <f>IF(OR(C109="",$I84="NSO"),"",VLOOKUP($A79,'Result Entry'!$B$9:$EQ$108,116,0))</f>
        <v/>
      </c>
      <c r="I109" s="1135" t="s">
        <v>86</v>
      </c>
      <c r="J109" s="1136"/>
      <c r="K109" s="1137"/>
      <c r="L109" s="1138"/>
      <c r="M109" s="1139"/>
      <c r="N109" s="1059"/>
    </row>
    <row r="110" spans="1:14" s="114" customFormat="1" ht="23.25" customHeight="1">
      <c r="A110" s="392"/>
      <c r="B110" s="393" t="s">
        <v>91</v>
      </c>
      <c r="C110" s="1005" t="s">
        <v>74</v>
      </c>
      <c r="D110" s="1006"/>
      <c r="E110" s="1006"/>
      <c r="F110" s="1006"/>
      <c r="G110" s="1006"/>
      <c r="H110" s="1007"/>
      <c r="I110" s="1143" t="s">
        <v>184</v>
      </c>
      <c r="J110" s="1144"/>
      <c r="K110" s="1140"/>
      <c r="L110" s="1141"/>
      <c r="M110" s="1142"/>
      <c r="N110" s="1059"/>
    </row>
    <row r="111" spans="1:14" s="114" customFormat="1" ht="23.25" customHeight="1">
      <c r="A111" s="392"/>
      <c r="B111" s="393" t="s">
        <v>91</v>
      </c>
      <c r="C111" s="399" t="s">
        <v>37</v>
      </c>
      <c r="D111" s="1008" t="s">
        <v>80</v>
      </c>
      <c r="E111" s="1009"/>
      <c r="F111" s="1008" t="s">
        <v>81</v>
      </c>
      <c r="G111" s="1010"/>
      <c r="H111" s="1011"/>
      <c r="I111" s="1145" t="s">
        <v>185</v>
      </c>
      <c r="J111" s="1146"/>
      <c r="K111" s="1002"/>
      <c r="L111" s="1003"/>
      <c r="M111" s="1004"/>
      <c r="N111" s="1059"/>
    </row>
    <row r="112" spans="1:14" s="114" customFormat="1" ht="18.75" customHeight="1">
      <c r="A112" s="392"/>
      <c r="B112" s="393" t="s">
        <v>91</v>
      </c>
      <c r="C112" s="1114" t="s">
        <v>75</v>
      </c>
      <c r="D112" s="1115" t="s">
        <v>164</v>
      </c>
      <c r="E112" s="1116"/>
      <c r="F112" s="1115" t="s">
        <v>82</v>
      </c>
      <c r="G112" s="1117"/>
      <c r="H112" s="1118"/>
      <c r="I112" s="971" t="s">
        <v>87</v>
      </c>
      <c r="J112" s="972"/>
      <c r="K112" s="972"/>
      <c r="L112" s="972"/>
      <c r="M112" s="973"/>
      <c r="N112" s="1059"/>
    </row>
    <row r="113" spans="1:14" s="114" customFormat="1" ht="18.75" customHeight="1">
      <c r="A113" s="392"/>
      <c r="B113" s="393" t="s">
        <v>91</v>
      </c>
      <c r="C113" s="1119" t="s">
        <v>76</v>
      </c>
      <c r="D113" s="1115" t="s">
        <v>165</v>
      </c>
      <c r="E113" s="1116"/>
      <c r="F113" s="1115" t="s">
        <v>83</v>
      </c>
      <c r="G113" s="1117"/>
      <c r="H113" s="1118"/>
      <c r="I113" s="974"/>
      <c r="J113" s="975"/>
      <c r="K113" s="975"/>
      <c r="L113" s="975"/>
      <c r="M113" s="976"/>
      <c r="N113" s="1059"/>
    </row>
    <row r="114" spans="1:14" s="114" customFormat="1" ht="18.75" customHeight="1">
      <c r="A114" s="392"/>
      <c r="B114" s="393" t="s">
        <v>91</v>
      </c>
      <c r="C114" s="1119" t="s">
        <v>78</v>
      </c>
      <c r="D114" s="1115" t="s">
        <v>166</v>
      </c>
      <c r="E114" s="1116"/>
      <c r="F114" s="1115" t="s">
        <v>84</v>
      </c>
      <c r="G114" s="1117"/>
      <c r="H114" s="1118"/>
      <c r="I114" s="974"/>
      <c r="J114" s="975"/>
      <c r="K114" s="975"/>
      <c r="L114" s="975"/>
      <c r="M114" s="976"/>
      <c r="N114" s="1059"/>
    </row>
    <row r="115" spans="1:14" s="114" customFormat="1" ht="18.75" customHeight="1">
      <c r="A115" s="392"/>
      <c r="B115" s="393" t="s">
        <v>91</v>
      </c>
      <c r="C115" s="1119" t="s">
        <v>77</v>
      </c>
      <c r="D115" s="1115" t="s">
        <v>167</v>
      </c>
      <c r="E115" s="1116"/>
      <c r="F115" s="1115" t="s">
        <v>169</v>
      </c>
      <c r="G115" s="1117"/>
      <c r="H115" s="1118"/>
      <c r="I115" s="977"/>
      <c r="J115" s="978"/>
      <c r="K115" s="978"/>
      <c r="L115" s="978"/>
      <c r="M115" s="979"/>
      <c r="N115" s="1059"/>
    </row>
    <row r="116" spans="1:14" s="114" customFormat="1" ht="18.75" customHeight="1" thickBot="1">
      <c r="A116" s="392"/>
      <c r="B116" s="400" t="s">
        <v>91</v>
      </c>
      <c r="C116" s="1120" t="s">
        <v>79</v>
      </c>
      <c r="D116" s="1121" t="s">
        <v>168</v>
      </c>
      <c r="E116" s="1122"/>
      <c r="F116" s="1121" t="s">
        <v>85</v>
      </c>
      <c r="G116" s="1123"/>
      <c r="H116" s="1124"/>
      <c r="I116" s="1132" t="s">
        <v>118</v>
      </c>
      <c r="J116" s="1133"/>
      <c r="K116" s="1133"/>
      <c r="L116" s="1133"/>
      <c r="M116" s="1134"/>
      <c r="N116" s="1059"/>
    </row>
    <row r="117" spans="1:14" s="114" customFormat="1" ht="11.25" customHeight="1" thickBot="1">
      <c r="A117" s="980"/>
      <c r="B117" s="980"/>
      <c r="C117" s="980"/>
      <c r="D117" s="980"/>
      <c r="E117" s="980"/>
      <c r="F117" s="980"/>
      <c r="G117" s="980"/>
      <c r="H117" s="980"/>
      <c r="I117" s="980"/>
      <c r="J117" s="980"/>
      <c r="K117" s="980"/>
      <c r="L117" s="980"/>
      <c r="M117" s="980"/>
      <c r="N117" s="1059"/>
    </row>
    <row r="118" spans="1:14" s="391" customFormat="1" ht="25.5" customHeight="1" thickBot="1">
      <c r="A118" s="403">
        <f>A79+1</f>
        <v>4</v>
      </c>
      <c r="B118" s="1056" t="str">
        <f>B79</f>
        <v>Department Of Sanskrit Education, Rajasthan</v>
      </c>
      <c r="C118" s="1057"/>
      <c r="D118" s="1057"/>
      <c r="E118" s="1057"/>
      <c r="F118" s="1057"/>
      <c r="G118" s="1057"/>
      <c r="H118" s="1057"/>
      <c r="I118" s="1057"/>
      <c r="J118" s="1057"/>
      <c r="K118" s="1057"/>
      <c r="L118" s="1057"/>
      <c r="M118" s="1058"/>
      <c r="N118" s="1059"/>
    </row>
    <row r="119" spans="1:14" ht="60" customHeight="1">
      <c r="A119" s="15"/>
      <c r="B119" s="1060">
        <f>IF(I123&gt;0,CONCATENATE(C123,I123),0)</f>
        <v>0</v>
      </c>
      <c r="C119" s="1062"/>
      <c r="D119" s="1064" t="str">
        <f>Master!$E$8</f>
        <v>Govt.Sr.Sec.Sch. Raimalwada</v>
      </c>
      <c r="E119" s="1065"/>
      <c r="F119" s="1065"/>
      <c r="G119" s="1065"/>
      <c r="H119" s="1065"/>
      <c r="I119" s="1065"/>
      <c r="J119" s="1065"/>
      <c r="K119" s="1065"/>
      <c r="L119" s="1065"/>
      <c r="M119" s="1066"/>
      <c r="N119" s="1059"/>
    </row>
    <row r="120" spans="1:14" ht="35.25" customHeight="1" thickBot="1">
      <c r="A120" s="15"/>
      <c r="B120" s="1061"/>
      <c r="C120" s="1063"/>
      <c r="D120" s="1067" t="str">
        <f>Master!$E$11</f>
        <v>P.S.-Bapini (Jodhpur)</v>
      </c>
      <c r="E120" s="1067"/>
      <c r="F120" s="1067"/>
      <c r="G120" s="1067"/>
      <c r="H120" s="1067"/>
      <c r="I120" s="1067"/>
      <c r="J120" s="1067"/>
      <c r="K120" s="1067"/>
      <c r="L120" s="1067"/>
      <c r="M120" s="1068"/>
      <c r="N120" s="1059"/>
    </row>
    <row r="121" spans="1:14" ht="31.5" customHeight="1">
      <c r="A121" s="15"/>
      <c r="B121" s="402"/>
      <c r="C121" s="1069" t="s">
        <v>60</v>
      </c>
      <c r="D121" s="1070"/>
      <c r="E121" s="1070"/>
      <c r="F121" s="1070"/>
      <c r="G121" s="1070"/>
      <c r="H121" s="1070"/>
      <c r="I121" s="1071"/>
      <c r="J121" s="1072" t="s">
        <v>88</v>
      </c>
      <c r="K121" s="1072"/>
      <c r="L121" s="1073">
        <f>Master!$E$14</f>
        <v>810000000</v>
      </c>
      <c r="M121" s="1074"/>
      <c r="N121" s="1059"/>
    </row>
    <row r="122" spans="1:14" ht="18" customHeight="1" thickBot="1">
      <c r="A122" s="15"/>
      <c r="B122" s="188"/>
      <c r="C122" s="1069"/>
      <c r="D122" s="1070"/>
      <c r="E122" s="1070"/>
      <c r="F122" s="1070"/>
      <c r="G122" s="1070"/>
      <c r="H122" s="1070"/>
      <c r="I122" s="1071"/>
      <c r="J122" s="1075" t="s">
        <v>61</v>
      </c>
      <c r="K122" s="1076"/>
      <c r="L122" s="1079" t="str">
        <f>Master!$E$6</f>
        <v>2022-23</v>
      </c>
      <c r="M122" s="1080"/>
      <c r="N122" s="1059"/>
    </row>
    <row r="123" spans="1:14" ht="20.25" customHeight="1" thickBot="1">
      <c r="A123" s="15"/>
      <c r="B123" s="188"/>
      <c r="C123" s="1160" t="s">
        <v>119</v>
      </c>
      <c r="D123" s="1161"/>
      <c r="E123" s="1161"/>
      <c r="F123" s="1161"/>
      <c r="G123" s="1161"/>
      <c r="H123" s="1161"/>
      <c r="I123" s="1162">
        <f>VLOOKUP($A118,'Result Entry'!$B$9:$F$108,5,0)</f>
        <v>0</v>
      </c>
      <c r="J123" s="1077"/>
      <c r="K123" s="1078"/>
      <c r="L123" s="1081"/>
      <c r="M123" s="1082"/>
      <c r="N123" s="1059"/>
    </row>
    <row r="124" spans="1:14" s="114" customFormat="1" ht="19.5" customHeight="1">
      <c r="A124" s="392"/>
      <c r="B124" s="393" t="s">
        <v>91</v>
      </c>
      <c r="C124" s="1090" t="s">
        <v>21</v>
      </c>
      <c r="D124" s="1091"/>
      <c r="E124" s="1091"/>
      <c r="F124" s="1092"/>
      <c r="G124" s="1093" t="s">
        <v>1</v>
      </c>
      <c r="H124" s="1094">
        <f>VLOOKUP($A118,'Result Entry'!$B$9:$EQ$108,3,0)</f>
        <v>0</v>
      </c>
      <c r="I124" s="1094"/>
      <c r="J124" s="1094"/>
      <c r="K124" s="1094"/>
      <c r="L124" s="1094"/>
      <c r="M124" s="1095"/>
      <c r="N124" s="1059"/>
    </row>
    <row r="125" spans="1:14" s="114" customFormat="1" ht="19.5" customHeight="1">
      <c r="A125" s="392"/>
      <c r="B125" s="393" t="s">
        <v>91</v>
      </c>
      <c r="C125" s="1096" t="s">
        <v>23</v>
      </c>
      <c r="D125" s="1097"/>
      <c r="E125" s="1097"/>
      <c r="F125" s="1098"/>
      <c r="G125" s="1099" t="s">
        <v>1</v>
      </c>
      <c r="H125" s="1100">
        <f>VLOOKUP($A118,'Result Entry'!$B$9:$EQ$108,6,0)</f>
        <v>0</v>
      </c>
      <c r="I125" s="1100"/>
      <c r="J125" s="1100"/>
      <c r="K125" s="1100"/>
      <c r="L125" s="1100"/>
      <c r="M125" s="1101"/>
      <c r="N125" s="1059"/>
    </row>
    <row r="126" spans="1:14" s="114" customFormat="1" ht="19.5" customHeight="1">
      <c r="A126" s="392"/>
      <c r="B126" s="393" t="s">
        <v>91</v>
      </c>
      <c r="C126" s="1096" t="s">
        <v>24</v>
      </c>
      <c r="D126" s="1097"/>
      <c r="E126" s="1097"/>
      <c r="F126" s="1098"/>
      <c r="G126" s="1099" t="s">
        <v>1</v>
      </c>
      <c r="H126" s="1100">
        <f>VLOOKUP($A118,'Result Entry'!$B$9:$EQ$108,7,0)</f>
        <v>0</v>
      </c>
      <c r="I126" s="1100"/>
      <c r="J126" s="1100"/>
      <c r="K126" s="1100"/>
      <c r="L126" s="1100"/>
      <c r="M126" s="1101"/>
      <c r="N126" s="1059"/>
    </row>
    <row r="127" spans="1:14" s="114" customFormat="1" ht="19.5" customHeight="1">
      <c r="A127" s="392"/>
      <c r="B127" s="393" t="s">
        <v>91</v>
      </c>
      <c r="C127" s="1096" t="s">
        <v>62</v>
      </c>
      <c r="D127" s="1097"/>
      <c r="E127" s="1097"/>
      <c r="F127" s="1098"/>
      <c r="G127" s="1099" t="s">
        <v>1</v>
      </c>
      <c r="H127" s="1100">
        <f>VLOOKUP($A118,'Result Entry'!$B$9:$EQ$108,8,0)</f>
        <v>0</v>
      </c>
      <c r="I127" s="1100"/>
      <c r="J127" s="1100"/>
      <c r="K127" s="1100"/>
      <c r="L127" s="1100"/>
      <c r="M127" s="1101"/>
      <c r="N127" s="1059"/>
    </row>
    <row r="128" spans="1:14" s="114" customFormat="1" ht="19.5" customHeight="1">
      <c r="A128" s="392"/>
      <c r="B128" s="393" t="s">
        <v>91</v>
      </c>
      <c r="C128" s="1096" t="s">
        <v>63</v>
      </c>
      <c r="D128" s="1097"/>
      <c r="E128" s="1097"/>
      <c r="F128" s="1098"/>
      <c r="G128" s="1099" t="s">
        <v>1</v>
      </c>
      <c r="H128" s="1102" t="str">
        <f>CONCATENATE('Result Entry'!$F$4,'Result Entry'!$I$4)</f>
        <v>2(A)</v>
      </c>
      <c r="I128" s="1100"/>
      <c r="J128" s="1100"/>
      <c r="K128" s="1100"/>
      <c r="L128" s="1100"/>
      <c r="M128" s="1101"/>
      <c r="N128" s="1059"/>
    </row>
    <row r="129" spans="1:14" s="114" customFormat="1" ht="19.5" customHeight="1" thickBot="1">
      <c r="A129" s="392"/>
      <c r="B129" s="393" t="s">
        <v>91</v>
      </c>
      <c r="C129" s="1103" t="s">
        <v>26</v>
      </c>
      <c r="D129" s="1104"/>
      <c r="E129" s="1104"/>
      <c r="F129" s="1105"/>
      <c r="G129" s="1106" t="s">
        <v>1</v>
      </c>
      <c r="H129" s="1107">
        <f>VLOOKUP($A118,'Result Entry'!$B$9:$EQ$108,9,0)</f>
        <v>0</v>
      </c>
      <c r="I129" s="1107"/>
      <c r="J129" s="1107"/>
      <c r="K129" s="1107"/>
      <c r="L129" s="1107"/>
      <c r="M129" s="1108"/>
      <c r="N129" s="1059"/>
    </row>
    <row r="130" spans="1:14" s="114" customFormat="1" ht="37.5" customHeight="1">
      <c r="A130" s="392"/>
      <c r="B130" s="394" t="s">
        <v>91</v>
      </c>
      <c r="C130" s="1005" t="s">
        <v>64</v>
      </c>
      <c r="D130" s="1038"/>
      <c r="E130" s="498" t="str">
        <f>'Result Entry'!$K$6</f>
        <v>First Test</v>
      </c>
      <c r="F130" s="499" t="str">
        <f>'Result Entry'!$L$6</f>
        <v>Second Test</v>
      </c>
      <c r="G130" s="499" t="str">
        <f>'Result Entry'!$M$6</f>
        <v>Third Test</v>
      </c>
      <c r="H130" s="1083" t="s">
        <v>65</v>
      </c>
      <c r="I130" s="1085" t="s">
        <v>183</v>
      </c>
      <c r="J130" s="493" t="s">
        <v>32</v>
      </c>
      <c r="K130" s="1039" t="s">
        <v>112</v>
      </c>
      <c r="L130" s="1040"/>
      <c r="M130" s="1084" t="s">
        <v>113</v>
      </c>
      <c r="N130" s="1059"/>
    </row>
    <row r="131" spans="1:14" s="114" customFormat="1" ht="22.5" customHeight="1" thickBot="1">
      <c r="A131" s="392"/>
      <c r="B131" s="394" t="s">
        <v>91</v>
      </c>
      <c r="C131" s="1041" t="s">
        <v>66</v>
      </c>
      <c r="D131" s="1042"/>
      <c r="E131" s="504">
        <f>'Result Entry'!$K$7</f>
        <v>10</v>
      </c>
      <c r="F131" s="505">
        <f>'Result Entry'!$L$7</f>
        <v>10</v>
      </c>
      <c r="G131" s="545">
        <f>'Result Entry'!$M$7</f>
        <v>10</v>
      </c>
      <c r="H131" s="506">
        <f>'Result Entry'!$R$7</f>
        <v>70</v>
      </c>
      <c r="I131" s="507">
        <f>SUM(E131:H131)</f>
        <v>100</v>
      </c>
      <c r="J131" s="508">
        <f>'Result Entry'!$V$7</f>
        <v>100</v>
      </c>
      <c r="K131" s="1043">
        <f>I131+J131</f>
        <v>200</v>
      </c>
      <c r="L131" s="1044"/>
      <c r="M131" s="1086" t="s">
        <v>36</v>
      </c>
      <c r="N131" s="1059"/>
    </row>
    <row r="132" spans="1:14" s="114" customFormat="1" ht="22.5" customHeight="1">
      <c r="A132" s="392"/>
      <c r="B132" s="394" t="s">
        <v>91</v>
      </c>
      <c r="C132" s="1045" t="str">
        <f>'Result Entry'!$K$3</f>
        <v>Hindi</v>
      </c>
      <c r="D132" s="1046"/>
      <c r="E132" s="500">
        <f>IF(OR(C132="",$I123="NSO"),"",VLOOKUP($A118,'Result Entry'!$B$9:$EQ$108,10,0))</f>
        <v>0</v>
      </c>
      <c r="F132" s="501">
        <f>IF(OR(C132="",$I123="NSO"),"",VLOOKUP($A118,'Result Entry'!$B$9:$EQ$108,11,0))</f>
        <v>0</v>
      </c>
      <c r="G132" s="544">
        <f>IF(OR(C132="",$I123="NSO"),"",VLOOKUP($A118,'Result Entry'!$B$9:$EQ$108,12,0))</f>
        <v>0</v>
      </c>
      <c r="H132" s="494">
        <f>IF(OR(C132="",$I123="NSO"),"",VLOOKUP($A118,'Result Entry'!$B$9:$EQ$108,17,0))</f>
        <v>0</v>
      </c>
      <c r="I132" s="395">
        <f t="shared" ref="I132:I136" si="9">SUM(E132:H132)</f>
        <v>0</v>
      </c>
      <c r="J132" s="495">
        <f>IF(OR(C132="",$I123="NSO"),"",VLOOKUP($A118,'Result Entry'!$B$9:$EQ$108,21,0))</f>
        <v>0</v>
      </c>
      <c r="K132" s="1047">
        <f>SUM(I132,J132)</f>
        <v>0</v>
      </c>
      <c r="L132" s="1048"/>
      <c r="M132" s="396" t="str">
        <f>IF(OR(C132="",$I123="NSO"),"",VLOOKUP($A118,'Result Entry'!$B$9:$EQ$108,24,0))</f>
        <v/>
      </c>
      <c r="N132" s="1059"/>
    </row>
    <row r="133" spans="1:14" s="114" customFormat="1" ht="22.5" customHeight="1">
      <c r="A133" s="392"/>
      <c r="B133" s="394" t="s">
        <v>91</v>
      </c>
      <c r="C133" s="990" t="str">
        <f>'Result Entry'!$Z$3</f>
        <v>Mathematics</v>
      </c>
      <c r="D133" s="1049"/>
      <c r="E133" s="502">
        <f>IF(OR(C133="",$I123="NSO"),"",VLOOKUP($A118,'Result Entry'!$B$9:$EQ$108,25,0))</f>
        <v>0</v>
      </c>
      <c r="F133" s="503">
        <f>IF(OR(C133="",$I123="NSO"),"",VLOOKUP($A118,'Result Entry'!$B$9:$EQ$108,26,0))</f>
        <v>0</v>
      </c>
      <c r="G133" s="542">
        <f>IF(OR(C133="",$I123="NSO"),"",VLOOKUP($A118,'Result Entry'!$B$9:$EQ$108,27,0))</f>
        <v>0</v>
      </c>
      <c r="H133" s="494">
        <f>IF(OR(C133="",$I123="NSO"),"",VLOOKUP($A118,'Result Entry'!$B$9:$EQ$108,32,0))</f>
        <v>0</v>
      </c>
      <c r="I133" s="395">
        <f t="shared" si="9"/>
        <v>0</v>
      </c>
      <c r="J133" s="495">
        <f>IF(OR(C133="",$I123="NSO"),"",VLOOKUP($A118,'Result Entry'!$B$9:$EQ$108,36,0))</f>
        <v>0</v>
      </c>
      <c r="K133" s="1050">
        <f t="shared" ref="K133:K138" si="10">SUM(I133,J133)</f>
        <v>0</v>
      </c>
      <c r="L133" s="1051"/>
      <c r="M133" s="396" t="str">
        <f>IF(OR(C133="",$I123="NSO"),"",VLOOKUP($A118,'Result Entry'!$B$9:$EQ$108,39,0))</f>
        <v/>
      </c>
      <c r="N133" s="1059"/>
    </row>
    <row r="134" spans="1:14" s="114" customFormat="1" ht="22.5" customHeight="1" thickBot="1">
      <c r="A134" s="392"/>
      <c r="B134" s="394" t="s">
        <v>91</v>
      </c>
      <c r="C134" s="1052" t="str">
        <f>'Result Entry'!$BD$3</f>
        <v>Env. Study</v>
      </c>
      <c r="D134" s="1053"/>
      <c r="E134" s="509">
        <f>IF(OR(C134="",$I123="NSO"),"",VLOOKUP($A118,'Result Entry'!$B$9:$EQ$108,55,0))</f>
        <v>0</v>
      </c>
      <c r="F134" s="510">
        <f>IF(OR(C134="",$I123="NSO"),"",VLOOKUP($A118,'Result Entry'!$B$9:$EQ$108,56,0))</f>
        <v>0</v>
      </c>
      <c r="G134" s="511">
        <f>IF(OR(C134="",$I123="NSO"),"",VLOOKUP($A118,'Result Entry'!$B$9:$EQ$108,57,0))</f>
        <v>0</v>
      </c>
      <c r="H134" s="512">
        <f>IF(OR(C132="",$I123="NSO"),"",VLOOKUP($A118,'Result Entry'!$B$9:$EQ$108,62,0))</f>
        <v>0</v>
      </c>
      <c r="I134" s="513">
        <f t="shared" si="9"/>
        <v>0</v>
      </c>
      <c r="J134" s="514">
        <f>IF(OR(C133="",$I123="NSO"),"",VLOOKUP($A118,'Result Entry'!$B$9:$EQ$108,66,0))</f>
        <v>0</v>
      </c>
      <c r="K134" s="1054">
        <f t="shared" si="10"/>
        <v>0</v>
      </c>
      <c r="L134" s="1055"/>
      <c r="M134" s="515" t="str">
        <f>IF(OR(C133="",$I123="NSO"),"",VLOOKUP($A118,'Result Entry'!$B$9:$EQ$108,69,0))</f>
        <v/>
      </c>
      <c r="N134" s="1059"/>
    </row>
    <row r="135" spans="1:14" s="114" customFormat="1" ht="22.5" customHeight="1">
      <c r="A135" s="392"/>
      <c r="B135" s="394" t="s">
        <v>91</v>
      </c>
      <c r="C135" s="1016" t="s">
        <v>66</v>
      </c>
      <c r="D135" s="1017"/>
      <c r="E135" s="519">
        <f>'Result Entry'!$AO$7</f>
        <v>5</v>
      </c>
      <c r="F135" s="520">
        <f>'Result Entry'!$AP$7</f>
        <v>5</v>
      </c>
      <c r="G135" s="541">
        <f>'Result Entry'!$AQ$7</f>
        <v>5</v>
      </c>
      <c r="H135" s="521">
        <f>'Result Entry'!$AV$7</f>
        <v>35</v>
      </c>
      <c r="I135" s="522">
        <f t="shared" si="9"/>
        <v>50</v>
      </c>
      <c r="J135" s="523">
        <f>'Result Entry'!$AZ$7</f>
        <v>50</v>
      </c>
      <c r="K135" s="1018">
        <f t="shared" si="10"/>
        <v>100</v>
      </c>
      <c r="L135" s="1019"/>
      <c r="M135" s="1087" t="s">
        <v>36</v>
      </c>
      <c r="N135" s="1059"/>
    </row>
    <row r="136" spans="1:14" s="114" customFormat="1" ht="22.5" customHeight="1" thickBot="1">
      <c r="A136" s="392"/>
      <c r="B136" s="394" t="s">
        <v>91</v>
      </c>
      <c r="C136" s="1012" t="str">
        <f>'Result Entry'!$AO$3</f>
        <v>English</v>
      </c>
      <c r="D136" s="1013"/>
      <c r="E136" s="517">
        <f>IF(OR(C136="",$I123="NSO"),"",VLOOKUP($A118,'Result Entry'!$B$9:$EQ$108,40,0))</f>
        <v>0</v>
      </c>
      <c r="F136" s="518">
        <f>IF(OR(C136="",$I123="NSO"),"",VLOOKUP($A118,'Result Entry'!$B$9:$EQ$108,41,0))</f>
        <v>0</v>
      </c>
      <c r="G136" s="546">
        <f>IF(OR(C136="",$I123="NSO"),"",VLOOKUP($A118,'Result Entry'!$B$9:$EQ$108,42,0))</f>
        <v>0</v>
      </c>
      <c r="H136" s="401">
        <f>IF(OR(C136="",$I123="NSO"),"",VLOOKUP($A118,'Result Entry'!$B$9:$EQ$108,47,0))</f>
        <v>0</v>
      </c>
      <c r="I136" s="496">
        <f t="shared" si="9"/>
        <v>0</v>
      </c>
      <c r="J136" s="497">
        <f>IF(OR(C136="",$I123="NSO"),"",VLOOKUP($A118,'Result Entry'!$B$9:$EQ$108,51,0))</f>
        <v>0</v>
      </c>
      <c r="K136" s="1014">
        <f t="shared" si="10"/>
        <v>0</v>
      </c>
      <c r="L136" s="1015"/>
      <c r="M136" s="516" t="str">
        <f>IF(OR(C136="",$I123="NSO"),"",VLOOKUP($A118,'Result Entry'!$B$9:$EQ$108,54,0))</f>
        <v/>
      </c>
      <c r="N136" s="1059"/>
    </row>
    <row r="137" spans="1:14" s="114" customFormat="1" ht="22.5" customHeight="1">
      <c r="A137" s="392"/>
      <c r="B137" s="394" t="s">
        <v>91</v>
      </c>
      <c r="C137" s="1016" t="s">
        <v>66</v>
      </c>
      <c r="D137" s="1017"/>
      <c r="E137" s="519">
        <f>'Result Entry'!$BS$7</f>
        <v>10</v>
      </c>
      <c r="F137" s="520">
        <f>'Result Entry'!$BT$7</f>
        <v>10</v>
      </c>
      <c r="G137" s="541">
        <f>'Result Entry'!$BU$7</f>
        <v>10</v>
      </c>
      <c r="H137" s="521">
        <f>'Result Entry'!$BZ$7</f>
        <v>70</v>
      </c>
      <c r="I137" s="522">
        <f>SUM(E137:H137)</f>
        <v>100</v>
      </c>
      <c r="J137" s="523">
        <f>'Result Entry'!$CD$7</f>
        <v>100</v>
      </c>
      <c r="K137" s="1018">
        <f t="shared" si="10"/>
        <v>200</v>
      </c>
      <c r="L137" s="1019"/>
      <c r="M137" s="1087" t="s">
        <v>36</v>
      </c>
      <c r="N137" s="1059"/>
    </row>
    <row r="138" spans="1:14" s="114" customFormat="1" ht="22.5" customHeight="1" thickBot="1">
      <c r="A138" s="392"/>
      <c r="B138" s="394" t="s">
        <v>91</v>
      </c>
      <c r="C138" s="1012" t="str">
        <f>'Result Entry'!$BS$3</f>
        <v>Sanskrit/Urdu</v>
      </c>
      <c r="D138" s="1013"/>
      <c r="E138" s="517">
        <f>IF(OR(C138="",$I123="NSO"),"",VLOOKUP($A118,'Result Entry'!$B$9:$EQ$108,70,0))</f>
        <v>0</v>
      </c>
      <c r="F138" s="518">
        <f>IF(OR(C138="",$I123="NSO"),"",VLOOKUP($A118,'Result Entry'!$B$9:$EQ$108,71,0))</f>
        <v>0</v>
      </c>
      <c r="G138" s="546">
        <f>IF(OR(C138="",$I123="NSO"),"",VLOOKUP($A118,'Result Entry'!$B$9:$EQ$108,72,0))</f>
        <v>0</v>
      </c>
      <c r="H138" s="401">
        <f>IF(OR(C138="",$I123="NSO"),"",VLOOKUP($A118,'Result Entry'!$B$9:$EQ$108,77,0))</f>
        <v>0</v>
      </c>
      <c r="I138" s="496">
        <f t="shared" ref="I138" si="11">SUM(E138:H138)</f>
        <v>0</v>
      </c>
      <c r="J138" s="497">
        <f>IF(OR(C138="",$I123="NSO"),"",VLOOKUP($A118,'Result Entry'!$B$9:$EQ$108,81,0))</f>
        <v>0</v>
      </c>
      <c r="K138" s="1014">
        <f t="shared" si="10"/>
        <v>0</v>
      </c>
      <c r="L138" s="1015"/>
      <c r="M138" s="516" t="str">
        <f>IF(OR(C138="",$I123="NSO"),"",VLOOKUP($A118,'Result Entry'!$B$9:$EQ$108,84,0))</f>
        <v/>
      </c>
      <c r="N138" s="1059"/>
    </row>
    <row r="139" spans="1:14" s="114" customFormat="1" ht="14.25" customHeight="1" thickBot="1">
      <c r="A139" s="392"/>
      <c r="B139" s="394" t="s">
        <v>91</v>
      </c>
      <c r="C139" s="1020"/>
      <c r="D139" s="1021"/>
      <c r="E139" s="1021"/>
      <c r="F139" s="1021"/>
      <c r="G139" s="1021"/>
      <c r="H139" s="1021"/>
      <c r="I139" s="1021"/>
      <c r="J139" s="1021"/>
      <c r="K139" s="1021"/>
      <c r="L139" s="1021"/>
      <c r="M139" s="1022"/>
      <c r="N139" s="1059"/>
    </row>
    <row r="140" spans="1:14" s="114" customFormat="1" ht="39" customHeight="1">
      <c r="A140" s="392"/>
      <c r="B140" s="394" t="s">
        <v>91</v>
      </c>
      <c r="C140" s="1023" t="s">
        <v>114</v>
      </c>
      <c r="D140" s="1024"/>
      <c r="E140" s="1025"/>
      <c r="F140" s="1029" t="s">
        <v>115</v>
      </c>
      <c r="G140" s="1029"/>
      <c r="H140" s="1030" t="s">
        <v>116</v>
      </c>
      <c r="I140" s="1031"/>
      <c r="J140" s="397" t="s">
        <v>51</v>
      </c>
      <c r="K140" s="524" t="s">
        <v>117</v>
      </c>
      <c r="L140" s="543" t="s">
        <v>49</v>
      </c>
      <c r="M140" s="1089" t="s">
        <v>53</v>
      </c>
      <c r="N140" s="1059"/>
    </row>
    <row r="141" spans="1:14" s="114" customFormat="1" ht="18.75" customHeight="1" thickBot="1">
      <c r="A141" s="392"/>
      <c r="B141" s="394" t="s">
        <v>91</v>
      </c>
      <c r="C141" s="1026"/>
      <c r="D141" s="1027"/>
      <c r="E141" s="1028"/>
      <c r="F141" s="1109">
        <f>IF(OR($I123="",$I123="NSO"),"",VLOOKUP($A118,'Result Entry'!$B$9:$EQ$108,120,0))</f>
        <v>900</v>
      </c>
      <c r="G141" s="1110"/>
      <c r="H141" s="1109">
        <f>IF(OR($I123="",$I123="NSO"),"",VLOOKUP($A118,'Result Entry'!$B$9:$EQ$108,121,0))</f>
        <v>0</v>
      </c>
      <c r="I141" s="1110"/>
      <c r="J141" s="1111">
        <f>IF(OR($I123="",$I123="NSO"),"",VLOOKUP($A118,'Result Entry'!$B$9:$EQ$108,122,0))</f>
        <v>0</v>
      </c>
      <c r="K141" s="1112" t="str">
        <f>IF(OR($I123="",$I123="NSO"),"",VLOOKUP($A118,'Result Entry'!$B$9:$EQ$108,123,0))</f>
        <v/>
      </c>
      <c r="L141" s="1088" t="str">
        <f>IF(OR($I123="",$I123="NSO"),"",VLOOKUP($A118,'Result Entry'!$B$9:$EQ$108,124,0))</f>
        <v/>
      </c>
      <c r="M141" s="1113" t="str">
        <f>IF(OR($I123="",$I123="NSO"),"",VLOOKUP($A118,'Result Entry'!$B$9:$EQ$108,126,0))</f>
        <v/>
      </c>
      <c r="N141" s="1059"/>
    </row>
    <row r="142" spans="1:14" s="114" customFormat="1" ht="18.75" customHeight="1" thickBot="1">
      <c r="A142" s="392"/>
      <c r="B142" s="393" t="s">
        <v>91</v>
      </c>
      <c r="C142" s="1032"/>
      <c r="D142" s="1033"/>
      <c r="E142" s="1033"/>
      <c r="F142" s="1033"/>
      <c r="G142" s="1033"/>
      <c r="H142" s="1034"/>
      <c r="I142" s="1150" t="s">
        <v>71</v>
      </c>
      <c r="J142" s="1151"/>
      <c r="K142" s="1152">
        <f>IF(OR($I123="",$I123="NSO"),"",VLOOKUP($A118,'Result Entry'!$B$9:$EQ$108,117,0))</f>
        <v>0</v>
      </c>
      <c r="L142" s="1153" t="s">
        <v>90</v>
      </c>
      <c r="M142" s="1154"/>
      <c r="N142" s="1059"/>
    </row>
    <row r="143" spans="1:14" s="114" customFormat="1" ht="18.75" customHeight="1" thickBot="1">
      <c r="A143" s="392"/>
      <c r="B143" s="393" t="s">
        <v>91</v>
      </c>
      <c r="C143" s="1035" t="s">
        <v>70</v>
      </c>
      <c r="D143" s="1036"/>
      <c r="E143" s="1036"/>
      <c r="F143" s="1036"/>
      <c r="G143" s="1036"/>
      <c r="H143" s="1037"/>
      <c r="I143" s="1155" t="s">
        <v>72</v>
      </c>
      <c r="J143" s="1156"/>
      <c r="K143" s="1157">
        <f>IF(OR($I123="",$I123="NSO"),"",VLOOKUP($A118,'Result Entry'!$B$9:$EQ$108,118,0))</f>
        <v>0</v>
      </c>
      <c r="L143" s="1158" t="str">
        <f>IF(OR($I123="",$I123="NSO"),"",VLOOKUP($A118,'Result Entry'!$B$9:$EQ$108,119,0))</f>
        <v/>
      </c>
      <c r="M143" s="1159"/>
      <c r="N143" s="1059"/>
    </row>
    <row r="144" spans="1:14" s="114" customFormat="1" ht="18.75" customHeight="1" thickBot="1">
      <c r="A144" s="392"/>
      <c r="B144" s="393" t="s">
        <v>91</v>
      </c>
      <c r="C144" s="981" t="s">
        <v>64</v>
      </c>
      <c r="D144" s="982"/>
      <c r="E144" s="983"/>
      <c r="F144" s="984" t="s">
        <v>67</v>
      </c>
      <c r="G144" s="985"/>
      <c r="H144" s="398" t="s">
        <v>57</v>
      </c>
      <c r="I144" s="986" t="s">
        <v>73</v>
      </c>
      <c r="J144" s="987"/>
      <c r="K144" s="988">
        <f>IF(OR($I123="",$I123="NSO"),"",VLOOKUP($A118,'Result Entry'!$B$9:$EQ$108,127,0))</f>
        <v>0</v>
      </c>
      <c r="L144" s="988"/>
      <c r="M144" s="989"/>
      <c r="N144" s="1059"/>
    </row>
    <row r="145" spans="1:14" s="114" customFormat="1" ht="18.75" customHeight="1">
      <c r="A145" s="392"/>
      <c r="B145" s="393" t="s">
        <v>91</v>
      </c>
      <c r="C145" s="1096" t="str">
        <f>'Result Entry'!$CH$3</f>
        <v>WORK EXP.</v>
      </c>
      <c r="D145" s="1097"/>
      <c r="E145" s="1125"/>
      <c r="F145" s="1115" t="str">
        <f>IF(OR(C145="",$I123="NSO"),"",VLOOKUP($A118,'Result Entry'!$B$9:$EQ$108,134,0))</f>
        <v>0/100</v>
      </c>
      <c r="G145" s="1125"/>
      <c r="H145" s="1126" t="str">
        <f>IF(OR(C145="",$I123="NSO"),"",VLOOKUP($A118,'Result Entry'!$B$9:$EQ$108,92,0))</f>
        <v/>
      </c>
      <c r="I145" s="991" t="s">
        <v>93</v>
      </c>
      <c r="J145" s="992"/>
      <c r="K145" s="993">
        <f>'Result Entry'!$U$2</f>
        <v>45070</v>
      </c>
      <c r="L145" s="994"/>
      <c r="M145" s="995"/>
      <c r="N145" s="1059"/>
    </row>
    <row r="146" spans="1:14" s="114" customFormat="1" ht="18.75" customHeight="1">
      <c r="A146" s="392"/>
      <c r="B146" s="393" t="s">
        <v>91</v>
      </c>
      <c r="C146" s="1096" t="str">
        <f>'Result Entry'!$CP$3</f>
        <v>ART EDU.</v>
      </c>
      <c r="D146" s="1097"/>
      <c r="E146" s="1125"/>
      <c r="F146" s="1115" t="str">
        <f>IF(OR(C146="",$I123="NSO"),"",VLOOKUP($A118,'Result Entry'!$B$9:$EQ$108,138,0))</f>
        <v>0/100</v>
      </c>
      <c r="G146" s="1125"/>
      <c r="H146" s="1127" t="str">
        <f>IF(OR(C146="",$I123="NSO"),"",VLOOKUP($A118,'Result Entry'!$B$9:$EQ$108,100,0))</f>
        <v/>
      </c>
      <c r="I146" s="996"/>
      <c r="J146" s="997"/>
      <c r="K146" s="997"/>
      <c r="L146" s="997"/>
      <c r="M146" s="998"/>
      <c r="N146" s="1059"/>
    </row>
    <row r="147" spans="1:14" s="114" customFormat="1" ht="18.75" customHeight="1">
      <c r="A147" s="392"/>
      <c r="B147" s="393"/>
      <c r="C147" s="1096" t="str">
        <f>'Result Entry'!$CX$3</f>
        <v>H&amp;P. EDU.</v>
      </c>
      <c r="D147" s="1097"/>
      <c r="E147" s="1125"/>
      <c r="F147" s="1115" t="str">
        <f>IF(OR(C147="",$I123="NSO"),"",VLOOKUP($A118,'Result Entry'!$B$9:$EQ$108,142,0))</f>
        <v>0/100</v>
      </c>
      <c r="G147" s="1125"/>
      <c r="H147" s="1127" t="str">
        <f>IF(OR(C147="",$I123="NSO"),"",VLOOKUP($A118,'Result Entry'!$B$9:$EQ$108,108,0))</f>
        <v/>
      </c>
      <c r="I147" s="999"/>
      <c r="J147" s="1000"/>
      <c r="K147" s="1000"/>
      <c r="L147" s="1000"/>
      <c r="M147" s="1001"/>
      <c r="N147" s="1059"/>
    </row>
    <row r="148" spans="1:14" s="114" customFormat="1" ht="23.25" customHeight="1" thickBot="1">
      <c r="A148" s="392"/>
      <c r="B148" s="393" t="s">
        <v>91</v>
      </c>
      <c r="C148" s="1128">
        <f>'Result Entry'!$DF$3</f>
        <v>0</v>
      </c>
      <c r="D148" s="1129"/>
      <c r="E148" s="1130"/>
      <c r="F148" s="1115" t="str">
        <f>IF(OR(C148="",$I123="NSO"),"",VLOOKUP($A118,'Result Entry'!$B$9:$EQ$108,146,0))</f>
        <v>0/0</v>
      </c>
      <c r="G148" s="1125"/>
      <c r="H148" s="1131" t="str">
        <f>IF(OR(C148="",$I123="NSO"),"",VLOOKUP($A118,'Result Entry'!$B$9:$EQ$108,116,0))</f>
        <v/>
      </c>
      <c r="I148" s="1135" t="s">
        <v>86</v>
      </c>
      <c r="J148" s="1136"/>
      <c r="K148" s="1137"/>
      <c r="L148" s="1138"/>
      <c r="M148" s="1139"/>
      <c r="N148" s="1059"/>
    </row>
    <row r="149" spans="1:14" s="114" customFormat="1" ht="23.25" customHeight="1">
      <c r="A149" s="392"/>
      <c r="B149" s="393" t="s">
        <v>91</v>
      </c>
      <c r="C149" s="1005" t="s">
        <v>74</v>
      </c>
      <c r="D149" s="1006"/>
      <c r="E149" s="1006"/>
      <c r="F149" s="1006"/>
      <c r="G149" s="1006"/>
      <c r="H149" s="1007"/>
      <c r="I149" s="1143" t="s">
        <v>184</v>
      </c>
      <c r="J149" s="1144"/>
      <c r="K149" s="1140"/>
      <c r="L149" s="1141"/>
      <c r="M149" s="1142"/>
      <c r="N149" s="1059"/>
    </row>
    <row r="150" spans="1:14" s="114" customFormat="1" ht="23.25" customHeight="1">
      <c r="A150" s="392"/>
      <c r="B150" s="393" t="s">
        <v>91</v>
      </c>
      <c r="C150" s="399" t="s">
        <v>37</v>
      </c>
      <c r="D150" s="1008" t="s">
        <v>80</v>
      </c>
      <c r="E150" s="1009"/>
      <c r="F150" s="1008" t="s">
        <v>81</v>
      </c>
      <c r="G150" s="1010"/>
      <c r="H150" s="1011"/>
      <c r="I150" s="1145" t="s">
        <v>185</v>
      </c>
      <c r="J150" s="1146"/>
      <c r="K150" s="1002"/>
      <c r="L150" s="1003"/>
      <c r="M150" s="1004"/>
      <c r="N150" s="1059"/>
    </row>
    <row r="151" spans="1:14" s="114" customFormat="1" ht="18.75" customHeight="1">
      <c r="A151" s="392"/>
      <c r="B151" s="393" t="s">
        <v>91</v>
      </c>
      <c r="C151" s="1114" t="s">
        <v>75</v>
      </c>
      <c r="D151" s="1115" t="s">
        <v>164</v>
      </c>
      <c r="E151" s="1116"/>
      <c r="F151" s="1115" t="s">
        <v>82</v>
      </c>
      <c r="G151" s="1117"/>
      <c r="H151" s="1118"/>
      <c r="I151" s="971" t="s">
        <v>87</v>
      </c>
      <c r="J151" s="972"/>
      <c r="K151" s="972"/>
      <c r="L151" s="972"/>
      <c r="M151" s="973"/>
      <c r="N151" s="1059"/>
    </row>
    <row r="152" spans="1:14" s="114" customFormat="1" ht="18.75" customHeight="1">
      <c r="A152" s="392"/>
      <c r="B152" s="393" t="s">
        <v>91</v>
      </c>
      <c r="C152" s="1119" t="s">
        <v>76</v>
      </c>
      <c r="D152" s="1115" t="s">
        <v>165</v>
      </c>
      <c r="E152" s="1116"/>
      <c r="F152" s="1115" t="s">
        <v>83</v>
      </c>
      <c r="G152" s="1117"/>
      <c r="H152" s="1118"/>
      <c r="I152" s="974"/>
      <c r="J152" s="975"/>
      <c r="K152" s="975"/>
      <c r="L152" s="975"/>
      <c r="M152" s="976"/>
      <c r="N152" s="1059"/>
    </row>
    <row r="153" spans="1:14" s="114" customFormat="1" ht="18.75" customHeight="1">
      <c r="A153" s="392"/>
      <c r="B153" s="393" t="s">
        <v>91</v>
      </c>
      <c r="C153" s="1119" t="s">
        <v>78</v>
      </c>
      <c r="D153" s="1115" t="s">
        <v>166</v>
      </c>
      <c r="E153" s="1116"/>
      <c r="F153" s="1115" t="s">
        <v>84</v>
      </c>
      <c r="G153" s="1117"/>
      <c r="H153" s="1118"/>
      <c r="I153" s="974"/>
      <c r="J153" s="975"/>
      <c r="K153" s="975"/>
      <c r="L153" s="975"/>
      <c r="M153" s="976"/>
      <c r="N153" s="1059"/>
    </row>
    <row r="154" spans="1:14" s="114" customFormat="1" ht="18.75" customHeight="1">
      <c r="A154" s="392"/>
      <c r="B154" s="393" t="s">
        <v>91</v>
      </c>
      <c r="C154" s="1119" t="s">
        <v>77</v>
      </c>
      <c r="D154" s="1115" t="s">
        <v>167</v>
      </c>
      <c r="E154" s="1116"/>
      <c r="F154" s="1115" t="s">
        <v>169</v>
      </c>
      <c r="G154" s="1117"/>
      <c r="H154" s="1118"/>
      <c r="I154" s="977"/>
      <c r="J154" s="978"/>
      <c r="K154" s="978"/>
      <c r="L154" s="978"/>
      <c r="M154" s="979"/>
      <c r="N154" s="1059"/>
    </row>
    <row r="155" spans="1:14" s="114" customFormat="1" ht="18.75" customHeight="1" thickBot="1">
      <c r="A155" s="392"/>
      <c r="B155" s="400" t="s">
        <v>91</v>
      </c>
      <c r="C155" s="1120" t="s">
        <v>79</v>
      </c>
      <c r="D155" s="1121" t="s">
        <v>168</v>
      </c>
      <c r="E155" s="1122"/>
      <c r="F155" s="1121" t="s">
        <v>85</v>
      </c>
      <c r="G155" s="1123"/>
      <c r="H155" s="1124"/>
      <c r="I155" s="1132" t="s">
        <v>118</v>
      </c>
      <c r="J155" s="1133"/>
      <c r="K155" s="1133"/>
      <c r="L155" s="1133"/>
      <c r="M155" s="1134"/>
      <c r="N155" s="1059"/>
    </row>
    <row r="156" spans="1:14" s="114" customFormat="1" ht="11.25" customHeight="1" thickBot="1">
      <c r="A156" s="980"/>
      <c r="B156" s="980"/>
      <c r="C156" s="980"/>
      <c r="D156" s="980"/>
      <c r="E156" s="980"/>
      <c r="F156" s="980"/>
      <c r="G156" s="980"/>
      <c r="H156" s="980"/>
      <c r="I156" s="980"/>
      <c r="J156" s="980"/>
      <c r="K156" s="980"/>
      <c r="L156" s="980"/>
      <c r="M156" s="980"/>
      <c r="N156" s="1059"/>
    </row>
    <row r="157" spans="1:14" s="391" customFormat="1" ht="25.5" customHeight="1" thickBot="1">
      <c r="A157" s="403">
        <f>A118+1</f>
        <v>5</v>
      </c>
      <c r="B157" s="1056" t="str">
        <f>B118</f>
        <v>Department Of Sanskrit Education, Rajasthan</v>
      </c>
      <c r="C157" s="1057"/>
      <c r="D157" s="1057"/>
      <c r="E157" s="1057"/>
      <c r="F157" s="1057"/>
      <c r="G157" s="1057"/>
      <c r="H157" s="1057"/>
      <c r="I157" s="1057"/>
      <c r="J157" s="1057"/>
      <c r="K157" s="1057"/>
      <c r="L157" s="1057"/>
      <c r="M157" s="1058"/>
      <c r="N157" s="1059"/>
    </row>
    <row r="158" spans="1:14" ht="60" customHeight="1">
      <c r="A158" s="15"/>
      <c r="B158" s="1060">
        <f>IF(I162&gt;0,CONCATENATE(C162,I162),0)</f>
        <v>0</v>
      </c>
      <c r="C158" s="1062"/>
      <c r="D158" s="1064" t="str">
        <f>Master!$E$8</f>
        <v>Govt.Sr.Sec.Sch. Raimalwada</v>
      </c>
      <c r="E158" s="1065"/>
      <c r="F158" s="1065"/>
      <c r="G158" s="1065"/>
      <c r="H158" s="1065"/>
      <c r="I158" s="1065"/>
      <c r="J158" s="1065"/>
      <c r="K158" s="1065"/>
      <c r="L158" s="1065"/>
      <c r="M158" s="1066"/>
      <c r="N158" s="1059"/>
    </row>
    <row r="159" spans="1:14" ht="35.25" customHeight="1" thickBot="1">
      <c r="A159" s="15"/>
      <c r="B159" s="1061"/>
      <c r="C159" s="1063"/>
      <c r="D159" s="1067" t="str">
        <f>Master!$E$11</f>
        <v>P.S.-Bapini (Jodhpur)</v>
      </c>
      <c r="E159" s="1067"/>
      <c r="F159" s="1067"/>
      <c r="G159" s="1067"/>
      <c r="H159" s="1067"/>
      <c r="I159" s="1067"/>
      <c r="J159" s="1067"/>
      <c r="K159" s="1067"/>
      <c r="L159" s="1067"/>
      <c r="M159" s="1068"/>
      <c r="N159" s="1059"/>
    </row>
    <row r="160" spans="1:14" ht="31.5" customHeight="1">
      <c r="A160" s="15"/>
      <c r="B160" s="402"/>
      <c r="C160" s="1069" t="s">
        <v>60</v>
      </c>
      <c r="D160" s="1070"/>
      <c r="E160" s="1070"/>
      <c r="F160" s="1070"/>
      <c r="G160" s="1070"/>
      <c r="H160" s="1070"/>
      <c r="I160" s="1071"/>
      <c r="J160" s="1072" t="s">
        <v>88</v>
      </c>
      <c r="K160" s="1072"/>
      <c r="L160" s="1073">
        <f>Master!$E$14</f>
        <v>810000000</v>
      </c>
      <c r="M160" s="1074"/>
      <c r="N160" s="1059"/>
    </row>
    <row r="161" spans="1:14" ht="18" customHeight="1" thickBot="1">
      <c r="A161" s="15"/>
      <c r="B161" s="188"/>
      <c r="C161" s="1069"/>
      <c r="D161" s="1070"/>
      <c r="E161" s="1070"/>
      <c r="F161" s="1070"/>
      <c r="G161" s="1070"/>
      <c r="H161" s="1070"/>
      <c r="I161" s="1071"/>
      <c r="J161" s="1075" t="s">
        <v>61</v>
      </c>
      <c r="K161" s="1076"/>
      <c r="L161" s="1079" t="str">
        <f>Master!$E$6</f>
        <v>2022-23</v>
      </c>
      <c r="M161" s="1080"/>
      <c r="N161" s="1059"/>
    </row>
    <row r="162" spans="1:14" ht="20.25" customHeight="1" thickBot="1">
      <c r="A162" s="15"/>
      <c r="B162" s="188"/>
      <c r="C162" s="1160" t="s">
        <v>119</v>
      </c>
      <c r="D162" s="1161"/>
      <c r="E162" s="1161"/>
      <c r="F162" s="1161"/>
      <c r="G162" s="1161"/>
      <c r="H162" s="1161"/>
      <c r="I162" s="1162">
        <f>VLOOKUP($A157,'Result Entry'!$B$9:$F$108,5,0)</f>
        <v>0</v>
      </c>
      <c r="J162" s="1077"/>
      <c r="K162" s="1078"/>
      <c r="L162" s="1081"/>
      <c r="M162" s="1082"/>
      <c r="N162" s="1059"/>
    </row>
    <row r="163" spans="1:14" s="114" customFormat="1" ht="19.5" customHeight="1">
      <c r="A163" s="392"/>
      <c r="B163" s="393" t="s">
        <v>91</v>
      </c>
      <c r="C163" s="1090" t="s">
        <v>21</v>
      </c>
      <c r="D163" s="1091"/>
      <c r="E163" s="1091"/>
      <c r="F163" s="1092"/>
      <c r="G163" s="1093" t="s">
        <v>1</v>
      </c>
      <c r="H163" s="1094">
        <f>VLOOKUP($A157,'Result Entry'!$B$9:$EQ$108,3,0)</f>
        <v>0</v>
      </c>
      <c r="I163" s="1094"/>
      <c r="J163" s="1094"/>
      <c r="K163" s="1094"/>
      <c r="L163" s="1094"/>
      <c r="M163" s="1095"/>
      <c r="N163" s="1059"/>
    </row>
    <row r="164" spans="1:14" s="114" customFormat="1" ht="19.5" customHeight="1">
      <c r="A164" s="392"/>
      <c r="B164" s="393" t="s">
        <v>91</v>
      </c>
      <c r="C164" s="1096" t="s">
        <v>23</v>
      </c>
      <c r="D164" s="1097"/>
      <c r="E164" s="1097"/>
      <c r="F164" s="1098"/>
      <c r="G164" s="1099" t="s">
        <v>1</v>
      </c>
      <c r="H164" s="1100">
        <f>VLOOKUP($A157,'Result Entry'!$B$9:$EQ$108,6,0)</f>
        <v>0</v>
      </c>
      <c r="I164" s="1100"/>
      <c r="J164" s="1100"/>
      <c r="K164" s="1100"/>
      <c r="L164" s="1100"/>
      <c r="M164" s="1101"/>
      <c r="N164" s="1059"/>
    </row>
    <row r="165" spans="1:14" s="114" customFormat="1" ht="19.5" customHeight="1">
      <c r="A165" s="392"/>
      <c r="B165" s="393" t="s">
        <v>91</v>
      </c>
      <c r="C165" s="1096" t="s">
        <v>24</v>
      </c>
      <c r="D165" s="1097"/>
      <c r="E165" s="1097"/>
      <c r="F165" s="1098"/>
      <c r="G165" s="1099" t="s">
        <v>1</v>
      </c>
      <c r="H165" s="1100">
        <f>VLOOKUP($A157,'Result Entry'!$B$9:$EQ$108,7,0)</f>
        <v>0</v>
      </c>
      <c r="I165" s="1100"/>
      <c r="J165" s="1100"/>
      <c r="K165" s="1100"/>
      <c r="L165" s="1100"/>
      <c r="M165" s="1101"/>
      <c r="N165" s="1059"/>
    </row>
    <row r="166" spans="1:14" s="114" customFormat="1" ht="19.5" customHeight="1">
      <c r="A166" s="392"/>
      <c r="B166" s="393" t="s">
        <v>91</v>
      </c>
      <c r="C166" s="1096" t="s">
        <v>62</v>
      </c>
      <c r="D166" s="1097"/>
      <c r="E166" s="1097"/>
      <c r="F166" s="1098"/>
      <c r="G166" s="1099" t="s">
        <v>1</v>
      </c>
      <c r="H166" s="1100">
        <f>VLOOKUP($A157,'Result Entry'!$B$9:$EQ$108,8,0)</f>
        <v>0</v>
      </c>
      <c r="I166" s="1100"/>
      <c r="J166" s="1100"/>
      <c r="K166" s="1100"/>
      <c r="L166" s="1100"/>
      <c r="M166" s="1101"/>
      <c r="N166" s="1059"/>
    </row>
    <row r="167" spans="1:14" s="114" customFormat="1" ht="19.5" customHeight="1">
      <c r="A167" s="392"/>
      <c r="B167" s="393" t="s">
        <v>91</v>
      </c>
      <c r="C167" s="1096" t="s">
        <v>63</v>
      </c>
      <c r="D167" s="1097"/>
      <c r="E167" s="1097"/>
      <c r="F167" s="1098"/>
      <c r="G167" s="1099" t="s">
        <v>1</v>
      </c>
      <c r="H167" s="1102" t="str">
        <f>CONCATENATE('Result Entry'!$F$4,'Result Entry'!$I$4)</f>
        <v>2(A)</v>
      </c>
      <c r="I167" s="1100"/>
      <c r="J167" s="1100"/>
      <c r="K167" s="1100"/>
      <c r="L167" s="1100"/>
      <c r="M167" s="1101"/>
      <c r="N167" s="1059"/>
    </row>
    <row r="168" spans="1:14" s="114" customFormat="1" ht="19.5" customHeight="1" thickBot="1">
      <c r="A168" s="392"/>
      <c r="B168" s="393" t="s">
        <v>91</v>
      </c>
      <c r="C168" s="1103" t="s">
        <v>26</v>
      </c>
      <c r="D168" s="1104"/>
      <c r="E168" s="1104"/>
      <c r="F168" s="1105"/>
      <c r="G168" s="1106" t="s">
        <v>1</v>
      </c>
      <c r="H168" s="1107">
        <f>VLOOKUP($A157,'Result Entry'!$B$9:$EQ$108,9,0)</f>
        <v>0</v>
      </c>
      <c r="I168" s="1107"/>
      <c r="J168" s="1107"/>
      <c r="K168" s="1107"/>
      <c r="L168" s="1107"/>
      <c r="M168" s="1108"/>
      <c r="N168" s="1059"/>
    </row>
    <row r="169" spans="1:14" s="114" customFormat="1" ht="37.5" customHeight="1">
      <c r="A169" s="392"/>
      <c r="B169" s="394" t="s">
        <v>91</v>
      </c>
      <c r="C169" s="1005" t="s">
        <v>64</v>
      </c>
      <c r="D169" s="1038"/>
      <c r="E169" s="498" t="str">
        <f>'Result Entry'!$K$6</f>
        <v>First Test</v>
      </c>
      <c r="F169" s="499" t="str">
        <f>'Result Entry'!$L$6</f>
        <v>Second Test</v>
      </c>
      <c r="G169" s="499" t="str">
        <f>'Result Entry'!$M$6</f>
        <v>Third Test</v>
      </c>
      <c r="H169" s="1083" t="s">
        <v>65</v>
      </c>
      <c r="I169" s="1085" t="s">
        <v>183</v>
      </c>
      <c r="J169" s="493" t="s">
        <v>32</v>
      </c>
      <c r="K169" s="1039" t="s">
        <v>112</v>
      </c>
      <c r="L169" s="1040"/>
      <c r="M169" s="1084" t="s">
        <v>113</v>
      </c>
      <c r="N169" s="1059"/>
    </row>
    <row r="170" spans="1:14" s="114" customFormat="1" ht="22.5" customHeight="1" thickBot="1">
      <c r="A170" s="392"/>
      <c r="B170" s="394" t="s">
        <v>91</v>
      </c>
      <c r="C170" s="1041" t="s">
        <v>66</v>
      </c>
      <c r="D170" s="1042"/>
      <c r="E170" s="504">
        <f>'Result Entry'!$K$7</f>
        <v>10</v>
      </c>
      <c r="F170" s="505">
        <f>'Result Entry'!$L$7</f>
        <v>10</v>
      </c>
      <c r="G170" s="545">
        <f>'Result Entry'!$M$7</f>
        <v>10</v>
      </c>
      <c r="H170" s="506">
        <f>'Result Entry'!$R$7</f>
        <v>70</v>
      </c>
      <c r="I170" s="507">
        <f>SUM(E170:H170)</f>
        <v>100</v>
      </c>
      <c r="J170" s="508">
        <f>'Result Entry'!$V$7</f>
        <v>100</v>
      </c>
      <c r="K170" s="1043">
        <f>I170+J170</f>
        <v>200</v>
      </c>
      <c r="L170" s="1044"/>
      <c r="M170" s="1086" t="s">
        <v>36</v>
      </c>
      <c r="N170" s="1059"/>
    </row>
    <row r="171" spans="1:14" s="114" customFormat="1" ht="22.5" customHeight="1">
      <c r="A171" s="392"/>
      <c r="B171" s="394" t="s">
        <v>91</v>
      </c>
      <c r="C171" s="1045" t="str">
        <f>'Result Entry'!$K$3</f>
        <v>Hindi</v>
      </c>
      <c r="D171" s="1046"/>
      <c r="E171" s="500">
        <f>IF(OR(C171="",$I162="NSO"),"",VLOOKUP($A157,'Result Entry'!$B$9:$EQ$108,10,0))</f>
        <v>0</v>
      </c>
      <c r="F171" s="501">
        <f>IF(OR(C171="",$I162="NSO"),"",VLOOKUP($A157,'Result Entry'!$B$9:$EQ$108,11,0))</f>
        <v>0</v>
      </c>
      <c r="G171" s="544">
        <f>IF(OR(C171="",$I162="NSO"),"",VLOOKUP($A157,'Result Entry'!$B$9:$EQ$108,12,0))</f>
        <v>0</v>
      </c>
      <c r="H171" s="494">
        <f>IF(OR(C171="",$I162="NSO"),"",VLOOKUP($A157,'Result Entry'!$B$9:$EQ$108,17,0))</f>
        <v>0</v>
      </c>
      <c r="I171" s="395">
        <f t="shared" ref="I171:I175" si="12">SUM(E171:H171)</f>
        <v>0</v>
      </c>
      <c r="J171" s="495">
        <f>IF(OR(C171="",$I162="NSO"),"",VLOOKUP($A157,'Result Entry'!$B$9:$EQ$108,21,0))</f>
        <v>0</v>
      </c>
      <c r="K171" s="1047">
        <f>SUM(I171,J171)</f>
        <v>0</v>
      </c>
      <c r="L171" s="1048"/>
      <c r="M171" s="396" t="str">
        <f>IF(OR(C171="",$I162="NSO"),"",VLOOKUP($A157,'Result Entry'!$B$9:$EQ$108,24,0))</f>
        <v/>
      </c>
      <c r="N171" s="1059"/>
    </row>
    <row r="172" spans="1:14" s="114" customFormat="1" ht="22.5" customHeight="1">
      <c r="A172" s="392"/>
      <c r="B172" s="394" t="s">
        <v>91</v>
      </c>
      <c r="C172" s="990" t="str">
        <f>'Result Entry'!$Z$3</f>
        <v>Mathematics</v>
      </c>
      <c r="D172" s="1049"/>
      <c r="E172" s="502">
        <f>IF(OR(C172="",$I162="NSO"),"",VLOOKUP($A157,'Result Entry'!$B$9:$EQ$108,25,0))</f>
        <v>0</v>
      </c>
      <c r="F172" s="503">
        <f>IF(OR(C172="",$I162="NSO"),"",VLOOKUP($A157,'Result Entry'!$B$9:$EQ$108,26,0))</f>
        <v>0</v>
      </c>
      <c r="G172" s="542">
        <f>IF(OR(C172="",$I162="NSO"),"",VLOOKUP($A157,'Result Entry'!$B$9:$EQ$108,27,0))</f>
        <v>0</v>
      </c>
      <c r="H172" s="494">
        <f>IF(OR(C172="",$I162="NSO"),"",VLOOKUP($A157,'Result Entry'!$B$9:$EQ$108,32,0))</f>
        <v>0</v>
      </c>
      <c r="I172" s="395">
        <f t="shared" si="12"/>
        <v>0</v>
      </c>
      <c r="J172" s="495">
        <f>IF(OR(C172="",$I162="NSO"),"",VLOOKUP($A157,'Result Entry'!$B$9:$EQ$108,36,0))</f>
        <v>0</v>
      </c>
      <c r="K172" s="1050">
        <f t="shared" ref="K172:K177" si="13">SUM(I172,J172)</f>
        <v>0</v>
      </c>
      <c r="L172" s="1051"/>
      <c r="M172" s="396" t="str">
        <f>IF(OR(C172="",$I162="NSO"),"",VLOOKUP($A157,'Result Entry'!$B$9:$EQ$108,39,0))</f>
        <v/>
      </c>
      <c r="N172" s="1059"/>
    </row>
    <row r="173" spans="1:14" s="114" customFormat="1" ht="22.5" customHeight="1" thickBot="1">
      <c r="A173" s="392"/>
      <c r="B173" s="394" t="s">
        <v>91</v>
      </c>
      <c r="C173" s="1052" t="str">
        <f>'Result Entry'!$BD$3</f>
        <v>Env. Study</v>
      </c>
      <c r="D173" s="1053"/>
      <c r="E173" s="509">
        <f>IF(OR(C173="",$I162="NSO"),"",VLOOKUP($A157,'Result Entry'!$B$9:$EQ$108,55,0))</f>
        <v>0</v>
      </c>
      <c r="F173" s="510">
        <f>IF(OR(C173="",$I162="NSO"),"",VLOOKUP($A157,'Result Entry'!$B$9:$EQ$108,56,0))</f>
        <v>0</v>
      </c>
      <c r="G173" s="511">
        <f>IF(OR(C173="",$I162="NSO"),"",VLOOKUP($A157,'Result Entry'!$B$9:$EQ$108,57,0))</f>
        <v>0</v>
      </c>
      <c r="H173" s="512">
        <f>IF(OR(C171="",$I162="NSO"),"",VLOOKUP($A157,'Result Entry'!$B$9:$EQ$108,62,0))</f>
        <v>0</v>
      </c>
      <c r="I173" s="513">
        <f t="shared" si="12"/>
        <v>0</v>
      </c>
      <c r="J173" s="514">
        <f>IF(OR(C172="",$I162="NSO"),"",VLOOKUP($A157,'Result Entry'!$B$9:$EQ$108,66,0))</f>
        <v>0</v>
      </c>
      <c r="K173" s="1054">
        <f t="shared" si="13"/>
        <v>0</v>
      </c>
      <c r="L173" s="1055"/>
      <c r="M173" s="515" t="str">
        <f>IF(OR(C172="",$I162="NSO"),"",VLOOKUP($A157,'Result Entry'!$B$9:$EQ$108,69,0))</f>
        <v/>
      </c>
      <c r="N173" s="1059"/>
    </row>
    <row r="174" spans="1:14" s="114" customFormat="1" ht="22.5" customHeight="1">
      <c r="A174" s="392"/>
      <c r="B174" s="394" t="s">
        <v>91</v>
      </c>
      <c r="C174" s="1016" t="s">
        <v>66</v>
      </c>
      <c r="D174" s="1017"/>
      <c r="E174" s="519">
        <f>'Result Entry'!$AO$7</f>
        <v>5</v>
      </c>
      <c r="F174" s="520">
        <f>'Result Entry'!$AP$7</f>
        <v>5</v>
      </c>
      <c r="G174" s="541">
        <f>'Result Entry'!$AQ$7</f>
        <v>5</v>
      </c>
      <c r="H174" s="521">
        <f>'Result Entry'!$AV$7</f>
        <v>35</v>
      </c>
      <c r="I174" s="522">
        <f t="shared" si="12"/>
        <v>50</v>
      </c>
      <c r="J174" s="523">
        <f>'Result Entry'!$AZ$7</f>
        <v>50</v>
      </c>
      <c r="K174" s="1018">
        <f t="shared" si="13"/>
        <v>100</v>
      </c>
      <c r="L174" s="1019"/>
      <c r="M174" s="1087" t="s">
        <v>36</v>
      </c>
      <c r="N174" s="1059"/>
    </row>
    <row r="175" spans="1:14" s="114" customFormat="1" ht="22.5" customHeight="1" thickBot="1">
      <c r="A175" s="392"/>
      <c r="B175" s="394" t="s">
        <v>91</v>
      </c>
      <c r="C175" s="1012" t="str">
        <f>'Result Entry'!$AO$3</f>
        <v>English</v>
      </c>
      <c r="D175" s="1013"/>
      <c r="E175" s="517">
        <f>IF(OR(C175="",$I162="NSO"),"",VLOOKUP($A157,'Result Entry'!$B$9:$EQ$108,40,0))</f>
        <v>0</v>
      </c>
      <c r="F175" s="518">
        <f>IF(OR(C175="",$I162="NSO"),"",VLOOKUP($A157,'Result Entry'!$B$9:$EQ$108,41,0))</f>
        <v>0</v>
      </c>
      <c r="G175" s="546">
        <f>IF(OR(C175="",$I162="NSO"),"",VLOOKUP($A157,'Result Entry'!$B$9:$EQ$108,42,0))</f>
        <v>0</v>
      </c>
      <c r="H175" s="401">
        <f>IF(OR(C175="",$I162="NSO"),"",VLOOKUP($A157,'Result Entry'!$B$9:$EQ$108,47,0))</f>
        <v>0</v>
      </c>
      <c r="I175" s="496">
        <f t="shared" si="12"/>
        <v>0</v>
      </c>
      <c r="J175" s="497">
        <f>IF(OR(C175="",$I162="NSO"),"",VLOOKUP($A157,'Result Entry'!$B$9:$EQ$108,51,0))</f>
        <v>0</v>
      </c>
      <c r="K175" s="1014">
        <f t="shared" si="13"/>
        <v>0</v>
      </c>
      <c r="L175" s="1015"/>
      <c r="M175" s="516" t="str">
        <f>IF(OR(C175="",$I162="NSO"),"",VLOOKUP($A157,'Result Entry'!$B$9:$EQ$108,54,0))</f>
        <v/>
      </c>
      <c r="N175" s="1059"/>
    </row>
    <row r="176" spans="1:14" s="114" customFormat="1" ht="22.5" customHeight="1">
      <c r="A176" s="392"/>
      <c r="B176" s="394" t="s">
        <v>91</v>
      </c>
      <c r="C176" s="1016" t="s">
        <v>66</v>
      </c>
      <c r="D176" s="1017"/>
      <c r="E176" s="519">
        <f>'Result Entry'!$BS$7</f>
        <v>10</v>
      </c>
      <c r="F176" s="520">
        <f>'Result Entry'!$BT$7</f>
        <v>10</v>
      </c>
      <c r="G176" s="541">
        <f>'Result Entry'!$BU$7</f>
        <v>10</v>
      </c>
      <c r="H176" s="521">
        <f>'Result Entry'!$BZ$7</f>
        <v>70</v>
      </c>
      <c r="I176" s="522">
        <f>SUM(E176:H176)</f>
        <v>100</v>
      </c>
      <c r="J176" s="523">
        <f>'Result Entry'!$CD$7</f>
        <v>100</v>
      </c>
      <c r="K176" s="1018">
        <f t="shared" si="13"/>
        <v>200</v>
      </c>
      <c r="L176" s="1019"/>
      <c r="M176" s="1087" t="s">
        <v>36</v>
      </c>
      <c r="N176" s="1059"/>
    </row>
    <row r="177" spans="1:14" s="114" customFormat="1" ht="22.5" customHeight="1" thickBot="1">
      <c r="A177" s="392"/>
      <c r="B177" s="394" t="s">
        <v>91</v>
      </c>
      <c r="C177" s="1012" t="str">
        <f>'Result Entry'!$BS$3</f>
        <v>Sanskrit/Urdu</v>
      </c>
      <c r="D177" s="1013"/>
      <c r="E177" s="517">
        <f>IF(OR(C177="",$I162="NSO"),"",VLOOKUP($A157,'Result Entry'!$B$9:$EQ$108,70,0))</f>
        <v>0</v>
      </c>
      <c r="F177" s="518">
        <f>IF(OR(C177="",$I162="NSO"),"",VLOOKUP($A157,'Result Entry'!$B$9:$EQ$108,71,0))</f>
        <v>0</v>
      </c>
      <c r="G177" s="546">
        <f>IF(OR(C177="",$I162="NSO"),"",VLOOKUP($A157,'Result Entry'!$B$9:$EQ$108,72,0))</f>
        <v>0</v>
      </c>
      <c r="H177" s="401">
        <f>IF(OR(C177="",$I162="NSO"),"",VLOOKUP($A157,'Result Entry'!$B$9:$EQ$108,77,0))</f>
        <v>0</v>
      </c>
      <c r="I177" s="496">
        <f t="shared" ref="I177" si="14">SUM(E177:H177)</f>
        <v>0</v>
      </c>
      <c r="J177" s="497">
        <f>IF(OR(C177="",$I162="NSO"),"",VLOOKUP($A157,'Result Entry'!$B$9:$EQ$108,81,0))</f>
        <v>0</v>
      </c>
      <c r="K177" s="1014">
        <f t="shared" si="13"/>
        <v>0</v>
      </c>
      <c r="L177" s="1015"/>
      <c r="M177" s="516" t="str">
        <f>IF(OR(C177="",$I162="NSO"),"",VLOOKUP($A157,'Result Entry'!$B$9:$EQ$108,84,0))</f>
        <v/>
      </c>
      <c r="N177" s="1059"/>
    </row>
    <row r="178" spans="1:14" s="114" customFormat="1" ht="14.25" customHeight="1" thickBot="1">
      <c r="A178" s="392"/>
      <c r="B178" s="394" t="s">
        <v>91</v>
      </c>
      <c r="C178" s="1020"/>
      <c r="D178" s="1021"/>
      <c r="E178" s="1021"/>
      <c r="F178" s="1021"/>
      <c r="G178" s="1021"/>
      <c r="H178" s="1021"/>
      <c r="I178" s="1021"/>
      <c r="J178" s="1021"/>
      <c r="K178" s="1021"/>
      <c r="L178" s="1021"/>
      <c r="M178" s="1022"/>
      <c r="N178" s="1059"/>
    </row>
    <row r="179" spans="1:14" s="114" customFormat="1" ht="39" customHeight="1">
      <c r="A179" s="392"/>
      <c r="B179" s="394" t="s">
        <v>91</v>
      </c>
      <c r="C179" s="1023" t="s">
        <v>114</v>
      </c>
      <c r="D179" s="1024"/>
      <c r="E179" s="1025"/>
      <c r="F179" s="1029" t="s">
        <v>115</v>
      </c>
      <c r="G179" s="1029"/>
      <c r="H179" s="1030" t="s">
        <v>116</v>
      </c>
      <c r="I179" s="1031"/>
      <c r="J179" s="397" t="s">
        <v>51</v>
      </c>
      <c r="K179" s="524" t="s">
        <v>117</v>
      </c>
      <c r="L179" s="543" t="s">
        <v>49</v>
      </c>
      <c r="M179" s="1089" t="s">
        <v>53</v>
      </c>
      <c r="N179" s="1059"/>
    </row>
    <row r="180" spans="1:14" s="114" customFormat="1" ht="18.75" customHeight="1" thickBot="1">
      <c r="A180" s="392"/>
      <c r="B180" s="394" t="s">
        <v>91</v>
      </c>
      <c r="C180" s="1026"/>
      <c r="D180" s="1027"/>
      <c r="E180" s="1028"/>
      <c r="F180" s="1109">
        <f>IF(OR($I162="",$I162="NSO"),"",VLOOKUP($A157,'Result Entry'!$B$9:$EQ$108,120,0))</f>
        <v>900</v>
      </c>
      <c r="G180" s="1110"/>
      <c r="H180" s="1109">
        <f>IF(OR($I162="",$I162="NSO"),"",VLOOKUP($A157,'Result Entry'!$B$9:$EQ$108,121,0))</f>
        <v>0</v>
      </c>
      <c r="I180" s="1110"/>
      <c r="J180" s="1111">
        <f>IF(OR($I162="",$I162="NSO"),"",VLOOKUP($A157,'Result Entry'!$B$9:$EQ$108,122,0))</f>
        <v>0</v>
      </c>
      <c r="K180" s="1112" t="str">
        <f>IF(OR($I162="",$I162="NSO"),"",VLOOKUP($A157,'Result Entry'!$B$9:$EQ$108,123,0))</f>
        <v/>
      </c>
      <c r="L180" s="1088" t="str">
        <f>IF(OR($I162="",$I162="NSO"),"",VLOOKUP($A157,'Result Entry'!$B$9:$EQ$108,124,0))</f>
        <v/>
      </c>
      <c r="M180" s="1113" t="str">
        <f>IF(OR($I162="",$I162="NSO"),"",VLOOKUP($A157,'Result Entry'!$B$9:$EQ$108,126,0))</f>
        <v/>
      </c>
      <c r="N180" s="1059"/>
    </row>
    <row r="181" spans="1:14" s="114" customFormat="1" ht="18.75" customHeight="1" thickBot="1">
      <c r="A181" s="392"/>
      <c r="B181" s="393" t="s">
        <v>91</v>
      </c>
      <c r="C181" s="1032"/>
      <c r="D181" s="1033"/>
      <c r="E181" s="1033"/>
      <c r="F181" s="1033"/>
      <c r="G181" s="1033"/>
      <c r="H181" s="1034"/>
      <c r="I181" s="1150" t="s">
        <v>71</v>
      </c>
      <c r="J181" s="1151"/>
      <c r="K181" s="1152">
        <f>IF(OR($I162="",$I162="NSO"),"",VLOOKUP($A157,'Result Entry'!$B$9:$EQ$108,117,0))</f>
        <v>0</v>
      </c>
      <c r="L181" s="1153" t="s">
        <v>90</v>
      </c>
      <c r="M181" s="1154"/>
      <c r="N181" s="1059"/>
    </row>
    <row r="182" spans="1:14" s="114" customFormat="1" ht="18.75" customHeight="1" thickBot="1">
      <c r="A182" s="392"/>
      <c r="B182" s="393" t="s">
        <v>91</v>
      </c>
      <c r="C182" s="1035" t="s">
        <v>70</v>
      </c>
      <c r="D182" s="1036"/>
      <c r="E182" s="1036"/>
      <c r="F182" s="1036"/>
      <c r="G182" s="1036"/>
      <c r="H182" s="1037"/>
      <c r="I182" s="1155" t="s">
        <v>72</v>
      </c>
      <c r="J182" s="1156"/>
      <c r="K182" s="1157">
        <f>IF(OR($I162="",$I162="NSO"),"",VLOOKUP($A157,'Result Entry'!$B$9:$EQ$108,118,0))</f>
        <v>0</v>
      </c>
      <c r="L182" s="1158" t="str">
        <f>IF(OR($I162="",$I162="NSO"),"",VLOOKUP($A157,'Result Entry'!$B$9:$EQ$108,119,0))</f>
        <v/>
      </c>
      <c r="M182" s="1159"/>
      <c r="N182" s="1059"/>
    </row>
    <row r="183" spans="1:14" s="114" customFormat="1" ht="18.75" customHeight="1" thickBot="1">
      <c r="A183" s="392"/>
      <c r="B183" s="393" t="s">
        <v>91</v>
      </c>
      <c r="C183" s="981" t="s">
        <v>64</v>
      </c>
      <c r="D183" s="982"/>
      <c r="E183" s="983"/>
      <c r="F183" s="984" t="s">
        <v>67</v>
      </c>
      <c r="G183" s="985"/>
      <c r="H183" s="398" t="s">
        <v>57</v>
      </c>
      <c r="I183" s="986" t="s">
        <v>73</v>
      </c>
      <c r="J183" s="987"/>
      <c r="K183" s="988">
        <f>IF(OR($I162="",$I162="NSO"),"",VLOOKUP($A157,'Result Entry'!$B$9:$EQ$108,127,0))</f>
        <v>0</v>
      </c>
      <c r="L183" s="988"/>
      <c r="M183" s="989"/>
      <c r="N183" s="1059"/>
    </row>
    <row r="184" spans="1:14" s="114" customFormat="1" ht="18.75" customHeight="1">
      <c r="A184" s="392"/>
      <c r="B184" s="393" t="s">
        <v>91</v>
      </c>
      <c r="C184" s="1096" t="str">
        <f>'Result Entry'!$CH$3</f>
        <v>WORK EXP.</v>
      </c>
      <c r="D184" s="1097"/>
      <c r="E184" s="1125"/>
      <c r="F184" s="1115" t="str">
        <f>IF(OR(C184="",$I162="NSO"),"",VLOOKUP($A157,'Result Entry'!$B$9:$EQ$108,134,0))</f>
        <v>0/100</v>
      </c>
      <c r="G184" s="1125"/>
      <c r="H184" s="1126" t="str">
        <f>IF(OR(C184="",$I162="NSO"),"",VLOOKUP($A157,'Result Entry'!$B$9:$EQ$108,92,0))</f>
        <v/>
      </c>
      <c r="I184" s="991" t="s">
        <v>93</v>
      </c>
      <c r="J184" s="992"/>
      <c r="K184" s="993">
        <f>'Result Entry'!$U$2</f>
        <v>45070</v>
      </c>
      <c r="L184" s="994"/>
      <c r="M184" s="995"/>
      <c r="N184" s="1059"/>
    </row>
    <row r="185" spans="1:14" s="114" customFormat="1" ht="18.75" customHeight="1">
      <c r="A185" s="392"/>
      <c r="B185" s="393" t="s">
        <v>91</v>
      </c>
      <c r="C185" s="1096" t="str">
        <f>'Result Entry'!$CP$3</f>
        <v>ART EDU.</v>
      </c>
      <c r="D185" s="1097"/>
      <c r="E185" s="1125"/>
      <c r="F185" s="1115" t="str">
        <f>IF(OR(C185="",$I162="NSO"),"",VLOOKUP($A157,'Result Entry'!$B$9:$EQ$108,138,0))</f>
        <v>0/100</v>
      </c>
      <c r="G185" s="1125"/>
      <c r="H185" s="1127" t="str">
        <f>IF(OR(C185="",$I162="NSO"),"",VLOOKUP($A157,'Result Entry'!$B$9:$EQ$108,100,0))</f>
        <v/>
      </c>
      <c r="I185" s="996"/>
      <c r="J185" s="997"/>
      <c r="K185" s="997"/>
      <c r="L185" s="997"/>
      <c r="M185" s="998"/>
      <c r="N185" s="1059"/>
    </row>
    <row r="186" spans="1:14" s="114" customFormat="1" ht="18.75" customHeight="1">
      <c r="A186" s="392"/>
      <c r="B186" s="393"/>
      <c r="C186" s="1096" t="str">
        <f>'Result Entry'!$CX$3</f>
        <v>H&amp;P. EDU.</v>
      </c>
      <c r="D186" s="1097"/>
      <c r="E186" s="1125"/>
      <c r="F186" s="1115" t="str">
        <f>IF(OR(C186="",$I162="NSO"),"",VLOOKUP($A157,'Result Entry'!$B$9:$EQ$108,142,0))</f>
        <v>0/100</v>
      </c>
      <c r="G186" s="1125"/>
      <c r="H186" s="1127" t="str">
        <f>IF(OR(C186="",$I162="NSO"),"",VLOOKUP($A157,'Result Entry'!$B$9:$EQ$108,108,0))</f>
        <v/>
      </c>
      <c r="I186" s="999"/>
      <c r="J186" s="1000"/>
      <c r="K186" s="1000"/>
      <c r="L186" s="1000"/>
      <c r="M186" s="1001"/>
      <c r="N186" s="1059"/>
    </row>
    <row r="187" spans="1:14" s="114" customFormat="1" ht="23.25" customHeight="1" thickBot="1">
      <c r="A187" s="392"/>
      <c r="B187" s="393" t="s">
        <v>91</v>
      </c>
      <c r="C187" s="1128">
        <f>'Result Entry'!$DF$3</f>
        <v>0</v>
      </c>
      <c r="D187" s="1129"/>
      <c r="E187" s="1130"/>
      <c r="F187" s="1115" t="str">
        <f>IF(OR(C187="",$I162="NSO"),"",VLOOKUP($A157,'Result Entry'!$B$9:$EQ$108,146,0))</f>
        <v>0/0</v>
      </c>
      <c r="G187" s="1125"/>
      <c r="H187" s="1131" t="str">
        <f>IF(OR(C187="",$I162="NSO"),"",VLOOKUP($A157,'Result Entry'!$B$9:$EQ$108,116,0))</f>
        <v/>
      </c>
      <c r="I187" s="1135" t="s">
        <v>86</v>
      </c>
      <c r="J187" s="1136"/>
      <c r="K187" s="1137"/>
      <c r="L187" s="1138"/>
      <c r="M187" s="1139"/>
      <c r="N187" s="1059"/>
    </row>
    <row r="188" spans="1:14" s="114" customFormat="1" ht="23.25" customHeight="1">
      <c r="A188" s="392"/>
      <c r="B188" s="393" t="s">
        <v>91</v>
      </c>
      <c r="C188" s="1005" t="s">
        <v>74</v>
      </c>
      <c r="D188" s="1006"/>
      <c r="E188" s="1006"/>
      <c r="F188" s="1006"/>
      <c r="G188" s="1006"/>
      <c r="H188" s="1007"/>
      <c r="I188" s="1143" t="s">
        <v>184</v>
      </c>
      <c r="J188" s="1144"/>
      <c r="K188" s="1140"/>
      <c r="L188" s="1141"/>
      <c r="M188" s="1142"/>
      <c r="N188" s="1059"/>
    </row>
    <row r="189" spans="1:14" s="114" customFormat="1" ht="23.25" customHeight="1">
      <c r="A189" s="392"/>
      <c r="B189" s="393" t="s">
        <v>91</v>
      </c>
      <c r="C189" s="399" t="s">
        <v>37</v>
      </c>
      <c r="D189" s="1008" t="s">
        <v>80</v>
      </c>
      <c r="E189" s="1009"/>
      <c r="F189" s="1008" t="s">
        <v>81</v>
      </c>
      <c r="G189" s="1010"/>
      <c r="H189" s="1011"/>
      <c r="I189" s="1145" t="s">
        <v>185</v>
      </c>
      <c r="J189" s="1146"/>
      <c r="K189" s="1002"/>
      <c r="L189" s="1003"/>
      <c r="M189" s="1004"/>
      <c r="N189" s="1059"/>
    </row>
    <row r="190" spans="1:14" s="114" customFormat="1" ht="18.75" customHeight="1">
      <c r="A190" s="392"/>
      <c r="B190" s="393" t="s">
        <v>91</v>
      </c>
      <c r="C190" s="1114" t="s">
        <v>75</v>
      </c>
      <c r="D190" s="1115" t="s">
        <v>164</v>
      </c>
      <c r="E190" s="1116"/>
      <c r="F190" s="1115" t="s">
        <v>82</v>
      </c>
      <c r="G190" s="1117"/>
      <c r="H190" s="1118"/>
      <c r="I190" s="971" t="s">
        <v>87</v>
      </c>
      <c r="J190" s="972"/>
      <c r="K190" s="972"/>
      <c r="L190" s="972"/>
      <c r="M190" s="973"/>
      <c r="N190" s="1059"/>
    </row>
    <row r="191" spans="1:14" s="114" customFormat="1" ht="18.75" customHeight="1">
      <c r="A191" s="392"/>
      <c r="B191" s="393" t="s">
        <v>91</v>
      </c>
      <c r="C191" s="1119" t="s">
        <v>76</v>
      </c>
      <c r="D191" s="1115" t="s">
        <v>165</v>
      </c>
      <c r="E191" s="1116"/>
      <c r="F191" s="1115" t="s">
        <v>83</v>
      </c>
      <c r="G191" s="1117"/>
      <c r="H191" s="1118"/>
      <c r="I191" s="974"/>
      <c r="J191" s="975"/>
      <c r="K191" s="975"/>
      <c r="L191" s="975"/>
      <c r="M191" s="976"/>
      <c r="N191" s="1059"/>
    </row>
    <row r="192" spans="1:14" s="114" customFormat="1" ht="18.75" customHeight="1">
      <c r="A192" s="392"/>
      <c r="B192" s="393" t="s">
        <v>91</v>
      </c>
      <c r="C192" s="1119" t="s">
        <v>78</v>
      </c>
      <c r="D192" s="1115" t="s">
        <v>166</v>
      </c>
      <c r="E192" s="1116"/>
      <c r="F192" s="1115" t="s">
        <v>84</v>
      </c>
      <c r="G192" s="1117"/>
      <c r="H192" s="1118"/>
      <c r="I192" s="974"/>
      <c r="J192" s="975"/>
      <c r="K192" s="975"/>
      <c r="L192" s="975"/>
      <c r="M192" s="976"/>
      <c r="N192" s="1059"/>
    </row>
    <row r="193" spans="1:14" s="114" customFormat="1" ht="18.75" customHeight="1">
      <c r="A193" s="392"/>
      <c r="B193" s="393" t="s">
        <v>91</v>
      </c>
      <c r="C193" s="1119" t="s">
        <v>77</v>
      </c>
      <c r="D193" s="1115" t="s">
        <v>167</v>
      </c>
      <c r="E193" s="1116"/>
      <c r="F193" s="1115" t="s">
        <v>169</v>
      </c>
      <c r="G193" s="1117"/>
      <c r="H193" s="1118"/>
      <c r="I193" s="977"/>
      <c r="J193" s="978"/>
      <c r="K193" s="978"/>
      <c r="L193" s="978"/>
      <c r="M193" s="979"/>
      <c r="N193" s="1059"/>
    </row>
    <row r="194" spans="1:14" s="114" customFormat="1" ht="18.75" customHeight="1" thickBot="1">
      <c r="A194" s="392"/>
      <c r="B194" s="400" t="s">
        <v>91</v>
      </c>
      <c r="C194" s="1120" t="s">
        <v>79</v>
      </c>
      <c r="D194" s="1121" t="s">
        <v>168</v>
      </c>
      <c r="E194" s="1122"/>
      <c r="F194" s="1121" t="s">
        <v>85</v>
      </c>
      <c r="G194" s="1123"/>
      <c r="H194" s="1124"/>
      <c r="I194" s="1132" t="s">
        <v>118</v>
      </c>
      <c r="J194" s="1133"/>
      <c r="K194" s="1133"/>
      <c r="L194" s="1133"/>
      <c r="M194" s="1134"/>
      <c r="N194" s="1059"/>
    </row>
    <row r="195" spans="1:14" s="114" customFormat="1" ht="11.25" customHeight="1" thickBot="1">
      <c r="A195" s="980"/>
      <c r="B195" s="980"/>
      <c r="C195" s="980"/>
      <c r="D195" s="980"/>
      <c r="E195" s="980"/>
      <c r="F195" s="980"/>
      <c r="G195" s="980"/>
      <c r="H195" s="980"/>
      <c r="I195" s="980"/>
      <c r="J195" s="980"/>
      <c r="K195" s="980"/>
      <c r="L195" s="980"/>
      <c r="M195" s="980"/>
      <c r="N195" s="1059"/>
    </row>
    <row r="196" spans="1:14" s="391" customFormat="1" ht="25.5" customHeight="1" thickBot="1">
      <c r="A196" s="403">
        <f>A157+1</f>
        <v>6</v>
      </c>
      <c r="B196" s="1056" t="str">
        <f>B157</f>
        <v>Department Of Sanskrit Education, Rajasthan</v>
      </c>
      <c r="C196" s="1057"/>
      <c r="D196" s="1057"/>
      <c r="E196" s="1057"/>
      <c r="F196" s="1057"/>
      <c r="G196" s="1057"/>
      <c r="H196" s="1057"/>
      <c r="I196" s="1057"/>
      <c r="J196" s="1057"/>
      <c r="K196" s="1057"/>
      <c r="L196" s="1057"/>
      <c r="M196" s="1058"/>
      <c r="N196" s="1059"/>
    </row>
    <row r="197" spans="1:14" ht="60" customHeight="1">
      <c r="A197" s="15"/>
      <c r="B197" s="1060">
        <f>IF(I201&gt;0,CONCATENATE(C201,I201),0)</f>
        <v>0</v>
      </c>
      <c r="C197" s="1062"/>
      <c r="D197" s="1064" t="str">
        <f>Master!$E$8</f>
        <v>Govt.Sr.Sec.Sch. Raimalwada</v>
      </c>
      <c r="E197" s="1065"/>
      <c r="F197" s="1065"/>
      <c r="G197" s="1065"/>
      <c r="H197" s="1065"/>
      <c r="I197" s="1065"/>
      <c r="J197" s="1065"/>
      <c r="K197" s="1065"/>
      <c r="L197" s="1065"/>
      <c r="M197" s="1066"/>
      <c r="N197" s="1059"/>
    </row>
    <row r="198" spans="1:14" ht="35.25" customHeight="1" thickBot="1">
      <c r="A198" s="15"/>
      <c r="B198" s="1061"/>
      <c r="C198" s="1063"/>
      <c r="D198" s="1067" t="str">
        <f>Master!$E$11</f>
        <v>P.S.-Bapini (Jodhpur)</v>
      </c>
      <c r="E198" s="1067"/>
      <c r="F198" s="1067"/>
      <c r="G198" s="1067"/>
      <c r="H198" s="1067"/>
      <c r="I198" s="1067"/>
      <c r="J198" s="1067"/>
      <c r="K198" s="1067"/>
      <c r="L198" s="1067"/>
      <c r="M198" s="1068"/>
      <c r="N198" s="1059"/>
    </row>
    <row r="199" spans="1:14" ht="31.5" customHeight="1">
      <c r="A199" s="15"/>
      <c r="B199" s="402"/>
      <c r="C199" s="1069" t="s">
        <v>60</v>
      </c>
      <c r="D199" s="1070"/>
      <c r="E199" s="1070"/>
      <c r="F199" s="1070"/>
      <c r="G199" s="1070"/>
      <c r="H199" s="1070"/>
      <c r="I199" s="1071"/>
      <c r="J199" s="1072" t="s">
        <v>88</v>
      </c>
      <c r="K199" s="1072"/>
      <c r="L199" s="1073">
        <f>Master!$E$14</f>
        <v>810000000</v>
      </c>
      <c r="M199" s="1074"/>
      <c r="N199" s="1059"/>
    </row>
    <row r="200" spans="1:14" ht="18" customHeight="1" thickBot="1">
      <c r="A200" s="15"/>
      <c r="B200" s="188"/>
      <c r="C200" s="1069"/>
      <c r="D200" s="1070"/>
      <c r="E200" s="1070"/>
      <c r="F200" s="1070"/>
      <c r="G200" s="1070"/>
      <c r="H200" s="1070"/>
      <c r="I200" s="1071"/>
      <c r="J200" s="1075" t="s">
        <v>61</v>
      </c>
      <c r="K200" s="1076"/>
      <c r="L200" s="1079" t="str">
        <f>Master!$E$6</f>
        <v>2022-23</v>
      </c>
      <c r="M200" s="1080"/>
      <c r="N200" s="1059"/>
    </row>
    <row r="201" spans="1:14" ht="20.25" customHeight="1" thickBot="1">
      <c r="A201" s="15"/>
      <c r="B201" s="188"/>
      <c r="C201" s="1160" t="s">
        <v>119</v>
      </c>
      <c r="D201" s="1161"/>
      <c r="E201" s="1161"/>
      <c r="F201" s="1161"/>
      <c r="G201" s="1161"/>
      <c r="H201" s="1161"/>
      <c r="I201" s="1162">
        <f>VLOOKUP($A196,'Result Entry'!$B$9:$F$108,5,0)</f>
        <v>0</v>
      </c>
      <c r="J201" s="1077"/>
      <c r="K201" s="1078"/>
      <c r="L201" s="1081"/>
      <c r="M201" s="1082"/>
      <c r="N201" s="1059"/>
    </row>
    <row r="202" spans="1:14" s="114" customFormat="1" ht="19.5" customHeight="1">
      <c r="A202" s="392"/>
      <c r="B202" s="393" t="s">
        <v>91</v>
      </c>
      <c r="C202" s="1090" t="s">
        <v>21</v>
      </c>
      <c r="D202" s="1091"/>
      <c r="E202" s="1091"/>
      <c r="F202" s="1092"/>
      <c r="G202" s="1093" t="s">
        <v>1</v>
      </c>
      <c r="H202" s="1094">
        <f>VLOOKUP($A196,'Result Entry'!$B$9:$EQ$108,3,0)</f>
        <v>0</v>
      </c>
      <c r="I202" s="1094"/>
      <c r="J202" s="1094"/>
      <c r="K202" s="1094"/>
      <c r="L202" s="1094"/>
      <c r="M202" s="1095"/>
      <c r="N202" s="1059"/>
    </row>
    <row r="203" spans="1:14" s="114" customFormat="1" ht="19.5" customHeight="1">
      <c r="A203" s="392"/>
      <c r="B203" s="393" t="s">
        <v>91</v>
      </c>
      <c r="C203" s="1096" t="s">
        <v>23</v>
      </c>
      <c r="D203" s="1097"/>
      <c r="E203" s="1097"/>
      <c r="F203" s="1098"/>
      <c r="G203" s="1099" t="s">
        <v>1</v>
      </c>
      <c r="H203" s="1100">
        <f>VLOOKUP($A196,'Result Entry'!$B$9:$EQ$108,6,0)</f>
        <v>0</v>
      </c>
      <c r="I203" s="1100"/>
      <c r="J203" s="1100"/>
      <c r="K203" s="1100"/>
      <c r="L203" s="1100"/>
      <c r="M203" s="1101"/>
      <c r="N203" s="1059"/>
    </row>
    <row r="204" spans="1:14" s="114" customFormat="1" ht="19.5" customHeight="1">
      <c r="A204" s="392"/>
      <c r="B204" s="393" t="s">
        <v>91</v>
      </c>
      <c r="C204" s="1096" t="s">
        <v>24</v>
      </c>
      <c r="D204" s="1097"/>
      <c r="E204" s="1097"/>
      <c r="F204" s="1098"/>
      <c r="G204" s="1099" t="s">
        <v>1</v>
      </c>
      <c r="H204" s="1100">
        <f>VLOOKUP($A196,'Result Entry'!$B$9:$EQ$108,7,0)</f>
        <v>0</v>
      </c>
      <c r="I204" s="1100"/>
      <c r="J204" s="1100"/>
      <c r="K204" s="1100"/>
      <c r="L204" s="1100"/>
      <c r="M204" s="1101"/>
      <c r="N204" s="1059"/>
    </row>
    <row r="205" spans="1:14" s="114" customFormat="1" ht="19.5" customHeight="1">
      <c r="A205" s="392"/>
      <c r="B205" s="393" t="s">
        <v>91</v>
      </c>
      <c r="C205" s="1096" t="s">
        <v>62</v>
      </c>
      <c r="D205" s="1097"/>
      <c r="E205" s="1097"/>
      <c r="F205" s="1098"/>
      <c r="G205" s="1099" t="s">
        <v>1</v>
      </c>
      <c r="H205" s="1100">
        <f>VLOOKUP($A196,'Result Entry'!$B$9:$EQ$108,8,0)</f>
        <v>0</v>
      </c>
      <c r="I205" s="1100"/>
      <c r="J205" s="1100"/>
      <c r="K205" s="1100"/>
      <c r="L205" s="1100"/>
      <c r="M205" s="1101"/>
      <c r="N205" s="1059"/>
    </row>
    <row r="206" spans="1:14" s="114" customFormat="1" ht="19.5" customHeight="1">
      <c r="A206" s="392"/>
      <c r="B206" s="393" t="s">
        <v>91</v>
      </c>
      <c r="C206" s="1096" t="s">
        <v>63</v>
      </c>
      <c r="D206" s="1097"/>
      <c r="E206" s="1097"/>
      <c r="F206" s="1098"/>
      <c r="G206" s="1099" t="s">
        <v>1</v>
      </c>
      <c r="H206" s="1102" t="str">
        <f>CONCATENATE('Result Entry'!$F$4,'Result Entry'!$I$4)</f>
        <v>2(A)</v>
      </c>
      <c r="I206" s="1100"/>
      <c r="J206" s="1100"/>
      <c r="K206" s="1100"/>
      <c r="L206" s="1100"/>
      <c r="M206" s="1101"/>
      <c r="N206" s="1059"/>
    </row>
    <row r="207" spans="1:14" s="114" customFormat="1" ht="19.5" customHeight="1" thickBot="1">
      <c r="A207" s="392"/>
      <c r="B207" s="393" t="s">
        <v>91</v>
      </c>
      <c r="C207" s="1103" t="s">
        <v>26</v>
      </c>
      <c r="D207" s="1104"/>
      <c r="E207" s="1104"/>
      <c r="F207" s="1105"/>
      <c r="G207" s="1106" t="s">
        <v>1</v>
      </c>
      <c r="H207" s="1107">
        <f>VLOOKUP($A196,'Result Entry'!$B$9:$EQ$108,9,0)</f>
        <v>0</v>
      </c>
      <c r="I207" s="1107"/>
      <c r="J207" s="1107"/>
      <c r="K207" s="1107"/>
      <c r="L207" s="1107"/>
      <c r="M207" s="1108"/>
      <c r="N207" s="1059"/>
    </row>
    <row r="208" spans="1:14" s="114" customFormat="1" ht="37.5" customHeight="1">
      <c r="A208" s="392"/>
      <c r="B208" s="394" t="s">
        <v>91</v>
      </c>
      <c r="C208" s="1005" t="s">
        <v>64</v>
      </c>
      <c r="D208" s="1038"/>
      <c r="E208" s="498" t="str">
        <f>'Result Entry'!$K$6</f>
        <v>First Test</v>
      </c>
      <c r="F208" s="499" t="str">
        <f>'Result Entry'!$L$6</f>
        <v>Second Test</v>
      </c>
      <c r="G208" s="499" t="str">
        <f>'Result Entry'!$M$6</f>
        <v>Third Test</v>
      </c>
      <c r="H208" s="1083" t="s">
        <v>65</v>
      </c>
      <c r="I208" s="1085" t="s">
        <v>183</v>
      </c>
      <c r="J208" s="493" t="s">
        <v>32</v>
      </c>
      <c r="K208" s="1039" t="s">
        <v>112</v>
      </c>
      <c r="L208" s="1040"/>
      <c r="M208" s="1084" t="s">
        <v>113</v>
      </c>
      <c r="N208" s="1059"/>
    </row>
    <row r="209" spans="1:14" s="114" customFormat="1" ht="22.5" customHeight="1" thickBot="1">
      <c r="A209" s="392"/>
      <c r="B209" s="394" t="s">
        <v>91</v>
      </c>
      <c r="C209" s="1041" t="s">
        <v>66</v>
      </c>
      <c r="D209" s="1042"/>
      <c r="E209" s="504">
        <f>'Result Entry'!$K$7</f>
        <v>10</v>
      </c>
      <c r="F209" s="505">
        <f>'Result Entry'!$L$7</f>
        <v>10</v>
      </c>
      <c r="G209" s="545">
        <f>'Result Entry'!$M$7</f>
        <v>10</v>
      </c>
      <c r="H209" s="506">
        <f>'Result Entry'!$R$7</f>
        <v>70</v>
      </c>
      <c r="I209" s="507">
        <f>SUM(E209:H209)</f>
        <v>100</v>
      </c>
      <c r="J209" s="508">
        <f>'Result Entry'!$V$7</f>
        <v>100</v>
      </c>
      <c r="K209" s="1043">
        <f>I209+J209</f>
        <v>200</v>
      </c>
      <c r="L209" s="1044"/>
      <c r="M209" s="1086" t="s">
        <v>36</v>
      </c>
      <c r="N209" s="1059"/>
    </row>
    <row r="210" spans="1:14" s="114" customFormat="1" ht="22.5" customHeight="1">
      <c r="A210" s="392"/>
      <c r="B210" s="394" t="s">
        <v>91</v>
      </c>
      <c r="C210" s="1045" t="str">
        <f>'Result Entry'!$K$3</f>
        <v>Hindi</v>
      </c>
      <c r="D210" s="1046"/>
      <c r="E210" s="500">
        <f>IF(OR(C210="",$I201="NSO"),"",VLOOKUP($A196,'Result Entry'!$B$9:$EQ$108,10,0))</f>
        <v>0</v>
      </c>
      <c r="F210" s="501">
        <f>IF(OR(C210="",$I201="NSO"),"",VLOOKUP($A196,'Result Entry'!$B$9:$EQ$108,11,0))</f>
        <v>0</v>
      </c>
      <c r="G210" s="544">
        <f>IF(OR(C210="",$I201="NSO"),"",VLOOKUP($A196,'Result Entry'!$B$9:$EQ$108,12,0))</f>
        <v>0</v>
      </c>
      <c r="H210" s="494">
        <f>IF(OR(C210="",$I201="NSO"),"",VLOOKUP($A196,'Result Entry'!$B$9:$EQ$108,17,0))</f>
        <v>0</v>
      </c>
      <c r="I210" s="395">
        <f t="shared" ref="I210:I214" si="15">SUM(E210:H210)</f>
        <v>0</v>
      </c>
      <c r="J210" s="495">
        <f>IF(OR(C210="",$I201="NSO"),"",VLOOKUP($A196,'Result Entry'!$B$9:$EQ$108,21,0))</f>
        <v>0</v>
      </c>
      <c r="K210" s="1047">
        <f>SUM(I210,J210)</f>
        <v>0</v>
      </c>
      <c r="L210" s="1048"/>
      <c r="M210" s="396" t="str">
        <f>IF(OR(C210="",$I201="NSO"),"",VLOOKUP($A196,'Result Entry'!$B$9:$EQ$108,24,0))</f>
        <v/>
      </c>
      <c r="N210" s="1059"/>
    </row>
    <row r="211" spans="1:14" s="114" customFormat="1" ht="22.5" customHeight="1">
      <c r="A211" s="392"/>
      <c r="B211" s="394" t="s">
        <v>91</v>
      </c>
      <c r="C211" s="990" t="str">
        <f>'Result Entry'!$Z$3</f>
        <v>Mathematics</v>
      </c>
      <c r="D211" s="1049"/>
      <c r="E211" s="502">
        <f>IF(OR(C211="",$I201="NSO"),"",VLOOKUP($A196,'Result Entry'!$B$9:$EQ$108,25,0))</f>
        <v>0</v>
      </c>
      <c r="F211" s="503">
        <f>IF(OR(C211="",$I201="NSO"),"",VLOOKUP($A196,'Result Entry'!$B$9:$EQ$108,26,0))</f>
        <v>0</v>
      </c>
      <c r="G211" s="542">
        <f>IF(OR(C211="",$I201="NSO"),"",VLOOKUP($A196,'Result Entry'!$B$9:$EQ$108,27,0))</f>
        <v>0</v>
      </c>
      <c r="H211" s="494">
        <f>IF(OR(C211="",$I201="NSO"),"",VLOOKUP($A196,'Result Entry'!$B$9:$EQ$108,32,0))</f>
        <v>0</v>
      </c>
      <c r="I211" s="395">
        <f t="shared" si="15"/>
        <v>0</v>
      </c>
      <c r="J211" s="495">
        <f>IF(OR(C211="",$I201="NSO"),"",VLOOKUP($A196,'Result Entry'!$B$9:$EQ$108,36,0))</f>
        <v>0</v>
      </c>
      <c r="K211" s="1050">
        <f t="shared" ref="K211:K216" si="16">SUM(I211,J211)</f>
        <v>0</v>
      </c>
      <c r="L211" s="1051"/>
      <c r="M211" s="396" t="str">
        <f>IF(OR(C211="",$I201="NSO"),"",VLOOKUP($A196,'Result Entry'!$B$9:$EQ$108,39,0))</f>
        <v/>
      </c>
      <c r="N211" s="1059"/>
    </row>
    <row r="212" spans="1:14" s="114" customFormat="1" ht="22.5" customHeight="1" thickBot="1">
      <c r="A212" s="392"/>
      <c r="B212" s="394" t="s">
        <v>91</v>
      </c>
      <c r="C212" s="1052" t="str">
        <f>'Result Entry'!$BD$3</f>
        <v>Env. Study</v>
      </c>
      <c r="D212" s="1053"/>
      <c r="E212" s="509">
        <f>IF(OR(C212="",$I201="NSO"),"",VLOOKUP($A196,'Result Entry'!$B$9:$EQ$108,55,0))</f>
        <v>0</v>
      </c>
      <c r="F212" s="510">
        <f>IF(OR(C212="",$I201="NSO"),"",VLOOKUP($A196,'Result Entry'!$B$9:$EQ$108,56,0))</f>
        <v>0</v>
      </c>
      <c r="G212" s="511">
        <f>IF(OR(C212="",$I201="NSO"),"",VLOOKUP($A196,'Result Entry'!$B$9:$EQ$108,57,0))</f>
        <v>0</v>
      </c>
      <c r="H212" s="512">
        <f>IF(OR(C210="",$I201="NSO"),"",VLOOKUP($A196,'Result Entry'!$B$9:$EQ$108,62,0))</f>
        <v>0</v>
      </c>
      <c r="I212" s="513">
        <f t="shared" si="15"/>
        <v>0</v>
      </c>
      <c r="J212" s="514">
        <f>IF(OR(C211="",$I201="NSO"),"",VLOOKUP($A196,'Result Entry'!$B$9:$EQ$108,66,0))</f>
        <v>0</v>
      </c>
      <c r="K212" s="1054">
        <f t="shared" si="16"/>
        <v>0</v>
      </c>
      <c r="L212" s="1055"/>
      <c r="M212" s="515" t="str">
        <f>IF(OR(C211="",$I201="NSO"),"",VLOOKUP($A196,'Result Entry'!$B$9:$EQ$108,69,0))</f>
        <v/>
      </c>
      <c r="N212" s="1059"/>
    </row>
    <row r="213" spans="1:14" s="114" customFormat="1" ht="22.5" customHeight="1">
      <c r="A213" s="392"/>
      <c r="B213" s="394" t="s">
        <v>91</v>
      </c>
      <c r="C213" s="1016" t="s">
        <v>66</v>
      </c>
      <c r="D213" s="1017"/>
      <c r="E213" s="519">
        <f>'Result Entry'!$AO$7</f>
        <v>5</v>
      </c>
      <c r="F213" s="520">
        <f>'Result Entry'!$AP$7</f>
        <v>5</v>
      </c>
      <c r="G213" s="541">
        <f>'Result Entry'!$AQ$7</f>
        <v>5</v>
      </c>
      <c r="H213" s="521">
        <f>'Result Entry'!$AV$7</f>
        <v>35</v>
      </c>
      <c r="I213" s="522">
        <f t="shared" si="15"/>
        <v>50</v>
      </c>
      <c r="J213" s="523">
        <f>'Result Entry'!$AZ$7</f>
        <v>50</v>
      </c>
      <c r="K213" s="1018">
        <f t="shared" si="16"/>
        <v>100</v>
      </c>
      <c r="L213" s="1019"/>
      <c r="M213" s="1087" t="s">
        <v>36</v>
      </c>
      <c r="N213" s="1059"/>
    </row>
    <row r="214" spans="1:14" s="114" customFormat="1" ht="22.5" customHeight="1" thickBot="1">
      <c r="A214" s="392"/>
      <c r="B214" s="394" t="s">
        <v>91</v>
      </c>
      <c r="C214" s="1012" t="str">
        <f>'Result Entry'!$AO$3</f>
        <v>English</v>
      </c>
      <c r="D214" s="1013"/>
      <c r="E214" s="517">
        <f>IF(OR(C214="",$I201="NSO"),"",VLOOKUP($A196,'Result Entry'!$B$9:$EQ$108,40,0))</f>
        <v>0</v>
      </c>
      <c r="F214" s="518">
        <f>IF(OR(C214="",$I201="NSO"),"",VLOOKUP($A196,'Result Entry'!$B$9:$EQ$108,41,0))</f>
        <v>0</v>
      </c>
      <c r="G214" s="546">
        <f>IF(OR(C214="",$I201="NSO"),"",VLOOKUP($A196,'Result Entry'!$B$9:$EQ$108,42,0))</f>
        <v>0</v>
      </c>
      <c r="H214" s="401">
        <f>IF(OR(C214="",$I201="NSO"),"",VLOOKUP($A196,'Result Entry'!$B$9:$EQ$108,47,0))</f>
        <v>0</v>
      </c>
      <c r="I214" s="496">
        <f t="shared" si="15"/>
        <v>0</v>
      </c>
      <c r="J214" s="497">
        <f>IF(OR(C214="",$I201="NSO"),"",VLOOKUP($A196,'Result Entry'!$B$9:$EQ$108,51,0))</f>
        <v>0</v>
      </c>
      <c r="K214" s="1014">
        <f t="shared" si="16"/>
        <v>0</v>
      </c>
      <c r="L214" s="1015"/>
      <c r="M214" s="516" t="str">
        <f>IF(OR(C214="",$I201="NSO"),"",VLOOKUP($A196,'Result Entry'!$B$9:$EQ$108,54,0))</f>
        <v/>
      </c>
      <c r="N214" s="1059"/>
    </row>
    <row r="215" spans="1:14" s="114" customFormat="1" ht="22.5" customHeight="1">
      <c r="A215" s="392"/>
      <c r="B215" s="394" t="s">
        <v>91</v>
      </c>
      <c r="C215" s="1016" t="s">
        <v>66</v>
      </c>
      <c r="D215" s="1017"/>
      <c r="E215" s="519">
        <f>'Result Entry'!$BS$7</f>
        <v>10</v>
      </c>
      <c r="F215" s="520">
        <f>'Result Entry'!$BT$7</f>
        <v>10</v>
      </c>
      <c r="G215" s="541">
        <f>'Result Entry'!$BU$7</f>
        <v>10</v>
      </c>
      <c r="H215" s="521">
        <f>'Result Entry'!$BZ$7</f>
        <v>70</v>
      </c>
      <c r="I215" s="522">
        <f>SUM(E215:H215)</f>
        <v>100</v>
      </c>
      <c r="J215" s="523">
        <f>'Result Entry'!$CD$7</f>
        <v>100</v>
      </c>
      <c r="K215" s="1018">
        <f t="shared" si="16"/>
        <v>200</v>
      </c>
      <c r="L215" s="1019"/>
      <c r="M215" s="1087" t="s">
        <v>36</v>
      </c>
      <c r="N215" s="1059"/>
    </row>
    <row r="216" spans="1:14" s="114" customFormat="1" ht="22.5" customHeight="1" thickBot="1">
      <c r="A216" s="392"/>
      <c r="B216" s="394" t="s">
        <v>91</v>
      </c>
      <c r="C216" s="1012" t="str">
        <f>'Result Entry'!$BS$3</f>
        <v>Sanskrit/Urdu</v>
      </c>
      <c r="D216" s="1013"/>
      <c r="E216" s="517">
        <f>IF(OR(C216="",$I201="NSO"),"",VLOOKUP($A196,'Result Entry'!$B$9:$EQ$108,70,0))</f>
        <v>0</v>
      </c>
      <c r="F216" s="518">
        <f>IF(OR(C216="",$I201="NSO"),"",VLOOKUP($A196,'Result Entry'!$B$9:$EQ$108,71,0))</f>
        <v>0</v>
      </c>
      <c r="G216" s="546">
        <f>IF(OR(C216="",$I201="NSO"),"",VLOOKUP($A196,'Result Entry'!$B$9:$EQ$108,72,0))</f>
        <v>0</v>
      </c>
      <c r="H216" s="401">
        <f>IF(OR(C216="",$I201="NSO"),"",VLOOKUP($A196,'Result Entry'!$B$9:$EQ$108,77,0))</f>
        <v>0</v>
      </c>
      <c r="I216" s="496">
        <f t="shared" ref="I216" si="17">SUM(E216:H216)</f>
        <v>0</v>
      </c>
      <c r="J216" s="497">
        <f>IF(OR(C216="",$I201="NSO"),"",VLOOKUP($A196,'Result Entry'!$B$9:$EQ$108,81,0))</f>
        <v>0</v>
      </c>
      <c r="K216" s="1014">
        <f t="shared" si="16"/>
        <v>0</v>
      </c>
      <c r="L216" s="1015"/>
      <c r="M216" s="516" t="str">
        <f>IF(OR(C216="",$I201="NSO"),"",VLOOKUP($A196,'Result Entry'!$B$9:$EQ$108,84,0))</f>
        <v/>
      </c>
      <c r="N216" s="1059"/>
    </row>
    <row r="217" spans="1:14" s="114" customFormat="1" ht="14.25" customHeight="1" thickBot="1">
      <c r="A217" s="392"/>
      <c r="B217" s="394" t="s">
        <v>91</v>
      </c>
      <c r="C217" s="1020"/>
      <c r="D217" s="1021"/>
      <c r="E217" s="1021"/>
      <c r="F217" s="1021"/>
      <c r="G217" s="1021"/>
      <c r="H217" s="1021"/>
      <c r="I217" s="1021"/>
      <c r="J217" s="1021"/>
      <c r="K217" s="1021"/>
      <c r="L217" s="1021"/>
      <c r="M217" s="1022"/>
      <c r="N217" s="1059"/>
    </row>
    <row r="218" spans="1:14" s="114" customFormat="1" ht="39" customHeight="1">
      <c r="A218" s="392"/>
      <c r="B218" s="394" t="s">
        <v>91</v>
      </c>
      <c r="C218" s="1023" t="s">
        <v>114</v>
      </c>
      <c r="D218" s="1024"/>
      <c r="E218" s="1025"/>
      <c r="F218" s="1029" t="s">
        <v>115</v>
      </c>
      <c r="G218" s="1029"/>
      <c r="H218" s="1030" t="s">
        <v>116</v>
      </c>
      <c r="I218" s="1031"/>
      <c r="J218" s="397" t="s">
        <v>51</v>
      </c>
      <c r="K218" s="524" t="s">
        <v>117</v>
      </c>
      <c r="L218" s="543" t="s">
        <v>49</v>
      </c>
      <c r="M218" s="1089" t="s">
        <v>53</v>
      </c>
      <c r="N218" s="1059"/>
    </row>
    <row r="219" spans="1:14" s="114" customFormat="1" ht="18.75" customHeight="1" thickBot="1">
      <c r="A219" s="392"/>
      <c r="B219" s="394" t="s">
        <v>91</v>
      </c>
      <c r="C219" s="1026"/>
      <c r="D219" s="1027"/>
      <c r="E219" s="1028"/>
      <c r="F219" s="1109">
        <f>IF(OR($I201="",$I201="NSO"),"",VLOOKUP($A196,'Result Entry'!$B$9:$EQ$108,120,0))</f>
        <v>900</v>
      </c>
      <c r="G219" s="1110"/>
      <c r="H219" s="1109">
        <f>IF(OR($I201="",$I201="NSO"),"",VLOOKUP($A196,'Result Entry'!$B$9:$EQ$108,121,0))</f>
        <v>0</v>
      </c>
      <c r="I219" s="1110"/>
      <c r="J219" s="1111">
        <f>IF(OR($I201="",$I201="NSO"),"",VLOOKUP($A196,'Result Entry'!$B$9:$EQ$108,122,0))</f>
        <v>0</v>
      </c>
      <c r="K219" s="1112" t="str">
        <f>IF(OR($I201="",$I201="NSO"),"",VLOOKUP($A196,'Result Entry'!$B$9:$EQ$108,123,0))</f>
        <v/>
      </c>
      <c r="L219" s="1088" t="str">
        <f>IF(OR($I201="",$I201="NSO"),"",VLOOKUP($A196,'Result Entry'!$B$9:$EQ$108,124,0))</f>
        <v/>
      </c>
      <c r="M219" s="1113" t="str">
        <f>IF(OR($I201="",$I201="NSO"),"",VLOOKUP($A196,'Result Entry'!$B$9:$EQ$108,126,0))</f>
        <v/>
      </c>
      <c r="N219" s="1059"/>
    </row>
    <row r="220" spans="1:14" s="114" customFormat="1" ht="18.75" customHeight="1" thickBot="1">
      <c r="A220" s="392"/>
      <c r="B220" s="393" t="s">
        <v>91</v>
      </c>
      <c r="C220" s="1032"/>
      <c r="D220" s="1033"/>
      <c r="E220" s="1033"/>
      <c r="F220" s="1033"/>
      <c r="G220" s="1033"/>
      <c r="H220" s="1034"/>
      <c r="I220" s="1150" t="s">
        <v>71</v>
      </c>
      <c r="J220" s="1151"/>
      <c r="K220" s="1152">
        <f>IF(OR($I201="",$I201="NSO"),"",VLOOKUP($A196,'Result Entry'!$B$9:$EQ$108,117,0))</f>
        <v>0</v>
      </c>
      <c r="L220" s="1153" t="s">
        <v>90</v>
      </c>
      <c r="M220" s="1154"/>
      <c r="N220" s="1059"/>
    </row>
    <row r="221" spans="1:14" s="114" customFormat="1" ht="18.75" customHeight="1" thickBot="1">
      <c r="A221" s="392"/>
      <c r="B221" s="393" t="s">
        <v>91</v>
      </c>
      <c r="C221" s="1035" t="s">
        <v>70</v>
      </c>
      <c r="D221" s="1036"/>
      <c r="E221" s="1036"/>
      <c r="F221" s="1036"/>
      <c r="G221" s="1036"/>
      <c r="H221" s="1037"/>
      <c r="I221" s="1155" t="s">
        <v>72</v>
      </c>
      <c r="J221" s="1156"/>
      <c r="K221" s="1157">
        <f>IF(OR($I201="",$I201="NSO"),"",VLOOKUP($A196,'Result Entry'!$B$9:$EQ$108,118,0))</f>
        <v>0</v>
      </c>
      <c r="L221" s="1158" t="str">
        <f>IF(OR($I201="",$I201="NSO"),"",VLOOKUP($A196,'Result Entry'!$B$9:$EQ$108,119,0))</f>
        <v/>
      </c>
      <c r="M221" s="1159"/>
      <c r="N221" s="1059"/>
    </row>
    <row r="222" spans="1:14" s="114" customFormat="1" ht="18.75" customHeight="1" thickBot="1">
      <c r="A222" s="392"/>
      <c r="B222" s="393" t="s">
        <v>91</v>
      </c>
      <c r="C222" s="981" t="s">
        <v>64</v>
      </c>
      <c r="D222" s="982"/>
      <c r="E222" s="983"/>
      <c r="F222" s="984" t="s">
        <v>67</v>
      </c>
      <c r="G222" s="985"/>
      <c r="H222" s="398" t="s">
        <v>57</v>
      </c>
      <c r="I222" s="986" t="s">
        <v>73</v>
      </c>
      <c r="J222" s="987"/>
      <c r="K222" s="988">
        <f>IF(OR($I201="",$I201="NSO"),"",VLOOKUP($A196,'Result Entry'!$B$9:$EQ$108,127,0))</f>
        <v>0</v>
      </c>
      <c r="L222" s="988"/>
      <c r="M222" s="989"/>
      <c r="N222" s="1059"/>
    </row>
    <row r="223" spans="1:14" s="114" customFormat="1" ht="18.75" customHeight="1">
      <c r="A223" s="392"/>
      <c r="B223" s="393" t="s">
        <v>91</v>
      </c>
      <c r="C223" s="1096" t="str">
        <f>'Result Entry'!$CH$3</f>
        <v>WORK EXP.</v>
      </c>
      <c r="D223" s="1097"/>
      <c r="E223" s="1125"/>
      <c r="F223" s="1115" t="str">
        <f>IF(OR(C223="",$I201="NSO"),"",VLOOKUP($A196,'Result Entry'!$B$9:$EQ$108,134,0))</f>
        <v>0/100</v>
      </c>
      <c r="G223" s="1125"/>
      <c r="H223" s="1126" t="str">
        <f>IF(OR(C223="",$I201="NSO"),"",VLOOKUP($A196,'Result Entry'!$B$9:$EQ$108,92,0))</f>
        <v/>
      </c>
      <c r="I223" s="991" t="s">
        <v>93</v>
      </c>
      <c r="J223" s="992"/>
      <c r="K223" s="993">
        <f>'Result Entry'!$U$2</f>
        <v>45070</v>
      </c>
      <c r="L223" s="994"/>
      <c r="M223" s="995"/>
      <c r="N223" s="1059"/>
    </row>
    <row r="224" spans="1:14" s="114" customFormat="1" ht="18.75" customHeight="1">
      <c r="A224" s="392"/>
      <c r="B224" s="393" t="s">
        <v>91</v>
      </c>
      <c r="C224" s="1096" t="str">
        <f>'Result Entry'!$CP$3</f>
        <v>ART EDU.</v>
      </c>
      <c r="D224" s="1097"/>
      <c r="E224" s="1125"/>
      <c r="F224" s="1115" t="str">
        <f>IF(OR(C224="",$I201="NSO"),"",VLOOKUP($A196,'Result Entry'!$B$9:$EQ$108,138,0))</f>
        <v>0/100</v>
      </c>
      <c r="G224" s="1125"/>
      <c r="H224" s="1127" t="str">
        <f>IF(OR(C224="",$I201="NSO"),"",VLOOKUP($A196,'Result Entry'!$B$9:$EQ$108,100,0))</f>
        <v/>
      </c>
      <c r="I224" s="996"/>
      <c r="J224" s="997"/>
      <c r="K224" s="997"/>
      <c r="L224" s="997"/>
      <c r="M224" s="998"/>
      <c r="N224" s="1059"/>
    </row>
    <row r="225" spans="1:14" s="114" customFormat="1" ht="18.75" customHeight="1">
      <c r="A225" s="392"/>
      <c r="B225" s="393"/>
      <c r="C225" s="1096" t="str">
        <f>'Result Entry'!$CX$3</f>
        <v>H&amp;P. EDU.</v>
      </c>
      <c r="D225" s="1097"/>
      <c r="E225" s="1125"/>
      <c r="F225" s="1115" t="str">
        <f>IF(OR(C225="",$I201="NSO"),"",VLOOKUP($A196,'Result Entry'!$B$9:$EQ$108,142,0))</f>
        <v>0/100</v>
      </c>
      <c r="G225" s="1125"/>
      <c r="H225" s="1127" t="str">
        <f>IF(OR(C225="",$I201="NSO"),"",VLOOKUP($A196,'Result Entry'!$B$9:$EQ$108,108,0))</f>
        <v/>
      </c>
      <c r="I225" s="999"/>
      <c r="J225" s="1000"/>
      <c r="K225" s="1000"/>
      <c r="L225" s="1000"/>
      <c r="M225" s="1001"/>
      <c r="N225" s="1059"/>
    </row>
    <row r="226" spans="1:14" s="114" customFormat="1" ht="23.25" customHeight="1" thickBot="1">
      <c r="A226" s="392"/>
      <c r="B226" s="393" t="s">
        <v>91</v>
      </c>
      <c r="C226" s="1128">
        <f>'Result Entry'!$DF$3</f>
        <v>0</v>
      </c>
      <c r="D226" s="1129"/>
      <c r="E226" s="1130"/>
      <c r="F226" s="1115" t="str">
        <f>IF(OR(C226="",$I201="NSO"),"",VLOOKUP($A196,'Result Entry'!$B$9:$EQ$108,146,0))</f>
        <v>0/0</v>
      </c>
      <c r="G226" s="1125"/>
      <c r="H226" s="1131" t="str">
        <f>IF(OR(C226="",$I201="NSO"),"",VLOOKUP($A196,'Result Entry'!$B$9:$EQ$108,116,0))</f>
        <v/>
      </c>
      <c r="I226" s="1135" t="s">
        <v>86</v>
      </c>
      <c r="J226" s="1136"/>
      <c r="K226" s="1137"/>
      <c r="L226" s="1138"/>
      <c r="M226" s="1139"/>
      <c r="N226" s="1059"/>
    </row>
    <row r="227" spans="1:14" s="114" customFormat="1" ht="23.25" customHeight="1">
      <c r="A227" s="392"/>
      <c r="B227" s="393" t="s">
        <v>91</v>
      </c>
      <c r="C227" s="1005" t="s">
        <v>74</v>
      </c>
      <c r="D227" s="1006"/>
      <c r="E227" s="1006"/>
      <c r="F227" s="1006"/>
      <c r="G227" s="1006"/>
      <c r="H227" s="1007"/>
      <c r="I227" s="1143" t="s">
        <v>184</v>
      </c>
      <c r="J227" s="1144"/>
      <c r="K227" s="1140"/>
      <c r="L227" s="1141"/>
      <c r="M227" s="1142"/>
      <c r="N227" s="1059"/>
    </row>
    <row r="228" spans="1:14" s="114" customFormat="1" ht="23.25" customHeight="1">
      <c r="A228" s="392"/>
      <c r="B228" s="393" t="s">
        <v>91</v>
      </c>
      <c r="C228" s="399" t="s">
        <v>37</v>
      </c>
      <c r="D228" s="1008" t="s">
        <v>80</v>
      </c>
      <c r="E228" s="1009"/>
      <c r="F228" s="1008" t="s">
        <v>81</v>
      </c>
      <c r="G228" s="1010"/>
      <c r="H228" s="1011"/>
      <c r="I228" s="1145" t="s">
        <v>185</v>
      </c>
      <c r="J228" s="1146"/>
      <c r="K228" s="1002"/>
      <c r="L228" s="1003"/>
      <c r="M228" s="1004"/>
      <c r="N228" s="1059"/>
    </row>
    <row r="229" spans="1:14" s="114" customFormat="1" ht="18.75" customHeight="1">
      <c r="A229" s="392"/>
      <c r="B229" s="393" t="s">
        <v>91</v>
      </c>
      <c r="C229" s="1114" t="s">
        <v>75</v>
      </c>
      <c r="D229" s="1115" t="s">
        <v>164</v>
      </c>
      <c r="E229" s="1116"/>
      <c r="F229" s="1115" t="s">
        <v>82</v>
      </c>
      <c r="G229" s="1117"/>
      <c r="H229" s="1118"/>
      <c r="I229" s="971" t="s">
        <v>87</v>
      </c>
      <c r="J229" s="972"/>
      <c r="K229" s="972"/>
      <c r="L229" s="972"/>
      <c r="M229" s="973"/>
      <c r="N229" s="1059"/>
    </row>
    <row r="230" spans="1:14" s="114" customFormat="1" ht="18.75" customHeight="1">
      <c r="A230" s="392"/>
      <c r="B230" s="393" t="s">
        <v>91</v>
      </c>
      <c r="C230" s="1119" t="s">
        <v>76</v>
      </c>
      <c r="D230" s="1115" t="s">
        <v>165</v>
      </c>
      <c r="E230" s="1116"/>
      <c r="F230" s="1115" t="s">
        <v>83</v>
      </c>
      <c r="G230" s="1117"/>
      <c r="H230" s="1118"/>
      <c r="I230" s="974"/>
      <c r="J230" s="975"/>
      <c r="K230" s="975"/>
      <c r="L230" s="975"/>
      <c r="M230" s="976"/>
      <c r="N230" s="1059"/>
    </row>
    <row r="231" spans="1:14" s="114" customFormat="1" ht="18.75" customHeight="1">
      <c r="A231" s="392"/>
      <c r="B231" s="393" t="s">
        <v>91</v>
      </c>
      <c r="C231" s="1119" t="s">
        <v>78</v>
      </c>
      <c r="D231" s="1115" t="s">
        <v>166</v>
      </c>
      <c r="E231" s="1116"/>
      <c r="F231" s="1115" t="s">
        <v>84</v>
      </c>
      <c r="G231" s="1117"/>
      <c r="H231" s="1118"/>
      <c r="I231" s="974"/>
      <c r="J231" s="975"/>
      <c r="K231" s="975"/>
      <c r="L231" s="975"/>
      <c r="M231" s="976"/>
      <c r="N231" s="1059"/>
    </row>
    <row r="232" spans="1:14" s="114" customFormat="1" ht="18.75" customHeight="1">
      <c r="A232" s="392"/>
      <c r="B232" s="393" t="s">
        <v>91</v>
      </c>
      <c r="C232" s="1119" t="s">
        <v>77</v>
      </c>
      <c r="D232" s="1115" t="s">
        <v>167</v>
      </c>
      <c r="E232" s="1116"/>
      <c r="F232" s="1115" t="s">
        <v>169</v>
      </c>
      <c r="G232" s="1117"/>
      <c r="H232" s="1118"/>
      <c r="I232" s="977"/>
      <c r="J232" s="978"/>
      <c r="K232" s="978"/>
      <c r="L232" s="978"/>
      <c r="M232" s="979"/>
      <c r="N232" s="1059"/>
    </row>
    <row r="233" spans="1:14" s="114" customFormat="1" ht="18.75" customHeight="1" thickBot="1">
      <c r="A233" s="392"/>
      <c r="B233" s="400" t="s">
        <v>91</v>
      </c>
      <c r="C233" s="1120" t="s">
        <v>79</v>
      </c>
      <c r="D233" s="1121" t="s">
        <v>168</v>
      </c>
      <c r="E233" s="1122"/>
      <c r="F233" s="1121" t="s">
        <v>85</v>
      </c>
      <c r="G233" s="1123"/>
      <c r="H233" s="1124"/>
      <c r="I233" s="1132" t="s">
        <v>118</v>
      </c>
      <c r="J233" s="1133"/>
      <c r="K233" s="1133"/>
      <c r="L233" s="1133"/>
      <c r="M233" s="1134"/>
      <c r="N233" s="1059"/>
    </row>
    <row r="234" spans="1:14" s="114" customFormat="1" ht="11.25" customHeight="1" thickBot="1">
      <c r="A234" s="980"/>
      <c r="B234" s="980"/>
      <c r="C234" s="980"/>
      <c r="D234" s="980"/>
      <c r="E234" s="980"/>
      <c r="F234" s="980"/>
      <c r="G234" s="980"/>
      <c r="H234" s="980"/>
      <c r="I234" s="980"/>
      <c r="J234" s="980"/>
      <c r="K234" s="980"/>
      <c r="L234" s="980"/>
      <c r="M234" s="980"/>
      <c r="N234" s="1059"/>
    </row>
    <row r="235" spans="1:14" s="391" customFormat="1" ht="25.5" customHeight="1" thickBot="1">
      <c r="A235" s="403">
        <f>A196+1</f>
        <v>7</v>
      </c>
      <c r="B235" s="1056" t="str">
        <f>B196</f>
        <v>Department Of Sanskrit Education, Rajasthan</v>
      </c>
      <c r="C235" s="1057"/>
      <c r="D235" s="1057"/>
      <c r="E235" s="1057"/>
      <c r="F235" s="1057"/>
      <c r="G235" s="1057"/>
      <c r="H235" s="1057"/>
      <c r="I235" s="1057"/>
      <c r="J235" s="1057"/>
      <c r="K235" s="1057"/>
      <c r="L235" s="1057"/>
      <c r="M235" s="1058"/>
      <c r="N235" s="1059"/>
    </row>
    <row r="236" spans="1:14" ht="60" customHeight="1">
      <c r="A236" s="15"/>
      <c r="B236" s="1060">
        <f>IF(I240&gt;0,CONCATENATE(C240,I240),0)</f>
        <v>0</v>
      </c>
      <c r="C236" s="1062"/>
      <c r="D236" s="1064" t="str">
        <f>Master!$E$8</f>
        <v>Govt.Sr.Sec.Sch. Raimalwada</v>
      </c>
      <c r="E236" s="1065"/>
      <c r="F236" s="1065"/>
      <c r="G236" s="1065"/>
      <c r="H236" s="1065"/>
      <c r="I236" s="1065"/>
      <c r="J236" s="1065"/>
      <c r="K236" s="1065"/>
      <c r="L236" s="1065"/>
      <c r="M236" s="1066"/>
      <c r="N236" s="1059"/>
    </row>
    <row r="237" spans="1:14" ht="35.25" customHeight="1" thickBot="1">
      <c r="A237" s="15"/>
      <c r="B237" s="1061"/>
      <c r="C237" s="1063"/>
      <c r="D237" s="1067" t="str">
        <f>Master!$E$11</f>
        <v>P.S.-Bapini (Jodhpur)</v>
      </c>
      <c r="E237" s="1067"/>
      <c r="F237" s="1067"/>
      <c r="G237" s="1067"/>
      <c r="H237" s="1067"/>
      <c r="I237" s="1067"/>
      <c r="J237" s="1067"/>
      <c r="K237" s="1067"/>
      <c r="L237" s="1067"/>
      <c r="M237" s="1068"/>
      <c r="N237" s="1059"/>
    </row>
    <row r="238" spans="1:14" ht="31.5" customHeight="1">
      <c r="A238" s="15"/>
      <c r="B238" s="402"/>
      <c r="C238" s="1069" t="s">
        <v>60</v>
      </c>
      <c r="D238" s="1070"/>
      <c r="E238" s="1070"/>
      <c r="F238" s="1070"/>
      <c r="G238" s="1070"/>
      <c r="H238" s="1070"/>
      <c r="I238" s="1071"/>
      <c r="J238" s="1072" t="s">
        <v>88</v>
      </c>
      <c r="K238" s="1072"/>
      <c r="L238" s="1073">
        <f>Master!$E$14</f>
        <v>810000000</v>
      </c>
      <c r="M238" s="1074"/>
      <c r="N238" s="1059"/>
    </row>
    <row r="239" spans="1:14" ht="18" customHeight="1" thickBot="1">
      <c r="A239" s="15"/>
      <c r="B239" s="188"/>
      <c r="C239" s="1069"/>
      <c r="D239" s="1070"/>
      <c r="E239" s="1070"/>
      <c r="F239" s="1070"/>
      <c r="G239" s="1070"/>
      <c r="H239" s="1070"/>
      <c r="I239" s="1071"/>
      <c r="J239" s="1075" t="s">
        <v>61</v>
      </c>
      <c r="K239" s="1076"/>
      <c r="L239" s="1079" t="str">
        <f>Master!$E$6</f>
        <v>2022-23</v>
      </c>
      <c r="M239" s="1080"/>
      <c r="N239" s="1059"/>
    </row>
    <row r="240" spans="1:14" ht="20.25" customHeight="1" thickBot="1">
      <c r="A240" s="15"/>
      <c r="B240" s="188"/>
      <c r="C240" s="1160" t="s">
        <v>119</v>
      </c>
      <c r="D240" s="1161"/>
      <c r="E240" s="1161"/>
      <c r="F240" s="1161"/>
      <c r="G240" s="1161"/>
      <c r="H240" s="1161"/>
      <c r="I240" s="1162">
        <f>VLOOKUP($A235,'Result Entry'!$B$9:$F$108,5,0)</f>
        <v>0</v>
      </c>
      <c r="J240" s="1077"/>
      <c r="K240" s="1078"/>
      <c r="L240" s="1081"/>
      <c r="M240" s="1082"/>
      <c r="N240" s="1059"/>
    </row>
    <row r="241" spans="1:14" s="114" customFormat="1" ht="19.5" customHeight="1">
      <c r="A241" s="392"/>
      <c r="B241" s="393" t="s">
        <v>91</v>
      </c>
      <c r="C241" s="1090" t="s">
        <v>21</v>
      </c>
      <c r="D241" s="1091"/>
      <c r="E241" s="1091"/>
      <c r="F241" s="1092"/>
      <c r="G241" s="1093" t="s">
        <v>1</v>
      </c>
      <c r="H241" s="1094">
        <f>VLOOKUP($A235,'Result Entry'!$B$9:$EQ$108,3,0)</f>
        <v>0</v>
      </c>
      <c r="I241" s="1094"/>
      <c r="J241" s="1094"/>
      <c r="K241" s="1094"/>
      <c r="L241" s="1094"/>
      <c r="M241" s="1095"/>
      <c r="N241" s="1059"/>
    </row>
    <row r="242" spans="1:14" s="114" customFormat="1" ht="19.5" customHeight="1">
      <c r="A242" s="392"/>
      <c r="B242" s="393" t="s">
        <v>91</v>
      </c>
      <c r="C242" s="1096" t="s">
        <v>23</v>
      </c>
      <c r="D242" s="1097"/>
      <c r="E242" s="1097"/>
      <c r="F242" s="1098"/>
      <c r="G242" s="1099" t="s">
        <v>1</v>
      </c>
      <c r="H242" s="1100">
        <f>VLOOKUP($A235,'Result Entry'!$B$9:$EQ$108,6,0)</f>
        <v>0</v>
      </c>
      <c r="I242" s="1100"/>
      <c r="J242" s="1100"/>
      <c r="K242" s="1100"/>
      <c r="L242" s="1100"/>
      <c r="M242" s="1101"/>
      <c r="N242" s="1059"/>
    </row>
    <row r="243" spans="1:14" s="114" customFormat="1" ht="19.5" customHeight="1">
      <c r="A243" s="392"/>
      <c r="B243" s="393" t="s">
        <v>91</v>
      </c>
      <c r="C243" s="1096" t="s">
        <v>24</v>
      </c>
      <c r="D243" s="1097"/>
      <c r="E243" s="1097"/>
      <c r="F243" s="1098"/>
      <c r="G243" s="1099" t="s">
        <v>1</v>
      </c>
      <c r="H243" s="1100">
        <f>VLOOKUP($A235,'Result Entry'!$B$9:$EQ$108,7,0)</f>
        <v>0</v>
      </c>
      <c r="I243" s="1100"/>
      <c r="J243" s="1100"/>
      <c r="K243" s="1100"/>
      <c r="L243" s="1100"/>
      <c r="M243" s="1101"/>
      <c r="N243" s="1059"/>
    </row>
    <row r="244" spans="1:14" s="114" customFormat="1" ht="19.5" customHeight="1">
      <c r="A244" s="392"/>
      <c r="B244" s="393" t="s">
        <v>91</v>
      </c>
      <c r="C244" s="1096" t="s">
        <v>62</v>
      </c>
      <c r="D244" s="1097"/>
      <c r="E244" s="1097"/>
      <c r="F244" s="1098"/>
      <c r="G244" s="1099" t="s">
        <v>1</v>
      </c>
      <c r="H244" s="1100">
        <f>VLOOKUP($A235,'Result Entry'!$B$9:$EQ$108,8,0)</f>
        <v>0</v>
      </c>
      <c r="I244" s="1100"/>
      <c r="J244" s="1100"/>
      <c r="K244" s="1100"/>
      <c r="L244" s="1100"/>
      <c r="M244" s="1101"/>
      <c r="N244" s="1059"/>
    </row>
    <row r="245" spans="1:14" s="114" customFormat="1" ht="19.5" customHeight="1">
      <c r="A245" s="392"/>
      <c r="B245" s="393" t="s">
        <v>91</v>
      </c>
      <c r="C245" s="1096" t="s">
        <v>63</v>
      </c>
      <c r="D245" s="1097"/>
      <c r="E245" s="1097"/>
      <c r="F245" s="1098"/>
      <c r="G245" s="1099" t="s">
        <v>1</v>
      </c>
      <c r="H245" s="1102" t="str">
        <f>CONCATENATE('Result Entry'!$F$4,'Result Entry'!$I$4)</f>
        <v>2(A)</v>
      </c>
      <c r="I245" s="1100"/>
      <c r="J245" s="1100"/>
      <c r="K245" s="1100"/>
      <c r="L245" s="1100"/>
      <c r="M245" s="1101"/>
      <c r="N245" s="1059"/>
    </row>
    <row r="246" spans="1:14" s="114" customFormat="1" ht="19.5" customHeight="1" thickBot="1">
      <c r="A246" s="392"/>
      <c r="B246" s="393" t="s">
        <v>91</v>
      </c>
      <c r="C246" s="1103" t="s">
        <v>26</v>
      </c>
      <c r="D246" s="1104"/>
      <c r="E246" s="1104"/>
      <c r="F246" s="1105"/>
      <c r="G246" s="1106" t="s">
        <v>1</v>
      </c>
      <c r="H246" s="1107">
        <f>VLOOKUP($A235,'Result Entry'!$B$9:$EQ$108,9,0)</f>
        <v>0</v>
      </c>
      <c r="I246" s="1107"/>
      <c r="J246" s="1107"/>
      <c r="K246" s="1107"/>
      <c r="L246" s="1107"/>
      <c r="M246" s="1108"/>
      <c r="N246" s="1059"/>
    </row>
    <row r="247" spans="1:14" s="114" customFormat="1" ht="37.5" customHeight="1">
      <c r="A247" s="392"/>
      <c r="B247" s="394" t="s">
        <v>91</v>
      </c>
      <c r="C247" s="1005" t="s">
        <v>64</v>
      </c>
      <c r="D247" s="1038"/>
      <c r="E247" s="498" t="str">
        <f>'Result Entry'!$K$6</f>
        <v>First Test</v>
      </c>
      <c r="F247" s="499" t="str">
        <f>'Result Entry'!$L$6</f>
        <v>Second Test</v>
      </c>
      <c r="G247" s="499" t="str">
        <f>'Result Entry'!$M$6</f>
        <v>Third Test</v>
      </c>
      <c r="H247" s="1083" t="s">
        <v>65</v>
      </c>
      <c r="I247" s="1085" t="s">
        <v>183</v>
      </c>
      <c r="J247" s="493" t="s">
        <v>32</v>
      </c>
      <c r="K247" s="1039" t="s">
        <v>112</v>
      </c>
      <c r="L247" s="1040"/>
      <c r="M247" s="1084" t="s">
        <v>113</v>
      </c>
      <c r="N247" s="1059"/>
    </row>
    <row r="248" spans="1:14" s="114" customFormat="1" ht="22.5" customHeight="1" thickBot="1">
      <c r="A248" s="392"/>
      <c r="B248" s="394" t="s">
        <v>91</v>
      </c>
      <c r="C248" s="1041" t="s">
        <v>66</v>
      </c>
      <c r="D248" s="1042"/>
      <c r="E248" s="504">
        <f>'Result Entry'!$K$7</f>
        <v>10</v>
      </c>
      <c r="F248" s="505">
        <f>'Result Entry'!$L$7</f>
        <v>10</v>
      </c>
      <c r="G248" s="545">
        <f>'Result Entry'!$M$7</f>
        <v>10</v>
      </c>
      <c r="H248" s="506">
        <f>'Result Entry'!$R$7</f>
        <v>70</v>
      </c>
      <c r="I248" s="507">
        <f>SUM(E248:H248)</f>
        <v>100</v>
      </c>
      <c r="J248" s="508">
        <f>'Result Entry'!$V$7</f>
        <v>100</v>
      </c>
      <c r="K248" s="1043">
        <f>I248+J248</f>
        <v>200</v>
      </c>
      <c r="L248" s="1044"/>
      <c r="M248" s="1086" t="s">
        <v>36</v>
      </c>
      <c r="N248" s="1059"/>
    </row>
    <row r="249" spans="1:14" s="114" customFormat="1" ht="22.5" customHeight="1">
      <c r="A249" s="392"/>
      <c r="B249" s="394" t="s">
        <v>91</v>
      </c>
      <c r="C249" s="1045" t="str">
        <f>'Result Entry'!$K$3</f>
        <v>Hindi</v>
      </c>
      <c r="D249" s="1046"/>
      <c r="E249" s="500">
        <f>IF(OR(C249="",$I240="NSO"),"",VLOOKUP($A235,'Result Entry'!$B$9:$EQ$108,10,0))</f>
        <v>0</v>
      </c>
      <c r="F249" s="501">
        <f>IF(OR(C249="",$I240="NSO"),"",VLOOKUP($A235,'Result Entry'!$B$9:$EQ$108,11,0))</f>
        <v>0</v>
      </c>
      <c r="G249" s="544">
        <f>IF(OR(C249="",$I240="NSO"),"",VLOOKUP($A235,'Result Entry'!$B$9:$EQ$108,12,0))</f>
        <v>0</v>
      </c>
      <c r="H249" s="494">
        <f>IF(OR(C249="",$I240="NSO"),"",VLOOKUP($A235,'Result Entry'!$B$9:$EQ$108,17,0))</f>
        <v>0</v>
      </c>
      <c r="I249" s="395">
        <f t="shared" ref="I249:I253" si="18">SUM(E249:H249)</f>
        <v>0</v>
      </c>
      <c r="J249" s="495">
        <f>IF(OR(C249="",$I240="NSO"),"",VLOOKUP($A235,'Result Entry'!$B$9:$EQ$108,21,0))</f>
        <v>0</v>
      </c>
      <c r="K249" s="1047">
        <f>SUM(I249,J249)</f>
        <v>0</v>
      </c>
      <c r="L249" s="1048"/>
      <c r="M249" s="396" t="str">
        <f>IF(OR(C249="",$I240="NSO"),"",VLOOKUP($A235,'Result Entry'!$B$9:$EQ$108,24,0))</f>
        <v/>
      </c>
      <c r="N249" s="1059"/>
    </row>
    <row r="250" spans="1:14" s="114" customFormat="1" ht="22.5" customHeight="1">
      <c r="A250" s="392"/>
      <c r="B250" s="394" t="s">
        <v>91</v>
      </c>
      <c r="C250" s="990" t="str">
        <f>'Result Entry'!$Z$3</f>
        <v>Mathematics</v>
      </c>
      <c r="D250" s="1049"/>
      <c r="E250" s="502">
        <f>IF(OR(C250="",$I240="NSO"),"",VLOOKUP($A235,'Result Entry'!$B$9:$EQ$108,25,0))</f>
        <v>0</v>
      </c>
      <c r="F250" s="503">
        <f>IF(OR(C250="",$I240="NSO"),"",VLOOKUP($A235,'Result Entry'!$B$9:$EQ$108,26,0))</f>
        <v>0</v>
      </c>
      <c r="G250" s="542">
        <f>IF(OR(C250="",$I240="NSO"),"",VLOOKUP($A235,'Result Entry'!$B$9:$EQ$108,27,0))</f>
        <v>0</v>
      </c>
      <c r="H250" s="494">
        <f>IF(OR(C250="",$I240="NSO"),"",VLOOKUP($A235,'Result Entry'!$B$9:$EQ$108,32,0))</f>
        <v>0</v>
      </c>
      <c r="I250" s="395">
        <f t="shared" si="18"/>
        <v>0</v>
      </c>
      <c r="J250" s="495">
        <f>IF(OR(C250="",$I240="NSO"),"",VLOOKUP($A235,'Result Entry'!$B$9:$EQ$108,36,0))</f>
        <v>0</v>
      </c>
      <c r="K250" s="1050">
        <f t="shared" ref="K250:K255" si="19">SUM(I250,J250)</f>
        <v>0</v>
      </c>
      <c r="L250" s="1051"/>
      <c r="M250" s="396" t="str">
        <f>IF(OR(C250="",$I240="NSO"),"",VLOOKUP($A235,'Result Entry'!$B$9:$EQ$108,39,0))</f>
        <v/>
      </c>
      <c r="N250" s="1059"/>
    </row>
    <row r="251" spans="1:14" s="114" customFormat="1" ht="22.5" customHeight="1" thickBot="1">
      <c r="A251" s="392"/>
      <c r="B251" s="394" t="s">
        <v>91</v>
      </c>
      <c r="C251" s="1052" t="str">
        <f>'Result Entry'!$BD$3</f>
        <v>Env. Study</v>
      </c>
      <c r="D251" s="1053"/>
      <c r="E251" s="509">
        <f>IF(OR(C251="",$I240="NSO"),"",VLOOKUP($A235,'Result Entry'!$B$9:$EQ$108,55,0))</f>
        <v>0</v>
      </c>
      <c r="F251" s="510">
        <f>IF(OR(C251="",$I240="NSO"),"",VLOOKUP($A235,'Result Entry'!$B$9:$EQ$108,56,0))</f>
        <v>0</v>
      </c>
      <c r="G251" s="511">
        <f>IF(OR(C251="",$I240="NSO"),"",VLOOKUP($A235,'Result Entry'!$B$9:$EQ$108,57,0))</f>
        <v>0</v>
      </c>
      <c r="H251" s="512">
        <f>IF(OR(C249="",$I240="NSO"),"",VLOOKUP($A235,'Result Entry'!$B$9:$EQ$108,62,0))</f>
        <v>0</v>
      </c>
      <c r="I251" s="513">
        <f t="shared" si="18"/>
        <v>0</v>
      </c>
      <c r="J251" s="514">
        <f>IF(OR(C250="",$I240="NSO"),"",VLOOKUP($A235,'Result Entry'!$B$9:$EQ$108,66,0))</f>
        <v>0</v>
      </c>
      <c r="K251" s="1054">
        <f t="shared" si="19"/>
        <v>0</v>
      </c>
      <c r="L251" s="1055"/>
      <c r="M251" s="515" t="str">
        <f>IF(OR(C250="",$I240="NSO"),"",VLOOKUP($A235,'Result Entry'!$B$9:$EQ$108,69,0))</f>
        <v/>
      </c>
      <c r="N251" s="1059"/>
    </row>
    <row r="252" spans="1:14" s="114" customFormat="1" ht="22.5" customHeight="1">
      <c r="A252" s="392"/>
      <c r="B252" s="394" t="s">
        <v>91</v>
      </c>
      <c r="C252" s="1016" t="s">
        <v>66</v>
      </c>
      <c r="D252" s="1017"/>
      <c r="E252" s="519">
        <f>'Result Entry'!$AO$7</f>
        <v>5</v>
      </c>
      <c r="F252" s="520">
        <f>'Result Entry'!$AP$7</f>
        <v>5</v>
      </c>
      <c r="G252" s="541">
        <f>'Result Entry'!$AQ$7</f>
        <v>5</v>
      </c>
      <c r="H252" s="521">
        <f>'Result Entry'!$AV$7</f>
        <v>35</v>
      </c>
      <c r="I252" s="522">
        <f t="shared" si="18"/>
        <v>50</v>
      </c>
      <c r="J252" s="523">
        <f>'Result Entry'!$AZ$7</f>
        <v>50</v>
      </c>
      <c r="K252" s="1018">
        <f t="shared" si="19"/>
        <v>100</v>
      </c>
      <c r="L252" s="1019"/>
      <c r="M252" s="1087" t="s">
        <v>36</v>
      </c>
      <c r="N252" s="1059"/>
    </row>
    <row r="253" spans="1:14" s="114" customFormat="1" ht="22.5" customHeight="1" thickBot="1">
      <c r="A253" s="392"/>
      <c r="B253" s="394" t="s">
        <v>91</v>
      </c>
      <c r="C253" s="1012" t="str">
        <f>'Result Entry'!$AO$3</f>
        <v>English</v>
      </c>
      <c r="D253" s="1013"/>
      <c r="E253" s="517">
        <f>IF(OR(C253="",$I240="NSO"),"",VLOOKUP($A235,'Result Entry'!$B$9:$EQ$108,40,0))</f>
        <v>0</v>
      </c>
      <c r="F253" s="518">
        <f>IF(OR(C253="",$I240="NSO"),"",VLOOKUP($A235,'Result Entry'!$B$9:$EQ$108,41,0))</f>
        <v>0</v>
      </c>
      <c r="G253" s="546">
        <f>IF(OR(C253="",$I240="NSO"),"",VLOOKUP($A235,'Result Entry'!$B$9:$EQ$108,42,0))</f>
        <v>0</v>
      </c>
      <c r="H253" s="401">
        <f>IF(OR(C253="",$I240="NSO"),"",VLOOKUP($A235,'Result Entry'!$B$9:$EQ$108,47,0))</f>
        <v>0</v>
      </c>
      <c r="I253" s="496">
        <f t="shared" si="18"/>
        <v>0</v>
      </c>
      <c r="J253" s="497">
        <f>IF(OR(C253="",$I240="NSO"),"",VLOOKUP($A235,'Result Entry'!$B$9:$EQ$108,51,0))</f>
        <v>0</v>
      </c>
      <c r="K253" s="1014">
        <f t="shared" si="19"/>
        <v>0</v>
      </c>
      <c r="L253" s="1015"/>
      <c r="M253" s="516" t="str">
        <f>IF(OR(C253="",$I240="NSO"),"",VLOOKUP($A235,'Result Entry'!$B$9:$EQ$108,54,0))</f>
        <v/>
      </c>
      <c r="N253" s="1059"/>
    </row>
    <row r="254" spans="1:14" s="114" customFormat="1" ht="22.5" customHeight="1">
      <c r="A254" s="392"/>
      <c r="B254" s="394" t="s">
        <v>91</v>
      </c>
      <c r="C254" s="1016" t="s">
        <v>66</v>
      </c>
      <c r="D254" s="1017"/>
      <c r="E254" s="519">
        <f>'Result Entry'!$BS$7</f>
        <v>10</v>
      </c>
      <c r="F254" s="520">
        <f>'Result Entry'!$BT$7</f>
        <v>10</v>
      </c>
      <c r="G254" s="541">
        <f>'Result Entry'!$BU$7</f>
        <v>10</v>
      </c>
      <c r="H254" s="521">
        <f>'Result Entry'!$BZ$7</f>
        <v>70</v>
      </c>
      <c r="I254" s="522">
        <f>SUM(E254:H254)</f>
        <v>100</v>
      </c>
      <c r="J254" s="523">
        <f>'Result Entry'!$CD$7</f>
        <v>100</v>
      </c>
      <c r="K254" s="1018">
        <f t="shared" si="19"/>
        <v>200</v>
      </c>
      <c r="L254" s="1019"/>
      <c r="M254" s="1087" t="s">
        <v>36</v>
      </c>
      <c r="N254" s="1059"/>
    </row>
    <row r="255" spans="1:14" s="114" customFormat="1" ht="22.5" customHeight="1" thickBot="1">
      <c r="A255" s="392"/>
      <c r="B255" s="394" t="s">
        <v>91</v>
      </c>
      <c r="C255" s="1012" t="str">
        <f>'Result Entry'!$BS$3</f>
        <v>Sanskrit/Urdu</v>
      </c>
      <c r="D255" s="1013"/>
      <c r="E255" s="517">
        <f>IF(OR(C255="",$I240="NSO"),"",VLOOKUP($A235,'Result Entry'!$B$9:$EQ$108,70,0))</f>
        <v>0</v>
      </c>
      <c r="F255" s="518">
        <f>IF(OR(C255="",$I240="NSO"),"",VLOOKUP($A235,'Result Entry'!$B$9:$EQ$108,71,0))</f>
        <v>0</v>
      </c>
      <c r="G255" s="546">
        <f>IF(OR(C255="",$I240="NSO"),"",VLOOKUP($A235,'Result Entry'!$B$9:$EQ$108,72,0))</f>
        <v>0</v>
      </c>
      <c r="H255" s="401">
        <f>IF(OR(C255="",$I240="NSO"),"",VLOOKUP($A235,'Result Entry'!$B$9:$EQ$108,77,0))</f>
        <v>0</v>
      </c>
      <c r="I255" s="496">
        <f t="shared" ref="I255" si="20">SUM(E255:H255)</f>
        <v>0</v>
      </c>
      <c r="J255" s="497">
        <f>IF(OR(C255="",$I240="NSO"),"",VLOOKUP($A235,'Result Entry'!$B$9:$EQ$108,81,0))</f>
        <v>0</v>
      </c>
      <c r="K255" s="1014">
        <f t="shared" si="19"/>
        <v>0</v>
      </c>
      <c r="L255" s="1015"/>
      <c r="M255" s="516" t="str">
        <f>IF(OR(C255="",$I240="NSO"),"",VLOOKUP($A235,'Result Entry'!$B$9:$EQ$108,84,0))</f>
        <v/>
      </c>
      <c r="N255" s="1059"/>
    </row>
    <row r="256" spans="1:14" s="114" customFormat="1" ht="14.25" customHeight="1" thickBot="1">
      <c r="A256" s="392"/>
      <c r="B256" s="394" t="s">
        <v>91</v>
      </c>
      <c r="C256" s="1020"/>
      <c r="D256" s="1021"/>
      <c r="E256" s="1021"/>
      <c r="F256" s="1021"/>
      <c r="G256" s="1021"/>
      <c r="H256" s="1021"/>
      <c r="I256" s="1021"/>
      <c r="J256" s="1021"/>
      <c r="K256" s="1021"/>
      <c r="L256" s="1021"/>
      <c r="M256" s="1022"/>
      <c r="N256" s="1059"/>
    </row>
    <row r="257" spans="1:14" s="114" customFormat="1" ht="39" customHeight="1">
      <c r="A257" s="392"/>
      <c r="B257" s="394" t="s">
        <v>91</v>
      </c>
      <c r="C257" s="1023" t="s">
        <v>114</v>
      </c>
      <c r="D257" s="1024"/>
      <c r="E257" s="1025"/>
      <c r="F257" s="1029" t="s">
        <v>115</v>
      </c>
      <c r="G257" s="1029"/>
      <c r="H257" s="1030" t="s">
        <v>116</v>
      </c>
      <c r="I257" s="1031"/>
      <c r="J257" s="397" t="s">
        <v>51</v>
      </c>
      <c r="K257" s="524" t="s">
        <v>117</v>
      </c>
      <c r="L257" s="543" t="s">
        <v>49</v>
      </c>
      <c r="M257" s="1089" t="s">
        <v>53</v>
      </c>
      <c r="N257" s="1059"/>
    </row>
    <row r="258" spans="1:14" s="114" customFormat="1" ht="18.75" customHeight="1" thickBot="1">
      <c r="A258" s="392"/>
      <c r="B258" s="394" t="s">
        <v>91</v>
      </c>
      <c r="C258" s="1026"/>
      <c r="D258" s="1027"/>
      <c r="E258" s="1028"/>
      <c r="F258" s="1109">
        <f>IF(OR($I240="",$I240="NSO"),"",VLOOKUP($A235,'Result Entry'!$B$9:$EQ$108,120,0))</f>
        <v>900</v>
      </c>
      <c r="G258" s="1110"/>
      <c r="H258" s="1109">
        <f>IF(OR($I240="",$I240="NSO"),"",VLOOKUP($A235,'Result Entry'!$B$9:$EQ$108,121,0))</f>
        <v>0</v>
      </c>
      <c r="I258" s="1110"/>
      <c r="J258" s="1111">
        <f>IF(OR($I240="",$I240="NSO"),"",VLOOKUP($A235,'Result Entry'!$B$9:$EQ$108,122,0))</f>
        <v>0</v>
      </c>
      <c r="K258" s="1112" t="str">
        <f>IF(OR($I240="",$I240="NSO"),"",VLOOKUP($A235,'Result Entry'!$B$9:$EQ$108,123,0))</f>
        <v/>
      </c>
      <c r="L258" s="1088" t="str">
        <f>IF(OR($I240="",$I240="NSO"),"",VLOOKUP($A235,'Result Entry'!$B$9:$EQ$108,124,0))</f>
        <v/>
      </c>
      <c r="M258" s="1113" t="str">
        <f>IF(OR($I240="",$I240="NSO"),"",VLOOKUP($A235,'Result Entry'!$B$9:$EQ$108,126,0))</f>
        <v/>
      </c>
      <c r="N258" s="1059"/>
    </row>
    <row r="259" spans="1:14" s="114" customFormat="1" ht="18.75" customHeight="1" thickBot="1">
      <c r="A259" s="392"/>
      <c r="B259" s="393" t="s">
        <v>91</v>
      </c>
      <c r="C259" s="1032"/>
      <c r="D259" s="1033"/>
      <c r="E259" s="1033"/>
      <c r="F259" s="1033"/>
      <c r="G259" s="1033"/>
      <c r="H259" s="1034"/>
      <c r="I259" s="1150" t="s">
        <v>71</v>
      </c>
      <c r="J259" s="1151"/>
      <c r="K259" s="1152">
        <f>IF(OR($I240="",$I240="NSO"),"",VLOOKUP($A235,'Result Entry'!$B$9:$EQ$108,117,0))</f>
        <v>0</v>
      </c>
      <c r="L259" s="1153" t="s">
        <v>90</v>
      </c>
      <c r="M259" s="1154"/>
      <c r="N259" s="1059"/>
    </row>
    <row r="260" spans="1:14" s="114" customFormat="1" ht="18.75" customHeight="1" thickBot="1">
      <c r="A260" s="392"/>
      <c r="B260" s="393" t="s">
        <v>91</v>
      </c>
      <c r="C260" s="1035" t="s">
        <v>70</v>
      </c>
      <c r="D260" s="1036"/>
      <c r="E260" s="1036"/>
      <c r="F260" s="1036"/>
      <c r="G260" s="1036"/>
      <c r="H260" s="1037"/>
      <c r="I260" s="1155" t="s">
        <v>72</v>
      </c>
      <c r="J260" s="1156"/>
      <c r="K260" s="1157">
        <f>IF(OR($I240="",$I240="NSO"),"",VLOOKUP($A235,'Result Entry'!$B$9:$EQ$108,118,0))</f>
        <v>0</v>
      </c>
      <c r="L260" s="1158" t="str">
        <f>IF(OR($I240="",$I240="NSO"),"",VLOOKUP($A235,'Result Entry'!$B$9:$EQ$108,119,0))</f>
        <v/>
      </c>
      <c r="M260" s="1159"/>
      <c r="N260" s="1059"/>
    </row>
    <row r="261" spans="1:14" s="114" customFormat="1" ht="18.75" customHeight="1" thickBot="1">
      <c r="A261" s="392"/>
      <c r="B261" s="393" t="s">
        <v>91</v>
      </c>
      <c r="C261" s="981" t="s">
        <v>64</v>
      </c>
      <c r="D261" s="982"/>
      <c r="E261" s="983"/>
      <c r="F261" s="984" t="s">
        <v>67</v>
      </c>
      <c r="G261" s="985"/>
      <c r="H261" s="398" t="s">
        <v>57</v>
      </c>
      <c r="I261" s="986" t="s">
        <v>73</v>
      </c>
      <c r="J261" s="987"/>
      <c r="K261" s="988">
        <f>IF(OR($I240="",$I240="NSO"),"",VLOOKUP($A235,'Result Entry'!$B$9:$EQ$108,127,0))</f>
        <v>0</v>
      </c>
      <c r="L261" s="988"/>
      <c r="M261" s="989"/>
      <c r="N261" s="1059"/>
    </row>
    <row r="262" spans="1:14" s="114" customFormat="1" ht="18.75" customHeight="1">
      <c r="A262" s="392"/>
      <c r="B262" s="393" t="s">
        <v>91</v>
      </c>
      <c r="C262" s="1096" t="str">
        <f>'Result Entry'!$CH$3</f>
        <v>WORK EXP.</v>
      </c>
      <c r="D262" s="1097"/>
      <c r="E262" s="1125"/>
      <c r="F262" s="1115" t="str">
        <f>IF(OR(C262="",$I240="NSO"),"",VLOOKUP($A235,'Result Entry'!$B$9:$EQ$108,134,0))</f>
        <v>0/100</v>
      </c>
      <c r="G262" s="1125"/>
      <c r="H262" s="1126" t="str">
        <f>IF(OR(C262="",$I240="NSO"),"",VLOOKUP($A235,'Result Entry'!$B$9:$EQ$108,92,0))</f>
        <v/>
      </c>
      <c r="I262" s="991" t="s">
        <v>93</v>
      </c>
      <c r="J262" s="992"/>
      <c r="K262" s="993">
        <f>'Result Entry'!$U$2</f>
        <v>45070</v>
      </c>
      <c r="L262" s="994"/>
      <c r="M262" s="995"/>
      <c r="N262" s="1059"/>
    </row>
    <row r="263" spans="1:14" s="114" customFormat="1" ht="18.75" customHeight="1">
      <c r="A263" s="392"/>
      <c r="B263" s="393" t="s">
        <v>91</v>
      </c>
      <c r="C263" s="1096" t="str">
        <f>'Result Entry'!$CP$3</f>
        <v>ART EDU.</v>
      </c>
      <c r="D263" s="1097"/>
      <c r="E263" s="1125"/>
      <c r="F263" s="1115" t="str">
        <f>IF(OR(C263="",$I240="NSO"),"",VLOOKUP($A235,'Result Entry'!$B$9:$EQ$108,138,0))</f>
        <v>0/100</v>
      </c>
      <c r="G263" s="1125"/>
      <c r="H263" s="1127" t="str">
        <f>IF(OR(C263="",$I240="NSO"),"",VLOOKUP($A235,'Result Entry'!$B$9:$EQ$108,100,0))</f>
        <v/>
      </c>
      <c r="I263" s="996"/>
      <c r="J263" s="997"/>
      <c r="K263" s="997"/>
      <c r="L263" s="997"/>
      <c r="M263" s="998"/>
      <c r="N263" s="1059"/>
    </row>
    <row r="264" spans="1:14" s="114" customFormat="1" ht="18.75" customHeight="1">
      <c r="A264" s="392"/>
      <c r="B264" s="393"/>
      <c r="C264" s="1096" t="str">
        <f>'Result Entry'!$CX$3</f>
        <v>H&amp;P. EDU.</v>
      </c>
      <c r="D264" s="1097"/>
      <c r="E264" s="1125"/>
      <c r="F264" s="1115" t="str">
        <f>IF(OR(C264="",$I240="NSO"),"",VLOOKUP($A235,'Result Entry'!$B$9:$EQ$108,142,0))</f>
        <v>0/100</v>
      </c>
      <c r="G264" s="1125"/>
      <c r="H264" s="1127" t="str">
        <f>IF(OR(C264="",$I240="NSO"),"",VLOOKUP($A235,'Result Entry'!$B$9:$EQ$108,108,0))</f>
        <v/>
      </c>
      <c r="I264" s="999"/>
      <c r="J264" s="1000"/>
      <c r="K264" s="1000"/>
      <c r="L264" s="1000"/>
      <c r="M264" s="1001"/>
      <c r="N264" s="1059"/>
    </row>
    <row r="265" spans="1:14" s="114" customFormat="1" ht="23.25" customHeight="1" thickBot="1">
      <c r="A265" s="392"/>
      <c r="B265" s="393" t="s">
        <v>91</v>
      </c>
      <c r="C265" s="1128">
        <f>'Result Entry'!$DF$3</f>
        <v>0</v>
      </c>
      <c r="D265" s="1129"/>
      <c r="E265" s="1130"/>
      <c r="F265" s="1115" t="str">
        <f>IF(OR(C265="",$I240="NSO"),"",VLOOKUP($A235,'Result Entry'!$B$9:$EQ$108,146,0))</f>
        <v>0/0</v>
      </c>
      <c r="G265" s="1125"/>
      <c r="H265" s="1131" t="str">
        <f>IF(OR(C265="",$I240="NSO"),"",VLOOKUP($A235,'Result Entry'!$B$9:$EQ$108,116,0))</f>
        <v/>
      </c>
      <c r="I265" s="1135" t="s">
        <v>86</v>
      </c>
      <c r="J265" s="1136"/>
      <c r="K265" s="1137"/>
      <c r="L265" s="1138"/>
      <c r="M265" s="1139"/>
      <c r="N265" s="1059"/>
    </row>
    <row r="266" spans="1:14" s="114" customFormat="1" ht="23.25" customHeight="1">
      <c r="A266" s="392"/>
      <c r="B266" s="393" t="s">
        <v>91</v>
      </c>
      <c r="C266" s="1005" t="s">
        <v>74</v>
      </c>
      <c r="D266" s="1006"/>
      <c r="E266" s="1006"/>
      <c r="F266" s="1006"/>
      <c r="G266" s="1006"/>
      <c r="H266" s="1007"/>
      <c r="I266" s="1143" t="s">
        <v>184</v>
      </c>
      <c r="J266" s="1144"/>
      <c r="K266" s="1140"/>
      <c r="L266" s="1141"/>
      <c r="M266" s="1142"/>
      <c r="N266" s="1059"/>
    </row>
    <row r="267" spans="1:14" s="114" customFormat="1" ht="23.25" customHeight="1">
      <c r="A267" s="392"/>
      <c r="B267" s="393" t="s">
        <v>91</v>
      </c>
      <c r="C267" s="399" t="s">
        <v>37</v>
      </c>
      <c r="D267" s="1008" t="s">
        <v>80</v>
      </c>
      <c r="E267" s="1009"/>
      <c r="F267" s="1008" t="s">
        <v>81</v>
      </c>
      <c r="G267" s="1010"/>
      <c r="H267" s="1011"/>
      <c r="I267" s="1145" t="s">
        <v>185</v>
      </c>
      <c r="J267" s="1146"/>
      <c r="K267" s="1002"/>
      <c r="L267" s="1003"/>
      <c r="M267" s="1004"/>
      <c r="N267" s="1059"/>
    </row>
    <row r="268" spans="1:14" s="114" customFormat="1" ht="18.75" customHeight="1">
      <c r="A268" s="392"/>
      <c r="B268" s="393" t="s">
        <v>91</v>
      </c>
      <c r="C268" s="1114" t="s">
        <v>75</v>
      </c>
      <c r="D268" s="1115" t="s">
        <v>164</v>
      </c>
      <c r="E268" s="1116"/>
      <c r="F268" s="1115" t="s">
        <v>82</v>
      </c>
      <c r="G268" s="1117"/>
      <c r="H268" s="1118"/>
      <c r="I268" s="971" t="s">
        <v>87</v>
      </c>
      <c r="J268" s="972"/>
      <c r="K268" s="972"/>
      <c r="L268" s="972"/>
      <c r="M268" s="973"/>
      <c r="N268" s="1059"/>
    </row>
    <row r="269" spans="1:14" s="114" customFormat="1" ht="18.75" customHeight="1">
      <c r="A269" s="392"/>
      <c r="B269" s="393" t="s">
        <v>91</v>
      </c>
      <c r="C269" s="1119" t="s">
        <v>76</v>
      </c>
      <c r="D269" s="1115" t="s">
        <v>165</v>
      </c>
      <c r="E269" s="1116"/>
      <c r="F269" s="1115" t="s">
        <v>83</v>
      </c>
      <c r="G269" s="1117"/>
      <c r="H269" s="1118"/>
      <c r="I269" s="974"/>
      <c r="J269" s="975"/>
      <c r="K269" s="975"/>
      <c r="L269" s="975"/>
      <c r="M269" s="976"/>
      <c r="N269" s="1059"/>
    </row>
    <row r="270" spans="1:14" s="114" customFormat="1" ht="18.75" customHeight="1">
      <c r="A270" s="392"/>
      <c r="B270" s="393" t="s">
        <v>91</v>
      </c>
      <c r="C270" s="1119" t="s">
        <v>78</v>
      </c>
      <c r="D270" s="1115" t="s">
        <v>166</v>
      </c>
      <c r="E270" s="1116"/>
      <c r="F270" s="1115" t="s">
        <v>84</v>
      </c>
      <c r="G270" s="1117"/>
      <c r="H270" s="1118"/>
      <c r="I270" s="974"/>
      <c r="J270" s="975"/>
      <c r="K270" s="975"/>
      <c r="L270" s="975"/>
      <c r="M270" s="976"/>
      <c r="N270" s="1059"/>
    </row>
    <row r="271" spans="1:14" s="114" customFormat="1" ht="18.75" customHeight="1">
      <c r="A271" s="392"/>
      <c r="B271" s="393" t="s">
        <v>91</v>
      </c>
      <c r="C271" s="1119" t="s">
        <v>77</v>
      </c>
      <c r="D271" s="1115" t="s">
        <v>167</v>
      </c>
      <c r="E271" s="1116"/>
      <c r="F271" s="1115" t="s">
        <v>169</v>
      </c>
      <c r="G271" s="1117"/>
      <c r="H271" s="1118"/>
      <c r="I271" s="977"/>
      <c r="J271" s="978"/>
      <c r="K271" s="978"/>
      <c r="L271" s="978"/>
      <c r="M271" s="979"/>
      <c r="N271" s="1059"/>
    </row>
    <row r="272" spans="1:14" s="114" customFormat="1" ht="18.75" customHeight="1" thickBot="1">
      <c r="A272" s="392"/>
      <c r="B272" s="400" t="s">
        <v>91</v>
      </c>
      <c r="C272" s="1120" t="s">
        <v>79</v>
      </c>
      <c r="D272" s="1121" t="s">
        <v>168</v>
      </c>
      <c r="E272" s="1122"/>
      <c r="F272" s="1121" t="s">
        <v>85</v>
      </c>
      <c r="G272" s="1123"/>
      <c r="H272" s="1124"/>
      <c r="I272" s="1132" t="s">
        <v>118</v>
      </c>
      <c r="J272" s="1133"/>
      <c r="K272" s="1133"/>
      <c r="L272" s="1133"/>
      <c r="M272" s="1134"/>
      <c r="N272" s="1059"/>
    </row>
    <row r="273" spans="1:14" s="114" customFormat="1" ht="11.25" customHeight="1" thickBot="1">
      <c r="A273" s="980"/>
      <c r="B273" s="980"/>
      <c r="C273" s="980"/>
      <c r="D273" s="980"/>
      <c r="E273" s="980"/>
      <c r="F273" s="980"/>
      <c r="G273" s="980"/>
      <c r="H273" s="980"/>
      <c r="I273" s="980"/>
      <c r="J273" s="980"/>
      <c r="K273" s="980"/>
      <c r="L273" s="980"/>
      <c r="M273" s="980"/>
      <c r="N273" s="1059"/>
    </row>
    <row r="274" spans="1:14" s="391" customFormat="1" ht="25.5" customHeight="1" thickBot="1">
      <c r="A274" s="403">
        <f>A235+1</f>
        <v>8</v>
      </c>
      <c r="B274" s="1056" t="str">
        <f>B235</f>
        <v>Department Of Sanskrit Education, Rajasthan</v>
      </c>
      <c r="C274" s="1057"/>
      <c r="D274" s="1057"/>
      <c r="E274" s="1057"/>
      <c r="F274" s="1057"/>
      <c r="G274" s="1057"/>
      <c r="H274" s="1057"/>
      <c r="I274" s="1057"/>
      <c r="J274" s="1057"/>
      <c r="K274" s="1057"/>
      <c r="L274" s="1057"/>
      <c r="M274" s="1058"/>
      <c r="N274" s="1059"/>
    </row>
    <row r="275" spans="1:14" ht="60" customHeight="1">
      <c r="A275" s="15"/>
      <c r="B275" s="1060">
        <f>IF(I279&gt;0,CONCATENATE(C279,I279),0)</f>
        <v>0</v>
      </c>
      <c r="C275" s="1062"/>
      <c r="D275" s="1064" t="str">
        <f>Master!$E$8</f>
        <v>Govt.Sr.Sec.Sch. Raimalwada</v>
      </c>
      <c r="E275" s="1065"/>
      <c r="F275" s="1065"/>
      <c r="G275" s="1065"/>
      <c r="H275" s="1065"/>
      <c r="I275" s="1065"/>
      <c r="J275" s="1065"/>
      <c r="K275" s="1065"/>
      <c r="L275" s="1065"/>
      <c r="M275" s="1066"/>
      <c r="N275" s="1059"/>
    </row>
    <row r="276" spans="1:14" ht="35.25" customHeight="1" thickBot="1">
      <c r="A276" s="15"/>
      <c r="B276" s="1061"/>
      <c r="C276" s="1063"/>
      <c r="D276" s="1067" t="str">
        <f>Master!$E$11</f>
        <v>P.S.-Bapini (Jodhpur)</v>
      </c>
      <c r="E276" s="1067"/>
      <c r="F276" s="1067"/>
      <c r="G276" s="1067"/>
      <c r="H276" s="1067"/>
      <c r="I276" s="1067"/>
      <c r="J276" s="1067"/>
      <c r="K276" s="1067"/>
      <c r="L276" s="1067"/>
      <c r="M276" s="1068"/>
      <c r="N276" s="1059"/>
    </row>
    <row r="277" spans="1:14" ht="31.5" customHeight="1">
      <c r="A277" s="15"/>
      <c r="B277" s="402"/>
      <c r="C277" s="1069" t="s">
        <v>60</v>
      </c>
      <c r="D277" s="1070"/>
      <c r="E277" s="1070"/>
      <c r="F277" s="1070"/>
      <c r="G277" s="1070"/>
      <c r="H277" s="1070"/>
      <c r="I277" s="1071"/>
      <c r="J277" s="1072" t="s">
        <v>88</v>
      </c>
      <c r="K277" s="1072"/>
      <c r="L277" s="1073">
        <f>Master!$E$14</f>
        <v>810000000</v>
      </c>
      <c r="M277" s="1074"/>
      <c r="N277" s="1059"/>
    </row>
    <row r="278" spans="1:14" ht="18" customHeight="1" thickBot="1">
      <c r="A278" s="15"/>
      <c r="B278" s="188"/>
      <c r="C278" s="1069"/>
      <c r="D278" s="1070"/>
      <c r="E278" s="1070"/>
      <c r="F278" s="1070"/>
      <c r="G278" s="1070"/>
      <c r="H278" s="1070"/>
      <c r="I278" s="1071"/>
      <c r="J278" s="1075" t="s">
        <v>61</v>
      </c>
      <c r="K278" s="1076"/>
      <c r="L278" s="1079" t="str">
        <f>Master!$E$6</f>
        <v>2022-23</v>
      </c>
      <c r="M278" s="1080"/>
      <c r="N278" s="1059"/>
    </row>
    <row r="279" spans="1:14" ht="20.25" customHeight="1" thickBot="1">
      <c r="A279" s="15"/>
      <c r="B279" s="188"/>
      <c r="C279" s="1160" t="s">
        <v>119</v>
      </c>
      <c r="D279" s="1161"/>
      <c r="E279" s="1161"/>
      <c r="F279" s="1161"/>
      <c r="G279" s="1161"/>
      <c r="H279" s="1161"/>
      <c r="I279" s="1162">
        <f>VLOOKUP($A274,'Result Entry'!$B$9:$F$108,5,0)</f>
        <v>0</v>
      </c>
      <c r="J279" s="1077"/>
      <c r="K279" s="1078"/>
      <c r="L279" s="1081"/>
      <c r="M279" s="1082"/>
      <c r="N279" s="1059"/>
    </row>
    <row r="280" spans="1:14" s="114" customFormat="1" ht="19.5" customHeight="1">
      <c r="A280" s="392"/>
      <c r="B280" s="393" t="s">
        <v>91</v>
      </c>
      <c r="C280" s="1090" t="s">
        <v>21</v>
      </c>
      <c r="D280" s="1091"/>
      <c r="E280" s="1091"/>
      <c r="F280" s="1092"/>
      <c r="G280" s="1093" t="s">
        <v>1</v>
      </c>
      <c r="H280" s="1094">
        <f>VLOOKUP($A274,'Result Entry'!$B$9:$EQ$108,3,0)</f>
        <v>0</v>
      </c>
      <c r="I280" s="1094"/>
      <c r="J280" s="1094"/>
      <c r="K280" s="1094"/>
      <c r="L280" s="1094"/>
      <c r="M280" s="1095"/>
      <c r="N280" s="1059"/>
    </row>
    <row r="281" spans="1:14" s="114" customFormat="1" ht="19.5" customHeight="1">
      <c r="A281" s="392"/>
      <c r="B281" s="393" t="s">
        <v>91</v>
      </c>
      <c r="C281" s="1096" t="s">
        <v>23</v>
      </c>
      <c r="D281" s="1097"/>
      <c r="E281" s="1097"/>
      <c r="F281" s="1098"/>
      <c r="G281" s="1099" t="s">
        <v>1</v>
      </c>
      <c r="H281" s="1100">
        <f>VLOOKUP($A274,'Result Entry'!$B$9:$EQ$108,6,0)</f>
        <v>0</v>
      </c>
      <c r="I281" s="1100"/>
      <c r="J281" s="1100"/>
      <c r="K281" s="1100"/>
      <c r="L281" s="1100"/>
      <c r="M281" s="1101"/>
      <c r="N281" s="1059"/>
    </row>
    <row r="282" spans="1:14" s="114" customFormat="1" ht="19.5" customHeight="1">
      <c r="A282" s="392"/>
      <c r="B282" s="393" t="s">
        <v>91</v>
      </c>
      <c r="C282" s="1096" t="s">
        <v>24</v>
      </c>
      <c r="D282" s="1097"/>
      <c r="E282" s="1097"/>
      <c r="F282" s="1098"/>
      <c r="G282" s="1099" t="s">
        <v>1</v>
      </c>
      <c r="H282" s="1100">
        <f>VLOOKUP($A274,'Result Entry'!$B$9:$EQ$108,7,0)</f>
        <v>0</v>
      </c>
      <c r="I282" s="1100"/>
      <c r="J282" s="1100"/>
      <c r="K282" s="1100"/>
      <c r="L282" s="1100"/>
      <c r="M282" s="1101"/>
      <c r="N282" s="1059"/>
    </row>
    <row r="283" spans="1:14" s="114" customFormat="1" ht="19.5" customHeight="1">
      <c r="A283" s="392"/>
      <c r="B283" s="393" t="s">
        <v>91</v>
      </c>
      <c r="C283" s="1096" t="s">
        <v>62</v>
      </c>
      <c r="D283" s="1097"/>
      <c r="E283" s="1097"/>
      <c r="F283" s="1098"/>
      <c r="G283" s="1099" t="s">
        <v>1</v>
      </c>
      <c r="H283" s="1100">
        <f>VLOOKUP($A274,'Result Entry'!$B$9:$EQ$108,8,0)</f>
        <v>0</v>
      </c>
      <c r="I283" s="1100"/>
      <c r="J283" s="1100"/>
      <c r="K283" s="1100"/>
      <c r="L283" s="1100"/>
      <c r="M283" s="1101"/>
      <c r="N283" s="1059"/>
    </row>
    <row r="284" spans="1:14" s="114" customFormat="1" ht="19.5" customHeight="1">
      <c r="A284" s="392"/>
      <c r="B284" s="393" t="s">
        <v>91</v>
      </c>
      <c r="C284" s="1096" t="s">
        <v>63</v>
      </c>
      <c r="D284" s="1097"/>
      <c r="E284" s="1097"/>
      <c r="F284" s="1098"/>
      <c r="G284" s="1099" t="s">
        <v>1</v>
      </c>
      <c r="H284" s="1102" t="str">
        <f>CONCATENATE('Result Entry'!$F$4,'Result Entry'!$I$4)</f>
        <v>2(A)</v>
      </c>
      <c r="I284" s="1100"/>
      <c r="J284" s="1100"/>
      <c r="K284" s="1100"/>
      <c r="L284" s="1100"/>
      <c r="M284" s="1101"/>
      <c r="N284" s="1059"/>
    </row>
    <row r="285" spans="1:14" s="114" customFormat="1" ht="19.5" customHeight="1" thickBot="1">
      <c r="A285" s="392"/>
      <c r="B285" s="393" t="s">
        <v>91</v>
      </c>
      <c r="C285" s="1103" t="s">
        <v>26</v>
      </c>
      <c r="D285" s="1104"/>
      <c r="E285" s="1104"/>
      <c r="F285" s="1105"/>
      <c r="G285" s="1106" t="s">
        <v>1</v>
      </c>
      <c r="H285" s="1107">
        <f>VLOOKUP($A274,'Result Entry'!$B$9:$EQ$108,9,0)</f>
        <v>0</v>
      </c>
      <c r="I285" s="1107"/>
      <c r="J285" s="1107"/>
      <c r="K285" s="1107"/>
      <c r="L285" s="1107"/>
      <c r="M285" s="1108"/>
      <c r="N285" s="1059"/>
    </row>
    <row r="286" spans="1:14" s="114" customFormat="1" ht="37.5" customHeight="1">
      <c r="A286" s="392"/>
      <c r="B286" s="394" t="s">
        <v>91</v>
      </c>
      <c r="C286" s="1005" t="s">
        <v>64</v>
      </c>
      <c r="D286" s="1038"/>
      <c r="E286" s="498" t="str">
        <f>'Result Entry'!$K$6</f>
        <v>First Test</v>
      </c>
      <c r="F286" s="499" t="str">
        <f>'Result Entry'!$L$6</f>
        <v>Second Test</v>
      </c>
      <c r="G286" s="499" t="str">
        <f>'Result Entry'!$M$6</f>
        <v>Third Test</v>
      </c>
      <c r="H286" s="1083" t="s">
        <v>65</v>
      </c>
      <c r="I286" s="1085" t="s">
        <v>183</v>
      </c>
      <c r="J286" s="493" t="s">
        <v>32</v>
      </c>
      <c r="K286" s="1039" t="s">
        <v>112</v>
      </c>
      <c r="L286" s="1040"/>
      <c r="M286" s="1084" t="s">
        <v>113</v>
      </c>
      <c r="N286" s="1059"/>
    </row>
    <row r="287" spans="1:14" s="114" customFormat="1" ht="22.5" customHeight="1" thickBot="1">
      <c r="A287" s="392"/>
      <c r="B287" s="394" t="s">
        <v>91</v>
      </c>
      <c r="C287" s="1041" t="s">
        <v>66</v>
      </c>
      <c r="D287" s="1042"/>
      <c r="E287" s="504">
        <f>'Result Entry'!$K$7</f>
        <v>10</v>
      </c>
      <c r="F287" s="505">
        <f>'Result Entry'!$L$7</f>
        <v>10</v>
      </c>
      <c r="G287" s="545">
        <f>'Result Entry'!$M$7</f>
        <v>10</v>
      </c>
      <c r="H287" s="506">
        <f>'Result Entry'!$R$7</f>
        <v>70</v>
      </c>
      <c r="I287" s="507">
        <f>SUM(E287:H287)</f>
        <v>100</v>
      </c>
      <c r="J287" s="508">
        <f>'Result Entry'!$V$7</f>
        <v>100</v>
      </c>
      <c r="K287" s="1043">
        <f>I287+J287</f>
        <v>200</v>
      </c>
      <c r="L287" s="1044"/>
      <c r="M287" s="1086" t="s">
        <v>36</v>
      </c>
      <c r="N287" s="1059"/>
    </row>
    <row r="288" spans="1:14" s="114" customFormat="1" ht="22.5" customHeight="1">
      <c r="A288" s="392"/>
      <c r="B288" s="394" t="s">
        <v>91</v>
      </c>
      <c r="C288" s="1045" t="str">
        <f>'Result Entry'!$K$3</f>
        <v>Hindi</v>
      </c>
      <c r="D288" s="1046"/>
      <c r="E288" s="500">
        <f>IF(OR(C288="",$I279="NSO"),"",VLOOKUP($A274,'Result Entry'!$B$9:$EQ$108,10,0))</f>
        <v>0</v>
      </c>
      <c r="F288" s="501">
        <f>IF(OR(C288="",$I279="NSO"),"",VLOOKUP($A274,'Result Entry'!$B$9:$EQ$108,11,0))</f>
        <v>0</v>
      </c>
      <c r="G288" s="544">
        <f>IF(OR(C288="",$I279="NSO"),"",VLOOKUP($A274,'Result Entry'!$B$9:$EQ$108,12,0))</f>
        <v>0</v>
      </c>
      <c r="H288" s="494">
        <f>IF(OR(C288="",$I279="NSO"),"",VLOOKUP($A274,'Result Entry'!$B$9:$EQ$108,17,0))</f>
        <v>0</v>
      </c>
      <c r="I288" s="395">
        <f t="shared" ref="I288:I292" si="21">SUM(E288:H288)</f>
        <v>0</v>
      </c>
      <c r="J288" s="495">
        <f>IF(OR(C288="",$I279="NSO"),"",VLOOKUP($A274,'Result Entry'!$B$9:$EQ$108,21,0))</f>
        <v>0</v>
      </c>
      <c r="K288" s="1047">
        <f>SUM(I288,J288)</f>
        <v>0</v>
      </c>
      <c r="L288" s="1048"/>
      <c r="M288" s="396" t="str">
        <f>IF(OR(C288="",$I279="NSO"),"",VLOOKUP($A274,'Result Entry'!$B$9:$EQ$108,24,0))</f>
        <v/>
      </c>
      <c r="N288" s="1059"/>
    </row>
    <row r="289" spans="1:14" s="114" customFormat="1" ht="22.5" customHeight="1">
      <c r="A289" s="392"/>
      <c r="B289" s="394" t="s">
        <v>91</v>
      </c>
      <c r="C289" s="990" t="str">
        <f>'Result Entry'!$Z$3</f>
        <v>Mathematics</v>
      </c>
      <c r="D289" s="1049"/>
      <c r="E289" s="502">
        <f>IF(OR(C289="",$I279="NSO"),"",VLOOKUP($A274,'Result Entry'!$B$9:$EQ$108,25,0))</f>
        <v>0</v>
      </c>
      <c r="F289" s="503">
        <f>IF(OR(C289="",$I279="NSO"),"",VLOOKUP($A274,'Result Entry'!$B$9:$EQ$108,26,0))</f>
        <v>0</v>
      </c>
      <c r="G289" s="542">
        <f>IF(OR(C289="",$I279="NSO"),"",VLOOKUP($A274,'Result Entry'!$B$9:$EQ$108,27,0))</f>
        <v>0</v>
      </c>
      <c r="H289" s="494">
        <f>IF(OR(C289="",$I279="NSO"),"",VLOOKUP($A274,'Result Entry'!$B$9:$EQ$108,32,0))</f>
        <v>0</v>
      </c>
      <c r="I289" s="395">
        <f t="shared" si="21"/>
        <v>0</v>
      </c>
      <c r="J289" s="495">
        <f>IF(OR(C289="",$I279="NSO"),"",VLOOKUP($A274,'Result Entry'!$B$9:$EQ$108,36,0))</f>
        <v>0</v>
      </c>
      <c r="K289" s="1050">
        <f t="shared" ref="K289:K294" si="22">SUM(I289,J289)</f>
        <v>0</v>
      </c>
      <c r="L289" s="1051"/>
      <c r="M289" s="396" t="str">
        <f>IF(OR(C289="",$I279="NSO"),"",VLOOKUP($A274,'Result Entry'!$B$9:$EQ$108,39,0))</f>
        <v/>
      </c>
      <c r="N289" s="1059"/>
    </row>
    <row r="290" spans="1:14" s="114" customFormat="1" ht="22.5" customHeight="1" thickBot="1">
      <c r="A290" s="392"/>
      <c r="B290" s="394" t="s">
        <v>91</v>
      </c>
      <c r="C290" s="1052" t="str">
        <f>'Result Entry'!$BD$3</f>
        <v>Env. Study</v>
      </c>
      <c r="D290" s="1053"/>
      <c r="E290" s="509">
        <f>IF(OR(C290="",$I279="NSO"),"",VLOOKUP($A274,'Result Entry'!$B$9:$EQ$108,55,0))</f>
        <v>0</v>
      </c>
      <c r="F290" s="510">
        <f>IF(OR(C290="",$I279="NSO"),"",VLOOKUP($A274,'Result Entry'!$B$9:$EQ$108,56,0))</f>
        <v>0</v>
      </c>
      <c r="G290" s="511">
        <f>IF(OR(C290="",$I279="NSO"),"",VLOOKUP($A274,'Result Entry'!$B$9:$EQ$108,57,0))</f>
        <v>0</v>
      </c>
      <c r="H290" s="512">
        <f>IF(OR(C288="",$I279="NSO"),"",VLOOKUP($A274,'Result Entry'!$B$9:$EQ$108,62,0))</f>
        <v>0</v>
      </c>
      <c r="I290" s="513">
        <f t="shared" si="21"/>
        <v>0</v>
      </c>
      <c r="J290" s="514">
        <f>IF(OR(C289="",$I279="NSO"),"",VLOOKUP($A274,'Result Entry'!$B$9:$EQ$108,66,0))</f>
        <v>0</v>
      </c>
      <c r="K290" s="1054">
        <f t="shared" si="22"/>
        <v>0</v>
      </c>
      <c r="L290" s="1055"/>
      <c r="M290" s="515" t="str">
        <f>IF(OR(C289="",$I279="NSO"),"",VLOOKUP($A274,'Result Entry'!$B$9:$EQ$108,69,0))</f>
        <v/>
      </c>
      <c r="N290" s="1059"/>
    </row>
    <row r="291" spans="1:14" s="114" customFormat="1" ht="22.5" customHeight="1">
      <c r="A291" s="392"/>
      <c r="B291" s="394" t="s">
        <v>91</v>
      </c>
      <c r="C291" s="1016" t="s">
        <v>66</v>
      </c>
      <c r="D291" s="1017"/>
      <c r="E291" s="519">
        <f>'Result Entry'!$AO$7</f>
        <v>5</v>
      </c>
      <c r="F291" s="520">
        <f>'Result Entry'!$AP$7</f>
        <v>5</v>
      </c>
      <c r="G291" s="541">
        <f>'Result Entry'!$AQ$7</f>
        <v>5</v>
      </c>
      <c r="H291" s="521">
        <f>'Result Entry'!$AV$7</f>
        <v>35</v>
      </c>
      <c r="I291" s="522">
        <f t="shared" si="21"/>
        <v>50</v>
      </c>
      <c r="J291" s="523">
        <f>'Result Entry'!$AZ$7</f>
        <v>50</v>
      </c>
      <c r="K291" s="1018">
        <f t="shared" si="22"/>
        <v>100</v>
      </c>
      <c r="L291" s="1019"/>
      <c r="M291" s="1087" t="s">
        <v>36</v>
      </c>
      <c r="N291" s="1059"/>
    </row>
    <row r="292" spans="1:14" s="114" customFormat="1" ht="22.5" customHeight="1" thickBot="1">
      <c r="A292" s="392"/>
      <c r="B292" s="394" t="s">
        <v>91</v>
      </c>
      <c r="C292" s="1012" t="str">
        <f>'Result Entry'!$AO$3</f>
        <v>English</v>
      </c>
      <c r="D292" s="1013"/>
      <c r="E292" s="517">
        <f>IF(OR(C292="",$I279="NSO"),"",VLOOKUP($A274,'Result Entry'!$B$9:$EQ$108,40,0))</f>
        <v>0</v>
      </c>
      <c r="F292" s="518">
        <f>IF(OR(C292="",$I279="NSO"),"",VLOOKUP($A274,'Result Entry'!$B$9:$EQ$108,41,0))</f>
        <v>0</v>
      </c>
      <c r="G292" s="546">
        <f>IF(OR(C292="",$I279="NSO"),"",VLOOKUP($A274,'Result Entry'!$B$9:$EQ$108,42,0))</f>
        <v>0</v>
      </c>
      <c r="H292" s="401">
        <f>IF(OR(C292="",$I279="NSO"),"",VLOOKUP($A274,'Result Entry'!$B$9:$EQ$108,47,0))</f>
        <v>0</v>
      </c>
      <c r="I292" s="496">
        <f t="shared" si="21"/>
        <v>0</v>
      </c>
      <c r="J292" s="497">
        <f>IF(OR(C292="",$I279="NSO"),"",VLOOKUP($A274,'Result Entry'!$B$9:$EQ$108,51,0))</f>
        <v>0</v>
      </c>
      <c r="K292" s="1014">
        <f t="shared" si="22"/>
        <v>0</v>
      </c>
      <c r="L292" s="1015"/>
      <c r="M292" s="516" t="str">
        <f>IF(OR(C292="",$I279="NSO"),"",VLOOKUP($A274,'Result Entry'!$B$9:$EQ$108,54,0))</f>
        <v/>
      </c>
      <c r="N292" s="1059"/>
    </row>
    <row r="293" spans="1:14" s="114" customFormat="1" ht="22.5" customHeight="1">
      <c r="A293" s="392"/>
      <c r="B293" s="394" t="s">
        <v>91</v>
      </c>
      <c r="C293" s="1016" t="s">
        <v>66</v>
      </c>
      <c r="D293" s="1017"/>
      <c r="E293" s="519">
        <f>'Result Entry'!$BS$7</f>
        <v>10</v>
      </c>
      <c r="F293" s="520">
        <f>'Result Entry'!$BT$7</f>
        <v>10</v>
      </c>
      <c r="G293" s="541">
        <f>'Result Entry'!$BU$7</f>
        <v>10</v>
      </c>
      <c r="H293" s="521">
        <f>'Result Entry'!$BZ$7</f>
        <v>70</v>
      </c>
      <c r="I293" s="522">
        <f>SUM(E293:H293)</f>
        <v>100</v>
      </c>
      <c r="J293" s="523">
        <f>'Result Entry'!$CD$7</f>
        <v>100</v>
      </c>
      <c r="K293" s="1018">
        <f t="shared" si="22"/>
        <v>200</v>
      </c>
      <c r="L293" s="1019"/>
      <c r="M293" s="1087" t="s">
        <v>36</v>
      </c>
      <c r="N293" s="1059"/>
    </row>
    <row r="294" spans="1:14" s="114" customFormat="1" ht="22.5" customHeight="1" thickBot="1">
      <c r="A294" s="392"/>
      <c r="B294" s="394" t="s">
        <v>91</v>
      </c>
      <c r="C294" s="1012" t="str">
        <f>'Result Entry'!$BS$3</f>
        <v>Sanskrit/Urdu</v>
      </c>
      <c r="D294" s="1013"/>
      <c r="E294" s="517">
        <f>IF(OR(C294="",$I279="NSO"),"",VLOOKUP($A274,'Result Entry'!$B$9:$EQ$108,70,0))</f>
        <v>0</v>
      </c>
      <c r="F294" s="518">
        <f>IF(OR(C294="",$I279="NSO"),"",VLOOKUP($A274,'Result Entry'!$B$9:$EQ$108,71,0))</f>
        <v>0</v>
      </c>
      <c r="G294" s="546">
        <f>IF(OR(C294="",$I279="NSO"),"",VLOOKUP($A274,'Result Entry'!$B$9:$EQ$108,72,0))</f>
        <v>0</v>
      </c>
      <c r="H294" s="401">
        <f>IF(OR(C294="",$I279="NSO"),"",VLOOKUP($A274,'Result Entry'!$B$9:$EQ$108,77,0))</f>
        <v>0</v>
      </c>
      <c r="I294" s="496">
        <f t="shared" ref="I294" si="23">SUM(E294:H294)</f>
        <v>0</v>
      </c>
      <c r="J294" s="497">
        <f>IF(OR(C294="",$I279="NSO"),"",VLOOKUP($A274,'Result Entry'!$B$9:$EQ$108,81,0))</f>
        <v>0</v>
      </c>
      <c r="K294" s="1014">
        <f t="shared" si="22"/>
        <v>0</v>
      </c>
      <c r="L294" s="1015"/>
      <c r="M294" s="516" t="str">
        <f>IF(OR(C294="",$I279="NSO"),"",VLOOKUP($A274,'Result Entry'!$B$9:$EQ$108,84,0))</f>
        <v/>
      </c>
      <c r="N294" s="1059"/>
    </row>
    <row r="295" spans="1:14" s="114" customFormat="1" ht="14.25" customHeight="1" thickBot="1">
      <c r="A295" s="392"/>
      <c r="B295" s="394" t="s">
        <v>91</v>
      </c>
      <c r="C295" s="1020"/>
      <c r="D295" s="1021"/>
      <c r="E295" s="1021"/>
      <c r="F295" s="1021"/>
      <c r="G295" s="1021"/>
      <c r="H295" s="1021"/>
      <c r="I295" s="1021"/>
      <c r="J295" s="1021"/>
      <c r="K295" s="1021"/>
      <c r="L295" s="1021"/>
      <c r="M295" s="1022"/>
      <c r="N295" s="1059"/>
    </row>
    <row r="296" spans="1:14" s="114" customFormat="1" ht="39" customHeight="1">
      <c r="A296" s="392"/>
      <c r="B296" s="394" t="s">
        <v>91</v>
      </c>
      <c r="C296" s="1023" t="s">
        <v>114</v>
      </c>
      <c r="D296" s="1024"/>
      <c r="E296" s="1025"/>
      <c r="F296" s="1029" t="s">
        <v>115</v>
      </c>
      <c r="G296" s="1029"/>
      <c r="H296" s="1030" t="s">
        <v>116</v>
      </c>
      <c r="I296" s="1031"/>
      <c r="J296" s="397" t="s">
        <v>51</v>
      </c>
      <c r="K296" s="524" t="s">
        <v>117</v>
      </c>
      <c r="L296" s="543" t="s">
        <v>49</v>
      </c>
      <c r="M296" s="1089" t="s">
        <v>53</v>
      </c>
      <c r="N296" s="1059"/>
    </row>
    <row r="297" spans="1:14" s="114" customFormat="1" ht="18.75" customHeight="1" thickBot="1">
      <c r="A297" s="392"/>
      <c r="B297" s="394" t="s">
        <v>91</v>
      </c>
      <c r="C297" s="1026"/>
      <c r="D297" s="1027"/>
      <c r="E297" s="1028"/>
      <c r="F297" s="1109">
        <f>IF(OR($I279="",$I279="NSO"),"",VLOOKUP($A274,'Result Entry'!$B$9:$EQ$108,120,0))</f>
        <v>900</v>
      </c>
      <c r="G297" s="1110"/>
      <c r="H297" s="1109">
        <f>IF(OR($I279="",$I279="NSO"),"",VLOOKUP($A274,'Result Entry'!$B$9:$EQ$108,121,0))</f>
        <v>0</v>
      </c>
      <c r="I297" s="1110"/>
      <c r="J297" s="1111">
        <f>IF(OR($I279="",$I279="NSO"),"",VLOOKUP($A274,'Result Entry'!$B$9:$EQ$108,122,0))</f>
        <v>0</v>
      </c>
      <c r="K297" s="1112" t="str">
        <f>IF(OR($I279="",$I279="NSO"),"",VLOOKUP($A274,'Result Entry'!$B$9:$EQ$108,123,0))</f>
        <v/>
      </c>
      <c r="L297" s="1088" t="str">
        <f>IF(OR($I279="",$I279="NSO"),"",VLOOKUP($A274,'Result Entry'!$B$9:$EQ$108,124,0))</f>
        <v/>
      </c>
      <c r="M297" s="1113" t="str">
        <f>IF(OR($I279="",$I279="NSO"),"",VLOOKUP($A274,'Result Entry'!$B$9:$EQ$108,126,0))</f>
        <v/>
      </c>
      <c r="N297" s="1059"/>
    </row>
    <row r="298" spans="1:14" s="114" customFormat="1" ht="18.75" customHeight="1" thickBot="1">
      <c r="A298" s="392"/>
      <c r="B298" s="393" t="s">
        <v>91</v>
      </c>
      <c r="C298" s="1032"/>
      <c r="D298" s="1033"/>
      <c r="E298" s="1033"/>
      <c r="F298" s="1033"/>
      <c r="G298" s="1033"/>
      <c r="H298" s="1034"/>
      <c r="I298" s="1150" t="s">
        <v>71</v>
      </c>
      <c r="J298" s="1151"/>
      <c r="K298" s="1152">
        <f>IF(OR($I279="",$I279="NSO"),"",VLOOKUP($A274,'Result Entry'!$B$9:$EQ$108,117,0))</f>
        <v>0</v>
      </c>
      <c r="L298" s="1153" t="s">
        <v>90</v>
      </c>
      <c r="M298" s="1154"/>
      <c r="N298" s="1059"/>
    </row>
    <row r="299" spans="1:14" s="114" customFormat="1" ht="18.75" customHeight="1" thickBot="1">
      <c r="A299" s="392"/>
      <c r="B299" s="393" t="s">
        <v>91</v>
      </c>
      <c r="C299" s="1035" t="s">
        <v>70</v>
      </c>
      <c r="D299" s="1036"/>
      <c r="E299" s="1036"/>
      <c r="F299" s="1036"/>
      <c r="G299" s="1036"/>
      <c r="H299" s="1037"/>
      <c r="I299" s="1155" t="s">
        <v>72</v>
      </c>
      <c r="J299" s="1156"/>
      <c r="K299" s="1157">
        <f>IF(OR($I279="",$I279="NSO"),"",VLOOKUP($A274,'Result Entry'!$B$9:$EQ$108,118,0))</f>
        <v>0</v>
      </c>
      <c r="L299" s="1158" t="str">
        <f>IF(OR($I279="",$I279="NSO"),"",VLOOKUP($A274,'Result Entry'!$B$9:$EQ$108,119,0))</f>
        <v/>
      </c>
      <c r="M299" s="1159"/>
      <c r="N299" s="1059"/>
    </row>
    <row r="300" spans="1:14" s="114" customFormat="1" ht="18.75" customHeight="1" thickBot="1">
      <c r="A300" s="392"/>
      <c r="B300" s="393" t="s">
        <v>91</v>
      </c>
      <c r="C300" s="981" t="s">
        <v>64</v>
      </c>
      <c r="D300" s="982"/>
      <c r="E300" s="983"/>
      <c r="F300" s="984" t="s">
        <v>67</v>
      </c>
      <c r="G300" s="985"/>
      <c r="H300" s="398" t="s">
        <v>57</v>
      </c>
      <c r="I300" s="986" t="s">
        <v>73</v>
      </c>
      <c r="J300" s="987"/>
      <c r="K300" s="988">
        <f>IF(OR($I279="",$I279="NSO"),"",VLOOKUP($A274,'Result Entry'!$B$9:$EQ$108,127,0))</f>
        <v>0</v>
      </c>
      <c r="L300" s="988"/>
      <c r="M300" s="989"/>
      <c r="N300" s="1059"/>
    </row>
    <row r="301" spans="1:14" s="114" customFormat="1" ht="18.75" customHeight="1">
      <c r="A301" s="392"/>
      <c r="B301" s="393" t="s">
        <v>91</v>
      </c>
      <c r="C301" s="1096" t="str">
        <f>'Result Entry'!$CH$3</f>
        <v>WORK EXP.</v>
      </c>
      <c r="D301" s="1097"/>
      <c r="E301" s="1125"/>
      <c r="F301" s="1115" t="str">
        <f>IF(OR(C301="",$I279="NSO"),"",VLOOKUP($A274,'Result Entry'!$B$9:$EQ$108,134,0))</f>
        <v>0/100</v>
      </c>
      <c r="G301" s="1125"/>
      <c r="H301" s="1126" t="str">
        <f>IF(OR(C301="",$I279="NSO"),"",VLOOKUP($A274,'Result Entry'!$B$9:$EQ$108,92,0))</f>
        <v/>
      </c>
      <c r="I301" s="991" t="s">
        <v>93</v>
      </c>
      <c r="J301" s="992"/>
      <c r="K301" s="993">
        <f>'Result Entry'!$U$2</f>
        <v>45070</v>
      </c>
      <c r="L301" s="994"/>
      <c r="M301" s="995"/>
      <c r="N301" s="1059"/>
    </row>
    <row r="302" spans="1:14" s="114" customFormat="1" ht="18.75" customHeight="1">
      <c r="A302" s="392"/>
      <c r="B302" s="393" t="s">
        <v>91</v>
      </c>
      <c r="C302" s="1096" t="str">
        <f>'Result Entry'!$CP$3</f>
        <v>ART EDU.</v>
      </c>
      <c r="D302" s="1097"/>
      <c r="E302" s="1125"/>
      <c r="F302" s="1115" t="str">
        <f>IF(OR(C302="",$I279="NSO"),"",VLOOKUP($A274,'Result Entry'!$B$9:$EQ$108,138,0))</f>
        <v>0/100</v>
      </c>
      <c r="G302" s="1125"/>
      <c r="H302" s="1127" t="str">
        <f>IF(OR(C302="",$I279="NSO"),"",VLOOKUP($A274,'Result Entry'!$B$9:$EQ$108,100,0))</f>
        <v/>
      </c>
      <c r="I302" s="996"/>
      <c r="J302" s="997"/>
      <c r="K302" s="997"/>
      <c r="L302" s="997"/>
      <c r="M302" s="998"/>
      <c r="N302" s="1059"/>
    </row>
    <row r="303" spans="1:14" s="114" customFormat="1" ht="18.75" customHeight="1">
      <c r="A303" s="392"/>
      <c r="B303" s="393"/>
      <c r="C303" s="1096" t="str">
        <f>'Result Entry'!$CX$3</f>
        <v>H&amp;P. EDU.</v>
      </c>
      <c r="D303" s="1097"/>
      <c r="E303" s="1125"/>
      <c r="F303" s="1115" t="str">
        <f>IF(OR(C303="",$I279="NSO"),"",VLOOKUP($A274,'Result Entry'!$B$9:$EQ$108,142,0))</f>
        <v>0/100</v>
      </c>
      <c r="G303" s="1125"/>
      <c r="H303" s="1127" t="str">
        <f>IF(OR(C303="",$I279="NSO"),"",VLOOKUP($A274,'Result Entry'!$B$9:$EQ$108,108,0))</f>
        <v/>
      </c>
      <c r="I303" s="999"/>
      <c r="J303" s="1000"/>
      <c r="K303" s="1000"/>
      <c r="L303" s="1000"/>
      <c r="M303" s="1001"/>
      <c r="N303" s="1059"/>
    </row>
    <row r="304" spans="1:14" s="114" customFormat="1" ht="23.25" customHeight="1" thickBot="1">
      <c r="A304" s="392"/>
      <c r="B304" s="393" t="s">
        <v>91</v>
      </c>
      <c r="C304" s="1128">
        <f>'Result Entry'!$DF$3</f>
        <v>0</v>
      </c>
      <c r="D304" s="1129"/>
      <c r="E304" s="1130"/>
      <c r="F304" s="1115" t="str">
        <f>IF(OR(C304="",$I279="NSO"),"",VLOOKUP($A274,'Result Entry'!$B$9:$EQ$108,146,0))</f>
        <v>0/0</v>
      </c>
      <c r="G304" s="1125"/>
      <c r="H304" s="1131" t="str">
        <f>IF(OR(C304="",$I279="NSO"),"",VLOOKUP($A274,'Result Entry'!$B$9:$EQ$108,116,0))</f>
        <v/>
      </c>
      <c r="I304" s="1135" t="s">
        <v>86</v>
      </c>
      <c r="J304" s="1136"/>
      <c r="K304" s="1137"/>
      <c r="L304" s="1138"/>
      <c r="M304" s="1139"/>
      <c r="N304" s="1059"/>
    </row>
    <row r="305" spans="1:14" s="114" customFormat="1" ht="23.25" customHeight="1">
      <c r="A305" s="392"/>
      <c r="B305" s="393" t="s">
        <v>91</v>
      </c>
      <c r="C305" s="1005" t="s">
        <v>74</v>
      </c>
      <c r="D305" s="1006"/>
      <c r="E305" s="1006"/>
      <c r="F305" s="1006"/>
      <c r="G305" s="1006"/>
      <c r="H305" s="1007"/>
      <c r="I305" s="1143" t="s">
        <v>184</v>
      </c>
      <c r="J305" s="1144"/>
      <c r="K305" s="1140"/>
      <c r="L305" s="1141"/>
      <c r="M305" s="1142"/>
      <c r="N305" s="1059"/>
    </row>
    <row r="306" spans="1:14" s="114" customFormat="1" ht="23.25" customHeight="1">
      <c r="A306" s="392"/>
      <c r="B306" s="393" t="s">
        <v>91</v>
      </c>
      <c r="C306" s="399" t="s">
        <v>37</v>
      </c>
      <c r="D306" s="1008" t="s">
        <v>80</v>
      </c>
      <c r="E306" s="1009"/>
      <c r="F306" s="1008" t="s">
        <v>81</v>
      </c>
      <c r="G306" s="1010"/>
      <c r="H306" s="1011"/>
      <c r="I306" s="1145" t="s">
        <v>185</v>
      </c>
      <c r="J306" s="1146"/>
      <c r="K306" s="1002"/>
      <c r="L306" s="1003"/>
      <c r="M306" s="1004"/>
      <c r="N306" s="1059"/>
    </row>
    <row r="307" spans="1:14" s="114" customFormat="1" ht="18.75" customHeight="1">
      <c r="A307" s="392"/>
      <c r="B307" s="393" t="s">
        <v>91</v>
      </c>
      <c r="C307" s="1114" t="s">
        <v>75</v>
      </c>
      <c r="D307" s="1115" t="s">
        <v>164</v>
      </c>
      <c r="E307" s="1116"/>
      <c r="F307" s="1115" t="s">
        <v>82</v>
      </c>
      <c r="G307" s="1117"/>
      <c r="H307" s="1118"/>
      <c r="I307" s="971" t="s">
        <v>87</v>
      </c>
      <c r="J307" s="972"/>
      <c r="K307" s="972"/>
      <c r="L307" s="972"/>
      <c r="M307" s="973"/>
      <c r="N307" s="1059"/>
    </row>
    <row r="308" spans="1:14" s="114" customFormat="1" ht="18.75" customHeight="1">
      <c r="A308" s="392"/>
      <c r="B308" s="393" t="s">
        <v>91</v>
      </c>
      <c r="C308" s="1119" t="s">
        <v>76</v>
      </c>
      <c r="D308" s="1115" t="s">
        <v>165</v>
      </c>
      <c r="E308" s="1116"/>
      <c r="F308" s="1115" t="s">
        <v>83</v>
      </c>
      <c r="G308" s="1117"/>
      <c r="H308" s="1118"/>
      <c r="I308" s="974"/>
      <c r="J308" s="975"/>
      <c r="K308" s="975"/>
      <c r="L308" s="975"/>
      <c r="M308" s="976"/>
      <c r="N308" s="1059"/>
    </row>
    <row r="309" spans="1:14" s="114" customFormat="1" ht="18.75" customHeight="1">
      <c r="A309" s="392"/>
      <c r="B309" s="393" t="s">
        <v>91</v>
      </c>
      <c r="C309" s="1119" t="s">
        <v>78</v>
      </c>
      <c r="D309" s="1115" t="s">
        <v>166</v>
      </c>
      <c r="E309" s="1116"/>
      <c r="F309" s="1115" t="s">
        <v>84</v>
      </c>
      <c r="G309" s="1117"/>
      <c r="H309" s="1118"/>
      <c r="I309" s="974"/>
      <c r="J309" s="975"/>
      <c r="K309" s="975"/>
      <c r="L309" s="975"/>
      <c r="M309" s="976"/>
      <c r="N309" s="1059"/>
    </row>
    <row r="310" spans="1:14" s="114" customFormat="1" ht="18.75" customHeight="1">
      <c r="A310" s="392"/>
      <c r="B310" s="393" t="s">
        <v>91</v>
      </c>
      <c r="C310" s="1119" t="s">
        <v>77</v>
      </c>
      <c r="D310" s="1115" t="s">
        <v>167</v>
      </c>
      <c r="E310" s="1116"/>
      <c r="F310" s="1115" t="s">
        <v>169</v>
      </c>
      <c r="G310" s="1117"/>
      <c r="H310" s="1118"/>
      <c r="I310" s="977"/>
      <c r="J310" s="978"/>
      <c r="K310" s="978"/>
      <c r="L310" s="978"/>
      <c r="M310" s="979"/>
      <c r="N310" s="1059"/>
    </row>
    <row r="311" spans="1:14" s="114" customFormat="1" ht="18.75" customHeight="1" thickBot="1">
      <c r="A311" s="392"/>
      <c r="B311" s="400" t="s">
        <v>91</v>
      </c>
      <c r="C311" s="1120" t="s">
        <v>79</v>
      </c>
      <c r="D311" s="1121" t="s">
        <v>168</v>
      </c>
      <c r="E311" s="1122"/>
      <c r="F311" s="1121" t="s">
        <v>85</v>
      </c>
      <c r="G311" s="1123"/>
      <c r="H311" s="1124"/>
      <c r="I311" s="1132" t="s">
        <v>118</v>
      </c>
      <c r="J311" s="1133"/>
      <c r="K311" s="1133"/>
      <c r="L311" s="1133"/>
      <c r="M311" s="1134"/>
      <c r="N311" s="1059"/>
    </row>
    <row r="312" spans="1:14" s="114" customFormat="1" ht="11.25" customHeight="1" thickBot="1">
      <c r="A312" s="980"/>
      <c r="B312" s="980"/>
      <c r="C312" s="980"/>
      <c r="D312" s="980"/>
      <c r="E312" s="980"/>
      <c r="F312" s="980"/>
      <c r="G312" s="980"/>
      <c r="H312" s="980"/>
      <c r="I312" s="980"/>
      <c r="J312" s="980"/>
      <c r="K312" s="980"/>
      <c r="L312" s="980"/>
      <c r="M312" s="980"/>
      <c r="N312" s="1059"/>
    </row>
    <row r="313" spans="1:14" s="391" customFormat="1" ht="25.5" customHeight="1" thickBot="1">
      <c r="A313" s="403">
        <f>A274+1</f>
        <v>9</v>
      </c>
      <c r="B313" s="1056" t="str">
        <f>B274</f>
        <v>Department Of Sanskrit Education, Rajasthan</v>
      </c>
      <c r="C313" s="1057"/>
      <c r="D313" s="1057"/>
      <c r="E313" s="1057"/>
      <c r="F313" s="1057"/>
      <c r="G313" s="1057"/>
      <c r="H313" s="1057"/>
      <c r="I313" s="1057"/>
      <c r="J313" s="1057"/>
      <c r="K313" s="1057"/>
      <c r="L313" s="1057"/>
      <c r="M313" s="1058"/>
      <c r="N313" s="1059"/>
    </row>
    <row r="314" spans="1:14" ht="60" customHeight="1">
      <c r="A314" s="15"/>
      <c r="B314" s="1060">
        <f>IF(I318&gt;0,CONCATENATE(C318,I318),0)</f>
        <v>0</v>
      </c>
      <c r="C314" s="1062"/>
      <c r="D314" s="1064" t="str">
        <f>Master!$E$8</f>
        <v>Govt.Sr.Sec.Sch. Raimalwada</v>
      </c>
      <c r="E314" s="1065"/>
      <c r="F314" s="1065"/>
      <c r="G314" s="1065"/>
      <c r="H314" s="1065"/>
      <c r="I314" s="1065"/>
      <c r="J314" s="1065"/>
      <c r="K314" s="1065"/>
      <c r="L314" s="1065"/>
      <c r="M314" s="1066"/>
      <c r="N314" s="1059"/>
    </row>
    <row r="315" spans="1:14" ht="35.25" customHeight="1" thickBot="1">
      <c r="A315" s="15"/>
      <c r="B315" s="1061"/>
      <c r="C315" s="1063"/>
      <c r="D315" s="1067" t="str">
        <f>Master!$E$11</f>
        <v>P.S.-Bapini (Jodhpur)</v>
      </c>
      <c r="E315" s="1067"/>
      <c r="F315" s="1067"/>
      <c r="G315" s="1067"/>
      <c r="H315" s="1067"/>
      <c r="I315" s="1067"/>
      <c r="J315" s="1067"/>
      <c r="K315" s="1067"/>
      <c r="L315" s="1067"/>
      <c r="M315" s="1068"/>
      <c r="N315" s="1059"/>
    </row>
    <row r="316" spans="1:14" ht="31.5" customHeight="1">
      <c r="A316" s="15"/>
      <c r="B316" s="402"/>
      <c r="C316" s="1069" t="s">
        <v>60</v>
      </c>
      <c r="D316" s="1070"/>
      <c r="E316" s="1070"/>
      <c r="F316" s="1070"/>
      <c r="G316" s="1070"/>
      <c r="H316" s="1070"/>
      <c r="I316" s="1071"/>
      <c r="J316" s="1072" t="s">
        <v>88</v>
      </c>
      <c r="K316" s="1072"/>
      <c r="L316" s="1073">
        <f>Master!$E$14</f>
        <v>810000000</v>
      </c>
      <c r="M316" s="1074"/>
      <c r="N316" s="1059"/>
    </row>
    <row r="317" spans="1:14" ht="18" customHeight="1" thickBot="1">
      <c r="A317" s="15"/>
      <c r="B317" s="188"/>
      <c r="C317" s="1069"/>
      <c r="D317" s="1070"/>
      <c r="E317" s="1070"/>
      <c r="F317" s="1070"/>
      <c r="G317" s="1070"/>
      <c r="H317" s="1070"/>
      <c r="I317" s="1071"/>
      <c r="J317" s="1075" t="s">
        <v>61</v>
      </c>
      <c r="K317" s="1076"/>
      <c r="L317" s="1079" t="str">
        <f>Master!$E$6</f>
        <v>2022-23</v>
      </c>
      <c r="M317" s="1080"/>
      <c r="N317" s="1059"/>
    </row>
    <row r="318" spans="1:14" ht="20.25" customHeight="1" thickBot="1">
      <c r="A318" s="15"/>
      <c r="B318" s="188"/>
      <c r="C318" s="1160" t="s">
        <v>119</v>
      </c>
      <c r="D318" s="1161"/>
      <c r="E318" s="1161"/>
      <c r="F318" s="1161"/>
      <c r="G318" s="1161"/>
      <c r="H318" s="1161"/>
      <c r="I318" s="1162">
        <f>VLOOKUP($A313,'Result Entry'!$B$9:$F$108,5,0)</f>
        <v>0</v>
      </c>
      <c r="J318" s="1077"/>
      <c r="K318" s="1078"/>
      <c r="L318" s="1081"/>
      <c r="M318" s="1082"/>
      <c r="N318" s="1059"/>
    </row>
    <row r="319" spans="1:14" s="114" customFormat="1" ht="19.5" customHeight="1">
      <c r="A319" s="392"/>
      <c r="B319" s="393" t="s">
        <v>91</v>
      </c>
      <c r="C319" s="1090" t="s">
        <v>21</v>
      </c>
      <c r="D319" s="1091"/>
      <c r="E319" s="1091"/>
      <c r="F319" s="1092"/>
      <c r="G319" s="1093" t="s">
        <v>1</v>
      </c>
      <c r="H319" s="1094">
        <f>VLOOKUP($A313,'Result Entry'!$B$9:$EQ$108,3,0)</f>
        <v>0</v>
      </c>
      <c r="I319" s="1094"/>
      <c r="J319" s="1094"/>
      <c r="K319" s="1094"/>
      <c r="L319" s="1094"/>
      <c r="M319" s="1095"/>
      <c r="N319" s="1059"/>
    </row>
    <row r="320" spans="1:14" s="114" customFormat="1" ht="19.5" customHeight="1">
      <c r="A320" s="392"/>
      <c r="B320" s="393" t="s">
        <v>91</v>
      </c>
      <c r="C320" s="1096" t="s">
        <v>23</v>
      </c>
      <c r="D320" s="1097"/>
      <c r="E320" s="1097"/>
      <c r="F320" s="1098"/>
      <c r="G320" s="1099" t="s">
        <v>1</v>
      </c>
      <c r="H320" s="1100">
        <f>VLOOKUP($A313,'Result Entry'!$B$9:$EQ$108,6,0)</f>
        <v>0</v>
      </c>
      <c r="I320" s="1100"/>
      <c r="J320" s="1100"/>
      <c r="K320" s="1100"/>
      <c r="L320" s="1100"/>
      <c r="M320" s="1101"/>
      <c r="N320" s="1059"/>
    </row>
    <row r="321" spans="1:14" s="114" customFormat="1" ht="19.5" customHeight="1">
      <c r="A321" s="392"/>
      <c r="B321" s="393" t="s">
        <v>91</v>
      </c>
      <c r="C321" s="1096" t="s">
        <v>24</v>
      </c>
      <c r="D321" s="1097"/>
      <c r="E321" s="1097"/>
      <c r="F321" s="1098"/>
      <c r="G321" s="1099" t="s">
        <v>1</v>
      </c>
      <c r="H321" s="1100">
        <f>VLOOKUP($A313,'Result Entry'!$B$9:$EQ$108,7,0)</f>
        <v>0</v>
      </c>
      <c r="I321" s="1100"/>
      <c r="J321" s="1100"/>
      <c r="K321" s="1100"/>
      <c r="L321" s="1100"/>
      <c r="M321" s="1101"/>
      <c r="N321" s="1059"/>
    </row>
    <row r="322" spans="1:14" s="114" customFormat="1" ht="19.5" customHeight="1">
      <c r="A322" s="392"/>
      <c r="B322" s="393" t="s">
        <v>91</v>
      </c>
      <c r="C322" s="1096" t="s">
        <v>62</v>
      </c>
      <c r="D322" s="1097"/>
      <c r="E322" s="1097"/>
      <c r="F322" s="1098"/>
      <c r="G322" s="1099" t="s">
        <v>1</v>
      </c>
      <c r="H322" s="1100">
        <f>VLOOKUP($A313,'Result Entry'!$B$9:$EQ$108,8,0)</f>
        <v>0</v>
      </c>
      <c r="I322" s="1100"/>
      <c r="J322" s="1100"/>
      <c r="K322" s="1100"/>
      <c r="L322" s="1100"/>
      <c r="M322" s="1101"/>
      <c r="N322" s="1059"/>
    </row>
    <row r="323" spans="1:14" s="114" customFormat="1" ht="19.5" customHeight="1">
      <c r="A323" s="392"/>
      <c r="B323" s="393" t="s">
        <v>91</v>
      </c>
      <c r="C323" s="1096" t="s">
        <v>63</v>
      </c>
      <c r="D323" s="1097"/>
      <c r="E323" s="1097"/>
      <c r="F323" s="1098"/>
      <c r="G323" s="1099" t="s">
        <v>1</v>
      </c>
      <c r="H323" s="1102" t="str">
        <f>CONCATENATE('Result Entry'!$F$4,'Result Entry'!$I$4)</f>
        <v>2(A)</v>
      </c>
      <c r="I323" s="1100"/>
      <c r="J323" s="1100"/>
      <c r="K323" s="1100"/>
      <c r="L323" s="1100"/>
      <c r="M323" s="1101"/>
      <c r="N323" s="1059"/>
    </row>
    <row r="324" spans="1:14" s="114" customFormat="1" ht="19.5" customHeight="1" thickBot="1">
      <c r="A324" s="392"/>
      <c r="B324" s="393" t="s">
        <v>91</v>
      </c>
      <c r="C324" s="1103" t="s">
        <v>26</v>
      </c>
      <c r="D324" s="1104"/>
      <c r="E324" s="1104"/>
      <c r="F324" s="1105"/>
      <c r="G324" s="1106" t="s">
        <v>1</v>
      </c>
      <c r="H324" s="1107">
        <f>VLOOKUP($A313,'Result Entry'!$B$9:$EQ$108,9,0)</f>
        <v>0</v>
      </c>
      <c r="I324" s="1107"/>
      <c r="J324" s="1107"/>
      <c r="K324" s="1107"/>
      <c r="L324" s="1107"/>
      <c r="M324" s="1108"/>
      <c r="N324" s="1059"/>
    </row>
    <row r="325" spans="1:14" s="114" customFormat="1" ht="37.5" customHeight="1">
      <c r="A325" s="392"/>
      <c r="B325" s="394" t="s">
        <v>91</v>
      </c>
      <c r="C325" s="1005" t="s">
        <v>64</v>
      </c>
      <c r="D325" s="1038"/>
      <c r="E325" s="498" t="str">
        <f>'Result Entry'!$K$6</f>
        <v>First Test</v>
      </c>
      <c r="F325" s="499" t="str">
        <f>'Result Entry'!$L$6</f>
        <v>Second Test</v>
      </c>
      <c r="G325" s="499" t="str">
        <f>'Result Entry'!$M$6</f>
        <v>Third Test</v>
      </c>
      <c r="H325" s="1083" t="s">
        <v>65</v>
      </c>
      <c r="I325" s="1085" t="s">
        <v>183</v>
      </c>
      <c r="J325" s="493" t="s">
        <v>32</v>
      </c>
      <c r="K325" s="1039" t="s">
        <v>112</v>
      </c>
      <c r="L325" s="1040"/>
      <c r="M325" s="1084" t="s">
        <v>113</v>
      </c>
      <c r="N325" s="1059"/>
    </row>
    <row r="326" spans="1:14" s="114" customFormat="1" ht="22.5" customHeight="1" thickBot="1">
      <c r="A326" s="392"/>
      <c r="B326" s="394" t="s">
        <v>91</v>
      </c>
      <c r="C326" s="1041" t="s">
        <v>66</v>
      </c>
      <c r="D326" s="1042"/>
      <c r="E326" s="504">
        <f>'Result Entry'!$K$7</f>
        <v>10</v>
      </c>
      <c r="F326" s="505">
        <f>'Result Entry'!$L$7</f>
        <v>10</v>
      </c>
      <c r="G326" s="545">
        <f>'Result Entry'!$M$7</f>
        <v>10</v>
      </c>
      <c r="H326" s="506">
        <f>'Result Entry'!$R$7</f>
        <v>70</v>
      </c>
      <c r="I326" s="507">
        <f>SUM(E326:H326)</f>
        <v>100</v>
      </c>
      <c r="J326" s="508">
        <f>'Result Entry'!$V$7</f>
        <v>100</v>
      </c>
      <c r="K326" s="1043">
        <f>I326+J326</f>
        <v>200</v>
      </c>
      <c r="L326" s="1044"/>
      <c r="M326" s="1086" t="s">
        <v>36</v>
      </c>
      <c r="N326" s="1059"/>
    </row>
    <row r="327" spans="1:14" s="114" customFormat="1" ht="22.5" customHeight="1">
      <c r="A327" s="392"/>
      <c r="B327" s="394" t="s">
        <v>91</v>
      </c>
      <c r="C327" s="1045" t="str">
        <f>'Result Entry'!$K$3</f>
        <v>Hindi</v>
      </c>
      <c r="D327" s="1046"/>
      <c r="E327" s="500">
        <f>IF(OR(C327="",$I318="NSO"),"",VLOOKUP($A313,'Result Entry'!$B$9:$EQ$108,10,0))</f>
        <v>0</v>
      </c>
      <c r="F327" s="501">
        <f>IF(OR(C327="",$I318="NSO"),"",VLOOKUP($A313,'Result Entry'!$B$9:$EQ$108,11,0))</f>
        <v>0</v>
      </c>
      <c r="G327" s="544">
        <f>IF(OR(C327="",$I318="NSO"),"",VLOOKUP($A313,'Result Entry'!$B$9:$EQ$108,12,0))</f>
        <v>0</v>
      </c>
      <c r="H327" s="494">
        <f>IF(OR(C327="",$I318="NSO"),"",VLOOKUP($A313,'Result Entry'!$B$9:$EQ$108,17,0))</f>
        <v>0</v>
      </c>
      <c r="I327" s="395">
        <f t="shared" ref="I327:I331" si="24">SUM(E327:H327)</f>
        <v>0</v>
      </c>
      <c r="J327" s="495">
        <f>IF(OR(C327="",$I318="NSO"),"",VLOOKUP($A313,'Result Entry'!$B$9:$EQ$108,21,0))</f>
        <v>0</v>
      </c>
      <c r="K327" s="1047">
        <f>SUM(I327,J327)</f>
        <v>0</v>
      </c>
      <c r="L327" s="1048"/>
      <c r="M327" s="396" t="str">
        <f>IF(OR(C327="",$I318="NSO"),"",VLOOKUP($A313,'Result Entry'!$B$9:$EQ$108,24,0))</f>
        <v/>
      </c>
      <c r="N327" s="1059"/>
    </row>
    <row r="328" spans="1:14" s="114" customFormat="1" ht="22.5" customHeight="1">
      <c r="A328" s="392"/>
      <c r="B328" s="394" t="s">
        <v>91</v>
      </c>
      <c r="C328" s="990" t="str">
        <f>'Result Entry'!$Z$3</f>
        <v>Mathematics</v>
      </c>
      <c r="D328" s="1049"/>
      <c r="E328" s="502">
        <f>IF(OR(C328="",$I318="NSO"),"",VLOOKUP($A313,'Result Entry'!$B$9:$EQ$108,25,0))</f>
        <v>0</v>
      </c>
      <c r="F328" s="503">
        <f>IF(OR(C328="",$I318="NSO"),"",VLOOKUP($A313,'Result Entry'!$B$9:$EQ$108,26,0))</f>
        <v>0</v>
      </c>
      <c r="G328" s="542">
        <f>IF(OR(C328="",$I318="NSO"),"",VLOOKUP($A313,'Result Entry'!$B$9:$EQ$108,27,0))</f>
        <v>0</v>
      </c>
      <c r="H328" s="494">
        <f>IF(OR(C328="",$I318="NSO"),"",VLOOKUP($A313,'Result Entry'!$B$9:$EQ$108,32,0))</f>
        <v>0</v>
      </c>
      <c r="I328" s="395">
        <f t="shared" si="24"/>
        <v>0</v>
      </c>
      <c r="J328" s="495">
        <f>IF(OR(C328="",$I318="NSO"),"",VLOOKUP($A313,'Result Entry'!$B$9:$EQ$108,36,0))</f>
        <v>0</v>
      </c>
      <c r="K328" s="1050">
        <f t="shared" ref="K328:K333" si="25">SUM(I328,J328)</f>
        <v>0</v>
      </c>
      <c r="L328" s="1051"/>
      <c r="M328" s="396" t="str">
        <f>IF(OR(C328="",$I318="NSO"),"",VLOOKUP($A313,'Result Entry'!$B$9:$EQ$108,39,0))</f>
        <v/>
      </c>
      <c r="N328" s="1059"/>
    </row>
    <row r="329" spans="1:14" s="114" customFormat="1" ht="22.5" customHeight="1" thickBot="1">
      <c r="A329" s="392"/>
      <c r="B329" s="394" t="s">
        <v>91</v>
      </c>
      <c r="C329" s="1052" t="str">
        <f>'Result Entry'!$BD$3</f>
        <v>Env. Study</v>
      </c>
      <c r="D329" s="1053"/>
      <c r="E329" s="509">
        <f>IF(OR(C329="",$I318="NSO"),"",VLOOKUP($A313,'Result Entry'!$B$9:$EQ$108,55,0))</f>
        <v>0</v>
      </c>
      <c r="F329" s="510">
        <f>IF(OR(C329="",$I318="NSO"),"",VLOOKUP($A313,'Result Entry'!$B$9:$EQ$108,56,0))</f>
        <v>0</v>
      </c>
      <c r="G329" s="511">
        <f>IF(OR(C329="",$I318="NSO"),"",VLOOKUP($A313,'Result Entry'!$B$9:$EQ$108,57,0))</f>
        <v>0</v>
      </c>
      <c r="H329" s="512">
        <f>IF(OR(C327="",$I318="NSO"),"",VLOOKUP($A313,'Result Entry'!$B$9:$EQ$108,62,0))</f>
        <v>0</v>
      </c>
      <c r="I329" s="513">
        <f t="shared" si="24"/>
        <v>0</v>
      </c>
      <c r="J329" s="514">
        <f>IF(OR(C328="",$I318="NSO"),"",VLOOKUP($A313,'Result Entry'!$B$9:$EQ$108,66,0))</f>
        <v>0</v>
      </c>
      <c r="K329" s="1054">
        <f t="shared" si="25"/>
        <v>0</v>
      </c>
      <c r="L329" s="1055"/>
      <c r="M329" s="515" t="str">
        <f>IF(OR(C328="",$I318="NSO"),"",VLOOKUP($A313,'Result Entry'!$B$9:$EQ$108,69,0))</f>
        <v/>
      </c>
      <c r="N329" s="1059"/>
    </row>
    <row r="330" spans="1:14" s="114" customFormat="1" ht="22.5" customHeight="1">
      <c r="A330" s="392"/>
      <c r="B330" s="394" t="s">
        <v>91</v>
      </c>
      <c r="C330" s="1016" t="s">
        <v>66</v>
      </c>
      <c r="D330" s="1017"/>
      <c r="E330" s="519">
        <f>'Result Entry'!$AO$7</f>
        <v>5</v>
      </c>
      <c r="F330" s="520">
        <f>'Result Entry'!$AP$7</f>
        <v>5</v>
      </c>
      <c r="G330" s="541">
        <f>'Result Entry'!$AQ$7</f>
        <v>5</v>
      </c>
      <c r="H330" s="521">
        <f>'Result Entry'!$AV$7</f>
        <v>35</v>
      </c>
      <c r="I330" s="522">
        <f t="shared" si="24"/>
        <v>50</v>
      </c>
      <c r="J330" s="523">
        <f>'Result Entry'!$AZ$7</f>
        <v>50</v>
      </c>
      <c r="K330" s="1018">
        <f t="shared" si="25"/>
        <v>100</v>
      </c>
      <c r="L330" s="1019"/>
      <c r="M330" s="1087" t="s">
        <v>36</v>
      </c>
      <c r="N330" s="1059"/>
    </row>
    <row r="331" spans="1:14" s="114" customFormat="1" ht="22.5" customHeight="1" thickBot="1">
      <c r="A331" s="392"/>
      <c r="B331" s="394" t="s">
        <v>91</v>
      </c>
      <c r="C331" s="1012" t="str">
        <f>'Result Entry'!$AO$3</f>
        <v>English</v>
      </c>
      <c r="D331" s="1013"/>
      <c r="E331" s="517">
        <f>IF(OR(C331="",$I318="NSO"),"",VLOOKUP($A313,'Result Entry'!$B$9:$EQ$108,40,0))</f>
        <v>0</v>
      </c>
      <c r="F331" s="518">
        <f>IF(OR(C331="",$I318="NSO"),"",VLOOKUP($A313,'Result Entry'!$B$9:$EQ$108,41,0))</f>
        <v>0</v>
      </c>
      <c r="G331" s="546">
        <f>IF(OR(C331="",$I318="NSO"),"",VLOOKUP($A313,'Result Entry'!$B$9:$EQ$108,42,0))</f>
        <v>0</v>
      </c>
      <c r="H331" s="401">
        <f>IF(OR(C331="",$I318="NSO"),"",VLOOKUP($A313,'Result Entry'!$B$9:$EQ$108,47,0))</f>
        <v>0</v>
      </c>
      <c r="I331" s="496">
        <f t="shared" si="24"/>
        <v>0</v>
      </c>
      <c r="J331" s="497">
        <f>IF(OR(C331="",$I318="NSO"),"",VLOOKUP($A313,'Result Entry'!$B$9:$EQ$108,51,0))</f>
        <v>0</v>
      </c>
      <c r="K331" s="1014">
        <f t="shared" si="25"/>
        <v>0</v>
      </c>
      <c r="L331" s="1015"/>
      <c r="M331" s="516" t="str">
        <f>IF(OR(C331="",$I318="NSO"),"",VLOOKUP($A313,'Result Entry'!$B$9:$EQ$108,54,0))</f>
        <v/>
      </c>
      <c r="N331" s="1059"/>
    </row>
    <row r="332" spans="1:14" s="114" customFormat="1" ht="22.5" customHeight="1">
      <c r="A332" s="392"/>
      <c r="B332" s="394" t="s">
        <v>91</v>
      </c>
      <c r="C332" s="1016" t="s">
        <v>66</v>
      </c>
      <c r="D332" s="1017"/>
      <c r="E332" s="519">
        <f>'Result Entry'!$BS$7</f>
        <v>10</v>
      </c>
      <c r="F332" s="520">
        <f>'Result Entry'!$BT$7</f>
        <v>10</v>
      </c>
      <c r="G332" s="541">
        <f>'Result Entry'!$BU$7</f>
        <v>10</v>
      </c>
      <c r="H332" s="521">
        <f>'Result Entry'!$BZ$7</f>
        <v>70</v>
      </c>
      <c r="I332" s="522">
        <f>SUM(E332:H332)</f>
        <v>100</v>
      </c>
      <c r="J332" s="523">
        <f>'Result Entry'!$CD$7</f>
        <v>100</v>
      </c>
      <c r="K332" s="1018">
        <f t="shared" si="25"/>
        <v>200</v>
      </c>
      <c r="L332" s="1019"/>
      <c r="M332" s="1087" t="s">
        <v>36</v>
      </c>
      <c r="N332" s="1059"/>
    </row>
    <row r="333" spans="1:14" s="114" customFormat="1" ht="22.5" customHeight="1" thickBot="1">
      <c r="A333" s="392"/>
      <c r="B333" s="394" t="s">
        <v>91</v>
      </c>
      <c r="C333" s="1012" t="str">
        <f>'Result Entry'!$BS$3</f>
        <v>Sanskrit/Urdu</v>
      </c>
      <c r="D333" s="1013"/>
      <c r="E333" s="517">
        <f>IF(OR(C333="",$I318="NSO"),"",VLOOKUP($A313,'Result Entry'!$B$9:$EQ$108,70,0))</f>
        <v>0</v>
      </c>
      <c r="F333" s="518">
        <f>IF(OR(C333="",$I318="NSO"),"",VLOOKUP($A313,'Result Entry'!$B$9:$EQ$108,71,0))</f>
        <v>0</v>
      </c>
      <c r="G333" s="546">
        <f>IF(OR(C333="",$I318="NSO"),"",VLOOKUP($A313,'Result Entry'!$B$9:$EQ$108,72,0))</f>
        <v>0</v>
      </c>
      <c r="H333" s="401">
        <f>IF(OR(C333="",$I318="NSO"),"",VLOOKUP($A313,'Result Entry'!$B$9:$EQ$108,77,0))</f>
        <v>0</v>
      </c>
      <c r="I333" s="496">
        <f t="shared" ref="I333" si="26">SUM(E333:H333)</f>
        <v>0</v>
      </c>
      <c r="J333" s="497">
        <f>IF(OR(C333="",$I318="NSO"),"",VLOOKUP($A313,'Result Entry'!$B$9:$EQ$108,81,0))</f>
        <v>0</v>
      </c>
      <c r="K333" s="1014">
        <f t="shared" si="25"/>
        <v>0</v>
      </c>
      <c r="L333" s="1015"/>
      <c r="M333" s="516" t="str">
        <f>IF(OR(C333="",$I318="NSO"),"",VLOOKUP($A313,'Result Entry'!$B$9:$EQ$108,84,0))</f>
        <v/>
      </c>
      <c r="N333" s="1059"/>
    </row>
    <row r="334" spans="1:14" s="114" customFormat="1" ht="14.25" customHeight="1" thickBot="1">
      <c r="A334" s="392"/>
      <c r="B334" s="394" t="s">
        <v>91</v>
      </c>
      <c r="C334" s="1020"/>
      <c r="D334" s="1021"/>
      <c r="E334" s="1021"/>
      <c r="F334" s="1021"/>
      <c r="G334" s="1021"/>
      <c r="H334" s="1021"/>
      <c r="I334" s="1021"/>
      <c r="J334" s="1021"/>
      <c r="K334" s="1021"/>
      <c r="L334" s="1021"/>
      <c r="M334" s="1022"/>
      <c r="N334" s="1059"/>
    </row>
    <row r="335" spans="1:14" s="114" customFormat="1" ht="39" customHeight="1">
      <c r="A335" s="392"/>
      <c r="B335" s="394" t="s">
        <v>91</v>
      </c>
      <c r="C335" s="1023" t="s">
        <v>114</v>
      </c>
      <c r="D335" s="1024"/>
      <c r="E335" s="1025"/>
      <c r="F335" s="1029" t="s">
        <v>115</v>
      </c>
      <c r="G335" s="1029"/>
      <c r="H335" s="1030" t="s">
        <v>116</v>
      </c>
      <c r="I335" s="1031"/>
      <c r="J335" s="397" t="s">
        <v>51</v>
      </c>
      <c r="K335" s="524" t="s">
        <v>117</v>
      </c>
      <c r="L335" s="543" t="s">
        <v>49</v>
      </c>
      <c r="M335" s="1089" t="s">
        <v>53</v>
      </c>
      <c r="N335" s="1059"/>
    </row>
    <row r="336" spans="1:14" s="114" customFormat="1" ht="18.75" customHeight="1" thickBot="1">
      <c r="A336" s="392"/>
      <c r="B336" s="394" t="s">
        <v>91</v>
      </c>
      <c r="C336" s="1026"/>
      <c r="D336" s="1027"/>
      <c r="E336" s="1028"/>
      <c r="F336" s="1109">
        <f>IF(OR($I318="",$I318="NSO"),"",VLOOKUP($A313,'Result Entry'!$B$9:$EQ$108,120,0))</f>
        <v>900</v>
      </c>
      <c r="G336" s="1110"/>
      <c r="H336" s="1109">
        <f>IF(OR($I318="",$I318="NSO"),"",VLOOKUP($A313,'Result Entry'!$B$9:$EQ$108,121,0))</f>
        <v>0</v>
      </c>
      <c r="I336" s="1110"/>
      <c r="J336" s="1111">
        <f>IF(OR($I318="",$I318="NSO"),"",VLOOKUP($A313,'Result Entry'!$B$9:$EQ$108,122,0))</f>
        <v>0</v>
      </c>
      <c r="K336" s="1112" t="str">
        <f>IF(OR($I318="",$I318="NSO"),"",VLOOKUP($A313,'Result Entry'!$B$9:$EQ$108,123,0))</f>
        <v/>
      </c>
      <c r="L336" s="1088" t="str">
        <f>IF(OR($I318="",$I318="NSO"),"",VLOOKUP($A313,'Result Entry'!$B$9:$EQ$108,124,0))</f>
        <v/>
      </c>
      <c r="M336" s="1113" t="str">
        <f>IF(OR($I318="",$I318="NSO"),"",VLOOKUP($A313,'Result Entry'!$B$9:$EQ$108,126,0))</f>
        <v/>
      </c>
      <c r="N336" s="1059"/>
    </row>
    <row r="337" spans="1:14" s="114" customFormat="1" ht="18.75" customHeight="1" thickBot="1">
      <c r="A337" s="392"/>
      <c r="B337" s="393" t="s">
        <v>91</v>
      </c>
      <c r="C337" s="1032"/>
      <c r="D337" s="1033"/>
      <c r="E337" s="1033"/>
      <c r="F337" s="1033"/>
      <c r="G337" s="1033"/>
      <c r="H337" s="1034"/>
      <c r="I337" s="1150" t="s">
        <v>71</v>
      </c>
      <c r="J337" s="1151"/>
      <c r="K337" s="1152">
        <f>IF(OR($I318="",$I318="NSO"),"",VLOOKUP($A313,'Result Entry'!$B$9:$EQ$108,117,0))</f>
        <v>0</v>
      </c>
      <c r="L337" s="1153" t="s">
        <v>90</v>
      </c>
      <c r="M337" s="1154"/>
      <c r="N337" s="1059"/>
    </row>
    <row r="338" spans="1:14" s="114" customFormat="1" ht="18.75" customHeight="1" thickBot="1">
      <c r="A338" s="392"/>
      <c r="B338" s="393" t="s">
        <v>91</v>
      </c>
      <c r="C338" s="1035" t="s">
        <v>70</v>
      </c>
      <c r="D338" s="1036"/>
      <c r="E338" s="1036"/>
      <c r="F338" s="1036"/>
      <c r="G338" s="1036"/>
      <c r="H338" s="1037"/>
      <c r="I338" s="1155" t="s">
        <v>72</v>
      </c>
      <c r="J338" s="1156"/>
      <c r="K338" s="1157">
        <f>IF(OR($I318="",$I318="NSO"),"",VLOOKUP($A313,'Result Entry'!$B$9:$EQ$108,118,0))</f>
        <v>0</v>
      </c>
      <c r="L338" s="1158" t="str">
        <f>IF(OR($I318="",$I318="NSO"),"",VLOOKUP($A313,'Result Entry'!$B$9:$EQ$108,119,0))</f>
        <v/>
      </c>
      <c r="M338" s="1159"/>
      <c r="N338" s="1059"/>
    </row>
    <row r="339" spans="1:14" s="114" customFormat="1" ht="18.75" customHeight="1" thickBot="1">
      <c r="A339" s="392"/>
      <c r="B339" s="393" t="s">
        <v>91</v>
      </c>
      <c r="C339" s="981" t="s">
        <v>64</v>
      </c>
      <c r="D339" s="982"/>
      <c r="E339" s="983"/>
      <c r="F339" s="984" t="s">
        <v>67</v>
      </c>
      <c r="G339" s="985"/>
      <c r="H339" s="398" t="s">
        <v>57</v>
      </c>
      <c r="I339" s="986" t="s">
        <v>73</v>
      </c>
      <c r="J339" s="987"/>
      <c r="K339" s="988">
        <f>IF(OR($I318="",$I318="NSO"),"",VLOOKUP($A313,'Result Entry'!$B$9:$EQ$108,127,0))</f>
        <v>0</v>
      </c>
      <c r="L339" s="988"/>
      <c r="M339" s="989"/>
      <c r="N339" s="1059"/>
    </row>
    <row r="340" spans="1:14" s="114" customFormat="1" ht="18.75" customHeight="1">
      <c r="A340" s="392"/>
      <c r="B340" s="393" t="s">
        <v>91</v>
      </c>
      <c r="C340" s="1096" t="str">
        <f>'Result Entry'!$CH$3</f>
        <v>WORK EXP.</v>
      </c>
      <c r="D340" s="1097"/>
      <c r="E340" s="1125"/>
      <c r="F340" s="1115" t="str">
        <f>IF(OR(C340="",$I318="NSO"),"",VLOOKUP($A313,'Result Entry'!$B$9:$EQ$108,134,0))</f>
        <v>0/100</v>
      </c>
      <c r="G340" s="1125"/>
      <c r="H340" s="1126" t="str">
        <f>IF(OR(C340="",$I318="NSO"),"",VLOOKUP($A313,'Result Entry'!$B$9:$EQ$108,92,0))</f>
        <v/>
      </c>
      <c r="I340" s="991" t="s">
        <v>93</v>
      </c>
      <c r="J340" s="992"/>
      <c r="K340" s="993">
        <f>'Result Entry'!$U$2</f>
        <v>45070</v>
      </c>
      <c r="L340" s="994"/>
      <c r="M340" s="995"/>
      <c r="N340" s="1059"/>
    </row>
    <row r="341" spans="1:14" s="114" customFormat="1" ht="18.75" customHeight="1">
      <c r="A341" s="392"/>
      <c r="B341" s="393" t="s">
        <v>91</v>
      </c>
      <c r="C341" s="1096" t="str">
        <f>'Result Entry'!$CP$3</f>
        <v>ART EDU.</v>
      </c>
      <c r="D341" s="1097"/>
      <c r="E341" s="1125"/>
      <c r="F341" s="1115" t="str">
        <f>IF(OR(C341="",$I318="NSO"),"",VLOOKUP($A313,'Result Entry'!$B$9:$EQ$108,138,0))</f>
        <v>0/100</v>
      </c>
      <c r="G341" s="1125"/>
      <c r="H341" s="1127" t="str">
        <f>IF(OR(C341="",$I318="NSO"),"",VLOOKUP($A313,'Result Entry'!$B$9:$EQ$108,100,0))</f>
        <v/>
      </c>
      <c r="I341" s="996"/>
      <c r="J341" s="997"/>
      <c r="K341" s="997"/>
      <c r="L341" s="997"/>
      <c r="M341" s="998"/>
      <c r="N341" s="1059"/>
    </row>
    <row r="342" spans="1:14" s="114" customFormat="1" ht="18.75" customHeight="1">
      <c r="A342" s="392"/>
      <c r="B342" s="393"/>
      <c r="C342" s="1096" t="str">
        <f>'Result Entry'!$CX$3</f>
        <v>H&amp;P. EDU.</v>
      </c>
      <c r="D342" s="1097"/>
      <c r="E342" s="1125"/>
      <c r="F342" s="1115" t="str">
        <f>IF(OR(C342="",$I318="NSO"),"",VLOOKUP($A313,'Result Entry'!$B$9:$EQ$108,142,0))</f>
        <v>0/100</v>
      </c>
      <c r="G342" s="1125"/>
      <c r="H342" s="1127" t="str">
        <f>IF(OR(C342="",$I318="NSO"),"",VLOOKUP($A313,'Result Entry'!$B$9:$EQ$108,108,0))</f>
        <v/>
      </c>
      <c r="I342" s="999"/>
      <c r="J342" s="1000"/>
      <c r="K342" s="1000"/>
      <c r="L342" s="1000"/>
      <c r="M342" s="1001"/>
      <c r="N342" s="1059"/>
    </row>
    <row r="343" spans="1:14" s="114" customFormat="1" ht="23.25" customHeight="1" thickBot="1">
      <c r="A343" s="392"/>
      <c r="B343" s="393" t="s">
        <v>91</v>
      </c>
      <c r="C343" s="1128">
        <f>'Result Entry'!$DF$3</f>
        <v>0</v>
      </c>
      <c r="D343" s="1129"/>
      <c r="E343" s="1130"/>
      <c r="F343" s="1115" t="str">
        <f>IF(OR(C343="",$I318="NSO"),"",VLOOKUP($A313,'Result Entry'!$B$9:$EQ$108,146,0))</f>
        <v>0/0</v>
      </c>
      <c r="G343" s="1125"/>
      <c r="H343" s="1131" t="str">
        <f>IF(OR(C343="",$I318="NSO"),"",VLOOKUP($A313,'Result Entry'!$B$9:$EQ$108,116,0))</f>
        <v/>
      </c>
      <c r="I343" s="1135" t="s">
        <v>86</v>
      </c>
      <c r="J343" s="1136"/>
      <c r="K343" s="1137"/>
      <c r="L343" s="1138"/>
      <c r="M343" s="1139"/>
      <c r="N343" s="1059"/>
    </row>
    <row r="344" spans="1:14" s="114" customFormat="1" ht="23.25" customHeight="1">
      <c r="A344" s="392"/>
      <c r="B344" s="393" t="s">
        <v>91</v>
      </c>
      <c r="C344" s="1005" t="s">
        <v>74</v>
      </c>
      <c r="D344" s="1006"/>
      <c r="E344" s="1006"/>
      <c r="F344" s="1006"/>
      <c r="G344" s="1006"/>
      <c r="H344" s="1007"/>
      <c r="I344" s="1143" t="s">
        <v>184</v>
      </c>
      <c r="J344" s="1144"/>
      <c r="K344" s="1140"/>
      <c r="L344" s="1141"/>
      <c r="M344" s="1142"/>
      <c r="N344" s="1059"/>
    </row>
    <row r="345" spans="1:14" s="114" customFormat="1" ht="23.25" customHeight="1">
      <c r="A345" s="392"/>
      <c r="B345" s="393" t="s">
        <v>91</v>
      </c>
      <c r="C345" s="399" t="s">
        <v>37</v>
      </c>
      <c r="D345" s="1008" t="s">
        <v>80</v>
      </c>
      <c r="E345" s="1009"/>
      <c r="F345" s="1008" t="s">
        <v>81</v>
      </c>
      <c r="G345" s="1010"/>
      <c r="H345" s="1011"/>
      <c r="I345" s="1145" t="s">
        <v>185</v>
      </c>
      <c r="J345" s="1146"/>
      <c r="K345" s="1002"/>
      <c r="L345" s="1003"/>
      <c r="M345" s="1004"/>
      <c r="N345" s="1059"/>
    </row>
    <row r="346" spans="1:14" s="114" customFormat="1" ht="18.75" customHeight="1">
      <c r="A346" s="392"/>
      <c r="B346" s="393" t="s">
        <v>91</v>
      </c>
      <c r="C346" s="1114" t="s">
        <v>75</v>
      </c>
      <c r="D346" s="1115" t="s">
        <v>164</v>
      </c>
      <c r="E346" s="1116"/>
      <c r="F346" s="1115" t="s">
        <v>82</v>
      </c>
      <c r="G346" s="1117"/>
      <c r="H346" s="1118"/>
      <c r="I346" s="971" t="s">
        <v>87</v>
      </c>
      <c r="J346" s="972"/>
      <c r="K346" s="972"/>
      <c r="L346" s="972"/>
      <c r="M346" s="973"/>
      <c r="N346" s="1059"/>
    </row>
    <row r="347" spans="1:14" s="114" customFormat="1" ht="18.75" customHeight="1">
      <c r="A347" s="392"/>
      <c r="B347" s="393" t="s">
        <v>91</v>
      </c>
      <c r="C347" s="1119" t="s">
        <v>76</v>
      </c>
      <c r="D347" s="1115" t="s">
        <v>165</v>
      </c>
      <c r="E347" s="1116"/>
      <c r="F347" s="1115" t="s">
        <v>83</v>
      </c>
      <c r="G347" s="1117"/>
      <c r="H347" s="1118"/>
      <c r="I347" s="974"/>
      <c r="J347" s="975"/>
      <c r="K347" s="975"/>
      <c r="L347" s="975"/>
      <c r="M347" s="976"/>
      <c r="N347" s="1059"/>
    </row>
    <row r="348" spans="1:14" s="114" customFormat="1" ht="18.75" customHeight="1">
      <c r="A348" s="392"/>
      <c r="B348" s="393" t="s">
        <v>91</v>
      </c>
      <c r="C348" s="1119" t="s">
        <v>78</v>
      </c>
      <c r="D348" s="1115" t="s">
        <v>166</v>
      </c>
      <c r="E348" s="1116"/>
      <c r="F348" s="1115" t="s">
        <v>84</v>
      </c>
      <c r="G348" s="1117"/>
      <c r="H348" s="1118"/>
      <c r="I348" s="974"/>
      <c r="J348" s="975"/>
      <c r="K348" s="975"/>
      <c r="L348" s="975"/>
      <c r="M348" s="976"/>
      <c r="N348" s="1059"/>
    </row>
    <row r="349" spans="1:14" s="114" customFormat="1" ht="18.75" customHeight="1">
      <c r="A349" s="392"/>
      <c r="B349" s="393" t="s">
        <v>91</v>
      </c>
      <c r="C349" s="1119" t="s">
        <v>77</v>
      </c>
      <c r="D349" s="1115" t="s">
        <v>167</v>
      </c>
      <c r="E349" s="1116"/>
      <c r="F349" s="1115" t="s">
        <v>169</v>
      </c>
      <c r="G349" s="1117"/>
      <c r="H349" s="1118"/>
      <c r="I349" s="977"/>
      <c r="J349" s="978"/>
      <c r="K349" s="978"/>
      <c r="L349" s="978"/>
      <c r="M349" s="979"/>
      <c r="N349" s="1059"/>
    </row>
    <row r="350" spans="1:14" s="114" customFormat="1" ht="18.75" customHeight="1" thickBot="1">
      <c r="A350" s="392"/>
      <c r="B350" s="400" t="s">
        <v>91</v>
      </c>
      <c r="C350" s="1120" t="s">
        <v>79</v>
      </c>
      <c r="D350" s="1121" t="s">
        <v>168</v>
      </c>
      <c r="E350" s="1122"/>
      <c r="F350" s="1121" t="s">
        <v>85</v>
      </c>
      <c r="G350" s="1123"/>
      <c r="H350" s="1124"/>
      <c r="I350" s="1132" t="s">
        <v>118</v>
      </c>
      <c r="J350" s="1133"/>
      <c r="K350" s="1133"/>
      <c r="L350" s="1133"/>
      <c r="M350" s="1134"/>
      <c r="N350" s="1059"/>
    </row>
    <row r="351" spans="1:14" s="114" customFormat="1" ht="11.25" customHeight="1" thickBot="1">
      <c r="A351" s="980"/>
      <c r="B351" s="980"/>
      <c r="C351" s="980"/>
      <c r="D351" s="980"/>
      <c r="E351" s="980"/>
      <c r="F351" s="980"/>
      <c r="G351" s="980"/>
      <c r="H351" s="980"/>
      <c r="I351" s="980"/>
      <c r="J351" s="980"/>
      <c r="K351" s="980"/>
      <c r="L351" s="980"/>
      <c r="M351" s="980"/>
      <c r="N351" s="1059"/>
    </row>
    <row r="352" spans="1:14" s="391" customFormat="1" ht="25.5" customHeight="1" thickBot="1">
      <c r="A352" s="403">
        <f>A313+1</f>
        <v>10</v>
      </c>
      <c r="B352" s="1056" t="str">
        <f>B313</f>
        <v>Department Of Sanskrit Education, Rajasthan</v>
      </c>
      <c r="C352" s="1057"/>
      <c r="D352" s="1057"/>
      <c r="E352" s="1057"/>
      <c r="F352" s="1057"/>
      <c r="G352" s="1057"/>
      <c r="H352" s="1057"/>
      <c r="I352" s="1057"/>
      <c r="J352" s="1057"/>
      <c r="K352" s="1057"/>
      <c r="L352" s="1057"/>
      <c r="M352" s="1058"/>
      <c r="N352" s="1059"/>
    </row>
    <row r="353" spans="1:14" ht="60" customHeight="1">
      <c r="A353" s="15"/>
      <c r="B353" s="1060">
        <f>IF(I357&gt;0,CONCATENATE(C357,I357),0)</f>
        <v>0</v>
      </c>
      <c r="C353" s="1062"/>
      <c r="D353" s="1064" t="str">
        <f>Master!$E$8</f>
        <v>Govt.Sr.Sec.Sch. Raimalwada</v>
      </c>
      <c r="E353" s="1065"/>
      <c r="F353" s="1065"/>
      <c r="G353" s="1065"/>
      <c r="H353" s="1065"/>
      <c r="I353" s="1065"/>
      <c r="J353" s="1065"/>
      <c r="K353" s="1065"/>
      <c r="L353" s="1065"/>
      <c r="M353" s="1066"/>
      <c r="N353" s="1059"/>
    </row>
    <row r="354" spans="1:14" ht="35.25" customHeight="1" thickBot="1">
      <c r="A354" s="15"/>
      <c r="B354" s="1061"/>
      <c r="C354" s="1063"/>
      <c r="D354" s="1067" t="str">
        <f>Master!$E$11</f>
        <v>P.S.-Bapini (Jodhpur)</v>
      </c>
      <c r="E354" s="1067"/>
      <c r="F354" s="1067"/>
      <c r="G354" s="1067"/>
      <c r="H354" s="1067"/>
      <c r="I354" s="1067"/>
      <c r="J354" s="1067"/>
      <c r="K354" s="1067"/>
      <c r="L354" s="1067"/>
      <c r="M354" s="1068"/>
      <c r="N354" s="1059"/>
    </row>
    <row r="355" spans="1:14" ht="31.5" customHeight="1">
      <c r="A355" s="15"/>
      <c r="B355" s="402"/>
      <c r="C355" s="1069" t="s">
        <v>60</v>
      </c>
      <c r="D355" s="1070"/>
      <c r="E355" s="1070"/>
      <c r="F355" s="1070"/>
      <c r="G355" s="1070"/>
      <c r="H355" s="1070"/>
      <c r="I355" s="1071"/>
      <c r="J355" s="1072" t="s">
        <v>88</v>
      </c>
      <c r="K355" s="1072"/>
      <c r="L355" s="1073">
        <f>Master!$E$14</f>
        <v>810000000</v>
      </c>
      <c r="M355" s="1074"/>
      <c r="N355" s="1059"/>
    </row>
    <row r="356" spans="1:14" ht="18" customHeight="1" thickBot="1">
      <c r="A356" s="15"/>
      <c r="B356" s="188"/>
      <c r="C356" s="1069"/>
      <c r="D356" s="1070"/>
      <c r="E356" s="1070"/>
      <c r="F356" s="1070"/>
      <c r="G356" s="1070"/>
      <c r="H356" s="1070"/>
      <c r="I356" s="1071"/>
      <c r="J356" s="1075" t="s">
        <v>61</v>
      </c>
      <c r="K356" s="1076"/>
      <c r="L356" s="1079" t="str">
        <f>Master!$E$6</f>
        <v>2022-23</v>
      </c>
      <c r="M356" s="1080"/>
      <c r="N356" s="1059"/>
    </row>
    <row r="357" spans="1:14" ht="20.25" customHeight="1" thickBot="1">
      <c r="A357" s="15"/>
      <c r="B357" s="188"/>
      <c r="C357" s="1160" t="s">
        <v>119</v>
      </c>
      <c r="D357" s="1161"/>
      <c r="E357" s="1161"/>
      <c r="F357" s="1161"/>
      <c r="G357" s="1161"/>
      <c r="H357" s="1161"/>
      <c r="I357" s="1162">
        <f>VLOOKUP($A352,'Result Entry'!$B$9:$F$108,5,0)</f>
        <v>0</v>
      </c>
      <c r="J357" s="1077"/>
      <c r="K357" s="1078"/>
      <c r="L357" s="1081"/>
      <c r="M357" s="1082"/>
      <c r="N357" s="1059"/>
    </row>
    <row r="358" spans="1:14" s="114" customFormat="1" ht="19.5" customHeight="1">
      <c r="A358" s="392"/>
      <c r="B358" s="393" t="s">
        <v>91</v>
      </c>
      <c r="C358" s="1090" t="s">
        <v>21</v>
      </c>
      <c r="D358" s="1091"/>
      <c r="E358" s="1091"/>
      <c r="F358" s="1092"/>
      <c r="G358" s="1093" t="s">
        <v>1</v>
      </c>
      <c r="H358" s="1094">
        <f>VLOOKUP($A352,'Result Entry'!$B$9:$EQ$108,3,0)</f>
        <v>0</v>
      </c>
      <c r="I358" s="1094"/>
      <c r="J358" s="1094"/>
      <c r="K358" s="1094"/>
      <c r="L358" s="1094"/>
      <c r="M358" s="1095"/>
      <c r="N358" s="1059"/>
    </row>
    <row r="359" spans="1:14" s="114" customFormat="1" ht="19.5" customHeight="1">
      <c r="A359" s="392"/>
      <c r="B359" s="393" t="s">
        <v>91</v>
      </c>
      <c r="C359" s="1096" t="s">
        <v>23</v>
      </c>
      <c r="D359" s="1097"/>
      <c r="E359" s="1097"/>
      <c r="F359" s="1098"/>
      <c r="G359" s="1099" t="s">
        <v>1</v>
      </c>
      <c r="H359" s="1100">
        <f>VLOOKUP($A352,'Result Entry'!$B$9:$EQ$108,6,0)</f>
        <v>0</v>
      </c>
      <c r="I359" s="1100"/>
      <c r="J359" s="1100"/>
      <c r="K359" s="1100"/>
      <c r="L359" s="1100"/>
      <c r="M359" s="1101"/>
      <c r="N359" s="1059"/>
    </row>
    <row r="360" spans="1:14" s="114" customFormat="1" ht="19.5" customHeight="1">
      <c r="A360" s="392"/>
      <c r="B360" s="393" t="s">
        <v>91</v>
      </c>
      <c r="C360" s="1096" t="s">
        <v>24</v>
      </c>
      <c r="D360" s="1097"/>
      <c r="E360" s="1097"/>
      <c r="F360" s="1098"/>
      <c r="G360" s="1099" t="s">
        <v>1</v>
      </c>
      <c r="H360" s="1100">
        <f>VLOOKUP($A352,'Result Entry'!$B$9:$EQ$108,7,0)</f>
        <v>0</v>
      </c>
      <c r="I360" s="1100"/>
      <c r="J360" s="1100"/>
      <c r="K360" s="1100"/>
      <c r="L360" s="1100"/>
      <c r="M360" s="1101"/>
      <c r="N360" s="1059"/>
    </row>
    <row r="361" spans="1:14" s="114" customFormat="1" ht="19.5" customHeight="1">
      <c r="A361" s="392"/>
      <c r="B361" s="393" t="s">
        <v>91</v>
      </c>
      <c r="C361" s="1096" t="s">
        <v>62</v>
      </c>
      <c r="D361" s="1097"/>
      <c r="E361" s="1097"/>
      <c r="F361" s="1098"/>
      <c r="G361" s="1099" t="s">
        <v>1</v>
      </c>
      <c r="H361" s="1100">
        <f>VLOOKUP($A352,'Result Entry'!$B$9:$EQ$108,8,0)</f>
        <v>0</v>
      </c>
      <c r="I361" s="1100"/>
      <c r="J361" s="1100"/>
      <c r="K361" s="1100"/>
      <c r="L361" s="1100"/>
      <c r="M361" s="1101"/>
      <c r="N361" s="1059"/>
    </row>
    <row r="362" spans="1:14" s="114" customFormat="1" ht="19.5" customHeight="1">
      <c r="A362" s="392"/>
      <c r="B362" s="393" t="s">
        <v>91</v>
      </c>
      <c r="C362" s="1096" t="s">
        <v>63</v>
      </c>
      <c r="D362" s="1097"/>
      <c r="E362" s="1097"/>
      <c r="F362" s="1098"/>
      <c r="G362" s="1099" t="s">
        <v>1</v>
      </c>
      <c r="H362" s="1102" t="str">
        <f>CONCATENATE('Result Entry'!$F$4,'Result Entry'!$I$4)</f>
        <v>2(A)</v>
      </c>
      <c r="I362" s="1100"/>
      <c r="J362" s="1100"/>
      <c r="K362" s="1100"/>
      <c r="L362" s="1100"/>
      <c r="M362" s="1101"/>
      <c r="N362" s="1059"/>
    </row>
    <row r="363" spans="1:14" s="114" customFormat="1" ht="19.5" customHeight="1" thickBot="1">
      <c r="A363" s="392"/>
      <c r="B363" s="393" t="s">
        <v>91</v>
      </c>
      <c r="C363" s="1103" t="s">
        <v>26</v>
      </c>
      <c r="D363" s="1104"/>
      <c r="E363" s="1104"/>
      <c r="F363" s="1105"/>
      <c r="G363" s="1106" t="s">
        <v>1</v>
      </c>
      <c r="H363" s="1107">
        <f>VLOOKUP($A352,'Result Entry'!$B$9:$EQ$108,9,0)</f>
        <v>0</v>
      </c>
      <c r="I363" s="1107"/>
      <c r="J363" s="1107"/>
      <c r="K363" s="1107"/>
      <c r="L363" s="1107"/>
      <c r="M363" s="1108"/>
      <c r="N363" s="1059"/>
    </row>
    <row r="364" spans="1:14" s="114" customFormat="1" ht="37.5" customHeight="1">
      <c r="A364" s="392"/>
      <c r="B364" s="394" t="s">
        <v>91</v>
      </c>
      <c r="C364" s="1005" t="s">
        <v>64</v>
      </c>
      <c r="D364" s="1038"/>
      <c r="E364" s="498" t="str">
        <f>'Result Entry'!$K$6</f>
        <v>First Test</v>
      </c>
      <c r="F364" s="499" t="str">
        <f>'Result Entry'!$L$6</f>
        <v>Second Test</v>
      </c>
      <c r="G364" s="499" t="str">
        <f>'Result Entry'!$M$6</f>
        <v>Third Test</v>
      </c>
      <c r="H364" s="1083" t="s">
        <v>65</v>
      </c>
      <c r="I364" s="1085" t="s">
        <v>183</v>
      </c>
      <c r="J364" s="493" t="s">
        <v>32</v>
      </c>
      <c r="K364" s="1039" t="s">
        <v>112</v>
      </c>
      <c r="L364" s="1040"/>
      <c r="M364" s="1084" t="s">
        <v>113</v>
      </c>
      <c r="N364" s="1059"/>
    </row>
    <row r="365" spans="1:14" s="114" customFormat="1" ht="22.5" customHeight="1" thickBot="1">
      <c r="A365" s="392"/>
      <c r="B365" s="394" t="s">
        <v>91</v>
      </c>
      <c r="C365" s="1041" t="s">
        <v>66</v>
      </c>
      <c r="D365" s="1042"/>
      <c r="E365" s="504">
        <f>'Result Entry'!$K$7</f>
        <v>10</v>
      </c>
      <c r="F365" s="505">
        <f>'Result Entry'!$L$7</f>
        <v>10</v>
      </c>
      <c r="G365" s="545">
        <f>'Result Entry'!$M$7</f>
        <v>10</v>
      </c>
      <c r="H365" s="506">
        <f>'Result Entry'!$R$7</f>
        <v>70</v>
      </c>
      <c r="I365" s="507">
        <f>SUM(E365:H365)</f>
        <v>100</v>
      </c>
      <c r="J365" s="508">
        <f>'Result Entry'!$V$7</f>
        <v>100</v>
      </c>
      <c r="K365" s="1043">
        <f>I365+J365</f>
        <v>200</v>
      </c>
      <c r="L365" s="1044"/>
      <c r="M365" s="1086" t="s">
        <v>36</v>
      </c>
      <c r="N365" s="1059"/>
    </row>
    <row r="366" spans="1:14" s="114" customFormat="1" ht="22.5" customHeight="1">
      <c r="A366" s="392"/>
      <c r="B366" s="394" t="s">
        <v>91</v>
      </c>
      <c r="C366" s="1045" t="str">
        <f>'Result Entry'!$K$3</f>
        <v>Hindi</v>
      </c>
      <c r="D366" s="1046"/>
      <c r="E366" s="500">
        <f>IF(OR(C366="",$I357="NSO"),"",VLOOKUP($A352,'Result Entry'!$B$9:$EQ$108,10,0))</f>
        <v>0</v>
      </c>
      <c r="F366" s="501">
        <f>IF(OR(C366="",$I357="NSO"),"",VLOOKUP($A352,'Result Entry'!$B$9:$EQ$108,11,0))</f>
        <v>0</v>
      </c>
      <c r="G366" s="544">
        <f>IF(OR(C366="",$I357="NSO"),"",VLOOKUP($A352,'Result Entry'!$B$9:$EQ$108,12,0))</f>
        <v>0</v>
      </c>
      <c r="H366" s="494">
        <f>IF(OR(C366="",$I357="NSO"),"",VLOOKUP($A352,'Result Entry'!$B$9:$EQ$108,17,0))</f>
        <v>0</v>
      </c>
      <c r="I366" s="395">
        <f t="shared" ref="I366:I370" si="27">SUM(E366:H366)</f>
        <v>0</v>
      </c>
      <c r="J366" s="495">
        <f>IF(OR(C366="",$I357="NSO"),"",VLOOKUP($A352,'Result Entry'!$B$9:$EQ$108,21,0))</f>
        <v>0</v>
      </c>
      <c r="K366" s="1047">
        <f>SUM(I366,J366)</f>
        <v>0</v>
      </c>
      <c r="L366" s="1048"/>
      <c r="M366" s="396" t="str">
        <f>IF(OR(C366="",$I357="NSO"),"",VLOOKUP($A352,'Result Entry'!$B$9:$EQ$108,24,0))</f>
        <v/>
      </c>
      <c r="N366" s="1059"/>
    </row>
    <row r="367" spans="1:14" s="114" customFormat="1" ht="22.5" customHeight="1">
      <c r="A367" s="392"/>
      <c r="B367" s="394" t="s">
        <v>91</v>
      </c>
      <c r="C367" s="990" t="str">
        <f>'Result Entry'!$Z$3</f>
        <v>Mathematics</v>
      </c>
      <c r="D367" s="1049"/>
      <c r="E367" s="502">
        <f>IF(OR(C367="",$I357="NSO"),"",VLOOKUP($A352,'Result Entry'!$B$9:$EQ$108,25,0))</f>
        <v>0</v>
      </c>
      <c r="F367" s="503">
        <f>IF(OR(C367="",$I357="NSO"),"",VLOOKUP($A352,'Result Entry'!$B$9:$EQ$108,26,0))</f>
        <v>0</v>
      </c>
      <c r="G367" s="542">
        <f>IF(OR(C367="",$I357="NSO"),"",VLOOKUP($A352,'Result Entry'!$B$9:$EQ$108,27,0))</f>
        <v>0</v>
      </c>
      <c r="H367" s="494">
        <f>IF(OR(C367="",$I357="NSO"),"",VLOOKUP($A352,'Result Entry'!$B$9:$EQ$108,32,0))</f>
        <v>0</v>
      </c>
      <c r="I367" s="395">
        <f t="shared" si="27"/>
        <v>0</v>
      </c>
      <c r="J367" s="495">
        <f>IF(OR(C367="",$I357="NSO"),"",VLOOKUP($A352,'Result Entry'!$B$9:$EQ$108,36,0))</f>
        <v>0</v>
      </c>
      <c r="K367" s="1050">
        <f t="shared" ref="K367:K372" si="28">SUM(I367,J367)</f>
        <v>0</v>
      </c>
      <c r="L367" s="1051"/>
      <c r="M367" s="396" t="str">
        <f>IF(OR(C367="",$I357="NSO"),"",VLOOKUP($A352,'Result Entry'!$B$9:$EQ$108,39,0))</f>
        <v/>
      </c>
      <c r="N367" s="1059"/>
    </row>
    <row r="368" spans="1:14" s="114" customFormat="1" ht="22.5" customHeight="1" thickBot="1">
      <c r="A368" s="392"/>
      <c r="B368" s="394" t="s">
        <v>91</v>
      </c>
      <c r="C368" s="1052" t="str">
        <f>'Result Entry'!$BD$3</f>
        <v>Env. Study</v>
      </c>
      <c r="D368" s="1053"/>
      <c r="E368" s="509">
        <f>IF(OR(C368="",$I357="NSO"),"",VLOOKUP($A352,'Result Entry'!$B$9:$EQ$108,55,0))</f>
        <v>0</v>
      </c>
      <c r="F368" s="510">
        <f>IF(OR(C368="",$I357="NSO"),"",VLOOKUP($A352,'Result Entry'!$B$9:$EQ$108,56,0))</f>
        <v>0</v>
      </c>
      <c r="G368" s="511">
        <f>IF(OR(C368="",$I357="NSO"),"",VLOOKUP($A352,'Result Entry'!$B$9:$EQ$108,57,0))</f>
        <v>0</v>
      </c>
      <c r="H368" s="512">
        <f>IF(OR(C366="",$I357="NSO"),"",VLOOKUP($A352,'Result Entry'!$B$9:$EQ$108,62,0))</f>
        <v>0</v>
      </c>
      <c r="I368" s="513">
        <f t="shared" si="27"/>
        <v>0</v>
      </c>
      <c r="J368" s="514">
        <f>IF(OR(C367="",$I357="NSO"),"",VLOOKUP($A352,'Result Entry'!$B$9:$EQ$108,66,0))</f>
        <v>0</v>
      </c>
      <c r="K368" s="1054">
        <f t="shared" si="28"/>
        <v>0</v>
      </c>
      <c r="L368" s="1055"/>
      <c r="M368" s="515" t="str">
        <f>IF(OR(C367="",$I357="NSO"),"",VLOOKUP($A352,'Result Entry'!$B$9:$EQ$108,69,0))</f>
        <v/>
      </c>
      <c r="N368" s="1059"/>
    </row>
    <row r="369" spans="1:14" s="114" customFormat="1" ht="22.5" customHeight="1">
      <c r="A369" s="392"/>
      <c r="B369" s="394" t="s">
        <v>91</v>
      </c>
      <c r="C369" s="1016" t="s">
        <v>66</v>
      </c>
      <c r="D369" s="1017"/>
      <c r="E369" s="519">
        <f>'Result Entry'!$AO$7</f>
        <v>5</v>
      </c>
      <c r="F369" s="520">
        <f>'Result Entry'!$AP$7</f>
        <v>5</v>
      </c>
      <c r="G369" s="541">
        <f>'Result Entry'!$AQ$7</f>
        <v>5</v>
      </c>
      <c r="H369" s="521">
        <f>'Result Entry'!$AV$7</f>
        <v>35</v>
      </c>
      <c r="I369" s="522">
        <f t="shared" si="27"/>
        <v>50</v>
      </c>
      <c r="J369" s="523">
        <f>'Result Entry'!$AZ$7</f>
        <v>50</v>
      </c>
      <c r="K369" s="1018">
        <f t="shared" si="28"/>
        <v>100</v>
      </c>
      <c r="L369" s="1019"/>
      <c r="M369" s="1087" t="s">
        <v>36</v>
      </c>
      <c r="N369" s="1059"/>
    </row>
    <row r="370" spans="1:14" s="114" customFormat="1" ht="22.5" customHeight="1" thickBot="1">
      <c r="A370" s="392"/>
      <c r="B370" s="394" t="s">
        <v>91</v>
      </c>
      <c r="C370" s="1012" t="str">
        <f>'Result Entry'!$AO$3</f>
        <v>English</v>
      </c>
      <c r="D370" s="1013"/>
      <c r="E370" s="517">
        <f>IF(OR(C370="",$I357="NSO"),"",VLOOKUP($A352,'Result Entry'!$B$9:$EQ$108,40,0))</f>
        <v>0</v>
      </c>
      <c r="F370" s="518">
        <f>IF(OR(C370="",$I357="NSO"),"",VLOOKUP($A352,'Result Entry'!$B$9:$EQ$108,41,0))</f>
        <v>0</v>
      </c>
      <c r="G370" s="546">
        <f>IF(OR(C370="",$I357="NSO"),"",VLOOKUP($A352,'Result Entry'!$B$9:$EQ$108,42,0))</f>
        <v>0</v>
      </c>
      <c r="H370" s="401">
        <f>IF(OR(C370="",$I357="NSO"),"",VLOOKUP($A352,'Result Entry'!$B$9:$EQ$108,47,0))</f>
        <v>0</v>
      </c>
      <c r="I370" s="496">
        <f t="shared" si="27"/>
        <v>0</v>
      </c>
      <c r="J370" s="497">
        <f>IF(OR(C370="",$I357="NSO"),"",VLOOKUP($A352,'Result Entry'!$B$9:$EQ$108,51,0))</f>
        <v>0</v>
      </c>
      <c r="K370" s="1014">
        <f t="shared" si="28"/>
        <v>0</v>
      </c>
      <c r="L370" s="1015"/>
      <c r="M370" s="516" t="str">
        <f>IF(OR(C370="",$I357="NSO"),"",VLOOKUP($A352,'Result Entry'!$B$9:$EQ$108,54,0))</f>
        <v/>
      </c>
      <c r="N370" s="1059"/>
    </row>
    <row r="371" spans="1:14" s="114" customFormat="1" ht="22.5" customHeight="1">
      <c r="A371" s="392"/>
      <c r="B371" s="394" t="s">
        <v>91</v>
      </c>
      <c r="C371" s="1016" t="s">
        <v>66</v>
      </c>
      <c r="D371" s="1017"/>
      <c r="E371" s="519">
        <f>'Result Entry'!$BS$7</f>
        <v>10</v>
      </c>
      <c r="F371" s="520">
        <f>'Result Entry'!$BT$7</f>
        <v>10</v>
      </c>
      <c r="G371" s="541">
        <f>'Result Entry'!$BU$7</f>
        <v>10</v>
      </c>
      <c r="H371" s="521">
        <f>'Result Entry'!$BZ$7</f>
        <v>70</v>
      </c>
      <c r="I371" s="522">
        <f>SUM(E371:H371)</f>
        <v>100</v>
      </c>
      <c r="J371" s="523">
        <f>'Result Entry'!$CD$7</f>
        <v>100</v>
      </c>
      <c r="K371" s="1018">
        <f t="shared" si="28"/>
        <v>200</v>
      </c>
      <c r="L371" s="1019"/>
      <c r="M371" s="1087" t="s">
        <v>36</v>
      </c>
      <c r="N371" s="1059"/>
    </row>
    <row r="372" spans="1:14" s="114" customFormat="1" ht="22.5" customHeight="1" thickBot="1">
      <c r="A372" s="392"/>
      <c r="B372" s="394" t="s">
        <v>91</v>
      </c>
      <c r="C372" s="1012" t="str">
        <f>'Result Entry'!$BS$3</f>
        <v>Sanskrit/Urdu</v>
      </c>
      <c r="D372" s="1013"/>
      <c r="E372" s="517">
        <f>IF(OR(C372="",$I357="NSO"),"",VLOOKUP($A352,'Result Entry'!$B$9:$EQ$108,70,0))</f>
        <v>0</v>
      </c>
      <c r="F372" s="518">
        <f>IF(OR(C372="",$I357="NSO"),"",VLOOKUP($A352,'Result Entry'!$B$9:$EQ$108,71,0))</f>
        <v>0</v>
      </c>
      <c r="G372" s="546">
        <f>IF(OR(C372="",$I357="NSO"),"",VLOOKUP($A352,'Result Entry'!$B$9:$EQ$108,72,0))</f>
        <v>0</v>
      </c>
      <c r="H372" s="401">
        <f>IF(OR(C372="",$I357="NSO"),"",VLOOKUP($A352,'Result Entry'!$B$9:$EQ$108,77,0))</f>
        <v>0</v>
      </c>
      <c r="I372" s="496">
        <f t="shared" ref="I372" si="29">SUM(E372:H372)</f>
        <v>0</v>
      </c>
      <c r="J372" s="497">
        <f>IF(OR(C372="",$I357="NSO"),"",VLOOKUP($A352,'Result Entry'!$B$9:$EQ$108,81,0))</f>
        <v>0</v>
      </c>
      <c r="K372" s="1014">
        <f t="shared" si="28"/>
        <v>0</v>
      </c>
      <c r="L372" s="1015"/>
      <c r="M372" s="516" t="str">
        <f>IF(OR(C372="",$I357="NSO"),"",VLOOKUP($A352,'Result Entry'!$B$9:$EQ$108,84,0))</f>
        <v/>
      </c>
      <c r="N372" s="1059"/>
    </row>
    <row r="373" spans="1:14" s="114" customFormat="1" ht="14.25" customHeight="1" thickBot="1">
      <c r="A373" s="392"/>
      <c r="B373" s="394" t="s">
        <v>91</v>
      </c>
      <c r="C373" s="1020"/>
      <c r="D373" s="1021"/>
      <c r="E373" s="1021"/>
      <c r="F373" s="1021"/>
      <c r="G373" s="1021"/>
      <c r="H373" s="1021"/>
      <c r="I373" s="1021"/>
      <c r="J373" s="1021"/>
      <c r="K373" s="1021"/>
      <c r="L373" s="1021"/>
      <c r="M373" s="1022"/>
      <c r="N373" s="1059"/>
    </row>
    <row r="374" spans="1:14" s="114" customFormat="1" ht="39" customHeight="1">
      <c r="A374" s="392"/>
      <c r="B374" s="394" t="s">
        <v>91</v>
      </c>
      <c r="C374" s="1023" t="s">
        <v>114</v>
      </c>
      <c r="D374" s="1024"/>
      <c r="E374" s="1025"/>
      <c r="F374" s="1029" t="s">
        <v>115</v>
      </c>
      <c r="G374" s="1029"/>
      <c r="H374" s="1030" t="s">
        <v>116</v>
      </c>
      <c r="I374" s="1031"/>
      <c r="J374" s="397" t="s">
        <v>51</v>
      </c>
      <c r="K374" s="524" t="s">
        <v>117</v>
      </c>
      <c r="L374" s="543" t="s">
        <v>49</v>
      </c>
      <c r="M374" s="1089" t="s">
        <v>53</v>
      </c>
      <c r="N374" s="1059"/>
    </row>
    <row r="375" spans="1:14" s="114" customFormat="1" ht="18.75" customHeight="1" thickBot="1">
      <c r="A375" s="392"/>
      <c r="B375" s="394" t="s">
        <v>91</v>
      </c>
      <c r="C375" s="1026"/>
      <c r="D375" s="1027"/>
      <c r="E375" s="1028"/>
      <c r="F375" s="1109">
        <f>IF(OR($I357="",$I357="NSO"),"",VLOOKUP($A352,'Result Entry'!$B$9:$EQ$108,120,0))</f>
        <v>900</v>
      </c>
      <c r="G375" s="1110"/>
      <c r="H375" s="1109">
        <f>IF(OR($I357="",$I357="NSO"),"",VLOOKUP($A352,'Result Entry'!$B$9:$EQ$108,121,0))</f>
        <v>0</v>
      </c>
      <c r="I375" s="1110"/>
      <c r="J375" s="1111">
        <f>IF(OR($I357="",$I357="NSO"),"",VLOOKUP($A352,'Result Entry'!$B$9:$EQ$108,122,0))</f>
        <v>0</v>
      </c>
      <c r="K375" s="1112" t="str">
        <f>IF(OR($I357="",$I357="NSO"),"",VLOOKUP($A352,'Result Entry'!$B$9:$EQ$108,123,0))</f>
        <v/>
      </c>
      <c r="L375" s="1088" t="str">
        <f>IF(OR($I357="",$I357="NSO"),"",VLOOKUP($A352,'Result Entry'!$B$9:$EQ$108,124,0))</f>
        <v/>
      </c>
      <c r="M375" s="1113" t="str">
        <f>IF(OR($I357="",$I357="NSO"),"",VLOOKUP($A352,'Result Entry'!$B$9:$EQ$108,126,0))</f>
        <v/>
      </c>
      <c r="N375" s="1059"/>
    </row>
    <row r="376" spans="1:14" s="114" customFormat="1" ht="18.75" customHeight="1" thickBot="1">
      <c r="A376" s="392"/>
      <c r="B376" s="393" t="s">
        <v>91</v>
      </c>
      <c r="C376" s="1032"/>
      <c r="D376" s="1033"/>
      <c r="E376" s="1033"/>
      <c r="F376" s="1033"/>
      <c r="G376" s="1033"/>
      <c r="H376" s="1034"/>
      <c r="I376" s="1150" t="s">
        <v>71</v>
      </c>
      <c r="J376" s="1151"/>
      <c r="K376" s="1152">
        <f>IF(OR($I357="",$I357="NSO"),"",VLOOKUP($A352,'Result Entry'!$B$9:$EQ$108,117,0))</f>
        <v>0</v>
      </c>
      <c r="L376" s="1153" t="s">
        <v>90</v>
      </c>
      <c r="M376" s="1154"/>
      <c r="N376" s="1059"/>
    </row>
    <row r="377" spans="1:14" s="114" customFormat="1" ht="18.75" customHeight="1" thickBot="1">
      <c r="A377" s="392"/>
      <c r="B377" s="393" t="s">
        <v>91</v>
      </c>
      <c r="C377" s="1035" t="s">
        <v>70</v>
      </c>
      <c r="D377" s="1036"/>
      <c r="E377" s="1036"/>
      <c r="F377" s="1036"/>
      <c r="G377" s="1036"/>
      <c r="H377" s="1037"/>
      <c r="I377" s="1155" t="s">
        <v>72</v>
      </c>
      <c r="J377" s="1156"/>
      <c r="K377" s="1157">
        <f>IF(OR($I357="",$I357="NSO"),"",VLOOKUP($A352,'Result Entry'!$B$9:$EQ$108,118,0))</f>
        <v>0</v>
      </c>
      <c r="L377" s="1158" t="str">
        <f>IF(OR($I357="",$I357="NSO"),"",VLOOKUP($A352,'Result Entry'!$B$9:$EQ$108,119,0))</f>
        <v/>
      </c>
      <c r="M377" s="1159"/>
      <c r="N377" s="1059"/>
    </row>
    <row r="378" spans="1:14" s="114" customFormat="1" ht="18.75" customHeight="1" thickBot="1">
      <c r="A378" s="392"/>
      <c r="B378" s="393" t="s">
        <v>91</v>
      </c>
      <c r="C378" s="981" t="s">
        <v>64</v>
      </c>
      <c r="D378" s="982"/>
      <c r="E378" s="983"/>
      <c r="F378" s="984" t="s">
        <v>67</v>
      </c>
      <c r="G378" s="985"/>
      <c r="H378" s="398" t="s">
        <v>57</v>
      </c>
      <c r="I378" s="986" t="s">
        <v>73</v>
      </c>
      <c r="J378" s="987"/>
      <c r="K378" s="988">
        <f>IF(OR($I357="",$I357="NSO"),"",VLOOKUP($A352,'Result Entry'!$B$9:$EQ$108,127,0))</f>
        <v>0</v>
      </c>
      <c r="L378" s="988"/>
      <c r="M378" s="989"/>
      <c r="N378" s="1059"/>
    </row>
    <row r="379" spans="1:14" s="114" customFormat="1" ht="18.75" customHeight="1">
      <c r="A379" s="392"/>
      <c r="B379" s="393" t="s">
        <v>91</v>
      </c>
      <c r="C379" s="1096" t="str">
        <f>'Result Entry'!$CH$3</f>
        <v>WORK EXP.</v>
      </c>
      <c r="D379" s="1097"/>
      <c r="E379" s="1125"/>
      <c r="F379" s="1115" t="str">
        <f>IF(OR(C379="",$I357="NSO"),"",VLOOKUP($A352,'Result Entry'!$B$9:$EQ$108,134,0))</f>
        <v>0/100</v>
      </c>
      <c r="G379" s="1125"/>
      <c r="H379" s="1126" t="str">
        <f>IF(OR(C379="",$I357="NSO"),"",VLOOKUP($A352,'Result Entry'!$B$9:$EQ$108,92,0))</f>
        <v/>
      </c>
      <c r="I379" s="991" t="s">
        <v>93</v>
      </c>
      <c r="J379" s="992"/>
      <c r="K379" s="993">
        <f>'Result Entry'!$U$2</f>
        <v>45070</v>
      </c>
      <c r="L379" s="994"/>
      <c r="M379" s="995"/>
      <c r="N379" s="1059"/>
    </row>
    <row r="380" spans="1:14" s="114" customFormat="1" ht="18.75" customHeight="1">
      <c r="A380" s="392"/>
      <c r="B380" s="393" t="s">
        <v>91</v>
      </c>
      <c r="C380" s="1096" t="str">
        <f>'Result Entry'!$CP$3</f>
        <v>ART EDU.</v>
      </c>
      <c r="D380" s="1097"/>
      <c r="E380" s="1125"/>
      <c r="F380" s="1115" t="str">
        <f>IF(OR(C380="",$I357="NSO"),"",VLOOKUP($A352,'Result Entry'!$B$9:$EQ$108,138,0))</f>
        <v>0/100</v>
      </c>
      <c r="G380" s="1125"/>
      <c r="H380" s="1127" t="str">
        <f>IF(OR(C380="",$I357="NSO"),"",VLOOKUP($A352,'Result Entry'!$B$9:$EQ$108,100,0))</f>
        <v/>
      </c>
      <c r="I380" s="996"/>
      <c r="J380" s="997"/>
      <c r="K380" s="997"/>
      <c r="L380" s="997"/>
      <c r="M380" s="998"/>
      <c r="N380" s="1059"/>
    </row>
    <row r="381" spans="1:14" s="114" customFormat="1" ht="18.75" customHeight="1">
      <c r="A381" s="392"/>
      <c r="B381" s="393"/>
      <c r="C381" s="1096" t="str">
        <f>'Result Entry'!$CX$3</f>
        <v>H&amp;P. EDU.</v>
      </c>
      <c r="D381" s="1097"/>
      <c r="E381" s="1125"/>
      <c r="F381" s="1115" t="str">
        <f>IF(OR(C381="",$I357="NSO"),"",VLOOKUP($A352,'Result Entry'!$B$9:$EQ$108,142,0))</f>
        <v>0/100</v>
      </c>
      <c r="G381" s="1125"/>
      <c r="H381" s="1127" t="str">
        <f>IF(OR(C381="",$I357="NSO"),"",VLOOKUP($A352,'Result Entry'!$B$9:$EQ$108,108,0))</f>
        <v/>
      </c>
      <c r="I381" s="999"/>
      <c r="J381" s="1000"/>
      <c r="K381" s="1000"/>
      <c r="L381" s="1000"/>
      <c r="M381" s="1001"/>
      <c r="N381" s="1059"/>
    </row>
    <row r="382" spans="1:14" s="114" customFormat="1" ht="23.25" customHeight="1" thickBot="1">
      <c r="A382" s="392"/>
      <c r="B382" s="393" t="s">
        <v>91</v>
      </c>
      <c r="C382" s="1128">
        <f>'Result Entry'!$DF$3</f>
        <v>0</v>
      </c>
      <c r="D382" s="1129"/>
      <c r="E382" s="1130"/>
      <c r="F382" s="1115" t="str">
        <f>IF(OR(C382="",$I357="NSO"),"",VLOOKUP($A352,'Result Entry'!$B$9:$EQ$108,146,0))</f>
        <v>0/0</v>
      </c>
      <c r="G382" s="1125"/>
      <c r="H382" s="1131" t="str">
        <f>IF(OR(C382="",$I357="NSO"),"",VLOOKUP($A352,'Result Entry'!$B$9:$EQ$108,116,0))</f>
        <v/>
      </c>
      <c r="I382" s="1135" t="s">
        <v>86</v>
      </c>
      <c r="J382" s="1136"/>
      <c r="K382" s="1137"/>
      <c r="L382" s="1138"/>
      <c r="M382" s="1139"/>
      <c r="N382" s="1059"/>
    </row>
    <row r="383" spans="1:14" s="114" customFormat="1" ht="23.25" customHeight="1">
      <c r="A383" s="392"/>
      <c r="B383" s="393" t="s">
        <v>91</v>
      </c>
      <c r="C383" s="1005" t="s">
        <v>74</v>
      </c>
      <c r="D383" s="1006"/>
      <c r="E383" s="1006"/>
      <c r="F383" s="1006"/>
      <c r="G383" s="1006"/>
      <c r="H383" s="1007"/>
      <c r="I383" s="1143" t="s">
        <v>184</v>
      </c>
      <c r="J383" s="1144"/>
      <c r="K383" s="1140"/>
      <c r="L383" s="1141"/>
      <c r="M383" s="1142"/>
      <c r="N383" s="1059"/>
    </row>
    <row r="384" spans="1:14" s="114" customFormat="1" ht="23.25" customHeight="1">
      <c r="A384" s="392"/>
      <c r="B384" s="393" t="s">
        <v>91</v>
      </c>
      <c r="C384" s="399" t="s">
        <v>37</v>
      </c>
      <c r="D384" s="1008" t="s">
        <v>80</v>
      </c>
      <c r="E384" s="1009"/>
      <c r="F384" s="1008" t="s">
        <v>81</v>
      </c>
      <c r="G384" s="1010"/>
      <c r="H384" s="1011"/>
      <c r="I384" s="1145" t="s">
        <v>185</v>
      </c>
      <c r="J384" s="1146"/>
      <c r="K384" s="1002"/>
      <c r="L384" s="1003"/>
      <c r="M384" s="1004"/>
      <c r="N384" s="1059"/>
    </row>
    <row r="385" spans="1:14" s="114" customFormat="1" ht="18.75" customHeight="1">
      <c r="A385" s="392"/>
      <c r="B385" s="393" t="s">
        <v>91</v>
      </c>
      <c r="C385" s="1114" t="s">
        <v>75</v>
      </c>
      <c r="D385" s="1115" t="s">
        <v>164</v>
      </c>
      <c r="E385" s="1116"/>
      <c r="F385" s="1115" t="s">
        <v>82</v>
      </c>
      <c r="G385" s="1117"/>
      <c r="H385" s="1118"/>
      <c r="I385" s="971" t="s">
        <v>87</v>
      </c>
      <c r="J385" s="972"/>
      <c r="K385" s="972"/>
      <c r="L385" s="972"/>
      <c r="M385" s="973"/>
      <c r="N385" s="1059"/>
    </row>
    <row r="386" spans="1:14" s="114" customFormat="1" ht="18.75" customHeight="1">
      <c r="A386" s="392"/>
      <c r="B386" s="393" t="s">
        <v>91</v>
      </c>
      <c r="C386" s="1119" t="s">
        <v>76</v>
      </c>
      <c r="D386" s="1115" t="s">
        <v>165</v>
      </c>
      <c r="E386" s="1116"/>
      <c r="F386" s="1115" t="s">
        <v>83</v>
      </c>
      <c r="G386" s="1117"/>
      <c r="H386" s="1118"/>
      <c r="I386" s="974"/>
      <c r="J386" s="975"/>
      <c r="K386" s="975"/>
      <c r="L386" s="975"/>
      <c r="M386" s="976"/>
      <c r="N386" s="1059"/>
    </row>
    <row r="387" spans="1:14" s="114" customFormat="1" ht="18.75" customHeight="1">
      <c r="A387" s="392"/>
      <c r="B387" s="393" t="s">
        <v>91</v>
      </c>
      <c r="C387" s="1119" t="s">
        <v>78</v>
      </c>
      <c r="D387" s="1115" t="s">
        <v>166</v>
      </c>
      <c r="E387" s="1116"/>
      <c r="F387" s="1115" t="s">
        <v>84</v>
      </c>
      <c r="G387" s="1117"/>
      <c r="H387" s="1118"/>
      <c r="I387" s="974"/>
      <c r="J387" s="975"/>
      <c r="K387" s="975"/>
      <c r="L387" s="975"/>
      <c r="M387" s="976"/>
      <c r="N387" s="1059"/>
    </row>
    <row r="388" spans="1:14" s="114" customFormat="1" ht="18.75" customHeight="1">
      <c r="A388" s="392"/>
      <c r="B388" s="393" t="s">
        <v>91</v>
      </c>
      <c r="C388" s="1119" t="s">
        <v>77</v>
      </c>
      <c r="D388" s="1115" t="s">
        <v>167</v>
      </c>
      <c r="E388" s="1116"/>
      <c r="F388" s="1115" t="s">
        <v>169</v>
      </c>
      <c r="G388" s="1117"/>
      <c r="H388" s="1118"/>
      <c r="I388" s="977"/>
      <c r="J388" s="978"/>
      <c r="K388" s="978"/>
      <c r="L388" s="978"/>
      <c r="M388" s="979"/>
      <c r="N388" s="1059"/>
    </row>
    <row r="389" spans="1:14" s="114" customFormat="1" ht="18.75" customHeight="1" thickBot="1">
      <c r="A389" s="392"/>
      <c r="B389" s="400" t="s">
        <v>91</v>
      </c>
      <c r="C389" s="1120" t="s">
        <v>79</v>
      </c>
      <c r="D389" s="1121" t="s">
        <v>168</v>
      </c>
      <c r="E389" s="1122"/>
      <c r="F389" s="1121" t="s">
        <v>85</v>
      </c>
      <c r="G389" s="1123"/>
      <c r="H389" s="1124"/>
      <c r="I389" s="1132" t="s">
        <v>118</v>
      </c>
      <c r="J389" s="1133"/>
      <c r="K389" s="1133"/>
      <c r="L389" s="1133"/>
      <c r="M389" s="1134"/>
      <c r="N389" s="1059"/>
    </row>
    <row r="390" spans="1:14" s="114" customFormat="1" ht="11.25" customHeight="1" thickBot="1">
      <c r="A390" s="980"/>
      <c r="B390" s="980"/>
      <c r="C390" s="980"/>
      <c r="D390" s="980"/>
      <c r="E390" s="980"/>
      <c r="F390" s="980"/>
      <c r="G390" s="980"/>
      <c r="H390" s="980"/>
      <c r="I390" s="980"/>
      <c r="J390" s="980"/>
      <c r="K390" s="980"/>
      <c r="L390" s="980"/>
      <c r="M390" s="980"/>
      <c r="N390" s="1059"/>
    </row>
    <row r="391" spans="1:14" s="391" customFormat="1" ht="25.5" customHeight="1" thickBot="1">
      <c r="A391" s="403">
        <f>A352+1</f>
        <v>11</v>
      </c>
      <c r="B391" s="1056" t="str">
        <f>B352</f>
        <v>Department Of Sanskrit Education, Rajasthan</v>
      </c>
      <c r="C391" s="1057"/>
      <c r="D391" s="1057"/>
      <c r="E391" s="1057"/>
      <c r="F391" s="1057"/>
      <c r="G391" s="1057"/>
      <c r="H391" s="1057"/>
      <c r="I391" s="1057"/>
      <c r="J391" s="1057"/>
      <c r="K391" s="1057"/>
      <c r="L391" s="1057"/>
      <c r="M391" s="1058"/>
      <c r="N391" s="1059"/>
    </row>
    <row r="392" spans="1:14" ht="60" customHeight="1">
      <c r="A392" s="15"/>
      <c r="B392" s="1060">
        <f>IF(I396&gt;0,CONCATENATE(C396,I396),0)</f>
        <v>0</v>
      </c>
      <c r="C392" s="1062"/>
      <c r="D392" s="1064" t="str">
        <f>Master!$E$8</f>
        <v>Govt.Sr.Sec.Sch. Raimalwada</v>
      </c>
      <c r="E392" s="1065"/>
      <c r="F392" s="1065"/>
      <c r="G392" s="1065"/>
      <c r="H392" s="1065"/>
      <c r="I392" s="1065"/>
      <c r="J392" s="1065"/>
      <c r="K392" s="1065"/>
      <c r="L392" s="1065"/>
      <c r="M392" s="1066"/>
      <c r="N392" s="1059"/>
    </row>
    <row r="393" spans="1:14" ht="35.25" customHeight="1" thickBot="1">
      <c r="A393" s="15"/>
      <c r="B393" s="1061"/>
      <c r="C393" s="1063"/>
      <c r="D393" s="1067" t="str">
        <f>Master!$E$11</f>
        <v>P.S.-Bapini (Jodhpur)</v>
      </c>
      <c r="E393" s="1067"/>
      <c r="F393" s="1067"/>
      <c r="G393" s="1067"/>
      <c r="H393" s="1067"/>
      <c r="I393" s="1067"/>
      <c r="J393" s="1067"/>
      <c r="K393" s="1067"/>
      <c r="L393" s="1067"/>
      <c r="M393" s="1068"/>
      <c r="N393" s="1059"/>
    </row>
    <row r="394" spans="1:14" ht="31.5" customHeight="1">
      <c r="A394" s="15"/>
      <c r="B394" s="402"/>
      <c r="C394" s="1069" t="s">
        <v>60</v>
      </c>
      <c r="D394" s="1070"/>
      <c r="E394" s="1070"/>
      <c r="F394" s="1070"/>
      <c r="G394" s="1070"/>
      <c r="H394" s="1070"/>
      <c r="I394" s="1071"/>
      <c r="J394" s="1072" t="s">
        <v>88</v>
      </c>
      <c r="K394" s="1072"/>
      <c r="L394" s="1073">
        <f>Master!$E$14</f>
        <v>810000000</v>
      </c>
      <c r="M394" s="1074"/>
      <c r="N394" s="1059"/>
    </row>
    <row r="395" spans="1:14" ht="18" customHeight="1" thickBot="1">
      <c r="A395" s="15"/>
      <c r="B395" s="188"/>
      <c r="C395" s="1069"/>
      <c r="D395" s="1070"/>
      <c r="E395" s="1070"/>
      <c r="F395" s="1070"/>
      <c r="G395" s="1070"/>
      <c r="H395" s="1070"/>
      <c r="I395" s="1071"/>
      <c r="J395" s="1075" t="s">
        <v>61</v>
      </c>
      <c r="K395" s="1076"/>
      <c r="L395" s="1079" t="str">
        <f>Master!$E$6</f>
        <v>2022-23</v>
      </c>
      <c r="M395" s="1080"/>
      <c r="N395" s="1059"/>
    </row>
    <row r="396" spans="1:14" ht="20.25" customHeight="1" thickBot="1">
      <c r="A396" s="15"/>
      <c r="B396" s="188"/>
      <c r="C396" s="1160" t="s">
        <v>119</v>
      </c>
      <c r="D396" s="1161"/>
      <c r="E396" s="1161"/>
      <c r="F396" s="1161"/>
      <c r="G396" s="1161"/>
      <c r="H396" s="1161"/>
      <c r="I396" s="1162">
        <f>VLOOKUP($A391,'Result Entry'!$B$9:$F$108,5,0)</f>
        <v>0</v>
      </c>
      <c r="J396" s="1077"/>
      <c r="K396" s="1078"/>
      <c r="L396" s="1081"/>
      <c r="M396" s="1082"/>
      <c r="N396" s="1059"/>
    </row>
    <row r="397" spans="1:14" s="114" customFormat="1" ht="19.5" customHeight="1">
      <c r="A397" s="392"/>
      <c r="B397" s="393" t="s">
        <v>91</v>
      </c>
      <c r="C397" s="1090" t="s">
        <v>21</v>
      </c>
      <c r="D397" s="1091"/>
      <c r="E397" s="1091"/>
      <c r="F397" s="1092"/>
      <c r="G397" s="1093" t="s">
        <v>1</v>
      </c>
      <c r="H397" s="1094">
        <f>VLOOKUP($A391,'Result Entry'!$B$9:$EQ$108,3,0)</f>
        <v>0</v>
      </c>
      <c r="I397" s="1094"/>
      <c r="J397" s="1094"/>
      <c r="K397" s="1094"/>
      <c r="L397" s="1094"/>
      <c r="M397" s="1095"/>
      <c r="N397" s="1059"/>
    </row>
    <row r="398" spans="1:14" s="114" customFormat="1" ht="19.5" customHeight="1">
      <c r="A398" s="392"/>
      <c r="B398" s="393" t="s">
        <v>91</v>
      </c>
      <c r="C398" s="1096" t="s">
        <v>23</v>
      </c>
      <c r="D398" s="1097"/>
      <c r="E398" s="1097"/>
      <c r="F398" s="1098"/>
      <c r="G398" s="1099" t="s">
        <v>1</v>
      </c>
      <c r="H398" s="1100">
        <f>VLOOKUP($A391,'Result Entry'!$B$9:$EQ$108,6,0)</f>
        <v>0</v>
      </c>
      <c r="I398" s="1100"/>
      <c r="J398" s="1100"/>
      <c r="K398" s="1100"/>
      <c r="L398" s="1100"/>
      <c r="M398" s="1101"/>
      <c r="N398" s="1059"/>
    </row>
    <row r="399" spans="1:14" s="114" customFormat="1" ht="19.5" customHeight="1">
      <c r="A399" s="392"/>
      <c r="B399" s="393" t="s">
        <v>91</v>
      </c>
      <c r="C399" s="1096" t="s">
        <v>24</v>
      </c>
      <c r="D399" s="1097"/>
      <c r="E399" s="1097"/>
      <c r="F399" s="1098"/>
      <c r="G399" s="1099" t="s">
        <v>1</v>
      </c>
      <c r="H399" s="1100">
        <f>VLOOKUP($A391,'Result Entry'!$B$9:$EQ$108,7,0)</f>
        <v>0</v>
      </c>
      <c r="I399" s="1100"/>
      <c r="J399" s="1100"/>
      <c r="K399" s="1100"/>
      <c r="L399" s="1100"/>
      <c r="M399" s="1101"/>
      <c r="N399" s="1059"/>
    </row>
    <row r="400" spans="1:14" s="114" customFormat="1" ht="19.5" customHeight="1">
      <c r="A400" s="392"/>
      <c r="B400" s="393" t="s">
        <v>91</v>
      </c>
      <c r="C400" s="1096" t="s">
        <v>62</v>
      </c>
      <c r="D400" s="1097"/>
      <c r="E400" s="1097"/>
      <c r="F400" s="1098"/>
      <c r="G400" s="1099" t="s">
        <v>1</v>
      </c>
      <c r="H400" s="1100">
        <f>VLOOKUP($A391,'Result Entry'!$B$9:$EQ$108,8,0)</f>
        <v>0</v>
      </c>
      <c r="I400" s="1100"/>
      <c r="J400" s="1100"/>
      <c r="K400" s="1100"/>
      <c r="L400" s="1100"/>
      <c r="M400" s="1101"/>
      <c r="N400" s="1059"/>
    </row>
    <row r="401" spans="1:14" s="114" customFormat="1" ht="19.5" customHeight="1">
      <c r="A401" s="392"/>
      <c r="B401" s="393" t="s">
        <v>91</v>
      </c>
      <c r="C401" s="1096" t="s">
        <v>63</v>
      </c>
      <c r="D401" s="1097"/>
      <c r="E401" s="1097"/>
      <c r="F401" s="1098"/>
      <c r="G401" s="1099" t="s">
        <v>1</v>
      </c>
      <c r="H401" s="1102" t="str">
        <f>CONCATENATE('Result Entry'!$F$4,'Result Entry'!$I$4)</f>
        <v>2(A)</v>
      </c>
      <c r="I401" s="1100"/>
      <c r="J401" s="1100"/>
      <c r="K401" s="1100"/>
      <c r="L401" s="1100"/>
      <c r="M401" s="1101"/>
      <c r="N401" s="1059"/>
    </row>
    <row r="402" spans="1:14" s="114" customFormat="1" ht="19.5" customHeight="1" thickBot="1">
      <c r="A402" s="392"/>
      <c r="B402" s="393" t="s">
        <v>91</v>
      </c>
      <c r="C402" s="1103" t="s">
        <v>26</v>
      </c>
      <c r="D402" s="1104"/>
      <c r="E402" s="1104"/>
      <c r="F402" s="1105"/>
      <c r="G402" s="1106" t="s">
        <v>1</v>
      </c>
      <c r="H402" s="1107">
        <f>VLOOKUP($A391,'Result Entry'!$B$9:$EQ$108,9,0)</f>
        <v>0</v>
      </c>
      <c r="I402" s="1107"/>
      <c r="J402" s="1107"/>
      <c r="K402" s="1107"/>
      <c r="L402" s="1107"/>
      <c r="M402" s="1108"/>
      <c r="N402" s="1059"/>
    </row>
    <row r="403" spans="1:14" s="114" customFormat="1" ht="37.5" customHeight="1">
      <c r="A403" s="392"/>
      <c r="B403" s="394" t="s">
        <v>91</v>
      </c>
      <c r="C403" s="1005" t="s">
        <v>64</v>
      </c>
      <c r="D403" s="1038"/>
      <c r="E403" s="498" t="str">
        <f>'Result Entry'!$K$6</f>
        <v>First Test</v>
      </c>
      <c r="F403" s="499" t="str">
        <f>'Result Entry'!$L$6</f>
        <v>Second Test</v>
      </c>
      <c r="G403" s="499" t="str">
        <f>'Result Entry'!$M$6</f>
        <v>Third Test</v>
      </c>
      <c r="H403" s="1083" t="s">
        <v>65</v>
      </c>
      <c r="I403" s="1085" t="s">
        <v>183</v>
      </c>
      <c r="J403" s="493" t="s">
        <v>32</v>
      </c>
      <c r="K403" s="1039" t="s">
        <v>112</v>
      </c>
      <c r="L403" s="1040"/>
      <c r="M403" s="1084" t="s">
        <v>113</v>
      </c>
      <c r="N403" s="1059"/>
    </row>
    <row r="404" spans="1:14" s="114" customFormat="1" ht="22.5" customHeight="1" thickBot="1">
      <c r="A404" s="392"/>
      <c r="B404" s="394" t="s">
        <v>91</v>
      </c>
      <c r="C404" s="1041" t="s">
        <v>66</v>
      </c>
      <c r="D404" s="1042"/>
      <c r="E404" s="504">
        <f>'Result Entry'!$K$7</f>
        <v>10</v>
      </c>
      <c r="F404" s="505">
        <f>'Result Entry'!$L$7</f>
        <v>10</v>
      </c>
      <c r="G404" s="545">
        <f>'Result Entry'!$M$7</f>
        <v>10</v>
      </c>
      <c r="H404" s="506">
        <f>'Result Entry'!$R$7</f>
        <v>70</v>
      </c>
      <c r="I404" s="507">
        <f>SUM(E404:H404)</f>
        <v>100</v>
      </c>
      <c r="J404" s="508">
        <f>'Result Entry'!$V$7</f>
        <v>100</v>
      </c>
      <c r="K404" s="1043">
        <f>I404+J404</f>
        <v>200</v>
      </c>
      <c r="L404" s="1044"/>
      <c r="M404" s="1086" t="s">
        <v>36</v>
      </c>
      <c r="N404" s="1059"/>
    </row>
    <row r="405" spans="1:14" s="114" customFormat="1" ht="22.5" customHeight="1">
      <c r="A405" s="392"/>
      <c r="B405" s="394" t="s">
        <v>91</v>
      </c>
      <c r="C405" s="1045" t="str">
        <f>'Result Entry'!$K$3</f>
        <v>Hindi</v>
      </c>
      <c r="D405" s="1046"/>
      <c r="E405" s="500">
        <f>IF(OR(C405="",$I396="NSO"),"",VLOOKUP($A391,'Result Entry'!$B$9:$EQ$108,10,0))</f>
        <v>0</v>
      </c>
      <c r="F405" s="501">
        <f>IF(OR(C405="",$I396="NSO"),"",VLOOKUP($A391,'Result Entry'!$B$9:$EQ$108,11,0))</f>
        <v>0</v>
      </c>
      <c r="G405" s="544">
        <f>IF(OR(C405="",$I396="NSO"),"",VLOOKUP($A391,'Result Entry'!$B$9:$EQ$108,12,0))</f>
        <v>0</v>
      </c>
      <c r="H405" s="494">
        <f>IF(OR(C405="",$I396="NSO"),"",VLOOKUP($A391,'Result Entry'!$B$9:$EQ$108,17,0))</f>
        <v>0</v>
      </c>
      <c r="I405" s="395">
        <f t="shared" ref="I405:I409" si="30">SUM(E405:H405)</f>
        <v>0</v>
      </c>
      <c r="J405" s="495">
        <f>IF(OR(C405="",$I396="NSO"),"",VLOOKUP($A391,'Result Entry'!$B$9:$EQ$108,21,0))</f>
        <v>0</v>
      </c>
      <c r="K405" s="1047">
        <f>SUM(I405,J405)</f>
        <v>0</v>
      </c>
      <c r="L405" s="1048"/>
      <c r="M405" s="396" t="str">
        <f>IF(OR(C405="",$I396="NSO"),"",VLOOKUP($A391,'Result Entry'!$B$9:$EQ$108,24,0))</f>
        <v/>
      </c>
      <c r="N405" s="1059"/>
    </row>
    <row r="406" spans="1:14" s="114" customFormat="1" ht="22.5" customHeight="1">
      <c r="A406" s="392"/>
      <c r="B406" s="394" t="s">
        <v>91</v>
      </c>
      <c r="C406" s="990" t="str">
        <f>'Result Entry'!$Z$3</f>
        <v>Mathematics</v>
      </c>
      <c r="D406" s="1049"/>
      <c r="E406" s="502">
        <f>IF(OR(C406="",$I396="NSO"),"",VLOOKUP($A391,'Result Entry'!$B$9:$EQ$108,25,0))</f>
        <v>0</v>
      </c>
      <c r="F406" s="503">
        <f>IF(OR(C406="",$I396="NSO"),"",VLOOKUP($A391,'Result Entry'!$B$9:$EQ$108,26,0))</f>
        <v>0</v>
      </c>
      <c r="G406" s="542">
        <f>IF(OR(C406="",$I396="NSO"),"",VLOOKUP($A391,'Result Entry'!$B$9:$EQ$108,27,0))</f>
        <v>0</v>
      </c>
      <c r="H406" s="494">
        <f>IF(OR(C406="",$I396="NSO"),"",VLOOKUP($A391,'Result Entry'!$B$9:$EQ$108,32,0))</f>
        <v>0</v>
      </c>
      <c r="I406" s="395">
        <f t="shared" si="30"/>
        <v>0</v>
      </c>
      <c r="J406" s="495">
        <f>IF(OR(C406="",$I396="NSO"),"",VLOOKUP($A391,'Result Entry'!$B$9:$EQ$108,36,0))</f>
        <v>0</v>
      </c>
      <c r="K406" s="1050">
        <f t="shared" ref="K406:K411" si="31">SUM(I406,J406)</f>
        <v>0</v>
      </c>
      <c r="L406" s="1051"/>
      <c r="M406" s="396" t="str">
        <f>IF(OR(C406="",$I396="NSO"),"",VLOOKUP($A391,'Result Entry'!$B$9:$EQ$108,39,0))</f>
        <v/>
      </c>
      <c r="N406" s="1059"/>
    </row>
    <row r="407" spans="1:14" s="114" customFormat="1" ht="22.5" customHeight="1" thickBot="1">
      <c r="A407" s="392"/>
      <c r="B407" s="394" t="s">
        <v>91</v>
      </c>
      <c r="C407" s="1052" t="str">
        <f>'Result Entry'!$BD$3</f>
        <v>Env. Study</v>
      </c>
      <c r="D407" s="1053"/>
      <c r="E407" s="509">
        <f>IF(OR(C407="",$I396="NSO"),"",VLOOKUP($A391,'Result Entry'!$B$9:$EQ$108,55,0))</f>
        <v>0</v>
      </c>
      <c r="F407" s="510">
        <f>IF(OR(C407="",$I396="NSO"),"",VLOOKUP($A391,'Result Entry'!$B$9:$EQ$108,56,0))</f>
        <v>0</v>
      </c>
      <c r="G407" s="511">
        <f>IF(OR(C407="",$I396="NSO"),"",VLOOKUP($A391,'Result Entry'!$B$9:$EQ$108,57,0))</f>
        <v>0</v>
      </c>
      <c r="H407" s="512">
        <f>IF(OR(C405="",$I396="NSO"),"",VLOOKUP($A391,'Result Entry'!$B$9:$EQ$108,62,0))</f>
        <v>0</v>
      </c>
      <c r="I407" s="513">
        <f t="shared" si="30"/>
        <v>0</v>
      </c>
      <c r="J407" s="514">
        <f>IF(OR(C406="",$I396="NSO"),"",VLOOKUP($A391,'Result Entry'!$B$9:$EQ$108,66,0))</f>
        <v>0</v>
      </c>
      <c r="K407" s="1054">
        <f t="shared" si="31"/>
        <v>0</v>
      </c>
      <c r="L407" s="1055"/>
      <c r="M407" s="515" t="str">
        <f>IF(OR(C406="",$I396="NSO"),"",VLOOKUP($A391,'Result Entry'!$B$9:$EQ$108,69,0))</f>
        <v/>
      </c>
      <c r="N407" s="1059"/>
    </row>
    <row r="408" spans="1:14" s="114" customFormat="1" ht="22.5" customHeight="1">
      <c r="A408" s="392"/>
      <c r="B408" s="394" t="s">
        <v>91</v>
      </c>
      <c r="C408" s="1016" t="s">
        <v>66</v>
      </c>
      <c r="D408" s="1017"/>
      <c r="E408" s="519">
        <f>'Result Entry'!$AO$7</f>
        <v>5</v>
      </c>
      <c r="F408" s="520">
        <f>'Result Entry'!$AP$7</f>
        <v>5</v>
      </c>
      <c r="G408" s="541">
        <f>'Result Entry'!$AQ$7</f>
        <v>5</v>
      </c>
      <c r="H408" s="521">
        <f>'Result Entry'!$AV$7</f>
        <v>35</v>
      </c>
      <c r="I408" s="522">
        <f t="shared" si="30"/>
        <v>50</v>
      </c>
      <c r="J408" s="523">
        <f>'Result Entry'!$AZ$7</f>
        <v>50</v>
      </c>
      <c r="K408" s="1018">
        <f t="shared" si="31"/>
        <v>100</v>
      </c>
      <c r="L408" s="1019"/>
      <c r="M408" s="1087" t="s">
        <v>36</v>
      </c>
      <c r="N408" s="1059"/>
    </row>
    <row r="409" spans="1:14" s="114" customFormat="1" ht="22.5" customHeight="1" thickBot="1">
      <c r="A409" s="392"/>
      <c r="B409" s="394" t="s">
        <v>91</v>
      </c>
      <c r="C409" s="1012" t="str">
        <f>'Result Entry'!$AO$3</f>
        <v>English</v>
      </c>
      <c r="D409" s="1013"/>
      <c r="E409" s="517">
        <f>IF(OR(C409="",$I396="NSO"),"",VLOOKUP($A391,'Result Entry'!$B$9:$EQ$108,40,0))</f>
        <v>0</v>
      </c>
      <c r="F409" s="518">
        <f>IF(OR(C409="",$I396="NSO"),"",VLOOKUP($A391,'Result Entry'!$B$9:$EQ$108,41,0))</f>
        <v>0</v>
      </c>
      <c r="G409" s="546">
        <f>IF(OR(C409="",$I396="NSO"),"",VLOOKUP($A391,'Result Entry'!$B$9:$EQ$108,42,0))</f>
        <v>0</v>
      </c>
      <c r="H409" s="401">
        <f>IF(OR(C409="",$I396="NSO"),"",VLOOKUP($A391,'Result Entry'!$B$9:$EQ$108,47,0))</f>
        <v>0</v>
      </c>
      <c r="I409" s="496">
        <f t="shared" si="30"/>
        <v>0</v>
      </c>
      <c r="J409" s="497">
        <f>IF(OR(C409="",$I396="NSO"),"",VLOOKUP($A391,'Result Entry'!$B$9:$EQ$108,51,0))</f>
        <v>0</v>
      </c>
      <c r="K409" s="1014">
        <f t="shared" si="31"/>
        <v>0</v>
      </c>
      <c r="L409" s="1015"/>
      <c r="M409" s="516" t="str">
        <f>IF(OR(C409="",$I396="NSO"),"",VLOOKUP($A391,'Result Entry'!$B$9:$EQ$108,54,0))</f>
        <v/>
      </c>
      <c r="N409" s="1059"/>
    </row>
    <row r="410" spans="1:14" s="114" customFormat="1" ht="22.5" customHeight="1">
      <c r="A410" s="392"/>
      <c r="B410" s="394" t="s">
        <v>91</v>
      </c>
      <c r="C410" s="1016" t="s">
        <v>66</v>
      </c>
      <c r="D410" s="1017"/>
      <c r="E410" s="519">
        <f>'Result Entry'!$BS$7</f>
        <v>10</v>
      </c>
      <c r="F410" s="520">
        <f>'Result Entry'!$BT$7</f>
        <v>10</v>
      </c>
      <c r="G410" s="541">
        <f>'Result Entry'!$BU$7</f>
        <v>10</v>
      </c>
      <c r="H410" s="521">
        <f>'Result Entry'!$BZ$7</f>
        <v>70</v>
      </c>
      <c r="I410" s="522">
        <f>SUM(E410:H410)</f>
        <v>100</v>
      </c>
      <c r="J410" s="523">
        <f>'Result Entry'!$CD$7</f>
        <v>100</v>
      </c>
      <c r="K410" s="1018">
        <f t="shared" si="31"/>
        <v>200</v>
      </c>
      <c r="L410" s="1019"/>
      <c r="M410" s="1087" t="s">
        <v>36</v>
      </c>
      <c r="N410" s="1059"/>
    </row>
    <row r="411" spans="1:14" s="114" customFormat="1" ht="22.5" customHeight="1" thickBot="1">
      <c r="A411" s="392"/>
      <c r="B411" s="394" t="s">
        <v>91</v>
      </c>
      <c r="C411" s="1012" t="str">
        <f>'Result Entry'!$BS$3</f>
        <v>Sanskrit/Urdu</v>
      </c>
      <c r="D411" s="1013"/>
      <c r="E411" s="517">
        <f>IF(OR(C411="",$I396="NSO"),"",VLOOKUP($A391,'Result Entry'!$B$9:$EQ$108,70,0))</f>
        <v>0</v>
      </c>
      <c r="F411" s="518">
        <f>IF(OR(C411="",$I396="NSO"),"",VLOOKUP($A391,'Result Entry'!$B$9:$EQ$108,71,0))</f>
        <v>0</v>
      </c>
      <c r="G411" s="546">
        <f>IF(OR(C411="",$I396="NSO"),"",VLOOKUP($A391,'Result Entry'!$B$9:$EQ$108,72,0))</f>
        <v>0</v>
      </c>
      <c r="H411" s="401">
        <f>IF(OR(C411="",$I396="NSO"),"",VLOOKUP($A391,'Result Entry'!$B$9:$EQ$108,77,0))</f>
        <v>0</v>
      </c>
      <c r="I411" s="496">
        <f t="shared" ref="I411" si="32">SUM(E411:H411)</f>
        <v>0</v>
      </c>
      <c r="J411" s="497">
        <f>IF(OR(C411="",$I396="NSO"),"",VLOOKUP($A391,'Result Entry'!$B$9:$EQ$108,81,0))</f>
        <v>0</v>
      </c>
      <c r="K411" s="1014">
        <f t="shared" si="31"/>
        <v>0</v>
      </c>
      <c r="L411" s="1015"/>
      <c r="M411" s="516" t="str">
        <f>IF(OR(C411="",$I396="NSO"),"",VLOOKUP($A391,'Result Entry'!$B$9:$EQ$108,84,0))</f>
        <v/>
      </c>
      <c r="N411" s="1059"/>
    </row>
    <row r="412" spans="1:14" s="114" customFormat="1" ht="14.25" customHeight="1" thickBot="1">
      <c r="A412" s="392"/>
      <c r="B412" s="394" t="s">
        <v>91</v>
      </c>
      <c r="C412" s="1020"/>
      <c r="D412" s="1021"/>
      <c r="E412" s="1021"/>
      <c r="F412" s="1021"/>
      <c r="G412" s="1021"/>
      <c r="H412" s="1021"/>
      <c r="I412" s="1021"/>
      <c r="J412" s="1021"/>
      <c r="K412" s="1021"/>
      <c r="L412" s="1021"/>
      <c r="M412" s="1022"/>
      <c r="N412" s="1059"/>
    </row>
    <row r="413" spans="1:14" s="114" customFormat="1" ht="39" customHeight="1">
      <c r="A413" s="392"/>
      <c r="B413" s="394" t="s">
        <v>91</v>
      </c>
      <c r="C413" s="1023" t="s">
        <v>114</v>
      </c>
      <c r="D413" s="1024"/>
      <c r="E413" s="1025"/>
      <c r="F413" s="1029" t="s">
        <v>115</v>
      </c>
      <c r="G413" s="1029"/>
      <c r="H413" s="1030" t="s">
        <v>116</v>
      </c>
      <c r="I413" s="1031"/>
      <c r="J413" s="397" t="s">
        <v>51</v>
      </c>
      <c r="K413" s="524" t="s">
        <v>117</v>
      </c>
      <c r="L413" s="543" t="s">
        <v>49</v>
      </c>
      <c r="M413" s="1089" t="s">
        <v>53</v>
      </c>
      <c r="N413" s="1059"/>
    </row>
    <row r="414" spans="1:14" s="114" customFormat="1" ht="18.75" customHeight="1" thickBot="1">
      <c r="A414" s="392"/>
      <c r="B414" s="394" t="s">
        <v>91</v>
      </c>
      <c r="C414" s="1026"/>
      <c r="D414" s="1027"/>
      <c r="E414" s="1028"/>
      <c r="F414" s="1109">
        <f>IF(OR($I396="",$I396="NSO"),"",VLOOKUP($A391,'Result Entry'!$B$9:$EQ$108,120,0))</f>
        <v>900</v>
      </c>
      <c r="G414" s="1110"/>
      <c r="H414" s="1109">
        <f>IF(OR($I396="",$I396="NSO"),"",VLOOKUP($A391,'Result Entry'!$B$9:$EQ$108,121,0))</f>
        <v>0</v>
      </c>
      <c r="I414" s="1110"/>
      <c r="J414" s="1111">
        <f>IF(OR($I396="",$I396="NSO"),"",VLOOKUP($A391,'Result Entry'!$B$9:$EQ$108,122,0))</f>
        <v>0</v>
      </c>
      <c r="K414" s="1112" t="str">
        <f>IF(OR($I396="",$I396="NSO"),"",VLOOKUP($A391,'Result Entry'!$B$9:$EQ$108,123,0))</f>
        <v/>
      </c>
      <c r="L414" s="1088" t="str">
        <f>IF(OR($I396="",$I396="NSO"),"",VLOOKUP($A391,'Result Entry'!$B$9:$EQ$108,124,0))</f>
        <v/>
      </c>
      <c r="M414" s="1113" t="str">
        <f>IF(OR($I396="",$I396="NSO"),"",VLOOKUP($A391,'Result Entry'!$B$9:$EQ$108,126,0))</f>
        <v/>
      </c>
      <c r="N414" s="1059"/>
    </row>
    <row r="415" spans="1:14" s="114" customFormat="1" ht="18.75" customHeight="1" thickBot="1">
      <c r="A415" s="392"/>
      <c r="B415" s="393" t="s">
        <v>91</v>
      </c>
      <c r="C415" s="1032"/>
      <c r="D415" s="1033"/>
      <c r="E415" s="1033"/>
      <c r="F415" s="1033"/>
      <c r="G415" s="1033"/>
      <c r="H415" s="1034"/>
      <c r="I415" s="1150" t="s">
        <v>71</v>
      </c>
      <c r="J415" s="1151"/>
      <c r="K415" s="1152">
        <f>IF(OR($I396="",$I396="NSO"),"",VLOOKUP($A391,'Result Entry'!$B$9:$EQ$108,117,0))</f>
        <v>0</v>
      </c>
      <c r="L415" s="1153" t="s">
        <v>90</v>
      </c>
      <c r="M415" s="1154"/>
      <c r="N415" s="1059"/>
    </row>
    <row r="416" spans="1:14" s="114" customFormat="1" ht="18.75" customHeight="1" thickBot="1">
      <c r="A416" s="392"/>
      <c r="B416" s="393" t="s">
        <v>91</v>
      </c>
      <c r="C416" s="1035" t="s">
        <v>70</v>
      </c>
      <c r="D416" s="1036"/>
      <c r="E416" s="1036"/>
      <c r="F416" s="1036"/>
      <c r="G416" s="1036"/>
      <c r="H416" s="1037"/>
      <c r="I416" s="1155" t="s">
        <v>72</v>
      </c>
      <c r="J416" s="1156"/>
      <c r="K416" s="1157">
        <f>IF(OR($I396="",$I396="NSO"),"",VLOOKUP($A391,'Result Entry'!$B$9:$EQ$108,118,0))</f>
        <v>0</v>
      </c>
      <c r="L416" s="1158" t="str">
        <f>IF(OR($I396="",$I396="NSO"),"",VLOOKUP($A391,'Result Entry'!$B$9:$EQ$108,119,0))</f>
        <v/>
      </c>
      <c r="M416" s="1159"/>
      <c r="N416" s="1059"/>
    </row>
    <row r="417" spans="1:14" s="114" customFormat="1" ht="18.75" customHeight="1" thickBot="1">
      <c r="A417" s="392"/>
      <c r="B417" s="393" t="s">
        <v>91</v>
      </c>
      <c r="C417" s="981" t="s">
        <v>64</v>
      </c>
      <c r="D417" s="982"/>
      <c r="E417" s="983"/>
      <c r="F417" s="984" t="s">
        <v>67</v>
      </c>
      <c r="G417" s="985"/>
      <c r="H417" s="398" t="s">
        <v>57</v>
      </c>
      <c r="I417" s="986" t="s">
        <v>73</v>
      </c>
      <c r="J417" s="987"/>
      <c r="K417" s="988">
        <f>IF(OR($I396="",$I396="NSO"),"",VLOOKUP($A391,'Result Entry'!$B$9:$EQ$108,127,0))</f>
        <v>0</v>
      </c>
      <c r="L417" s="988"/>
      <c r="M417" s="989"/>
      <c r="N417" s="1059"/>
    </row>
    <row r="418" spans="1:14" s="114" customFormat="1" ht="18.75" customHeight="1">
      <c r="A418" s="392"/>
      <c r="B418" s="393" t="s">
        <v>91</v>
      </c>
      <c r="C418" s="1096" t="str">
        <f>'Result Entry'!$CH$3</f>
        <v>WORK EXP.</v>
      </c>
      <c r="D418" s="1097"/>
      <c r="E418" s="1125"/>
      <c r="F418" s="1115" t="str">
        <f>IF(OR(C418="",$I396="NSO"),"",VLOOKUP($A391,'Result Entry'!$B$9:$EQ$108,134,0))</f>
        <v>0/100</v>
      </c>
      <c r="G418" s="1125"/>
      <c r="H418" s="1126" t="str">
        <f>IF(OR(C418="",$I396="NSO"),"",VLOOKUP($A391,'Result Entry'!$B$9:$EQ$108,92,0))</f>
        <v/>
      </c>
      <c r="I418" s="991" t="s">
        <v>93</v>
      </c>
      <c r="J418" s="992"/>
      <c r="K418" s="993">
        <f>'Result Entry'!$U$2</f>
        <v>45070</v>
      </c>
      <c r="L418" s="994"/>
      <c r="M418" s="995"/>
      <c r="N418" s="1059"/>
    </row>
    <row r="419" spans="1:14" s="114" customFormat="1" ht="18.75" customHeight="1">
      <c r="A419" s="392"/>
      <c r="B419" s="393" t="s">
        <v>91</v>
      </c>
      <c r="C419" s="1096" t="str">
        <f>'Result Entry'!$CP$3</f>
        <v>ART EDU.</v>
      </c>
      <c r="D419" s="1097"/>
      <c r="E419" s="1125"/>
      <c r="F419" s="1115" t="str">
        <f>IF(OR(C419="",$I396="NSO"),"",VLOOKUP($A391,'Result Entry'!$B$9:$EQ$108,138,0))</f>
        <v>0/100</v>
      </c>
      <c r="G419" s="1125"/>
      <c r="H419" s="1127" t="str">
        <f>IF(OR(C419="",$I396="NSO"),"",VLOOKUP($A391,'Result Entry'!$B$9:$EQ$108,100,0))</f>
        <v/>
      </c>
      <c r="I419" s="996"/>
      <c r="J419" s="997"/>
      <c r="K419" s="997"/>
      <c r="L419" s="997"/>
      <c r="M419" s="998"/>
      <c r="N419" s="1059"/>
    </row>
    <row r="420" spans="1:14" s="114" customFormat="1" ht="18.75" customHeight="1">
      <c r="A420" s="392"/>
      <c r="B420" s="393"/>
      <c r="C420" s="1096" t="str">
        <f>'Result Entry'!$CX$3</f>
        <v>H&amp;P. EDU.</v>
      </c>
      <c r="D420" s="1097"/>
      <c r="E420" s="1125"/>
      <c r="F420" s="1115" t="str">
        <f>IF(OR(C420="",$I396="NSO"),"",VLOOKUP($A391,'Result Entry'!$B$9:$EQ$108,142,0))</f>
        <v>0/100</v>
      </c>
      <c r="G420" s="1125"/>
      <c r="H420" s="1127" t="str">
        <f>IF(OR(C420="",$I396="NSO"),"",VLOOKUP($A391,'Result Entry'!$B$9:$EQ$108,108,0))</f>
        <v/>
      </c>
      <c r="I420" s="999"/>
      <c r="J420" s="1000"/>
      <c r="K420" s="1000"/>
      <c r="L420" s="1000"/>
      <c r="M420" s="1001"/>
      <c r="N420" s="1059"/>
    </row>
    <row r="421" spans="1:14" s="114" customFormat="1" ht="23.25" customHeight="1" thickBot="1">
      <c r="A421" s="392"/>
      <c r="B421" s="393" t="s">
        <v>91</v>
      </c>
      <c r="C421" s="1128">
        <f>'Result Entry'!$DF$3</f>
        <v>0</v>
      </c>
      <c r="D421" s="1129"/>
      <c r="E421" s="1130"/>
      <c r="F421" s="1115" t="str">
        <f>IF(OR(C421="",$I396="NSO"),"",VLOOKUP($A391,'Result Entry'!$B$9:$EQ$108,146,0))</f>
        <v>0/0</v>
      </c>
      <c r="G421" s="1125"/>
      <c r="H421" s="1131" t="str">
        <f>IF(OR(C421="",$I396="NSO"),"",VLOOKUP($A391,'Result Entry'!$B$9:$EQ$108,116,0))</f>
        <v/>
      </c>
      <c r="I421" s="1135" t="s">
        <v>86</v>
      </c>
      <c r="J421" s="1136"/>
      <c r="K421" s="1137"/>
      <c r="L421" s="1138"/>
      <c r="M421" s="1139"/>
      <c r="N421" s="1059"/>
    </row>
    <row r="422" spans="1:14" s="114" customFormat="1" ht="23.25" customHeight="1">
      <c r="A422" s="392"/>
      <c r="B422" s="393" t="s">
        <v>91</v>
      </c>
      <c r="C422" s="1005" t="s">
        <v>74</v>
      </c>
      <c r="D422" s="1006"/>
      <c r="E422" s="1006"/>
      <c r="F422" s="1006"/>
      <c r="G422" s="1006"/>
      <c r="H422" s="1007"/>
      <c r="I422" s="1143" t="s">
        <v>184</v>
      </c>
      <c r="J422" s="1144"/>
      <c r="K422" s="1140"/>
      <c r="L422" s="1141"/>
      <c r="M422" s="1142"/>
      <c r="N422" s="1059"/>
    </row>
    <row r="423" spans="1:14" s="114" customFormat="1" ht="23.25" customHeight="1">
      <c r="A423" s="392"/>
      <c r="B423" s="393" t="s">
        <v>91</v>
      </c>
      <c r="C423" s="399" t="s">
        <v>37</v>
      </c>
      <c r="D423" s="1008" t="s">
        <v>80</v>
      </c>
      <c r="E423" s="1009"/>
      <c r="F423" s="1008" t="s">
        <v>81</v>
      </c>
      <c r="G423" s="1010"/>
      <c r="H423" s="1011"/>
      <c r="I423" s="1145" t="s">
        <v>185</v>
      </c>
      <c r="J423" s="1146"/>
      <c r="K423" s="1002"/>
      <c r="L423" s="1003"/>
      <c r="M423" s="1004"/>
      <c r="N423" s="1059"/>
    </row>
    <row r="424" spans="1:14" s="114" customFormat="1" ht="18.75" customHeight="1">
      <c r="A424" s="392"/>
      <c r="B424" s="393" t="s">
        <v>91</v>
      </c>
      <c r="C424" s="1114" t="s">
        <v>75</v>
      </c>
      <c r="D424" s="1115" t="s">
        <v>164</v>
      </c>
      <c r="E424" s="1116"/>
      <c r="F424" s="1115" t="s">
        <v>82</v>
      </c>
      <c r="G424" s="1117"/>
      <c r="H424" s="1118"/>
      <c r="I424" s="971" t="s">
        <v>87</v>
      </c>
      <c r="J424" s="972"/>
      <c r="K424" s="972"/>
      <c r="L424" s="972"/>
      <c r="M424" s="973"/>
      <c r="N424" s="1059"/>
    </row>
    <row r="425" spans="1:14" s="114" customFormat="1" ht="18.75" customHeight="1">
      <c r="A425" s="392"/>
      <c r="B425" s="393" t="s">
        <v>91</v>
      </c>
      <c r="C425" s="1119" t="s">
        <v>76</v>
      </c>
      <c r="D425" s="1115" t="s">
        <v>165</v>
      </c>
      <c r="E425" s="1116"/>
      <c r="F425" s="1115" t="s">
        <v>83</v>
      </c>
      <c r="G425" s="1117"/>
      <c r="H425" s="1118"/>
      <c r="I425" s="974"/>
      <c r="J425" s="975"/>
      <c r="K425" s="975"/>
      <c r="L425" s="975"/>
      <c r="M425" s="976"/>
      <c r="N425" s="1059"/>
    </row>
    <row r="426" spans="1:14" s="114" customFormat="1" ht="18.75" customHeight="1">
      <c r="A426" s="392"/>
      <c r="B426" s="393" t="s">
        <v>91</v>
      </c>
      <c r="C426" s="1119" t="s">
        <v>78</v>
      </c>
      <c r="D426" s="1115" t="s">
        <v>166</v>
      </c>
      <c r="E426" s="1116"/>
      <c r="F426" s="1115" t="s">
        <v>84</v>
      </c>
      <c r="G426" s="1117"/>
      <c r="H426" s="1118"/>
      <c r="I426" s="974"/>
      <c r="J426" s="975"/>
      <c r="K426" s="975"/>
      <c r="L426" s="975"/>
      <c r="M426" s="976"/>
      <c r="N426" s="1059"/>
    </row>
    <row r="427" spans="1:14" s="114" customFormat="1" ht="18.75" customHeight="1">
      <c r="A427" s="392"/>
      <c r="B427" s="393" t="s">
        <v>91</v>
      </c>
      <c r="C427" s="1119" t="s">
        <v>77</v>
      </c>
      <c r="D427" s="1115" t="s">
        <v>167</v>
      </c>
      <c r="E427" s="1116"/>
      <c r="F427" s="1115" t="s">
        <v>169</v>
      </c>
      <c r="G427" s="1117"/>
      <c r="H427" s="1118"/>
      <c r="I427" s="977"/>
      <c r="J427" s="978"/>
      <c r="K427" s="978"/>
      <c r="L427" s="978"/>
      <c r="M427" s="979"/>
      <c r="N427" s="1059"/>
    </row>
    <row r="428" spans="1:14" s="114" customFormat="1" ht="18.75" customHeight="1" thickBot="1">
      <c r="A428" s="392"/>
      <c r="B428" s="400" t="s">
        <v>91</v>
      </c>
      <c r="C428" s="1120" t="s">
        <v>79</v>
      </c>
      <c r="D428" s="1121" t="s">
        <v>168</v>
      </c>
      <c r="E428" s="1122"/>
      <c r="F428" s="1121" t="s">
        <v>85</v>
      </c>
      <c r="G428" s="1123"/>
      <c r="H428" s="1124"/>
      <c r="I428" s="1132" t="s">
        <v>118</v>
      </c>
      <c r="J428" s="1133"/>
      <c r="K428" s="1133"/>
      <c r="L428" s="1133"/>
      <c r="M428" s="1134"/>
      <c r="N428" s="1059"/>
    </row>
    <row r="429" spans="1:14" s="114" customFormat="1" ht="11.25" customHeight="1" thickBot="1">
      <c r="A429" s="980"/>
      <c r="B429" s="980"/>
      <c r="C429" s="980"/>
      <c r="D429" s="980"/>
      <c r="E429" s="980"/>
      <c r="F429" s="980"/>
      <c r="G429" s="980"/>
      <c r="H429" s="980"/>
      <c r="I429" s="980"/>
      <c r="J429" s="980"/>
      <c r="K429" s="980"/>
      <c r="L429" s="980"/>
      <c r="M429" s="980"/>
      <c r="N429" s="1059"/>
    </row>
    <row r="430" spans="1:14" s="391" customFormat="1" ht="25.5" customHeight="1" thickBot="1">
      <c r="A430" s="403">
        <f>A391+1</f>
        <v>12</v>
      </c>
      <c r="B430" s="1056" t="str">
        <f>B391</f>
        <v>Department Of Sanskrit Education, Rajasthan</v>
      </c>
      <c r="C430" s="1057"/>
      <c r="D430" s="1057"/>
      <c r="E430" s="1057"/>
      <c r="F430" s="1057"/>
      <c r="G430" s="1057"/>
      <c r="H430" s="1057"/>
      <c r="I430" s="1057"/>
      <c r="J430" s="1057"/>
      <c r="K430" s="1057"/>
      <c r="L430" s="1057"/>
      <c r="M430" s="1058"/>
      <c r="N430" s="1059"/>
    </row>
    <row r="431" spans="1:14" ht="60" customHeight="1">
      <c r="A431" s="15"/>
      <c r="B431" s="1060">
        <f>IF(I435&gt;0,CONCATENATE(C435,I435),0)</f>
        <v>0</v>
      </c>
      <c r="C431" s="1062"/>
      <c r="D431" s="1064" t="str">
        <f>Master!$E$8</f>
        <v>Govt.Sr.Sec.Sch. Raimalwada</v>
      </c>
      <c r="E431" s="1065"/>
      <c r="F431" s="1065"/>
      <c r="G431" s="1065"/>
      <c r="H431" s="1065"/>
      <c r="I431" s="1065"/>
      <c r="J431" s="1065"/>
      <c r="K431" s="1065"/>
      <c r="L431" s="1065"/>
      <c r="M431" s="1066"/>
      <c r="N431" s="1059"/>
    </row>
    <row r="432" spans="1:14" ht="35.25" customHeight="1" thickBot="1">
      <c r="A432" s="15"/>
      <c r="B432" s="1061"/>
      <c r="C432" s="1063"/>
      <c r="D432" s="1067" t="str">
        <f>Master!$E$11</f>
        <v>P.S.-Bapini (Jodhpur)</v>
      </c>
      <c r="E432" s="1067"/>
      <c r="F432" s="1067"/>
      <c r="G432" s="1067"/>
      <c r="H432" s="1067"/>
      <c r="I432" s="1067"/>
      <c r="J432" s="1067"/>
      <c r="K432" s="1067"/>
      <c r="L432" s="1067"/>
      <c r="M432" s="1068"/>
      <c r="N432" s="1059"/>
    </row>
    <row r="433" spans="1:14" ht="31.5" customHeight="1">
      <c r="A433" s="15"/>
      <c r="B433" s="402"/>
      <c r="C433" s="1069" t="s">
        <v>60</v>
      </c>
      <c r="D433" s="1070"/>
      <c r="E433" s="1070"/>
      <c r="F433" s="1070"/>
      <c r="G433" s="1070"/>
      <c r="H433" s="1070"/>
      <c r="I433" s="1071"/>
      <c r="J433" s="1072" t="s">
        <v>88</v>
      </c>
      <c r="K433" s="1072"/>
      <c r="L433" s="1073">
        <f>Master!$E$14</f>
        <v>810000000</v>
      </c>
      <c r="M433" s="1074"/>
      <c r="N433" s="1059"/>
    </row>
    <row r="434" spans="1:14" ht="18" customHeight="1" thickBot="1">
      <c r="A434" s="15"/>
      <c r="B434" s="188"/>
      <c r="C434" s="1069"/>
      <c r="D434" s="1070"/>
      <c r="E434" s="1070"/>
      <c r="F434" s="1070"/>
      <c r="G434" s="1070"/>
      <c r="H434" s="1070"/>
      <c r="I434" s="1071"/>
      <c r="J434" s="1075" t="s">
        <v>61</v>
      </c>
      <c r="K434" s="1076"/>
      <c r="L434" s="1079" t="str">
        <f>Master!$E$6</f>
        <v>2022-23</v>
      </c>
      <c r="M434" s="1080"/>
      <c r="N434" s="1059"/>
    </row>
    <row r="435" spans="1:14" ht="20.25" customHeight="1" thickBot="1">
      <c r="A435" s="15"/>
      <c r="B435" s="188"/>
      <c r="C435" s="1160" t="s">
        <v>119</v>
      </c>
      <c r="D435" s="1161"/>
      <c r="E435" s="1161"/>
      <c r="F435" s="1161"/>
      <c r="G435" s="1161"/>
      <c r="H435" s="1161"/>
      <c r="I435" s="1162">
        <f>VLOOKUP($A430,'Result Entry'!$B$9:$F$108,5,0)</f>
        <v>0</v>
      </c>
      <c r="J435" s="1077"/>
      <c r="K435" s="1078"/>
      <c r="L435" s="1081"/>
      <c r="M435" s="1082"/>
      <c r="N435" s="1059"/>
    </row>
    <row r="436" spans="1:14" s="114" customFormat="1" ht="19.5" customHeight="1">
      <c r="A436" s="392"/>
      <c r="B436" s="393" t="s">
        <v>91</v>
      </c>
      <c r="C436" s="1090" t="s">
        <v>21</v>
      </c>
      <c r="D436" s="1091"/>
      <c r="E436" s="1091"/>
      <c r="F436" s="1092"/>
      <c r="G436" s="1093" t="s">
        <v>1</v>
      </c>
      <c r="H436" s="1094">
        <f>VLOOKUP($A430,'Result Entry'!$B$9:$EQ$108,3,0)</f>
        <v>0</v>
      </c>
      <c r="I436" s="1094"/>
      <c r="J436" s="1094"/>
      <c r="K436" s="1094"/>
      <c r="L436" s="1094"/>
      <c r="M436" s="1095"/>
      <c r="N436" s="1059"/>
    </row>
    <row r="437" spans="1:14" s="114" customFormat="1" ht="19.5" customHeight="1">
      <c r="A437" s="392"/>
      <c r="B437" s="393" t="s">
        <v>91</v>
      </c>
      <c r="C437" s="1096" t="s">
        <v>23</v>
      </c>
      <c r="D437" s="1097"/>
      <c r="E437" s="1097"/>
      <c r="F437" s="1098"/>
      <c r="G437" s="1099" t="s">
        <v>1</v>
      </c>
      <c r="H437" s="1100">
        <f>VLOOKUP($A430,'Result Entry'!$B$9:$EQ$108,6,0)</f>
        <v>0</v>
      </c>
      <c r="I437" s="1100"/>
      <c r="J437" s="1100"/>
      <c r="K437" s="1100"/>
      <c r="L437" s="1100"/>
      <c r="M437" s="1101"/>
      <c r="N437" s="1059"/>
    </row>
    <row r="438" spans="1:14" s="114" customFormat="1" ht="19.5" customHeight="1">
      <c r="A438" s="392"/>
      <c r="B438" s="393" t="s">
        <v>91</v>
      </c>
      <c r="C438" s="1096" t="s">
        <v>24</v>
      </c>
      <c r="D438" s="1097"/>
      <c r="E438" s="1097"/>
      <c r="F438" s="1098"/>
      <c r="G438" s="1099" t="s">
        <v>1</v>
      </c>
      <c r="H438" s="1100">
        <f>VLOOKUP($A430,'Result Entry'!$B$9:$EQ$108,7,0)</f>
        <v>0</v>
      </c>
      <c r="I438" s="1100"/>
      <c r="J438" s="1100"/>
      <c r="K438" s="1100"/>
      <c r="L438" s="1100"/>
      <c r="M438" s="1101"/>
      <c r="N438" s="1059"/>
    </row>
    <row r="439" spans="1:14" s="114" customFormat="1" ht="19.5" customHeight="1">
      <c r="A439" s="392"/>
      <c r="B439" s="393" t="s">
        <v>91</v>
      </c>
      <c r="C439" s="1096" t="s">
        <v>62</v>
      </c>
      <c r="D439" s="1097"/>
      <c r="E439" s="1097"/>
      <c r="F439" s="1098"/>
      <c r="G439" s="1099" t="s">
        <v>1</v>
      </c>
      <c r="H439" s="1100">
        <f>VLOOKUP($A430,'Result Entry'!$B$9:$EQ$108,8,0)</f>
        <v>0</v>
      </c>
      <c r="I439" s="1100"/>
      <c r="J439" s="1100"/>
      <c r="K439" s="1100"/>
      <c r="L439" s="1100"/>
      <c r="M439" s="1101"/>
      <c r="N439" s="1059"/>
    </row>
    <row r="440" spans="1:14" s="114" customFormat="1" ht="19.5" customHeight="1">
      <c r="A440" s="392"/>
      <c r="B440" s="393" t="s">
        <v>91</v>
      </c>
      <c r="C440" s="1096" t="s">
        <v>63</v>
      </c>
      <c r="D440" s="1097"/>
      <c r="E440" s="1097"/>
      <c r="F440" s="1098"/>
      <c r="G440" s="1099" t="s">
        <v>1</v>
      </c>
      <c r="H440" s="1102" t="str">
        <f>CONCATENATE('Result Entry'!$F$4,'Result Entry'!$I$4)</f>
        <v>2(A)</v>
      </c>
      <c r="I440" s="1100"/>
      <c r="J440" s="1100"/>
      <c r="K440" s="1100"/>
      <c r="L440" s="1100"/>
      <c r="M440" s="1101"/>
      <c r="N440" s="1059"/>
    </row>
    <row r="441" spans="1:14" s="114" customFormat="1" ht="19.5" customHeight="1" thickBot="1">
      <c r="A441" s="392"/>
      <c r="B441" s="393" t="s">
        <v>91</v>
      </c>
      <c r="C441" s="1103" t="s">
        <v>26</v>
      </c>
      <c r="D441" s="1104"/>
      <c r="E441" s="1104"/>
      <c r="F441" s="1105"/>
      <c r="G441" s="1106" t="s">
        <v>1</v>
      </c>
      <c r="H441" s="1107">
        <f>VLOOKUP($A430,'Result Entry'!$B$9:$EQ$108,9,0)</f>
        <v>0</v>
      </c>
      <c r="I441" s="1107"/>
      <c r="J441" s="1107"/>
      <c r="K441" s="1107"/>
      <c r="L441" s="1107"/>
      <c r="M441" s="1108"/>
      <c r="N441" s="1059"/>
    </row>
    <row r="442" spans="1:14" s="114" customFormat="1" ht="37.5" customHeight="1">
      <c r="A442" s="392"/>
      <c r="B442" s="394" t="s">
        <v>91</v>
      </c>
      <c r="C442" s="1005" t="s">
        <v>64</v>
      </c>
      <c r="D442" s="1038"/>
      <c r="E442" s="498" t="str">
        <f>'Result Entry'!$K$6</f>
        <v>First Test</v>
      </c>
      <c r="F442" s="499" t="str">
        <f>'Result Entry'!$L$6</f>
        <v>Second Test</v>
      </c>
      <c r="G442" s="499" t="str">
        <f>'Result Entry'!$M$6</f>
        <v>Third Test</v>
      </c>
      <c r="H442" s="1083" t="s">
        <v>65</v>
      </c>
      <c r="I442" s="1085" t="s">
        <v>183</v>
      </c>
      <c r="J442" s="493" t="s">
        <v>32</v>
      </c>
      <c r="K442" s="1039" t="s">
        <v>112</v>
      </c>
      <c r="L442" s="1040"/>
      <c r="M442" s="1084" t="s">
        <v>113</v>
      </c>
      <c r="N442" s="1059"/>
    </row>
    <row r="443" spans="1:14" s="114" customFormat="1" ht="22.5" customHeight="1" thickBot="1">
      <c r="A443" s="392"/>
      <c r="B443" s="394" t="s">
        <v>91</v>
      </c>
      <c r="C443" s="1041" t="s">
        <v>66</v>
      </c>
      <c r="D443" s="1042"/>
      <c r="E443" s="504">
        <f>'Result Entry'!$K$7</f>
        <v>10</v>
      </c>
      <c r="F443" s="505">
        <f>'Result Entry'!$L$7</f>
        <v>10</v>
      </c>
      <c r="G443" s="545">
        <f>'Result Entry'!$M$7</f>
        <v>10</v>
      </c>
      <c r="H443" s="506">
        <f>'Result Entry'!$R$7</f>
        <v>70</v>
      </c>
      <c r="I443" s="507">
        <f>SUM(E443:H443)</f>
        <v>100</v>
      </c>
      <c r="J443" s="508">
        <f>'Result Entry'!$V$7</f>
        <v>100</v>
      </c>
      <c r="K443" s="1043">
        <f>I443+J443</f>
        <v>200</v>
      </c>
      <c r="L443" s="1044"/>
      <c r="M443" s="1086" t="s">
        <v>36</v>
      </c>
      <c r="N443" s="1059"/>
    </row>
    <row r="444" spans="1:14" s="114" customFormat="1" ht="22.5" customHeight="1">
      <c r="A444" s="392"/>
      <c r="B444" s="394" t="s">
        <v>91</v>
      </c>
      <c r="C444" s="1045" t="str">
        <f>'Result Entry'!$K$3</f>
        <v>Hindi</v>
      </c>
      <c r="D444" s="1046"/>
      <c r="E444" s="500">
        <f>IF(OR(C444="",$I435="NSO"),"",VLOOKUP($A430,'Result Entry'!$B$9:$EQ$108,10,0))</f>
        <v>0</v>
      </c>
      <c r="F444" s="501">
        <f>IF(OR(C444="",$I435="NSO"),"",VLOOKUP($A430,'Result Entry'!$B$9:$EQ$108,11,0))</f>
        <v>0</v>
      </c>
      <c r="G444" s="544">
        <f>IF(OR(C444="",$I435="NSO"),"",VLOOKUP($A430,'Result Entry'!$B$9:$EQ$108,12,0))</f>
        <v>0</v>
      </c>
      <c r="H444" s="494">
        <f>IF(OR(C444="",$I435="NSO"),"",VLOOKUP($A430,'Result Entry'!$B$9:$EQ$108,17,0))</f>
        <v>0</v>
      </c>
      <c r="I444" s="395">
        <f t="shared" ref="I444:I448" si="33">SUM(E444:H444)</f>
        <v>0</v>
      </c>
      <c r="J444" s="495">
        <f>IF(OR(C444="",$I435="NSO"),"",VLOOKUP($A430,'Result Entry'!$B$9:$EQ$108,21,0))</f>
        <v>0</v>
      </c>
      <c r="K444" s="1047">
        <f>SUM(I444,J444)</f>
        <v>0</v>
      </c>
      <c r="L444" s="1048"/>
      <c r="M444" s="396" t="str">
        <f>IF(OR(C444="",$I435="NSO"),"",VLOOKUP($A430,'Result Entry'!$B$9:$EQ$108,24,0))</f>
        <v/>
      </c>
      <c r="N444" s="1059"/>
    </row>
    <row r="445" spans="1:14" s="114" customFormat="1" ht="22.5" customHeight="1">
      <c r="A445" s="392"/>
      <c r="B445" s="394" t="s">
        <v>91</v>
      </c>
      <c r="C445" s="990" t="str">
        <f>'Result Entry'!$Z$3</f>
        <v>Mathematics</v>
      </c>
      <c r="D445" s="1049"/>
      <c r="E445" s="502">
        <f>IF(OR(C445="",$I435="NSO"),"",VLOOKUP($A430,'Result Entry'!$B$9:$EQ$108,25,0))</f>
        <v>0</v>
      </c>
      <c r="F445" s="503">
        <f>IF(OR(C445="",$I435="NSO"),"",VLOOKUP($A430,'Result Entry'!$B$9:$EQ$108,26,0))</f>
        <v>0</v>
      </c>
      <c r="G445" s="542">
        <f>IF(OR(C445="",$I435="NSO"),"",VLOOKUP($A430,'Result Entry'!$B$9:$EQ$108,27,0))</f>
        <v>0</v>
      </c>
      <c r="H445" s="494">
        <f>IF(OR(C445="",$I435="NSO"),"",VLOOKUP($A430,'Result Entry'!$B$9:$EQ$108,32,0))</f>
        <v>0</v>
      </c>
      <c r="I445" s="395">
        <f t="shared" si="33"/>
        <v>0</v>
      </c>
      <c r="J445" s="495">
        <f>IF(OR(C445="",$I435="NSO"),"",VLOOKUP($A430,'Result Entry'!$B$9:$EQ$108,36,0))</f>
        <v>0</v>
      </c>
      <c r="K445" s="1050">
        <f t="shared" ref="K445:K450" si="34">SUM(I445,J445)</f>
        <v>0</v>
      </c>
      <c r="L445" s="1051"/>
      <c r="M445" s="396" t="str">
        <f>IF(OR(C445="",$I435="NSO"),"",VLOOKUP($A430,'Result Entry'!$B$9:$EQ$108,39,0))</f>
        <v/>
      </c>
      <c r="N445" s="1059"/>
    </row>
    <row r="446" spans="1:14" s="114" customFormat="1" ht="22.5" customHeight="1" thickBot="1">
      <c r="A446" s="392"/>
      <c r="B446" s="394" t="s">
        <v>91</v>
      </c>
      <c r="C446" s="1052" t="str">
        <f>'Result Entry'!$BD$3</f>
        <v>Env. Study</v>
      </c>
      <c r="D446" s="1053"/>
      <c r="E446" s="509">
        <f>IF(OR(C446="",$I435="NSO"),"",VLOOKUP($A430,'Result Entry'!$B$9:$EQ$108,55,0))</f>
        <v>0</v>
      </c>
      <c r="F446" s="510">
        <f>IF(OR(C446="",$I435="NSO"),"",VLOOKUP($A430,'Result Entry'!$B$9:$EQ$108,56,0))</f>
        <v>0</v>
      </c>
      <c r="G446" s="511">
        <f>IF(OR(C446="",$I435="NSO"),"",VLOOKUP($A430,'Result Entry'!$B$9:$EQ$108,57,0))</f>
        <v>0</v>
      </c>
      <c r="H446" s="512">
        <f>IF(OR(C444="",$I435="NSO"),"",VLOOKUP($A430,'Result Entry'!$B$9:$EQ$108,62,0))</f>
        <v>0</v>
      </c>
      <c r="I446" s="513">
        <f t="shared" si="33"/>
        <v>0</v>
      </c>
      <c r="J446" s="514">
        <f>IF(OR(C445="",$I435="NSO"),"",VLOOKUP($A430,'Result Entry'!$B$9:$EQ$108,66,0))</f>
        <v>0</v>
      </c>
      <c r="K446" s="1054">
        <f t="shared" si="34"/>
        <v>0</v>
      </c>
      <c r="L446" s="1055"/>
      <c r="M446" s="515" t="str">
        <f>IF(OR(C445="",$I435="NSO"),"",VLOOKUP($A430,'Result Entry'!$B$9:$EQ$108,69,0))</f>
        <v/>
      </c>
      <c r="N446" s="1059"/>
    </row>
    <row r="447" spans="1:14" s="114" customFormat="1" ht="22.5" customHeight="1">
      <c r="A447" s="392"/>
      <c r="B447" s="394" t="s">
        <v>91</v>
      </c>
      <c r="C447" s="1016" t="s">
        <v>66</v>
      </c>
      <c r="D447" s="1017"/>
      <c r="E447" s="519">
        <f>'Result Entry'!$AO$7</f>
        <v>5</v>
      </c>
      <c r="F447" s="520">
        <f>'Result Entry'!$AP$7</f>
        <v>5</v>
      </c>
      <c r="G447" s="541">
        <f>'Result Entry'!$AQ$7</f>
        <v>5</v>
      </c>
      <c r="H447" s="521">
        <f>'Result Entry'!$AV$7</f>
        <v>35</v>
      </c>
      <c r="I447" s="522">
        <f t="shared" si="33"/>
        <v>50</v>
      </c>
      <c r="J447" s="523">
        <f>'Result Entry'!$AZ$7</f>
        <v>50</v>
      </c>
      <c r="K447" s="1018">
        <f t="shared" si="34"/>
        <v>100</v>
      </c>
      <c r="L447" s="1019"/>
      <c r="M447" s="1087" t="s">
        <v>36</v>
      </c>
      <c r="N447" s="1059"/>
    </row>
    <row r="448" spans="1:14" s="114" customFormat="1" ht="22.5" customHeight="1" thickBot="1">
      <c r="A448" s="392"/>
      <c r="B448" s="394" t="s">
        <v>91</v>
      </c>
      <c r="C448" s="1012" t="str">
        <f>'Result Entry'!$AO$3</f>
        <v>English</v>
      </c>
      <c r="D448" s="1013"/>
      <c r="E448" s="517">
        <f>IF(OR(C448="",$I435="NSO"),"",VLOOKUP($A430,'Result Entry'!$B$9:$EQ$108,40,0))</f>
        <v>0</v>
      </c>
      <c r="F448" s="518">
        <f>IF(OR(C448="",$I435="NSO"),"",VLOOKUP($A430,'Result Entry'!$B$9:$EQ$108,41,0))</f>
        <v>0</v>
      </c>
      <c r="G448" s="546">
        <f>IF(OR(C448="",$I435="NSO"),"",VLOOKUP($A430,'Result Entry'!$B$9:$EQ$108,42,0))</f>
        <v>0</v>
      </c>
      <c r="H448" s="401">
        <f>IF(OR(C448="",$I435="NSO"),"",VLOOKUP($A430,'Result Entry'!$B$9:$EQ$108,47,0))</f>
        <v>0</v>
      </c>
      <c r="I448" s="496">
        <f t="shared" si="33"/>
        <v>0</v>
      </c>
      <c r="J448" s="497">
        <f>IF(OR(C448="",$I435="NSO"),"",VLOOKUP($A430,'Result Entry'!$B$9:$EQ$108,51,0))</f>
        <v>0</v>
      </c>
      <c r="K448" s="1014">
        <f t="shared" si="34"/>
        <v>0</v>
      </c>
      <c r="L448" s="1015"/>
      <c r="M448" s="516" t="str">
        <f>IF(OR(C448="",$I435="NSO"),"",VLOOKUP($A430,'Result Entry'!$B$9:$EQ$108,54,0))</f>
        <v/>
      </c>
      <c r="N448" s="1059"/>
    </row>
    <row r="449" spans="1:14" s="114" customFormat="1" ht="22.5" customHeight="1">
      <c r="A449" s="392"/>
      <c r="B449" s="394" t="s">
        <v>91</v>
      </c>
      <c r="C449" s="1016" t="s">
        <v>66</v>
      </c>
      <c r="D449" s="1017"/>
      <c r="E449" s="519">
        <f>'Result Entry'!$BS$7</f>
        <v>10</v>
      </c>
      <c r="F449" s="520">
        <f>'Result Entry'!$BT$7</f>
        <v>10</v>
      </c>
      <c r="G449" s="541">
        <f>'Result Entry'!$BU$7</f>
        <v>10</v>
      </c>
      <c r="H449" s="521">
        <f>'Result Entry'!$BZ$7</f>
        <v>70</v>
      </c>
      <c r="I449" s="522">
        <f>SUM(E449:H449)</f>
        <v>100</v>
      </c>
      <c r="J449" s="523">
        <f>'Result Entry'!$CD$7</f>
        <v>100</v>
      </c>
      <c r="K449" s="1018">
        <f t="shared" si="34"/>
        <v>200</v>
      </c>
      <c r="L449" s="1019"/>
      <c r="M449" s="1087" t="s">
        <v>36</v>
      </c>
      <c r="N449" s="1059"/>
    </row>
    <row r="450" spans="1:14" s="114" customFormat="1" ht="22.5" customHeight="1" thickBot="1">
      <c r="A450" s="392"/>
      <c r="B450" s="394" t="s">
        <v>91</v>
      </c>
      <c r="C450" s="1012" t="str">
        <f>'Result Entry'!$BS$3</f>
        <v>Sanskrit/Urdu</v>
      </c>
      <c r="D450" s="1013"/>
      <c r="E450" s="517">
        <f>IF(OR(C450="",$I435="NSO"),"",VLOOKUP($A430,'Result Entry'!$B$9:$EQ$108,70,0))</f>
        <v>0</v>
      </c>
      <c r="F450" s="518">
        <f>IF(OR(C450="",$I435="NSO"),"",VLOOKUP($A430,'Result Entry'!$B$9:$EQ$108,71,0))</f>
        <v>0</v>
      </c>
      <c r="G450" s="546">
        <f>IF(OR(C450="",$I435="NSO"),"",VLOOKUP($A430,'Result Entry'!$B$9:$EQ$108,72,0))</f>
        <v>0</v>
      </c>
      <c r="H450" s="401">
        <f>IF(OR(C450="",$I435="NSO"),"",VLOOKUP($A430,'Result Entry'!$B$9:$EQ$108,77,0))</f>
        <v>0</v>
      </c>
      <c r="I450" s="496">
        <f t="shared" ref="I450" si="35">SUM(E450:H450)</f>
        <v>0</v>
      </c>
      <c r="J450" s="497">
        <f>IF(OR(C450="",$I435="NSO"),"",VLOOKUP($A430,'Result Entry'!$B$9:$EQ$108,81,0))</f>
        <v>0</v>
      </c>
      <c r="K450" s="1014">
        <f t="shared" si="34"/>
        <v>0</v>
      </c>
      <c r="L450" s="1015"/>
      <c r="M450" s="516" t="str">
        <f>IF(OR(C450="",$I435="NSO"),"",VLOOKUP($A430,'Result Entry'!$B$9:$EQ$108,84,0))</f>
        <v/>
      </c>
      <c r="N450" s="1059"/>
    </row>
    <row r="451" spans="1:14" s="114" customFormat="1" ht="14.25" customHeight="1" thickBot="1">
      <c r="A451" s="392"/>
      <c r="B451" s="394" t="s">
        <v>91</v>
      </c>
      <c r="C451" s="1020"/>
      <c r="D451" s="1021"/>
      <c r="E451" s="1021"/>
      <c r="F451" s="1021"/>
      <c r="G451" s="1021"/>
      <c r="H451" s="1021"/>
      <c r="I451" s="1021"/>
      <c r="J451" s="1021"/>
      <c r="K451" s="1021"/>
      <c r="L451" s="1021"/>
      <c r="M451" s="1022"/>
      <c r="N451" s="1059"/>
    </row>
    <row r="452" spans="1:14" s="114" customFormat="1" ht="39" customHeight="1">
      <c r="A452" s="392"/>
      <c r="B452" s="394" t="s">
        <v>91</v>
      </c>
      <c r="C452" s="1023" t="s">
        <v>114</v>
      </c>
      <c r="D452" s="1024"/>
      <c r="E452" s="1025"/>
      <c r="F452" s="1029" t="s">
        <v>115</v>
      </c>
      <c r="G452" s="1029"/>
      <c r="H452" s="1030" t="s">
        <v>116</v>
      </c>
      <c r="I452" s="1031"/>
      <c r="J452" s="397" t="s">
        <v>51</v>
      </c>
      <c r="K452" s="524" t="s">
        <v>117</v>
      </c>
      <c r="L452" s="543" t="s">
        <v>49</v>
      </c>
      <c r="M452" s="1089" t="s">
        <v>53</v>
      </c>
      <c r="N452" s="1059"/>
    </row>
    <row r="453" spans="1:14" s="114" customFormat="1" ht="18.75" customHeight="1" thickBot="1">
      <c r="A453" s="392"/>
      <c r="B453" s="394" t="s">
        <v>91</v>
      </c>
      <c r="C453" s="1026"/>
      <c r="D453" s="1027"/>
      <c r="E453" s="1028"/>
      <c r="F453" s="1109">
        <f>IF(OR($I435="",$I435="NSO"),"",VLOOKUP($A430,'Result Entry'!$B$9:$EQ$108,120,0))</f>
        <v>900</v>
      </c>
      <c r="G453" s="1110"/>
      <c r="H453" s="1109">
        <f>IF(OR($I435="",$I435="NSO"),"",VLOOKUP($A430,'Result Entry'!$B$9:$EQ$108,121,0))</f>
        <v>0</v>
      </c>
      <c r="I453" s="1110"/>
      <c r="J453" s="1111">
        <f>IF(OR($I435="",$I435="NSO"),"",VLOOKUP($A430,'Result Entry'!$B$9:$EQ$108,122,0))</f>
        <v>0</v>
      </c>
      <c r="K453" s="1112" t="str">
        <f>IF(OR($I435="",$I435="NSO"),"",VLOOKUP($A430,'Result Entry'!$B$9:$EQ$108,123,0))</f>
        <v/>
      </c>
      <c r="L453" s="1088" t="str">
        <f>IF(OR($I435="",$I435="NSO"),"",VLOOKUP($A430,'Result Entry'!$B$9:$EQ$108,124,0))</f>
        <v/>
      </c>
      <c r="M453" s="1113" t="str">
        <f>IF(OR($I435="",$I435="NSO"),"",VLOOKUP($A430,'Result Entry'!$B$9:$EQ$108,126,0))</f>
        <v/>
      </c>
      <c r="N453" s="1059"/>
    </row>
    <row r="454" spans="1:14" s="114" customFormat="1" ht="18.75" customHeight="1" thickBot="1">
      <c r="A454" s="392"/>
      <c r="B454" s="393" t="s">
        <v>91</v>
      </c>
      <c r="C454" s="1032"/>
      <c r="D454" s="1033"/>
      <c r="E454" s="1033"/>
      <c r="F454" s="1033"/>
      <c r="G454" s="1033"/>
      <c r="H454" s="1034"/>
      <c r="I454" s="1150" t="s">
        <v>71</v>
      </c>
      <c r="J454" s="1151"/>
      <c r="K454" s="1152">
        <f>IF(OR($I435="",$I435="NSO"),"",VLOOKUP($A430,'Result Entry'!$B$9:$EQ$108,117,0))</f>
        <v>0</v>
      </c>
      <c r="L454" s="1153" t="s">
        <v>90</v>
      </c>
      <c r="M454" s="1154"/>
      <c r="N454" s="1059"/>
    </row>
    <row r="455" spans="1:14" s="114" customFormat="1" ht="18.75" customHeight="1" thickBot="1">
      <c r="A455" s="392"/>
      <c r="B455" s="393" t="s">
        <v>91</v>
      </c>
      <c r="C455" s="1035" t="s">
        <v>70</v>
      </c>
      <c r="D455" s="1036"/>
      <c r="E455" s="1036"/>
      <c r="F455" s="1036"/>
      <c r="G455" s="1036"/>
      <c r="H455" s="1037"/>
      <c r="I455" s="1155" t="s">
        <v>72</v>
      </c>
      <c r="J455" s="1156"/>
      <c r="K455" s="1157">
        <f>IF(OR($I435="",$I435="NSO"),"",VLOOKUP($A430,'Result Entry'!$B$9:$EQ$108,118,0))</f>
        <v>0</v>
      </c>
      <c r="L455" s="1158" t="str">
        <f>IF(OR($I435="",$I435="NSO"),"",VLOOKUP($A430,'Result Entry'!$B$9:$EQ$108,119,0))</f>
        <v/>
      </c>
      <c r="M455" s="1159"/>
      <c r="N455" s="1059"/>
    </row>
    <row r="456" spans="1:14" s="114" customFormat="1" ht="18.75" customHeight="1" thickBot="1">
      <c r="A456" s="392"/>
      <c r="B456" s="393" t="s">
        <v>91</v>
      </c>
      <c r="C456" s="981" t="s">
        <v>64</v>
      </c>
      <c r="D456" s="982"/>
      <c r="E456" s="983"/>
      <c r="F456" s="984" t="s">
        <v>67</v>
      </c>
      <c r="G456" s="985"/>
      <c r="H456" s="398" t="s">
        <v>57</v>
      </c>
      <c r="I456" s="986" t="s">
        <v>73</v>
      </c>
      <c r="J456" s="987"/>
      <c r="K456" s="988">
        <f>IF(OR($I435="",$I435="NSO"),"",VLOOKUP($A430,'Result Entry'!$B$9:$EQ$108,127,0))</f>
        <v>0</v>
      </c>
      <c r="L456" s="988"/>
      <c r="M456" s="989"/>
      <c r="N456" s="1059"/>
    </row>
    <row r="457" spans="1:14" s="114" customFormat="1" ht="18.75" customHeight="1">
      <c r="A457" s="392"/>
      <c r="B457" s="393" t="s">
        <v>91</v>
      </c>
      <c r="C457" s="1096" t="str">
        <f>'Result Entry'!$CH$3</f>
        <v>WORK EXP.</v>
      </c>
      <c r="D457" s="1097"/>
      <c r="E457" s="1125"/>
      <c r="F457" s="1115" t="str">
        <f>IF(OR(C457="",$I435="NSO"),"",VLOOKUP($A430,'Result Entry'!$B$9:$EQ$108,134,0))</f>
        <v>0/100</v>
      </c>
      <c r="G457" s="1125"/>
      <c r="H457" s="1126" t="str">
        <f>IF(OR(C457="",$I435="NSO"),"",VLOOKUP($A430,'Result Entry'!$B$9:$EQ$108,92,0))</f>
        <v/>
      </c>
      <c r="I457" s="991" t="s">
        <v>93</v>
      </c>
      <c r="J457" s="992"/>
      <c r="K457" s="993">
        <f>'Result Entry'!$U$2</f>
        <v>45070</v>
      </c>
      <c r="L457" s="994"/>
      <c r="M457" s="995"/>
      <c r="N457" s="1059"/>
    </row>
    <row r="458" spans="1:14" s="114" customFormat="1" ht="18.75" customHeight="1">
      <c r="A458" s="392"/>
      <c r="B458" s="393" t="s">
        <v>91</v>
      </c>
      <c r="C458" s="1096" t="str">
        <f>'Result Entry'!$CP$3</f>
        <v>ART EDU.</v>
      </c>
      <c r="D458" s="1097"/>
      <c r="E458" s="1125"/>
      <c r="F458" s="1115" t="str">
        <f>IF(OR(C458="",$I435="NSO"),"",VLOOKUP($A430,'Result Entry'!$B$9:$EQ$108,138,0))</f>
        <v>0/100</v>
      </c>
      <c r="G458" s="1125"/>
      <c r="H458" s="1127" t="str">
        <f>IF(OR(C458="",$I435="NSO"),"",VLOOKUP($A430,'Result Entry'!$B$9:$EQ$108,100,0))</f>
        <v/>
      </c>
      <c r="I458" s="996"/>
      <c r="J458" s="997"/>
      <c r="K458" s="997"/>
      <c r="L458" s="997"/>
      <c r="M458" s="998"/>
      <c r="N458" s="1059"/>
    </row>
    <row r="459" spans="1:14" s="114" customFormat="1" ht="18.75" customHeight="1">
      <c r="A459" s="392"/>
      <c r="B459" s="393"/>
      <c r="C459" s="1096" t="str">
        <f>'Result Entry'!$CX$3</f>
        <v>H&amp;P. EDU.</v>
      </c>
      <c r="D459" s="1097"/>
      <c r="E459" s="1125"/>
      <c r="F459" s="1115" t="str">
        <f>IF(OR(C459="",$I435="NSO"),"",VLOOKUP($A430,'Result Entry'!$B$9:$EQ$108,142,0))</f>
        <v>0/100</v>
      </c>
      <c r="G459" s="1125"/>
      <c r="H459" s="1127" t="str">
        <f>IF(OR(C459="",$I435="NSO"),"",VLOOKUP($A430,'Result Entry'!$B$9:$EQ$108,108,0))</f>
        <v/>
      </c>
      <c r="I459" s="999"/>
      <c r="J459" s="1000"/>
      <c r="K459" s="1000"/>
      <c r="L459" s="1000"/>
      <c r="M459" s="1001"/>
      <c r="N459" s="1059"/>
    </row>
    <row r="460" spans="1:14" s="114" customFormat="1" ht="23.25" customHeight="1" thickBot="1">
      <c r="A460" s="392"/>
      <c r="B460" s="393" t="s">
        <v>91</v>
      </c>
      <c r="C460" s="1128">
        <f>'Result Entry'!$DF$3</f>
        <v>0</v>
      </c>
      <c r="D460" s="1129"/>
      <c r="E460" s="1130"/>
      <c r="F460" s="1115" t="str">
        <f>IF(OR(C460="",$I435="NSO"),"",VLOOKUP($A430,'Result Entry'!$B$9:$EQ$108,146,0))</f>
        <v>0/0</v>
      </c>
      <c r="G460" s="1125"/>
      <c r="H460" s="1131" t="str">
        <f>IF(OR(C460="",$I435="NSO"),"",VLOOKUP($A430,'Result Entry'!$B$9:$EQ$108,116,0))</f>
        <v/>
      </c>
      <c r="I460" s="1135" t="s">
        <v>86</v>
      </c>
      <c r="J460" s="1136"/>
      <c r="K460" s="1137"/>
      <c r="L460" s="1138"/>
      <c r="M460" s="1139"/>
      <c r="N460" s="1059"/>
    </row>
    <row r="461" spans="1:14" s="114" customFormat="1" ht="23.25" customHeight="1">
      <c r="A461" s="392"/>
      <c r="B461" s="393" t="s">
        <v>91</v>
      </c>
      <c r="C461" s="1005" t="s">
        <v>74</v>
      </c>
      <c r="D461" s="1006"/>
      <c r="E461" s="1006"/>
      <c r="F461" s="1006"/>
      <c r="G461" s="1006"/>
      <c r="H461" s="1007"/>
      <c r="I461" s="1143" t="s">
        <v>184</v>
      </c>
      <c r="J461" s="1144"/>
      <c r="K461" s="1140"/>
      <c r="L461" s="1141"/>
      <c r="M461" s="1142"/>
      <c r="N461" s="1059"/>
    </row>
    <row r="462" spans="1:14" s="114" customFormat="1" ht="23.25" customHeight="1">
      <c r="A462" s="392"/>
      <c r="B462" s="393" t="s">
        <v>91</v>
      </c>
      <c r="C462" s="399" t="s">
        <v>37</v>
      </c>
      <c r="D462" s="1008" t="s">
        <v>80</v>
      </c>
      <c r="E462" s="1009"/>
      <c r="F462" s="1008" t="s">
        <v>81</v>
      </c>
      <c r="G462" s="1010"/>
      <c r="H462" s="1011"/>
      <c r="I462" s="1145" t="s">
        <v>185</v>
      </c>
      <c r="J462" s="1146"/>
      <c r="K462" s="1002"/>
      <c r="L462" s="1003"/>
      <c r="M462" s="1004"/>
      <c r="N462" s="1059"/>
    </row>
    <row r="463" spans="1:14" s="114" customFormat="1" ht="18.75" customHeight="1">
      <c r="A463" s="392"/>
      <c r="B463" s="393" t="s">
        <v>91</v>
      </c>
      <c r="C463" s="1114" t="s">
        <v>75</v>
      </c>
      <c r="D463" s="1115" t="s">
        <v>164</v>
      </c>
      <c r="E463" s="1116"/>
      <c r="F463" s="1115" t="s">
        <v>82</v>
      </c>
      <c r="G463" s="1117"/>
      <c r="H463" s="1118"/>
      <c r="I463" s="971" t="s">
        <v>87</v>
      </c>
      <c r="J463" s="972"/>
      <c r="K463" s="972"/>
      <c r="L463" s="972"/>
      <c r="M463" s="973"/>
      <c r="N463" s="1059"/>
    </row>
    <row r="464" spans="1:14" s="114" customFormat="1" ht="18.75" customHeight="1">
      <c r="A464" s="392"/>
      <c r="B464" s="393" t="s">
        <v>91</v>
      </c>
      <c r="C464" s="1119" t="s">
        <v>76</v>
      </c>
      <c r="D464" s="1115" t="s">
        <v>165</v>
      </c>
      <c r="E464" s="1116"/>
      <c r="F464" s="1115" t="s">
        <v>83</v>
      </c>
      <c r="G464" s="1117"/>
      <c r="H464" s="1118"/>
      <c r="I464" s="974"/>
      <c r="J464" s="975"/>
      <c r="K464" s="975"/>
      <c r="L464" s="975"/>
      <c r="M464" s="976"/>
      <c r="N464" s="1059"/>
    </row>
    <row r="465" spans="1:14" s="114" customFormat="1" ht="18.75" customHeight="1">
      <c r="A465" s="392"/>
      <c r="B465" s="393" t="s">
        <v>91</v>
      </c>
      <c r="C465" s="1119" t="s">
        <v>78</v>
      </c>
      <c r="D465" s="1115" t="s">
        <v>166</v>
      </c>
      <c r="E465" s="1116"/>
      <c r="F465" s="1115" t="s">
        <v>84</v>
      </c>
      <c r="G465" s="1117"/>
      <c r="H465" s="1118"/>
      <c r="I465" s="974"/>
      <c r="J465" s="975"/>
      <c r="K465" s="975"/>
      <c r="L465" s="975"/>
      <c r="M465" s="976"/>
      <c r="N465" s="1059"/>
    </row>
    <row r="466" spans="1:14" s="114" customFormat="1" ht="18.75" customHeight="1">
      <c r="A466" s="392"/>
      <c r="B466" s="393" t="s">
        <v>91</v>
      </c>
      <c r="C466" s="1119" t="s">
        <v>77</v>
      </c>
      <c r="D466" s="1115" t="s">
        <v>167</v>
      </c>
      <c r="E466" s="1116"/>
      <c r="F466" s="1115" t="s">
        <v>169</v>
      </c>
      <c r="G466" s="1117"/>
      <c r="H466" s="1118"/>
      <c r="I466" s="977"/>
      <c r="J466" s="978"/>
      <c r="K466" s="978"/>
      <c r="L466" s="978"/>
      <c r="M466" s="979"/>
      <c r="N466" s="1059"/>
    </row>
    <row r="467" spans="1:14" s="114" customFormat="1" ht="18.75" customHeight="1" thickBot="1">
      <c r="A467" s="392"/>
      <c r="B467" s="400" t="s">
        <v>91</v>
      </c>
      <c r="C467" s="1120" t="s">
        <v>79</v>
      </c>
      <c r="D467" s="1121" t="s">
        <v>168</v>
      </c>
      <c r="E467" s="1122"/>
      <c r="F467" s="1121" t="s">
        <v>85</v>
      </c>
      <c r="G467" s="1123"/>
      <c r="H467" s="1124"/>
      <c r="I467" s="1132" t="s">
        <v>118</v>
      </c>
      <c r="J467" s="1133"/>
      <c r="K467" s="1133"/>
      <c r="L467" s="1133"/>
      <c r="M467" s="1134"/>
      <c r="N467" s="1059"/>
    </row>
    <row r="468" spans="1:14" s="114" customFormat="1" ht="11.25" customHeight="1" thickBot="1">
      <c r="A468" s="980"/>
      <c r="B468" s="980"/>
      <c r="C468" s="980"/>
      <c r="D468" s="980"/>
      <c r="E468" s="980"/>
      <c r="F468" s="980"/>
      <c r="G468" s="980"/>
      <c r="H468" s="980"/>
      <c r="I468" s="980"/>
      <c r="J468" s="980"/>
      <c r="K468" s="980"/>
      <c r="L468" s="980"/>
      <c r="M468" s="980"/>
      <c r="N468" s="1059"/>
    </row>
    <row r="469" spans="1:14" s="391" customFormat="1" ht="25.5" customHeight="1" thickBot="1">
      <c r="A469" s="403">
        <f>A430+1</f>
        <v>13</v>
      </c>
      <c r="B469" s="1056" t="str">
        <f>B430</f>
        <v>Department Of Sanskrit Education, Rajasthan</v>
      </c>
      <c r="C469" s="1057"/>
      <c r="D469" s="1057"/>
      <c r="E469" s="1057"/>
      <c r="F469" s="1057"/>
      <c r="G469" s="1057"/>
      <c r="H469" s="1057"/>
      <c r="I469" s="1057"/>
      <c r="J469" s="1057"/>
      <c r="K469" s="1057"/>
      <c r="L469" s="1057"/>
      <c r="M469" s="1058"/>
      <c r="N469" s="1059"/>
    </row>
    <row r="470" spans="1:14" ht="60" customHeight="1">
      <c r="A470" s="15"/>
      <c r="B470" s="1060">
        <f>IF(I474&gt;0,CONCATENATE(C474,I474),0)</f>
        <v>0</v>
      </c>
      <c r="C470" s="1062"/>
      <c r="D470" s="1064" t="str">
        <f>Master!$E$8</f>
        <v>Govt.Sr.Sec.Sch. Raimalwada</v>
      </c>
      <c r="E470" s="1065"/>
      <c r="F470" s="1065"/>
      <c r="G470" s="1065"/>
      <c r="H470" s="1065"/>
      <c r="I470" s="1065"/>
      <c r="J470" s="1065"/>
      <c r="K470" s="1065"/>
      <c r="L470" s="1065"/>
      <c r="M470" s="1066"/>
      <c r="N470" s="1059"/>
    </row>
    <row r="471" spans="1:14" ht="35.25" customHeight="1" thickBot="1">
      <c r="A471" s="15"/>
      <c r="B471" s="1061"/>
      <c r="C471" s="1063"/>
      <c r="D471" s="1067" t="str">
        <f>Master!$E$11</f>
        <v>P.S.-Bapini (Jodhpur)</v>
      </c>
      <c r="E471" s="1067"/>
      <c r="F471" s="1067"/>
      <c r="G471" s="1067"/>
      <c r="H471" s="1067"/>
      <c r="I471" s="1067"/>
      <c r="J471" s="1067"/>
      <c r="K471" s="1067"/>
      <c r="L471" s="1067"/>
      <c r="M471" s="1068"/>
      <c r="N471" s="1059"/>
    </row>
    <row r="472" spans="1:14" ht="31.5" customHeight="1">
      <c r="A472" s="15"/>
      <c r="B472" s="402"/>
      <c r="C472" s="1069" t="s">
        <v>60</v>
      </c>
      <c r="D472" s="1070"/>
      <c r="E472" s="1070"/>
      <c r="F472" s="1070"/>
      <c r="G472" s="1070"/>
      <c r="H472" s="1070"/>
      <c r="I472" s="1071"/>
      <c r="J472" s="1072" t="s">
        <v>88</v>
      </c>
      <c r="K472" s="1072"/>
      <c r="L472" s="1073">
        <f>Master!$E$14</f>
        <v>810000000</v>
      </c>
      <c r="M472" s="1074"/>
      <c r="N472" s="1059"/>
    </row>
    <row r="473" spans="1:14" ht="18" customHeight="1" thickBot="1">
      <c r="A473" s="15"/>
      <c r="B473" s="188"/>
      <c r="C473" s="1069"/>
      <c r="D473" s="1070"/>
      <c r="E473" s="1070"/>
      <c r="F473" s="1070"/>
      <c r="G473" s="1070"/>
      <c r="H473" s="1070"/>
      <c r="I473" s="1071"/>
      <c r="J473" s="1075" t="s">
        <v>61</v>
      </c>
      <c r="K473" s="1076"/>
      <c r="L473" s="1079" t="str">
        <f>Master!$E$6</f>
        <v>2022-23</v>
      </c>
      <c r="M473" s="1080"/>
      <c r="N473" s="1059"/>
    </row>
    <row r="474" spans="1:14" ht="20.25" customHeight="1" thickBot="1">
      <c r="A474" s="15"/>
      <c r="B474" s="188"/>
      <c r="C474" s="1160" t="s">
        <v>119</v>
      </c>
      <c r="D474" s="1161"/>
      <c r="E474" s="1161"/>
      <c r="F474" s="1161"/>
      <c r="G474" s="1161"/>
      <c r="H474" s="1161"/>
      <c r="I474" s="1162">
        <f>VLOOKUP($A469,'Result Entry'!$B$9:$F$108,5,0)</f>
        <v>0</v>
      </c>
      <c r="J474" s="1077"/>
      <c r="K474" s="1078"/>
      <c r="L474" s="1081"/>
      <c r="M474" s="1082"/>
      <c r="N474" s="1059"/>
    </row>
    <row r="475" spans="1:14" s="114" customFormat="1" ht="19.5" customHeight="1">
      <c r="A475" s="392"/>
      <c r="B475" s="393" t="s">
        <v>91</v>
      </c>
      <c r="C475" s="1090" t="s">
        <v>21</v>
      </c>
      <c r="D475" s="1091"/>
      <c r="E475" s="1091"/>
      <c r="F475" s="1092"/>
      <c r="G475" s="1093" t="s">
        <v>1</v>
      </c>
      <c r="H475" s="1094">
        <f>VLOOKUP($A469,'Result Entry'!$B$9:$EQ$108,3,0)</f>
        <v>0</v>
      </c>
      <c r="I475" s="1094"/>
      <c r="J475" s="1094"/>
      <c r="K475" s="1094"/>
      <c r="L475" s="1094"/>
      <c r="M475" s="1095"/>
      <c r="N475" s="1059"/>
    </row>
    <row r="476" spans="1:14" s="114" customFormat="1" ht="19.5" customHeight="1">
      <c r="A476" s="392"/>
      <c r="B476" s="393" t="s">
        <v>91</v>
      </c>
      <c r="C476" s="1096" t="s">
        <v>23</v>
      </c>
      <c r="D476" s="1097"/>
      <c r="E476" s="1097"/>
      <c r="F476" s="1098"/>
      <c r="G476" s="1099" t="s">
        <v>1</v>
      </c>
      <c r="H476" s="1100">
        <f>VLOOKUP($A469,'Result Entry'!$B$9:$EQ$108,6,0)</f>
        <v>0</v>
      </c>
      <c r="I476" s="1100"/>
      <c r="J476" s="1100"/>
      <c r="K476" s="1100"/>
      <c r="L476" s="1100"/>
      <c r="M476" s="1101"/>
      <c r="N476" s="1059"/>
    </row>
    <row r="477" spans="1:14" s="114" customFormat="1" ht="19.5" customHeight="1">
      <c r="A477" s="392"/>
      <c r="B477" s="393" t="s">
        <v>91</v>
      </c>
      <c r="C477" s="1096" t="s">
        <v>24</v>
      </c>
      <c r="D477" s="1097"/>
      <c r="E477" s="1097"/>
      <c r="F477" s="1098"/>
      <c r="G477" s="1099" t="s">
        <v>1</v>
      </c>
      <c r="H477" s="1100">
        <f>VLOOKUP($A469,'Result Entry'!$B$9:$EQ$108,7,0)</f>
        <v>0</v>
      </c>
      <c r="I477" s="1100"/>
      <c r="J477" s="1100"/>
      <c r="K477" s="1100"/>
      <c r="L477" s="1100"/>
      <c r="M477" s="1101"/>
      <c r="N477" s="1059"/>
    </row>
    <row r="478" spans="1:14" s="114" customFormat="1" ht="19.5" customHeight="1">
      <c r="A478" s="392"/>
      <c r="B478" s="393" t="s">
        <v>91</v>
      </c>
      <c r="C478" s="1096" t="s">
        <v>62</v>
      </c>
      <c r="D478" s="1097"/>
      <c r="E478" s="1097"/>
      <c r="F478" s="1098"/>
      <c r="G478" s="1099" t="s">
        <v>1</v>
      </c>
      <c r="H478" s="1100">
        <f>VLOOKUP($A469,'Result Entry'!$B$9:$EQ$108,8,0)</f>
        <v>0</v>
      </c>
      <c r="I478" s="1100"/>
      <c r="J478" s="1100"/>
      <c r="K478" s="1100"/>
      <c r="L478" s="1100"/>
      <c r="M478" s="1101"/>
      <c r="N478" s="1059"/>
    </row>
    <row r="479" spans="1:14" s="114" customFormat="1" ht="19.5" customHeight="1">
      <c r="A479" s="392"/>
      <c r="B479" s="393" t="s">
        <v>91</v>
      </c>
      <c r="C479" s="1096" t="s">
        <v>63</v>
      </c>
      <c r="D479" s="1097"/>
      <c r="E479" s="1097"/>
      <c r="F479" s="1098"/>
      <c r="G479" s="1099" t="s">
        <v>1</v>
      </c>
      <c r="H479" s="1102" t="str">
        <f>CONCATENATE('Result Entry'!$F$4,'Result Entry'!$I$4)</f>
        <v>2(A)</v>
      </c>
      <c r="I479" s="1100"/>
      <c r="J479" s="1100"/>
      <c r="K479" s="1100"/>
      <c r="L479" s="1100"/>
      <c r="M479" s="1101"/>
      <c r="N479" s="1059"/>
    </row>
    <row r="480" spans="1:14" s="114" customFormat="1" ht="19.5" customHeight="1" thickBot="1">
      <c r="A480" s="392"/>
      <c r="B480" s="393" t="s">
        <v>91</v>
      </c>
      <c r="C480" s="1103" t="s">
        <v>26</v>
      </c>
      <c r="D480" s="1104"/>
      <c r="E480" s="1104"/>
      <c r="F480" s="1105"/>
      <c r="G480" s="1106" t="s">
        <v>1</v>
      </c>
      <c r="H480" s="1107">
        <f>VLOOKUP($A469,'Result Entry'!$B$9:$EQ$108,9,0)</f>
        <v>0</v>
      </c>
      <c r="I480" s="1107"/>
      <c r="J480" s="1107"/>
      <c r="K480" s="1107"/>
      <c r="L480" s="1107"/>
      <c r="M480" s="1108"/>
      <c r="N480" s="1059"/>
    </row>
    <row r="481" spans="1:14" s="114" customFormat="1" ht="37.5" customHeight="1">
      <c r="A481" s="392"/>
      <c r="B481" s="394" t="s">
        <v>91</v>
      </c>
      <c r="C481" s="1005" t="s">
        <v>64</v>
      </c>
      <c r="D481" s="1038"/>
      <c r="E481" s="498" t="str">
        <f>'Result Entry'!$K$6</f>
        <v>First Test</v>
      </c>
      <c r="F481" s="499" t="str">
        <f>'Result Entry'!$L$6</f>
        <v>Second Test</v>
      </c>
      <c r="G481" s="499" t="str">
        <f>'Result Entry'!$M$6</f>
        <v>Third Test</v>
      </c>
      <c r="H481" s="1083" t="s">
        <v>65</v>
      </c>
      <c r="I481" s="1085" t="s">
        <v>183</v>
      </c>
      <c r="J481" s="493" t="s">
        <v>32</v>
      </c>
      <c r="K481" s="1039" t="s">
        <v>112</v>
      </c>
      <c r="L481" s="1040"/>
      <c r="M481" s="1084" t="s">
        <v>113</v>
      </c>
      <c r="N481" s="1059"/>
    </row>
    <row r="482" spans="1:14" s="114" customFormat="1" ht="22.5" customHeight="1" thickBot="1">
      <c r="A482" s="392"/>
      <c r="B482" s="394" t="s">
        <v>91</v>
      </c>
      <c r="C482" s="1041" t="s">
        <v>66</v>
      </c>
      <c r="D482" s="1042"/>
      <c r="E482" s="504">
        <f>'Result Entry'!$K$7</f>
        <v>10</v>
      </c>
      <c r="F482" s="505">
        <f>'Result Entry'!$L$7</f>
        <v>10</v>
      </c>
      <c r="G482" s="545">
        <f>'Result Entry'!$M$7</f>
        <v>10</v>
      </c>
      <c r="H482" s="506">
        <f>'Result Entry'!$R$7</f>
        <v>70</v>
      </c>
      <c r="I482" s="507">
        <f>SUM(E482:H482)</f>
        <v>100</v>
      </c>
      <c r="J482" s="508">
        <f>'Result Entry'!$V$7</f>
        <v>100</v>
      </c>
      <c r="K482" s="1043">
        <f>I482+J482</f>
        <v>200</v>
      </c>
      <c r="L482" s="1044"/>
      <c r="M482" s="1086" t="s">
        <v>36</v>
      </c>
      <c r="N482" s="1059"/>
    </row>
    <row r="483" spans="1:14" s="114" customFormat="1" ht="22.5" customHeight="1">
      <c r="A483" s="392"/>
      <c r="B483" s="394" t="s">
        <v>91</v>
      </c>
      <c r="C483" s="1045" t="str">
        <f>'Result Entry'!$K$3</f>
        <v>Hindi</v>
      </c>
      <c r="D483" s="1046"/>
      <c r="E483" s="500">
        <f>IF(OR(C483="",$I474="NSO"),"",VLOOKUP($A469,'Result Entry'!$B$9:$EQ$108,10,0))</f>
        <v>0</v>
      </c>
      <c r="F483" s="501">
        <f>IF(OR(C483="",$I474="NSO"),"",VLOOKUP($A469,'Result Entry'!$B$9:$EQ$108,11,0))</f>
        <v>0</v>
      </c>
      <c r="G483" s="544">
        <f>IF(OR(C483="",$I474="NSO"),"",VLOOKUP($A469,'Result Entry'!$B$9:$EQ$108,12,0))</f>
        <v>0</v>
      </c>
      <c r="H483" s="494">
        <f>IF(OR(C483="",$I474="NSO"),"",VLOOKUP($A469,'Result Entry'!$B$9:$EQ$108,17,0))</f>
        <v>0</v>
      </c>
      <c r="I483" s="395">
        <f t="shared" ref="I483:I487" si="36">SUM(E483:H483)</f>
        <v>0</v>
      </c>
      <c r="J483" s="495">
        <f>IF(OR(C483="",$I474="NSO"),"",VLOOKUP($A469,'Result Entry'!$B$9:$EQ$108,21,0))</f>
        <v>0</v>
      </c>
      <c r="K483" s="1047">
        <f>SUM(I483,J483)</f>
        <v>0</v>
      </c>
      <c r="L483" s="1048"/>
      <c r="M483" s="396" t="str">
        <f>IF(OR(C483="",$I474="NSO"),"",VLOOKUP($A469,'Result Entry'!$B$9:$EQ$108,24,0))</f>
        <v/>
      </c>
      <c r="N483" s="1059"/>
    </row>
    <row r="484" spans="1:14" s="114" customFormat="1" ht="22.5" customHeight="1">
      <c r="A484" s="392"/>
      <c r="B484" s="394" t="s">
        <v>91</v>
      </c>
      <c r="C484" s="990" t="str">
        <f>'Result Entry'!$Z$3</f>
        <v>Mathematics</v>
      </c>
      <c r="D484" s="1049"/>
      <c r="E484" s="502">
        <f>IF(OR(C484="",$I474="NSO"),"",VLOOKUP($A469,'Result Entry'!$B$9:$EQ$108,25,0))</f>
        <v>0</v>
      </c>
      <c r="F484" s="503">
        <f>IF(OR(C484="",$I474="NSO"),"",VLOOKUP($A469,'Result Entry'!$B$9:$EQ$108,26,0))</f>
        <v>0</v>
      </c>
      <c r="G484" s="542">
        <f>IF(OR(C484="",$I474="NSO"),"",VLOOKUP($A469,'Result Entry'!$B$9:$EQ$108,27,0))</f>
        <v>0</v>
      </c>
      <c r="H484" s="494">
        <f>IF(OR(C484="",$I474="NSO"),"",VLOOKUP($A469,'Result Entry'!$B$9:$EQ$108,32,0))</f>
        <v>0</v>
      </c>
      <c r="I484" s="395">
        <f t="shared" si="36"/>
        <v>0</v>
      </c>
      <c r="J484" s="495">
        <f>IF(OR(C484="",$I474="NSO"),"",VLOOKUP($A469,'Result Entry'!$B$9:$EQ$108,36,0))</f>
        <v>0</v>
      </c>
      <c r="K484" s="1050">
        <f t="shared" ref="K484:K489" si="37">SUM(I484,J484)</f>
        <v>0</v>
      </c>
      <c r="L484" s="1051"/>
      <c r="M484" s="396" t="str">
        <f>IF(OR(C484="",$I474="NSO"),"",VLOOKUP($A469,'Result Entry'!$B$9:$EQ$108,39,0))</f>
        <v/>
      </c>
      <c r="N484" s="1059"/>
    </row>
    <row r="485" spans="1:14" s="114" customFormat="1" ht="22.5" customHeight="1" thickBot="1">
      <c r="A485" s="392"/>
      <c r="B485" s="394" t="s">
        <v>91</v>
      </c>
      <c r="C485" s="1052" t="str">
        <f>'Result Entry'!$BD$3</f>
        <v>Env. Study</v>
      </c>
      <c r="D485" s="1053"/>
      <c r="E485" s="509">
        <f>IF(OR(C485="",$I474="NSO"),"",VLOOKUP($A469,'Result Entry'!$B$9:$EQ$108,55,0))</f>
        <v>0</v>
      </c>
      <c r="F485" s="510">
        <f>IF(OR(C485="",$I474="NSO"),"",VLOOKUP($A469,'Result Entry'!$B$9:$EQ$108,56,0))</f>
        <v>0</v>
      </c>
      <c r="G485" s="511">
        <f>IF(OR(C485="",$I474="NSO"),"",VLOOKUP($A469,'Result Entry'!$B$9:$EQ$108,57,0))</f>
        <v>0</v>
      </c>
      <c r="H485" s="512">
        <f>IF(OR(C483="",$I474="NSO"),"",VLOOKUP($A469,'Result Entry'!$B$9:$EQ$108,62,0))</f>
        <v>0</v>
      </c>
      <c r="I485" s="513">
        <f t="shared" si="36"/>
        <v>0</v>
      </c>
      <c r="J485" s="514">
        <f>IF(OR(C484="",$I474="NSO"),"",VLOOKUP($A469,'Result Entry'!$B$9:$EQ$108,66,0))</f>
        <v>0</v>
      </c>
      <c r="K485" s="1054">
        <f t="shared" si="37"/>
        <v>0</v>
      </c>
      <c r="L485" s="1055"/>
      <c r="M485" s="515" t="str">
        <f>IF(OR(C484="",$I474="NSO"),"",VLOOKUP($A469,'Result Entry'!$B$9:$EQ$108,69,0))</f>
        <v/>
      </c>
      <c r="N485" s="1059"/>
    </row>
    <row r="486" spans="1:14" s="114" customFormat="1" ht="22.5" customHeight="1">
      <c r="A486" s="392"/>
      <c r="B486" s="394" t="s">
        <v>91</v>
      </c>
      <c r="C486" s="1016" t="s">
        <v>66</v>
      </c>
      <c r="D486" s="1017"/>
      <c r="E486" s="519">
        <f>'Result Entry'!$AO$7</f>
        <v>5</v>
      </c>
      <c r="F486" s="520">
        <f>'Result Entry'!$AP$7</f>
        <v>5</v>
      </c>
      <c r="G486" s="541">
        <f>'Result Entry'!$AQ$7</f>
        <v>5</v>
      </c>
      <c r="H486" s="521">
        <f>'Result Entry'!$AV$7</f>
        <v>35</v>
      </c>
      <c r="I486" s="522">
        <f t="shared" si="36"/>
        <v>50</v>
      </c>
      <c r="J486" s="523">
        <f>'Result Entry'!$AZ$7</f>
        <v>50</v>
      </c>
      <c r="K486" s="1018">
        <f t="shared" si="37"/>
        <v>100</v>
      </c>
      <c r="L486" s="1019"/>
      <c r="M486" s="1087" t="s">
        <v>36</v>
      </c>
      <c r="N486" s="1059"/>
    </row>
    <row r="487" spans="1:14" s="114" customFormat="1" ht="22.5" customHeight="1" thickBot="1">
      <c r="A487" s="392"/>
      <c r="B487" s="394" t="s">
        <v>91</v>
      </c>
      <c r="C487" s="1012" t="str">
        <f>'Result Entry'!$AO$3</f>
        <v>English</v>
      </c>
      <c r="D487" s="1013"/>
      <c r="E487" s="517">
        <f>IF(OR(C487="",$I474="NSO"),"",VLOOKUP($A469,'Result Entry'!$B$9:$EQ$108,40,0))</f>
        <v>0</v>
      </c>
      <c r="F487" s="518">
        <f>IF(OR(C487="",$I474="NSO"),"",VLOOKUP($A469,'Result Entry'!$B$9:$EQ$108,41,0))</f>
        <v>0</v>
      </c>
      <c r="G487" s="546">
        <f>IF(OR(C487="",$I474="NSO"),"",VLOOKUP($A469,'Result Entry'!$B$9:$EQ$108,42,0))</f>
        <v>0</v>
      </c>
      <c r="H487" s="401">
        <f>IF(OR(C487="",$I474="NSO"),"",VLOOKUP($A469,'Result Entry'!$B$9:$EQ$108,47,0))</f>
        <v>0</v>
      </c>
      <c r="I487" s="496">
        <f t="shared" si="36"/>
        <v>0</v>
      </c>
      <c r="J487" s="497">
        <f>IF(OR(C487="",$I474="NSO"),"",VLOOKUP($A469,'Result Entry'!$B$9:$EQ$108,51,0))</f>
        <v>0</v>
      </c>
      <c r="K487" s="1014">
        <f t="shared" si="37"/>
        <v>0</v>
      </c>
      <c r="L487" s="1015"/>
      <c r="M487" s="516" t="str">
        <f>IF(OR(C487="",$I474="NSO"),"",VLOOKUP($A469,'Result Entry'!$B$9:$EQ$108,54,0))</f>
        <v/>
      </c>
      <c r="N487" s="1059"/>
    </row>
    <row r="488" spans="1:14" s="114" customFormat="1" ht="22.5" customHeight="1">
      <c r="A488" s="392"/>
      <c r="B488" s="394" t="s">
        <v>91</v>
      </c>
      <c r="C488" s="1016" t="s">
        <v>66</v>
      </c>
      <c r="D488" s="1017"/>
      <c r="E488" s="519">
        <f>'Result Entry'!$BS$7</f>
        <v>10</v>
      </c>
      <c r="F488" s="520">
        <f>'Result Entry'!$BT$7</f>
        <v>10</v>
      </c>
      <c r="G488" s="541">
        <f>'Result Entry'!$BU$7</f>
        <v>10</v>
      </c>
      <c r="H488" s="521">
        <f>'Result Entry'!$BZ$7</f>
        <v>70</v>
      </c>
      <c r="I488" s="522">
        <f>SUM(E488:H488)</f>
        <v>100</v>
      </c>
      <c r="J488" s="523">
        <f>'Result Entry'!$CD$7</f>
        <v>100</v>
      </c>
      <c r="K488" s="1018">
        <f t="shared" si="37"/>
        <v>200</v>
      </c>
      <c r="L488" s="1019"/>
      <c r="M488" s="1087" t="s">
        <v>36</v>
      </c>
      <c r="N488" s="1059"/>
    </row>
    <row r="489" spans="1:14" s="114" customFormat="1" ht="22.5" customHeight="1" thickBot="1">
      <c r="A489" s="392"/>
      <c r="B489" s="394" t="s">
        <v>91</v>
      </c>
      <c r="C489" s="1012" t="str">
        <f>'Result Entry'!$BS$3</f>
        <v>Sanskrit/Urdu</v>
      </c>
      <c r="D489" s="1013"/>
      <c r="E489" s="517">
        <f>IF(OR(C489="",$I474="NSO"),"",VLOOKUP($A469,'Result Entry'!$B$9:$EQ$108,70,0))</f>
        <v>0</v>
      </c>
      <c r="F489" s="518">
        <f>IF(OR(C489="",$I474="NSO"),"",VLOOKUP($A469,'Result Entry'!$B$9:$EQ$108,71,0))</f>
        <v>0</v>
      </c>
      <c r="G489" s="546">
        <f>IF(OR(C489="",$I474="NSO"),"",VLOOKUP($A469,'Result Entry'!$B$9:$EQ$108,72,0))</f>
        <v>0</v>
      </c>
      <c r="H489" s="401">
        <f>IF(OR(C489="",$I474="NSO"),"",VLOOKUP($A469,'Result Entry'!$B$9:$EQ$108,77,0))</f>
        <v>0</v>
      </c>
      <c r="I489" s="496">
        <f t="shared" ref="I489" si="38">SUM(E489:H489)</f>
        <v>0</v>
      </c>
      <c r="J489" s="497">
        <f>IF(OR(C489="",$I474="NSO"),"",VLOOKUP($A469,'Result Entry'!$B$9:$EQ$108,81,0))</f>
        <v>0</v>
      </c>
      <c r="K489" s="1014">
        <f t="shared" si="37"/>
        <v>0</v>
      </c>
      <c r="L489" s="1015"/>
      <c r="M489" s="516" t="str">
        <f>IF(OR(C489="",$I474="NSO"),"",VLOOKUP($A469,'Result Entry'!$B$9:$EQ$108,84,0))</f>
        <v/>
      </c>
      <c r="N489" s="1059"/>
    </row>
    <row r="490" spans="1:14" s="114" customFormat="1" ht="14.25" customHeight="1" thickBot="1">
      <c r="A490" s="392"/>
      <c r="B490" s="394" t="s">
        <v>91</v>
      </c>
      <c r="C490" s="1020"/>
      <c r="D490" s="1021"/>
      <c r="E490" s="1021"/>
      <c r="F490" s="1021"/>
      <c r="G490" s="1021"/>
      <c r="H490" s="1021"/>
      <c r="I490" s="1021"/>
      <c r="J490" s="1021"/>
      <c r="K490" s="1021"/>
      <c r="L490" s="1021"/>
      <c r="M490" s="1022"/>
      <c r="N490" s="1059"/>
    </row>
    <row r="491" spans="1:14" s="114" customFormat="1" ht="39" customHeight="1">
      <c r="A491" s="392"/>
      <c r="B491" s="394" t="s">
        <v>91</v>
      </c>
      <c r="C491" s="1023" t="s">
        <v>114</v>
      </c>
      <c r="D491" s="1024"/>
      <c r="E491" s="1025"/>
      <c r="F491" s="1029" t="s">
        <v>115</v>
      </c>
      <c r="G491" s="1029"/>
      <c r="H491" s="1030" t="s">
        <v>116</v>
      </c>
      <c r="I491" s="1031"/>
      <c r="J491" s="397" t="s">
        <v>51</v>
      </c>
      <c r="K491" s="524" t="s">
        <v>117</v>
      </c>
      <c r="L491" s="543" t="s">
        <v>49</v>
      </c>
      <c r="M491" s="1089" t="s">
        <v>53</v>
      </c>
      <c r="N491" s="1059"/>
    </row>
    <row r="492" spans="1:14" s="114" customFormat="1" ht="18.75" customHeight="1" thickBot="1">
      <c r="A492" s="392"/>
      <c r="B492" s="394" t="s">
        <v>91</v>
      </c>
      <c r="C492" s="1026"/>
      <c r="D492" s="1027"/>
      <c r="E492" s="1028"/>
      <c r="F492" s="1109">
        <f>IF(OR($I474="",$I474="NSO"),"",VLOOKUP($A469,'Result Entry'!$B$9:$EQ$108,120,0))</f>
        <v>900</v>
      </c>
      <c r="G492" s="1110"/>
      <c r="H492" s="1109">
        <f>IF(OR($I474="",$I474="NSO"),"",VLOOKUP($A469,'Result Entry'!$B$9:$EQ$108,121,0))</f>
        <v>0</v>
      </c>
      <c r="I492" s="1110"/>
      <c r="J492" s="1111">
        <f>IF(OR($I474="",$I474="NSO"),"",VLOOKUP($A469,'Result Entry'!$B$9:$EQ$108,122,0))</f>
        <v>0</v>
      </c>
      <c r="K492" s="1112" t="str">
        <f>IF(OR($I474="",$I474="NSO"),"",VLOOKUP($A469,'Result Entry'!$B$9:$EQ$108,123,0))</f>
        <v/>
      </c>
      <c r="L492" s="1088" t="str">
        <f>IF(OR($I474="",$I474="NSO"),"",VLOOKUP($A469,'Result Entry'!$B$9:$EQ$108,124,0))</f>
        <v/>
      </c>
      <c r="M492" s="1113" t="str">
        <f>IF(OR($I474="",$I474="NSO"),"",VLOOKUP($A469,'Result Entry'!$B$9:$EQ$108,126,0))</f>
        <v/>
      </c>
      <c r="N492" s="1059"/>
    </row>
    <row r="493" spans="1:14" s="114" customFormat="1" ht="18.75" customHeight="1" thickBot="1">
      <c r="A493" s="392"/>
      <c r="B493" s="393" t="s">
        <v>91</v>
      </c>
      <c r="C493" s="1032"/>
      <c r="D493" s="1033"/>
      <c r="E493" s="1033"/>
      <c r="F493" s="1033"/>
      <c r="G493" s="1033"/>
      <c r="H493" s="1034"/>
      <c r="I493" s="1150" t="s">
        <v>71</v>
      </c>
      <c r="J493" s="1151"/>
      <c r="K493" s="1152">
        <f>IF(OR($I474="",$I474="NSO"),"",VLOOKUP($A469,'Result Entry'!$B$9:$EQ$108,117,0))</f>
        <v>0</v>
      </c>
      <c r="L493" s="1153" t="s">
        <v>90</v>
      </c>
      <c r="M493" s="1154"/>
      <c r="N493" s="1059"/>
    </row>
    <row r="494" spans="1:14" s="114" customFormat="1" ht="18.75" customHeight="1" thickBot="1">
      <c r="A494" s="392"/>
      <c r="B494" s="393" t="s">
        <v>91</v>
      </c>
      <c r="C494" s="1035" t="s">
        <v>70</v>
      </c>
      <c r="D494" s="1036"/>
      <c r="E494" s="1036"/>
      <c r="F494" s="1036"/>
      <c r="G494" s="1036"/>
      <c r="H494" s="1037"/>
      <c r="I494" s="1155" t="s">
        <v>72</v>
      </c>
      <c r="J494" s="1156"/>
      <c r="K494" s="1157">
        <f>IF(OR($I474="",$I474="NSO"),"",VLOOKUP($A469,'Result Entry'!$B$9:$EQ$108,118,0))</f>
        <v>0</v>
      </c>
      <c r="L494" s="1158" t="str">
        <f>IF(OR($I474="",$I474="NSO"),"",VLOOKUP($A469,'Result Entry'!$B$9:$EQ$108,119,0))</f>
        <v/>
      </c>
      <c r="M494" s="1159"/>
      <c r="N494" s="1059"/>
    </row>
    <row r="495" spans="1:14" s="114" customFormat="1" ht="18.75" customHeight="1" thickBot="1">
      <c r="A495" s="392"/>
      <c r="B495" s="393" t="s">
        <v>91</v>
      </c>
      <c r="C495" s="981" t="s">
        <v>64</v>
      </c>
      <c r="D495" s="982"/>
      <c r="E495" s="983"/>
      <c r="F495" s="984" t="s">
        <v>67</v>
      </c>
      <c r="G495" s="985"/>
      <c r="H495" s="398" t="s">
        <v>57</v>
      </c>
      <c r="I495" s="986" t="s">
        <v>73</v>
      </c>
      <c r="J495" s="987"/>
      <c r="K495" s="988">
        <f>IF(OR($I474="",$I474="NSO"),"",VLOOKUP($A469,'Result Entry'!$B$9:$EQ$108,127,0))</f>
        <v>0</v>
      </c>
      <c r="L495" s="988"/>
      <c r="M495" s="989"/>
      <c r="N495" s="1059"/>
    </row>
    <row r="496" spans="1:14" s="114" customFormat="1" ht="18.75" customHeight="1">
      <c r="A496" s="392"/>
      <c r="B496" s="393" t="s">
        <v>91</v>
      </c>
      <c r="C496" s="1096" t="str">
        <f>'Result Entry'!$CH$3</f>
        <v>WORK EXP.</v>
      </c>
      <c r="D496" s="1097"/>
      <c r="E496" s="1125"/>
      <c r="F496" s="1115" t="str">
        <f>IF(OR(C496="",$I474="NSO"),"",VLOOKUP($A469,'Result Entry'!$B$9:$EQ$108,134,0))</f>
        <v>0/100</v>
      </c>
      <c r="G496" s="1125"/>
      <c r="H496" s="1126" t="str">
        <f>IF(OR(C496="",$I474="NSO"),"",VLOOKUP($A469,'Result Entry'!$B$9:$EQ$108,92,0))</f>
        <v/>
      </c>
      <c r="I496" s="991" t="s">
        <v>93</v>
      </c>
      <c r="J496" s="992"/>
      <c r="K496" s="993">
        <f>'Result Entry'!$U$2</f>
        <v>45070</v>
      </c>
      <c r="L496" s="994"/>
      <c r="M496" s="995"/>
      <c r="N496" s="1059"/>
    </row>
    <row r="497" spans="1:14" s="114" customFormat="1" ht="18.75" customHeight="1">
      <c r="A497" s="392"/>
      <c r="B497" s="393" t="s">
        <v>91</v>
      </c>
      <c r="C497" s="1096" t="str">
        <f>'Result Entry'!$CP$3</f>
        <v>ART EDU.</v>
      </c>
      <c r="D497" s="1097"/>
      <c r="E497" s="1125"/>
      <c r="F497" s="1115" t="str">
        <f>IF(OR(C497="",$I474="NSO"),"",VLOOKUP($A469,'Result Entry'!$B$9:$EQ$108,138,0))</f>
        <v>0/100</v>
      </c>
      <c r="G497" s="1125"/>
      <c r="H497" s="1127" t="str">
        <f>IF(OR(C497="",$I474="NSO"),"",VLOOKUP($A469,'Result Entry'!$B$9:$EQ$108,100,0))</f>
        <v/>
      </c>
      <c r="I497" s="996"/>
      <c r="J497" s="997"/>
      <c r="K497" s="997"/>
      <c r="L497" s="997"/>
      <c r="M497" s="998"/>
      <c r="N497" s="1059"/>
    </row>
    <row r="498" spans="1:14" s="114" customFormat="1" ht="18.75" customHeight="1">
      <c r="A498" s="392"/>
      <c r="B498" s="393"/>
      <c r="C498" s="1096" t="str">
        <f>'Result Entry'!$CX$3</f>
        <v>H&amp;P. EDU.</v>
      </c>
      <c r="D498" s="1097"/>
      <c r="E498" s="1125"/>
      <c r="F498" s="1115" t="str">
        <f>IF(OR(C498="",$I474="NSO"),"",VLOOKUP($A469,'Result Entry'!$B$9:$EQ$108,142,0))</f>
        <v>0/100</v>
      </c>
      <c r="G498" s="1125"/>
      <c r="H498" s="1127" t="str">
        <f>IF(OR(C498="",$I474="NSO"),"",VLOOKUP($A469,'Result Entry'!$B$9:$EQ$108,108,0))</f>
        <v/>
      </c>
      <c r="I498" s="999"/>
      <c r="J498" s="1000"/>
      <c r="K498" s="1000"/>
      <c r="L498" s="1000"/>
      <c r="M498" s="1001"/>
      <c r="N498" s="1059"/>
    </row>
    <row r="499" spans="1:14" s="114" customFormat="1" ht="23.25" customHeight="1" thickBot="1">
      <c r="A499" s="392"/>
      <c r="B499" s="393" t="s">
        <v>91</v>
      </c>
      <c r="C499" s="1128">
        <f>'Result Entry'!$DF$3</f>
        <v>0</v>
      </c>
      <c r="D499" s="1129"/>
      <c r="E499" s="1130"/>
      <c r="F499" s="1115" t="str">
        <f>IF(OR(C499="",$I474="NSO"),"",VLOOKUP($A469,'Result Entry'!$B$9:$EQ$108,146,0))</f>
        <v>0/0</v>
      </c>
      <c r="G499" s="1125"/>
      <c r="H499" s="1131" t="str">
        <f>IF(OR(C499="",$I474="NSO"),"",VLOOKUP($A469,'Result Entry'!$B$9:$EQ$108,116,0))</f>
        <v/>
      </c>
      <c r="I499" s="1135" t="s">
        <v>86</v>
      </c>
      <c r="J499" s="1136"/>
      <c r="K499" s="1137"/>
      <c r="L499" s="1138"/>
      <c r="M499" s="1139"/>
      <c r="N499" s="1059"/>
    </row>
    <row r="500" spans="1:14" s="114" customFormat="1" ht="23.25" customHeight="1">
      <c r="A500" s="392"/>
      <c r="B500" s="393" t="s">
        <v>91</v>
      </c>
      <c r="C500" s="1005" t="s">
        <v>74</v>
      </c>
      <c r="D500" s="1006"/>
      <c r="E500" s="1006"/>
      <c r="F500" s="1006"/>
      <c r="G500" s="1006"/>
      <c r="H500" s="1007"/>
      <c r="I500" s="1143" t="s">
        <v>184</v>
      </c>
      <c r="J500" s="1144"/>
      <c r="K500" s="1140"/>
      <c r="L500" s="1141"/>
      <c r="M500" s="1142"/>
      <c r="N500" s="1059"/>
    </row>
    <row r="501" spans="1:14" s="114" customFormat="1" ht="23.25" customHeight="1">
      <c r="A501" s="392"/>
      <c r="B501" s="393" t="s">
        <v>91</v>
      </c>
      <c r="C501" s="399" t="s">
        <v>37</v>
      </c>
      <c r="D501" s="1008" t="s">
        <v>80</v>
      </c>
      <c r="E501" s="1009"/>
      <c r="F501" s="1008" t="s">
        <v>81</v>
      </c>
      <c r="G501" s="1010"/>
      <c r="H501" s="1011"/>
      <c r="I501" s="1145" t="s">
        <v>185</v>
      </c>
      <c r="J501" s="1146"/>
      <c r="K501" s="1002"/>
      <c r="L501" s="1003"/>
      <c r="M501" s="1004"/>
      <c r="N501" s="1059"/>
    </row>
    <row r="502" spans="1:14" s="114" customFormat="1" ht="18.75" customHeight="1">
      <c r="A502" s="392"/>
      <c r="B502" s="393" t="s">
        <v>91</v>
      </c>
      <c r="C502" s="1114" t="s">
        <v>75</v>
      </c>
      <c r="D502" s="1115" t="s">
        <v>164</v>
      </c>
      <c r="E502" s="1116"/>
      <c r="F502" s="1115" t="s">
        <v>82</v>
      </c>
      <c r="G502" s="1117"/>
      <c r="H502" s="1118"/>
      <c r="I502" s="971" t="s">
        <v>87</v>
      </c>
      <c r="J502" s="972"/>
      <c r="K502" s="972"/>
      <c r="L502" s="972"/>
      <c r="M502" s="973"/>
      <c r="N502" s="1059"/>
    </row>
    <row r="503" spans="1:14" s="114" customFormat="1" ht="18.75" customHeight="1">
      <c r="A503" s="392"/>
      <c r="B503" s="393" t="s">
        <v>91</v>
      </c>
      <c r="C503" s="1119" t="s">
        <v>76</v>
      </c>
      <c r="D503" s="1115" t="s">
        <v>165</v>
      </c>
      <c r="E503" s="1116"/>
      <c r="F503" s="1115" t="s">
        <v>83</v>
      </c>
      <c r="G503" s="1117"/>
      <c r="H503" s="1118"/>
      <c r="I503" s="974"/>
      <c r="J503" s="975"/>
      <c r="K503" s="975"/>
      <c r="L503" s="975"/>
      <c r="M503" s="976"/>
      <c r="N503" s="1059"/>
    </row>
    <row r="504" spans="1:14" s="114" customFormat="1" ht="18.75" customHeight="1">
      <c r="A504" s="392"/>
      <c r="B504" s="393" t="s">
        <v>91</v>
      </c>
      <c r="C504" s="1119" t="s">
        <v>78</v>
      </c>
      <c r="D504" s="1115" t="s">
        <v>166</v>
      </c>
      <c r="E504" s="1116"/>
      <c r="F504" s="1115" t="s">
        <v>84</v>
      </c>
      <c r="G504" s="1117"/>
      <c r="H504" s="1118"/>
      <c r="I504" s="974"/>
      <c r="J504" s="975"/>
      <c r="K504" s="975"/>
      <c r="L504" s="975"/>
      <c r="M504" s="976"/>
      <c r="N504" s="1059"/>
    </row>
    <row r="505" spans="1:14" s="114" customFormat="1" ht="18.75" customHeight="1">
      <c r="A505" s="392"/>
      <c r="B505" s="393" t="s">
        <v>91</v>
      </c>
      <c r="C505" s="1119" t="s">
        <v>77</v>
      </c>
      <c r="D505" s="1115" t="s">
        <v>167</v>
      </c>
      <c r="E505" s="1116"/>
      <c r="F505" s="1115" t="s">
        <v>169</v>
      </c>
      <c r="G505" s="1117"/>
      <c r="H505" s="1118"/>
      <c r="I505" s="977"/>
      <c r="J505" s="978"/>
      <c r="K505" s="978"/>
      <c r="L505" s="978"/>
      <c r="M505" s="979"/>
      <c r="N505" s="1059"/>
    </row>
    <row r="506" spans="1:14" s="114" customFormat="1" ht="18.75" customHeight="1" thickBot="1">
      <c r="A506" s="392"/>
      <c r="B506" s="400" t="s">
        <v>91</v>
      </c>
      <c r="C506" s="1120" t="s">
        <v>79</v>
      </c>
      <c r="D506" s="1121" t="s">
        <v>168</v>
      </c>
      <c r="E506" s="1122"/>
      <c r="F506" s="1121" t="s">
        <v>85</v>
      </c>
      <c r="G506" s="1123"/>
      <c r="H506" s="1124"/>
      <c r="I506" s="1132" t="s">
        <v>118</v>
      </c>
      <c r="J506" s="1133"/>
      <c r="K506" s="1133"/>
      <c r="L506" s="1133"/>
      <c r="M506" s="1134"/>
      <c r="N506" s="1059"/>
    </row>
    <row r="507" spans="1:14" s="114" customFormat="1" ht="11.25" customHeight="1" thickBot="1">
      <c r="A507" s="980"/>
      <c r="B507" s="980"/>
      <c r="C507" s="980"/>
      <c r="D507" s="980"/>
      <c r="E507" s="980"/>
      <c r="F507" s="980"/>
      <c r="G507" s="980"/>
      <c r="H507" s="980"/>
      <c r="I507" s="980"/>
      <c r="J507" s="980"/>
      <c r="K507" s="980"/>
      <c r="L507" s="980"/>
      <c r="M507" s="980"/>
      <c r="N507" s="1059"/>
    </row>
    <row r="508" spans="1:14" s="391" customFormat="1" ht="25.5" customHeight="1" thickBot="1">
      <c r="A508" s="403">
        <f>A469+1</f>
        <v>14</v>
      </c>
      <c r="B508" s="1056" t="str">
        <f>B469</f>
        <v>Department Of Sanskrit Education, Rajasthan</v>
      </c>
      <c r="C508" s="1057"/>
      <c r="D508" s="1057"/>
      <c r="E508" s="1057"/>
      <c r="F508" s="1057"/>
      <c r="G508" s="1057"/>
      <c r="H508" s="1057"/>
      <c r="I508" s="1057"/>
      <c r="J508" s="1057"/>
      <c r="K508" s="1057"/>
      <c r="L508" s="1057"/>
      <c r="M508" s="1058"/>
      <c r="N508" s="1059"/>
    </row>
    <row r="509" spans="1:14" ht="60" customHeight="1">
      <c r="A509" s="15"/>
      <c r="B509" s="1060">
        <f>IF(I513&gt;0,CONCATENATE(C513,I513),0)</f>
        <v>0</v>
      </c>
      <c r="C509" s="1062"/>
      <c r="D509" s="1064" t="str">
        <f>Master!$E$8</f>
        <v>Govt.Sr.Sec.Sch. Raimalwada</v>
      </c>
      <c r="E509" s="1065"/>
      <c r="F509" s="1065"/>
      <c r="G509" s="1065"/>
      <c r="H509" s="1065"/>
      <c r="I509" s="1065"/>
      <c r="J509" s="1065"/>
      <c r="K509" s="1065"/>
      <c r="L509" s="1065"/>
      <c r="M509" s="1066"/>
      <c r="N509" s="1059"/>
    </row>
    <row r="510" spans="1:14" ht="35.25" customHeight="1" thickBot="1">
      <c r="A510" s="15"/>
      <c r="B510" s="1061"/>
      <c r="C510" s="1063"/>
      <c r="D510" s="1067" t="str">
        <f>Master!$E$11</f>
        <v>P.S.-Bapini (Jodhpur)</v>
      </c>
      <c r="E510" s="1067"/>
      <c r="F510" s="1067"/>
      <c r="G510" s="1067"/>
      <c r="H510" s="1067"/>
      <c r="I510" s="1067"/>
      <c r="J510" s="1067"/>
      <c r="K510" s="1067"/>
      <c r="L510" s="1067"/>
      <c r="M510" s="1068"/>
      <c r="N510" s="1059"/>
    </row>
    <row r="511" spans="1:14" ht="31.5" customHeight="1">
      <c r="A511" s="15"/>
      <c r="B511" s="402"/>
      <c r="C511" s="1069" t="s">
        <v>60</v>
      </c>
      <c r="D511" s="1070"/>
      <c r="E511" s="1070"/>
      <c r="F511" s="1070"/>
      <c r="G511" s="1070"/>
      <c r="H511" s="1070"/>
      <c r="I511" s="1071"/>
      <c r="J511" s="1072" t="s">
        <v>88</v>
      </c>
      <c r="K511" s="1072"/>
      <c r="L511" s="1073">
        <f>Master!$E$14</f>
        <v>810000000</v>
      </c>
      <c r="M511" s="1074"/>
      <c r="N511" s="1059"/>
    </row>
    <row r="512" spans="1:14" ht="18" customHeight="1" thickBot="1">
      <c r="A512" s="15"/>
      <c r="B512" s="188"/>
      <c r="C512" s="1069"/>
      <c r="D512" s="1070"/>
      <c r="E512" s="1070"/>
      <c r="F512" s="1070"/>
      <c r="G512" s="1070"/>
      <c r="H512" s="1070"/>
      <c r="I512" s="1071"/>
      <c r="J512" s="1075" t="s">
        <v>61</v>
      </c>
      <c r="K512" s="1076"/>
      <c r="L512" s="1079" t="str">
        <f>Master!$E$6</f>
        <v>2022-23</v>
      </c>
      <c r="M512" s="1080"/>
      <c r="N512" s="1059"/>
    </row>
    <row r="513" spans="1:14" ht="20.25" customHeight="1" thickBot="1">
      <c r="A513" s="15"/>
      <c r="B513" s="188"/>
      <c r="C513" s="1160" t="s">
        <v>119</v>
      </c>
      <c r="D513" s="1161"/>
      <c r="E513" s="1161"/>
      <c r="F513" s="1161"/>
      <c r="G513" s="1161"/>
      <c r="H513" s="1161"/>
      <c r="I513" s="1162">
        <f>VLOOKUP($A508,'Result Entry'!$B$9:$F$108,5,0)</f>
        <v>0</v>
      </c>
      <c r="J513" s="1077"/>
      <c r="K513" s="1078"/>
      <c r="L513" s="1081"/>
      <c r="M513" s="1082"/>
      <c r="N513" s="1059"/>
    </row>
    <row r="514" spans="1:14" s="114" customFormat="1" ht="19.5" customHeight="1">
      <c r="A514" s="392"/>
      <c r="B514" s="393" t="s">
        <v>91</v>
      </c>
      <c r="C514" s="1090" t="s">
        <v>21</v>
      </c>
      <c r="D514" s="1091"/>
      <c r="E514" s="1091"/>
      <c r="F514" s="1092"/>
      <c r="G514" s="1093" t="s">
        <v>1</v>
      </c>
      <c r="H514" s="1094">
        <f>VLOOKUP($A508,'Result Entry'!$B$9:$EQ$108,3,0)</f>
        <v>0</v>
      </c>
      <c r="I514" s="1094"/>
      <c r="J514" s="1094"/>
      <c r="K514" s="1094"/>
      <c r="L514" s="1094"/>
      <c r="M514" s="1095"/>
      <c r="N514" s="1059"/>
    </row>
    <row r="515" spans="1:14" s="114" customFormat="1" ht="19.5" customHeight="1">
      <c r="A515" s="392"/>
      <c r="B515" s="393" t="s">
        <v>91</v>
      </c>
      <c r="C515" s="1096" t="s">
        <v>23</v>
      </c>
      <c r="D515" s="1097"/>
      <c r="E515" s="1097"/>
      <c r="F515" s="1098"/>
      <c r="G515" s="1099" t="s">
        <v>1</v>
      </c>
      <c r="H515" s="1100">
        <f>VLOOKUP($A508,'Result Entry'!$B$9:$EQ$108,6,0)</f>
        <v>0</v>
      </c>
      <c r="I515" s="1100"/>
      <c r="J515" s="1100"/>
      <c r="K515" s="1100"/>
      <c r="L515" s="1100"/>
      <c r="M515" s="1101"/>
      <c r="N515" s="1059"/>
    </row>
    <row r="516" spans="1:14" s="114" customFormat="1" ht="19.5" customHeight="1">
      <c r="A516" s="392"/>
      <c r="B516" s="393" t="s">
        <v>91</v>
      </c>
      <c r="C516" s="1096" t="s">
        <v>24</v>
      </c>
      <c r="D516" s="1097"/>
      <c r="E516" s="1097"/>
      <c r="F516" s="1098"/>
      <c r="G516" s="1099" t="s">
        <v>1</v>
      </c>
      <c r="H516" s="1100">
        <f>VLOOKUP($A508,'Result Entry'!$B$9:$EQ$108,7,0)</f>
        <v>0</v>
      </c>
      <c r="I516" s="1100"/>
      <c r="J516" s="1100"/>
      <c r="K516" s="1100"/>
      <c r="L516" s="1100"/>
      <c r="M516" s="1101"/>
      <c r="N516" s="1059"/>
    </row>
    <row r="517" spans="1:14" s="114" customFormat="1" ht="19.5" customHeight="1">
      <c r="A517" s="392"/>
      <c r="B517" s="393" t="s">
        <v>91</v>
      </c>
      <c r="C517" s="1096" t="s">
        <v>62</v>
      </c>
      <c r="D517" s="1097"/>
      <c r="E517" s="1097"/>
      <c r="F517" s="1098"/>
      <c r="G517" s="1099" t="s">
        <v>1</v>
      </c>
      <c r="H517" s="1100">
        <f>VLOOKUP($A508,'Result Entry'!$B$9:$EQ$108,8,0)</f>
        <v>0</v>
      </c>
      <c r="I517" s="1100"/>
      <c r="J517" s="1100"/>
      <c r="K517" s="1100"/>
      <c r="L517" s="1100"/>
      <c r="M517" s="1101"/>
      <c r="N517" s="1059"/>
    </row>
    <row r="518" spans="1:14" s="114" customFormat="1" ht="19.5" customHeight="1">
      <c r="A518" s="392"/>
      <c r="B518" s="393" t="s">
        <v>91</v>
      </c>
      <c r="C518" s="1096" t="s">
        <v>63</v>
      </c>
      <c r="D518" s="1097"/>
      <c r="E518" s="1097"/>
      <c r="F518" s="1098"/>
      <c r="G518" s="1099" t="s">
        <v>1</v>
      </c>
      <c r="H518" s="1102" t="str">
        <f>CONCATENATE('Result Entry'!$F$4,'Result Entry'!$I$4)</f>
        <v>2(A)</v>
      </c>
      <c r="I518" s="1100"/>
      <c r="J518" s="1100"/>
      <c r="K518" s="1100"/>
      <c r="L518" s="1100"/>
      <c r="M518" s="1101"/>
      <c r="N518" s="1059"/>
    </row>
    <row r="519" spans="1:14" s="114" customFormat="1" ht="19.5" customHeight="1" thickBot="1">
      <c r="A519" s="392"/>
      <c r="B519" s="393" t="s">
        <v>91</v>
      </c>
      <c r="C519" s="1103" t="s">
        <v>26</v>
      </c>
      <c r="D519" s="1104"/>
      <c r="E519" s="1104"/>
      <c r="F519" s="1105"/>
      <c r="G519" s="1106" t="s">
        <v>1</v>
      </c>
      <c r="H519" s="1107">
        <f>VLOOKUP($A508,'Result Entry'!$B$9:$EQ$108,9,0)</f>
        <v>0</v>
      </c>
      <c r="I519" s="1107"/>
      <c r="J519" s="1107"/>
      <c r="K519" s="1107"/>
      <c r="L519" s="1107"/>
      <c r="M519" s="1108"/>
      <c r="N519" s="1059"/>
    </row>
    <row r="520" spans="1:14" s="114" customFormat="1" ht="37.5" customHeight="1">
      <c r="A520" s="392"/>
      <c r="B520" s="394" t="s">
        <v>91</v>
      </c>
      <c r="C520" s="1005" t="s">
        <v>64</v>
      </c>
      <c r="D520" s="1038"/>
      <c r="E520" s="498" t="str">
        <f>'Result Entry'!$K$6</f>
        <v>First Test</v>
      </c>
      <c r="F520" s="499" t="str">
        <f>'Result Entry'!$L$6</f>
        <v>Second Test</v>
      </c>
      <c r="G520" s="499" t="str">
        <f>'Result Entry'!$M$6</f>
        <v>Third Test</v>
      </c>
      <c r="H520" s="1083" t="s">
        <v>65</v>
      </c>
      <c r="I520" s="1085" t="s">
        <v>183</v>
      </c>
      <c r="J520" s="493" t="s">
        <v>32</v>
      </c>
      <c r="K520" s="1039" t="s">
        <v>112</v>
      </c>
      <c r="L520" s="1040"/>
      <c r="M520" s="1084" t="s">
        <v>113</v>
      </c>
      <c r="N520" s="1059"/>
    </row>
    <row r="521" spans="1:14" s="114" customFormat="1" ht="22.5" customHeight="1" thickBot="1">
      <c r="A521" s="392"/>
      <c r="B521" s="394" t="s">
        <v>91</v>
      </c>
      <c r="C521" s="1041" t="s">
        <v>66</v>
      </c>
      <c r="D521" s="1042"/>
      <c r="E521" s="504">
        <f>'Result Entry'!$K$7</f>
        <v>10</v>
      </c>
      <c r="F521" s="505">
        <f>'Result Entry'!$L$7</f>
        <v>10</v>
      </c>
      <c r="G521" s="545">
        <f>'Result Entry'!$M$7</f>
        <v>10</v>
      </c>
      <c r="H521" s="506">
        <f>'Result Entry'!$R$7</f>
        <v>70</v>
      </c>
      <c r="I521" s="507">
        <f>SUM(E521:H521)</f>
        <v>100</v>
      </c>
      <c r="J521" s="508">
        <f>'Result Entry'!$V$7</f>
        <v>100</v>
      </c>
      <c r="K521" s="1043">
        <f>I521+J521</f>
        <v>200</v>
      </c>
      <c r="L521" s="1044"/>
      <c r="M521" s="1086" t="s">
        <v>36</v>
      </c>
      <c r="N521" s="1059"/>
    </row>
    <row r="522" spans="1:14" s="114" customFormat="1" ht="22.5" customHeight="1">
      <c r="A522" s="392"/>
      <c r="B522" s="394" t="s">
        <v>91</v>
      </c>
      <c r="C522" s="1045" t="str">
        <f>'Result Entry'!$K$3</f>
        <v>Hindi</v>
      </c>
      <c r="D522" s="1046"/>
      <c r="E522" s="500">
        <f>IF(OR(C522="",$I513="NSO"),"",VLOOKUP($A508,'Result Entry'!$B$9:$EQ$108,10,0))</f>
        <v>0</v>
      </c>
      <c r="F522" s="501">
        <f>IF(OR(C522="",$I513="NSO"),"",VLOOKUP($A508,'Result Entry'!$B$9:$EQ$108,11,0))</f>
        <v>0</v>
      </c>
      <c r="G522" s="544">
        <f>IF(OR(C522="",$I513="NSO"),"",VLOOKUP($A508,'Result Entry'!$B$9:$EQ$108,12,0))</f>
        <v>0</v>
      </c>
      <c r="H522" s="494">
        <f>IF(OR(C522="",$I513="NSO"),"",VLOOKUP($A508,'Result Entry'!$B$9:$EQ$108,17,0))</f>
        <v>0</v>
      </c>
      <c r="I522" s="395">
        <f t="shared" ref="I522:I526" si="39">SUM(E522:H522)</f>
        <v>0</v>
      </c>
      <c r="J522" s="495">
        <f>IF(OR(C522="",$I513="NSO"),"",VLOOKUP($A508,'Result Entry'!$B$9:$EQ$108,21,0))</f>
        <v>0</v>
      </c>
      <c r="K522" s="1047">
        <f>SUM(I522,J522)</f>
        <v>0</v>
      </c>
      <c r="L522" s="1048"/>
      <c r="M522" s="396" t="str">
        <f>IF(OR(C522="",$I513="NSO"),"",VLOOKUP($A508,'Result Entry'!$B$9:$EQ$108,24,0))</f>
        <v/>
      </c>
      <c r="N522" s="1059"/>
    </row>
    <row r="523" spans="1:14" s="114" customFormat="1" ht="22.5" customHeight="1">
      <c r="A523" s="392"/>
      <c r="B523" s="394" t="s">
        <v>91</v>
      </c>
      <c r="C523" s="990" t="str">
        <f>'Result Entry'!$Z$3</f>
        <v>Mathematics</v>
      </c>
      <c r="D523" s="1049"/>
      <c r="E523" s="502">
        <f>IF(OR(C523="",$I513="NSO"),"",VLOOKUP($A508,'Result Entry'!$B$9:$EQ$108,25,0))</f>
        <v>0</v>
      </c>
      <c r="F523" s="503">
        <f>IF(OR(C523="",$I513="NSO"),"",VLOOKUP($A508,'Result Entry'!$B$9:$EQ$108,26,0))</f>
        <v>0</v>
      </c>
      <c r="G523" s="542">
        <f>IF(OR(C523="",$I513="NSO"),"",VLOOKUP($A508,'Result Entry'!$B$9:$EQ$108,27,0))</f>
        <v>0</v>
      </c>
      <c r="H523" s="494">
        <f>IF(OR(C523="",$I513="NSO"),"",VLOOKUP($A508,'Result Entry'!$B$9:$EQ$108,32,0))</f>
        <v>0</v>
      </c>
      <c r="I523" s="395">
        <f t="shared" si="39"/>
        <v>0</v>
      </c>
      <c r="J523" s="495">
        <f>IF(OR(C523="",$I513="NSO"),"",VLOOKUP($A508,'Result Entry'!$B$9:$EQ$108,36,0))</f>
        <v>0</v>
      </c>
      <c r="K523" s="1050">
        <f t="shared" ref="K523:K528" si="40">SUM(I523,J523)</f>
        <v>0</v>
      </c>
      <c r="L523" s="1051"/>
      <c r="M523" s="396" t="str">
        <f>IF(OR(C523="",$I513="NSO"),"",VLOOKUP($A508,'Result Entry'!$B$9:$EQ$108,39,0))</f>
        <v/>
      </c>
      <c r="N523" s="1059"/>
    </row>
    <row r="524" spans="1:14" s="114" customFormat="1" ht="22.5" customHeight="1" thickBot="1">
      <c r="A524" s="392"/>
      <c r="B524" s="394" t="s">
        <v>91</v>
      </c>
      <c r="C524" s="1052" t="str">
        <f>'Result Entry'!$BD$3</f>
        <v>Env. Study</v>
      </c>
      <c r="D524" s="1053"/>
      <c r="E524" s="509">
        <f>IF(OR(C524="",$I513="NSO"),"",VLOOKUP($A508,'Result Entry'!$B$9:$EQ$108,55,0))</f>
        <v>0</v>
      </c>
      <c r="F524" s="510">
        <f>IF(OR(C524="",$I513="NSO"),"",VLOOKUP($A508,'Result Entry'!$B$9:$EQ$108,56,0))</f>
        <v>0</v>
      </c>
      <c r="G524" s="511">
        <f>IF(OR(C524="",$I513="NSO"),"",VLOOKUP($A508,'Result Entry'!$B$9:$EQ$108,57,0))</f>
        <v>0</v>
      </c>
      <c r="H524" s="512">
        <f>IF(OR(C522="",$I513="NSO"),"",VLOOKUP($A508,'Result Entry'!$B$9:$EQ$108,62,0))</f>
        <v>0</v>
      </c>
      <c r="I524" s="513">
        <f t="shared" si="39"/>
        <v>0</v>
      </c>
      <c r="J524" s="514">
        <f>IF(OR(C523="",$I513="NSO"),"",VLOOKUP($A508,'Result Entry'!$B$9:$EQ$108,66,0))</f>
        <v>0</v>
      </c>
      <c r="K524" s="1054">
        <f t="shared" si="40"/>
        <v>0</v>
      </c>
      <c r="L524" s="1055"/>
      <c r="M524" s="515" t="str">
        <f>IF(OR(C523="",$I513="NSO"),"",VLOOKUP($A508,'Result Entry'!$B$9:$EQ$108,69,0))</f>
        <v/>
      </c>
      <c r="N524" s="1059"/>
    </row>
    <row r="525" spans="1:14" s="114" customFormat="1" ht="22.5" customHeight="1">
      <c r="A525" s="392"/>
      <c r="B525" s="394" t="s">
        <v>91</v>
      </c>
      <c r="C525" s="1016" t="s">
        <v>66</v>
      </c>
      <c r="D525" s="1017"/>
      <c r="E525" s="519">
        <f>'Result Entry'!$AO$7</f>
        <v>5</v>
      </c>
      <c r="F525" s="520">
        <f>'Result Entry'!$AP$7</f>
        <v>5</v>
      </c>
      <c r="G525" s="541">
        <f>'Result Entry'!$AQ$7</f>
        <v>5</v>
      </c>
      <c r="H525" s="521">
        <f>'Result Entry'!$AV$7</f>
        <v>35</v>
      </c>
      <c r="I525" s="522">
        <f t="shared" si="39"/>
        <v>50</v>
      </c>
      <c r="J525" s="523">
        <f>'Result Entry'!$AZ$7</f>
        <v>50</v>
      </c>
      <c r="K525" s="1018">
        <f t="shared" si="40"/>
        <v>100</v>
      </c>
      <c r="L525" s="1019"/>
      <c r="M525" s="1087" t="s">
        <v>36</v>
      </c>
      <c r="N525" s="1059"/>
    </row>
    <row r="526" spans="1:14" s="114" customFormat="1" ht="22.5" customHeight="1" thickBot="1">
      <c r="A526" s="392"/>
      <c r="B526" s="394" t="s">
        <v>91</v>
      </c>
      <c r="C526" s="1012" t="str">
        <f>'Result Entry'!$AO$3</f>
        <v>English</v>
      </c>
      <c r="D526" s="1013"/>
      <c r="E526" s="517">
        <f>IF(OR(C526="",$I513="NSO"),"",VLOOKUP($A508,'Result Entry'!$B$9:$EQ$108,40,0))</f>
        <v>0</v>
      </c>
      <c r="F526" s="518">
        <f>IF(OR(C526="",$I513="NSO"),"",VLOOKUP($A508,'Result Entry'!$B$9:$EQ$108,41,0))</f>
        <v>0</v>
      </c>
      <c r="G526" s="546">
        <f>IF(OR(C526="",$I513="NSO"),"",VLOOKUP($A508,'Result Entry'!$B$9:$EQ$108,42,0))</f>
        <v>0</v>
      </c>
      <c r="H526" s="401">
        <f>IF(OR(C526="",$I513="NSO"),"",VLOOKUP($A508,'Result Entry'!$B$9:$EQ$108,47,0))</f>
        <v>0</v>
      </c>
      <c r="I526" s="496">
        <f t="shared" si="39"/>
        <v>0</v>
      </c>
      <c r="J526" s="497">
        <f>IF(OR(C526="",$I513="NSO"),"",VLOOKUP($A508,'Result Entry'!$B$9:$EQ$108,51,0))</f>
        <v>0</v>
      </c>
      <c r="K526" s="1014">
        <f t="shared" si="40"/>
        <v>0</v>
      </c>
      <c r="L526" s="1015"/>
      <c r="M526" s="516" t="str">
        <f>IF(OR(C526="",$I513="NSO"),"",VLOOKUP($A508,'Result Entry'!$B$9:$EQ$108,54,0))</f>
        <v/>
      </c>
      <c r="N526" s="1059"/>
    </row>
    <row r="527" spans="1:14" s="114" customFormat="1" ht="22.5" customHeight="1">
      <c r="A527" s="392"/>
      <c r="B527" s="394" t="s">
        <v>91</v>
      </c>
      <c r="C527" s="1016" t="s">
        <v>66</v>
      </c>
      <c r="D527" s="1017"/>
      <c r="E527" s="519">
        <f>'Result Entry'!$BS$7</f>
        <v>10</v>
      </c>
      <c r="F527" s="520">
        <f>'Result Entry'!$BT$7</f>
        <v>10</v>
      </c>
      <c r="G527" s="541">
        <f>'Result Entry'!$BU$7</f>
        <v>10</v>
      </c>
      <c r="H527" s="521">
        <f>'Result Entry'!$BZ$7</f>
        <v>70</v>
      </c>
      <c r="I527" s="522">
        <f>SUM(E527:H527)</f>
        <v>100</v>
      </c>
      <c r="J527" s="523">
        <f>'Result Entry'!$CD$7</f>
        <v>100</v>
      </c>
      <c r="K527" s="1018">
        <f t="shared" si="40"/>
        <v>200</v>
      </c>
      <c r="L527" s="1019"/>
      <c r="M527" s="1087" t="s">
        <v>36</v>
      </c>
      <c r="N527" s="1059"/>
    </row>
    <row r="528" spans="1:14" s="114" customFormat="1" ht="22.5" customHeight="1" thickBot="1">
      <c r="A528" s="392"/>
      <c r="B528" s="394" t="s">
        <v>91</v>
      </c>
      <c r="C528" s="1012" t="str">
        <f>'Result Entry'!$BS$3</f>
        <v>Sanskrit/Urdu</v>
      </c>
      <c r="D528" s="1013"/>
      <c r="E528" s="517">
        <f>IF(OR(C528="",$I513="NSO"),"",VLOOKUP($A508,'Result Entry'!$B$9:$EQ$108,70,0))</f>
        <v>0</v>
      </c>
      <c r="F528" s="518">
        <f>IF(OR(C528="",$I513="NSO"),"",VLOOKUP($A508,'Result Entry'!$B$9:$EQ$108,71,0))</f>
        <v>0</v>
      </c>
      <c r="G528" s="546">
        <f>IF(OR(C528="",$I513="NSO"),"",VLOOKUP($A508,'Result Entry'!$B$9:$EQ$108,72,0))</f>
        <v>0</v>
      </c>
      <c r="H528" s="401">
        <f>IF(OR(C528="",$I513="NSO"),"",VLOOKUP($A508,'Result Entry'!$B$9:$EQ$108,77,0))</f>
        <v>0</v>
      </c>
      <c r="I528" s="496">
        <f t="shared" ref="I528" si="41">SUM(E528:H528)</f>
        <v>0</v>
      </c>
      <c r="J528" s="497">
        <f>IF(OR(C528="",$I513="NSO"),"",VLOOKUP($A508,'Result Entry'!$B$9:$EQ$108,81,0))</f>
        <v>0</v>
      </c>
      <c r="K528" s="1014">
        <f t="shared" si="40"/>
        <v>0</v>
      </c>
      <c r="L528" s="1015"/>
      <c r="M528" s="516" t="str">
        <f>IF(OR(C528="",$I513="NSO"),"",VLOOKUP($A508,'Result Entry'!$B$9:$EQ$108,84,0))</f>
        <v/>
      </c>
      <c r="N528" s="1059"/>
    </row>
    <row r="529" spans="1:14" s="114" customFormat="1" ht="14.25" customHeight="1" thickBot="1">
      <c r="A529" s="392"/>
      <c r="B529" s="394" t="s">
        <v>91</v>
      </c>
      <c r="C529" s="1020"/>
      <c r="D529" s="1021"/>
      <c r="E529" s="1021"/>
      <c r="F529" s="1021"/>
      <c r="G529" s="1021"/>
      <c r="H529" s="1021"/>
      <c r="I529" s="1021"/>
      <c r="J529" s="1021"/>
      <c r="K529" s="1021"/>
      <c r="L529" s="1021"/>
      <c r="M529" s="1022"/>
      <c r="N529" s="1059"/>
    </row>
    <row r="530" spans="1:14" s="114" customFormat="1" ht="39" customHeight="1">
      <c r="A530" s="392"/>
      <c r="B530" s="394" t="s">
        <v>91</v>
      </c>
      <c r="C530" s="1023" t="s">
        <v>114</v>
      </c>
      <c r="D530" s="1024"/>
      <c r="E530" s="1025"/>
      <c r="F530" s="1029" t="s">
        <v>115</v>
      </c>
      <c r="G530" s="1029"/>
      <c r="H530" s="1030" t="s">
        <v>116</v>
      </c>
      <c r="I530" s="1031"/>
      <c r="J530" s="397" t="s">
        <v>51</v>
      </c>
      <c r="K530" s="524" t="s">
        <v>117</v>
      </c>
      <c r="L530" s="543" t="s">
        <v>49</v>
      </c>
      <c r="M530" s="1089" t="s">
        <v>53</v>
      </c>
      <c r="N530" s="1059"/>
    </row>
    <row r="531" spans="1:14" s="114" customFormat="1" ht="18.75" customHeight="1" thickBot="1">
      <c r="A531" s="392"/>
      <c r="B531" s="394" t="s">
        <v>91</v>
      </c>
      <c r="C531" s="1026"/>
      <c r="D531" s="1027"/>
      <c r="E531" s="1028"/>
      <c r="F531" s="1109">
        <f>IF(OR($I513="",$I513="NSO"),"",VLOOKUP($A508,'Result Entry'!$B$9:$EQ$108,120,0))</f>
        <v>900</v>
      </c>
      <c r="G531" s="1110"/>
      <c r="H531" s="1109">
        <f>IF(OR($I513="",$I513="NSO"),"",VLOOKUP($A508,'Result Entry'!$B$9:$EQ$108,121,0))</f>
        <v>0</v>
      </c>
      <c r="I531" s="1110"/>
      <c r="J531" s="1111">
        <f>IF(OR($I513="",$I513="NSO"),"",VLOOKUP($A508,'Result Entry'!$B$9:$EQ$108,122,0))</f>
        <v>0</v>
      </c>
      <c r="K531" s="1112" t="str">
        <f>IF(OR($I513="",$I513="NSO"),"",VLOOKUP($A508,'Result Entry'!$B$9:$EQ$108,123,0))</f>
        <v/>
      </c>
      <c r="L531" s="1088" t="str">
        <f>IF(OR($I513="",$I513="NSO"),"",VLOOKUP($A508,'Result Entry'!$B$9:$EQ$108,124,0))</f>
        <v/>
      </c>
      <c r="M531" s="1113" t="str">
        <f>IF(OR($I513="",$I513="NSO"),"",VLOOKUP($A508,'Result Entry'!$B$9:$EQ$108,126,0))</f>
        <v/>
      </c>
      <c r="N531" s="1059"/>
    </row>
    <row r="532" spans="1:14" s="114" customFormat="1" ht="18.75" customHeight="1" thickBot="1">
      <c r="A532" s="392"/>
      <c r="B532" s="393" t="s">
        <v>91</v>
      </c>
      <c r="C532" s="1032"/>
      <c r="D532" s="1033"/>
      <c r="E532" s="1033"/>
      <c r="F532" s="1033"/>
      <c r="G532" s="1033"/>
      <c r="H532" s="1034"/>
      <c r="I532" s="1150" t="s">
        <v>71</v>
      </c>
      <c r="J532" s="1151"/>
      <c r="K532" s="1152">
        <f>IF(OR($I513="",$I513="NSO"),"",VLOOKUP($A508,'Result Entry'!$B$9:$EQ$108,117,0))</f>
        <v>0</v>
      </c>
      <c r="L532" s="1153" t="s">
        <v>90</v>
      </c>
      <c r="M532" s="1154"/>
      <c r="N532" s="1059"/>
    </row>
    <row r="533" spans="1:14" s="114" customFormat="1" ht="18.75" customHeight="1" thickBot="1">
      <c r="A533" s="392"/>
      <c r="B533" s="393" t="s">
        <v>91</v>
      </c>
      <c r="C533" s="1035" t="s">
        <v>70</v>
      </c>
      <c r="D533" s="1036"/>
      <c r="E533" s="1036"/>
      <c r="F533" s="1036"/>
      <c r="G533" s="1036"/>
      <c r="H533" s="1037"/>
      <c r="I533" s="1155" t="s">
        <v>72</v>
      </c>
      <c r="J533" s="1156"/>
      <c r="K533" s="1157">
        <f>IF(OR($I513="",$I513="NSO"),"",VLOOKUP($A508,'Result Entry'!$B$9:$EQ$108,118,0))</f>
        <v>0</v>
      </c>
      <c r="L533" s="1158" t="str">
        <f>IF(OR($I513="",$I513="NSO"),"",VLOOKUP($A508,'Result Entry'!$B$9:$EQ$108,119,0))</f>
        <v/>
      </c>
      <c r="M533" s="1159"/>
      <c r="N533" s="1059"/>
    </row>
    <row r="534" spans="1:14" s="114" customFormat="1" ht="18.75" customHeight="1" thickBot="1">
      <c r="A534" s="392"/>
      <c r="B534" s="393" t="s">
        <v>91</v>
      </c>
      <c r="C534" s="981" t="s">
        <v>64</v>
      </c>
      <c r="D534" s="982"/>
      <c r="E534" s="983"/>
      <c r="F534" s="984" t="s">
        <v>67</v>
      </c>
      <c r="G534" s="985"/>
      <c r="H534" s="398" t="s">
        <v>57</v>
      </c>
      <c r="I534" s="986" t="s">
        <v>73</v>
      </c>
      <c r="J534" s="987"/>
      <c r="K534" s="988">
        <f>IF(OR($I513="",$I513="NSO"),"",VLOOKUP($A508,'Result Entry'!$B$9:$EQ$108,127,0))</f>
        <v>0</v>
      </c>
      <c r="L534" s="988"/>
      <c r="M534" s="989"/>
      <c r="N534" s="1059"/>
    </row>
    <row r="535" spans="1:14" s="114" customFormat="1" ht="18.75" customHeight="1">
      <c r="A535" s="392"/>
      <c r="B535" s="393" t="s">
        <v>91</v>
      </c>
      <c r="C535" s="1096" t="str">
        <f>'Result Entry'!$CH$3</f>
        <v>WORK EXP.</v>
      </c>
      <c r="D535" s="1097"/>
      <c r="E535" s="1125"/>
      <c r="F535" s="1115" t="str">
        <f>IF(OR(C535="",$I513="NSO"),"",VLOOKUP($A508,'Result Entry'!$B$9:$EQ$108,134,0))</f>
        <v>0/100</v>
      </c>
      <c r="G535" s="1125"/>
      <c r="H535" s="1126" t="str">
        <f>IF(OR(C535="",$I513="NSO"),"",VLOOKUP($A508,'Result Entry'!$B$9:$EQ$108,92,0))</f>
        <v/>
      </c>
      <c r="I535" s="991" t="s">
        <v>93</v>
      </c>
      <c r="J535" s="992"/>
      <c r="K535" s="993">
        <f>'Result Entry'!$U$2</f>
        <v>45070</v>
      </c>
      <c r="L535" s="994"/>
      <c r="M535" s="995"/>
      <c r="N535" s="1059"/>
    </row>
    <row r="536" spans="1:14" s="114" customFormat="1" ht="18.75" customHeight="1">
      <c r="A536" s="392"/>
      <c r="B536" s="393" t="s">
        <v>91</v>
      </c>
      <c r="C536" s="1096" t="str">
        <f>'Result Entry'!$CP$3</f>
        <v>ART EDU.</v>
      </c>
      <c r="D536" s="1097"/>
      <c r="E536" s="1125"/>
      <c r="F536" s="1115" t="str">
        <f>IF(OR(C536="",$I513="NSO"),"",VLOOKUP($A508,'Result Entry'!$B$9:$EQ$108,138,0))</f>
        <v>0/100</v>
      </c>
      <c r="G536" s="1125"/>
      <c r="H536" s="1127" t="str">
        <f>IF(OR(C536="",$I513="NSO"),"",VLOOKUP($A508,'Result Entry'!$B$9:$EQ$108,100,0))</f>
        <v/>
      </c>
      <c r="I536" s="996"/>
      <c r="J536" s="997"/>
      <c r="K536" s="997"/>
      <c r="L536" s="997"/>
      <c r="M536" s="998"/>
      <c r="N536" s="1059"/>
    </row>
    <row r="537" spans="1:14" s="114" customFormat="1" ht="18.75" customHeight="1">
      <c r="A537" s="392"/>
      <c r="B537" s="393"/>
      <c r="C537" s="1096" t="str">
        <f>'Result Entry'!$CX$3</f>
        <v>H&amp;P. EDU.</v>
      </c>
      <c r="D537" s="1097"/>
      <c r="E537" s="1125"/>
      <c r="F537" s="1115" t="str">
        <f>IF(OR(C537="",$I513="NSO"),"",VLOOKUP($A508,'Result Entry'!$B$9:$EQ$108,142,0))</f>
        <v>0/100</v>
      </c>
      <c r="G537" s="1125"/>
      <c r="H537" s="1127" t="str">
        <f>IF(OR(C537="",$I513="NSO"),"",VLOOKUP($A508,'Result Entry'!$B$9:$EQ$108,108,0))</f>
        <v/>
      </c>
      <c r="I537" s="999"/>
      <c r="J537" s="1000"/>
      <c r="K537" s="1000"/>
      <c r="L537" s="1000"/>
      <c r="M537" s="1001"/>
      <c r="N537" s="1059"/>
    </row>
    <row r="538" spans="1:14" s="114" customFormat="1" ht="23.25" customHeight="1" thickBot="1">
      <c r="A538" s="392"/>
      <c r="B538" s="393" t="s">
        <v>91</v>
      </c>
      <c r="C538" s="1128">
        <f>'Result Entry'!$DF$3</f>
        <v>0</v>
      </c>
      <c r="D538" s="1129"/>
      <c r="E538" s="1130"/>
      <c r="F538" s="1115" t="str">
        <f>IF(OR(C538="",$I513="NSO"),"",VLOOKUP($A508,'Result Entry'!$B$9:$EQ$108,146,0))</f>
        <v>0/0</v>
      </c>
      <c r="G538" s="1125"/>
      <c r="H538" s="1131" t="str">
        <f>IF(OR(C538="",$I513="NSO"),"",VLOOKUP($A508,'Result Entry'!$B$9:$EQ$108,116,0))</f>
        <v/>
      </c>
      <c r="I538" s="1135" t="s">
        <v>86</v>
      </c>
      <c r="J538" s="1136"/>
      <c r="K538" s="1137"/>
      <c r="L538" s="1138"/>
      <c r="M538" s="1139"/>
      <c r="N538" s="1059"/>
    </row>
    <row r="539" spans="1:14" s="114" customFormat="1" ht="23.25" customHeight="1">
      <c r="A539" s="392"/>
      <c r="B539" s="393" t="s">
        <v>91</v>
      </c>
      <c r="C539" s="1005" t="s">
        <v>74</v>
      </c>
      <c r="D539" s="1006"/>
      <c r="E539" s="1006"/>
      <c r="F539" s="1006"/>
      <c r="G539" s="1006"/>
      <c r="H539" s="1007"/>
      <c r="I539" s="1143" t="s">
        <v>184</v>
      </c>
      <c r="J539" s="1144"/>
      <c r="K539" s="1140"/>
      <c r="L539" s="1141"/>
      <c r="M539" s="1142"/>
      <c r="N539" s="1059"/>
    </row>
    <row r="540" spans="1:14" s="114" customFormat="1" ht="23.25" customHeight="1">
      <c r="A540" s="392"/>
      <c r="B540" s="393" t="s">
        <v>91</v>
      </c>
      <c r="C540" s="399" t="s">
        <v>37</v>
      </c>
      <c r="D540" s="1008" t="s">
        <v>80</v>
      </c>
      <c r="E540" s="1009"/>
      <c r="F540" s="1008" t="s">
        <v>81</v>
      </c>
      <c r="G540" s="1010"/>
      <c r="H540" s="1011"/>
      <c r="I540" s="1145" t="s">
        <v>185</v>
      </c>
      <c r="J540" s="1146"/>
      <c r="K540" s="1002"/>
      <c r="L540" s="1003"/>
      <c r="M540" s="1004"/>
      <c r="N540" s="1059"/>
    </row>
    <row r="541" spans="1:14" s="114" customFormat="1" ht="18.75" customHeight="1">
      <c r="A541" s="392"/>
      <c r="B541" s="393" t="s">
        <v>91</v>
      </c>
      <c r="C541" s="1114" t="s">
        <v>75</v>
      </c>
      <c r="D541" s="1115" t="s">
        <v>164</v>
      </c>
      <c r="E541" s="1116"/>
      <c r="F541" s="1115" t="s">
        <v>82</v>
      </c>
      <c r="G541" s="1117"/>
      <c r="H541" s="1118"/>
      <c r="I541" s="971" t="s">
        <v>87</v>
      </c>
      <c r="J541" s="972"/>
      <c r="K541" s="972"/>
      <c r="L541" s="972"/>
      <c r="M541" s="973"/>
      <c r="N541" s="1059"/>
    </row>
    <row r="542" spans="1:14" s="114" customFormat="1" ht="18.75" customHeight="1">
      <c r="A542" s="392"/>
      <c r="B542" s="393" t="s">
        <v>91</v>
      </c>
      <c r="C542" s="1119" t="s">
        <v>76</v>
      </c>
      <c r="D542" s="1115" t="s">
        <v>165</v>
      </c>
      <c r="E542" s="1116"/>
      <c r="F542" s="1115" t="s">
        <v>83</v>
      </c>
      <c r="G542" s="1117"/>
      <c r="H542" s="1118"/>
      <c r="I542" s="974"/>
      <c r="J542" s="975"/>
      <c r="K542" s="975"/>
      <c r="L542" s="975"/>
      <c r="M542" s="976"/>
      <c r="N542" s="1059"/>
    </row>
    <row r="543" spans="1:14" s="114" customFormat="1" ht="18.75" customHeight="1">
      <c r="A543" s="392"/>
      <c r="B543" s="393" t="s">
        <v>91</v>
      </c>
      <c r="C543" s="1119" t="s">
        <v>78</v>
      </c>
      <c r="D543" s="1115" t="s">
        <v>166</v>
      </c>
      <c r="E543" s="1116"/>
      <c r="F543" s="1115" t="s">
        <v>84</v>
      </c>
      <c r="G543" s="1117"/>
      <c r="H543" s="1118"/>
      <c r="I543" s="974"/>
      <c r="J543" s="975"/>
      <c r="K543" s="975"/>
      <c r="L543" s="975"/>
      <c r="M543" s="976"/>
      <c r="N543" s="1059"/>
    </row>
    <row r="544" spans="1:14" s="114" customFormat="1" ht="18.75" customHeight="1">
      <c r="A544" s="392"/>
      <c r="B544" s="393" t="s">
        <v>91</v>
      </c>
      <c r="C544" s="1119" t="s">
        <v>77</v>
      </c>
      <c r="D544" s="1115" t="s">
        <v>167</v>
      </c>
      <c r="E544" s="1116"/>
      <c r="F544" s="1115" t="s">
        <v>169</v>
      </c>
      <c r="G544" s="1117"/>
      <c r="H544" s="1118"/>
      <c r="I544" s="977"/>
      <c r="J544" s="978"/>
      <c r="K544" s="978"/>
      <c r="L544" s="978"/>
      <c r="M544" s="979"/>
      <c r="N544" s="1059"/>
    </row>
    <row r="545" spans="1:14" s="114" customFormat="1" ht="18.75" customHeight="1" thickBot="1">
      <c r="A545" s="392"/>
      <c r="B545" s="400" t="s">
        <v>91</v>
      </c>
      <c r="C545" s="1120" t="s">
        <v>79</v>
      </c>
      <c r="D545" s="1121" t="s">
        <v>168</v>
      </c>
      <c r="E545" s="1122"/>
      <c r="F545" s="1121" t="s">
        <v>85</v>
      </c>
      <c r="G545" s="1123"/>
      <c r="H545" s="1124"/>
      <c r="I545" s="1132" t="s">
        <v>118</v>
      </c>
      <c r="J545" s="1133"/>
      <c r="K545" s="1133"/>
      <c r="L545" s="1133"/>
      <c r="M545" s="1134"/>
      <c r="N545" s="1059"/>
    </row>
    <row r="546" spans="1:14" s="114" customFormat="1" ht="11.25" customHeight="1" thickBot="1">
      <c r="A546" s="980"/>
      <c r="B546" s="980"/>
      <c r="C546" s="980"/>
      <c r="D546" s="980"/>
      <c r="E546" s="980"/>
      <c r="F546" s="980"/>
      <c r="G546" s="980"/>
      <c r="H546" s="980"/>
      <c r="I546" s="980"/>
      <c r="J546" s="980"/>
      <c r="K546" s="980"/>
      <c r="L546" s="980"/>
      <c r="M546" s="980"/>
      <c r="N546" s="1059"/>
    </row>
    <row r="547" spans="1:14" s="391" customFormat="1" ht="25.5" customHeight="1" thickBot="1">
      <c r="A547" s="403">
        <f>A508+1</f>
        <v>15</v>
      </c>
      <c r="B547" s="1056" t="str">
        <f>B508</f>
        <v>Department Of Sanskrit Education, Rajasthan</v>
      </c>
      <c r="C547" s="1057"/>
      <c r="D547" s="1057"/>
      <c r="E547" s="1057"/>
      <c r="F547" s="1057"/>
      <c r="G547" s="1057"/>
      <c r="H547" s="1057"/>
      <c r="I547" s="1057"/>
      <c r="J547" s="1057"/>
      <c r="K547" s="1057"/>
      <c r="L547" s="1057"/>
      <c r="M547" s="1058"/>
      <c r="N547" s="1059"/>
    </row>
    <row r="548" spans="1:14" ht="60" customHeight="1">
      <c r="A548" s="15"/>
      <c r="B548" s="1060">
        <f>IF(I552&gt;0,CONCATENATE(C552,I552),0)</f>
        <v>0</v>
      </c>
      <c r="C548" s="1062"/>
      <c r="D548" s="1064" t="str">
        <f>Master!$E$8</f>
        <v>Govt.Sr.Sec.Sch. Raimalwada</v>
      </c>
      <c r="E548" s="1065"/>
      <c r="F548" s="1065"/>
      <c r="G548" s="1065"/>
      <c r="H548" s="1065"/>
      <c r="I548" s="1065"/>
      <c r="J548" s="1065"/>
      <c r="K548" s="1065"/>
      <c r="L548" s="1065"/>
      <c r="M548" s="1066"/>
      <c r="N548" s="1059"/>
    </row>
    <row r="549" spans="1:14" ht="35.25" customHeight="1" thickBot="1">
      <c r="A549" s="15"/>
      <c r="B549" s="1061"/>
      <c r="C549" s="1063"/>
      <c r="D549" s="1067" t="str">
        <f>Master!$E$11</f>
        <v>P.S.-Bapini (Jodhpur)</v>
      </c>
      <c r="E549" s="1067"/>
      <c r="F549" s="1067"/>
      <c r="G549" s="1067"/>
      <c r="H549" s="1067"/>
      <c r="I549" s="1067"/>
      <c r="J549" s="1067"/>
      <c r="K549" s="1067"/>
      <c r="L549" s="1067"/>
      <c r="M549" s="1068"/>
      <c r="N549" s="1059"/>
    </row>
    <row r="550" spans="1:14" ht="31.5" customHeight="1">
      <c r="A550" s="15"/>
      <c r="B550" s="402"/>
      <c r="C550" s="1069" t="s">
        <v>60</v>
      </c>
      <c r="D550" s="1070"/>
      <c r="E550" s="1070"/>
      <c r="F550" s="1070"/>
      <c r="G550" s="1070"/>
      <c r="H550" s="1070"/>
      <c r="I550" s="1071"/>
      <c r="J550" s="1072" t="s">
        <v>88</v>
      </c>
      <c r="K550" s="1072"/>
      <c r="L550" s="1073">
        <f>Master!$E$14</f>
        <v>810000000</v>
      </c>
      <c r="M550" s="1074"/>
      <c r="N550" s="1059"/>
    </row>
    <row r="551" spans="1:14" ht="18" customHeight="1" thickBot="1">
      <c r="A551" s="15"/>
      <c r="B551" s="188"/>
      <c r="C551" s="1069"/>
      <c r="D551" s="1070"/>
      <c r="E551" s="1070"/>
      <c r="F551" s="1070"/>
      <c r="G551" s="1070"/>
      <c r="H551" s="1070"/>
      <c r="I551" s="1071"/>
      <c r="J551" s="1075" t="s">
        <v>61</v>
      </c>
      <c r="K551" s="1076"/>
      <c r="L551" s="1079" t="str">
        <f>Master!$E$6</f>
        <v>2022-23</v>
      </c>
      <c r="M551" s="1080"/>
      <c r="N551" s="1059"/>
    </row>
    <row r="552" spans="1:14" ht="20.25" customHeight="1" thickBot="1">
      <c r="A552" s="15"/>
      <c r="B552" s="188"/>
      <c r="C552" s="1160" t="s">
        <v>119</v>
      </c>
      <c r="D552" s="1161"/>
      <c r="E552" s="1161"/>
      <c r="F552" s="1161"/>
      <c r="G552" s="1161"/>
      <c r="H552" s="1161"/>
      <c r="I552" s="1162">
        <f>VLOOKUP($A547,'Result Entry'!$B$9:$F$108,5,0)</f>
        <v>0</v>
      </c>
      <c r="J552" s="1077"/>
      <c r="K552" s="1078"/>
      <c r="L552" s="1081"/>
      <c r="M552" s="1082"/>
      <c r="N552" s="1059"/>
    </row>
    <row r="553" spans="1:14" s="114" customFormat="1" ht="19.5" customHeight="1">
      <c r="A553" s="392"/>
      <c r="B553" s="393" t="s">
        <v>91</v>
      </c>
      <c r="C553" s="1090" t="s">
        <v>21</v>
      </c>
      <c r="D553" s="1091"/>
      <c r="E553" s="1091"/>
      <c r="F553" s="1092"/>
      <c r="G553" s="1093" t="s">
        <v>1</v>
      </c>
      <c r="H553" s="1094">
        <f>VLOOKUP($A547,'Result Entry'!$B$9:$EQ$108,3,0)</f>
        <v>0</v>
      </c>
      <c r="I553" s="1094"/>
      <c r="J553" s="1094"/>
      <c r="K553" s="1094"/>
      <c r="L553" s="1094"/>
      <c r="M553" s="1095"/>
      <c r="N553" s="1059"/>
    </row>
    <row r="554" spans="1:14" s="114" customFormat="1" ht="19.5" customHeight="1">
      <c r="A554" s="392"/>
      <c r="B554" s="393" t="s">
        <v>91</v>
      </c>
      <c r="C554" s="1096" t="s">
        <v>23</v>
      </c>
      <c r="D554" s="1097"/>
      <c r="E554" s="1097"/>
      <c r="F554" s="1098"/>
      <c r="G554" s="1099" t="s">
        <v>1</v>
      </c>
      <c r="H554" s="1100">
        <f>VLOOKUP($A547,'Result Entry'!$B$9:$EQ$108,6,0)</f>
        <v>0</v>
      </c>
      <c r="I554" s="1100"/>
      <c r="J554" s="1100"/>
      <c r="K554" s="1100"/>
      <c r="L554" s="1100"/>
      <c r="M554" s="1101"/>
      <c r="N554" s="1059"/>
    </row>
    <row r="555" spans="1:14" s="114" customFormat="1" ht="19.5" customHeight="1">
      <c r="A555" s="392"/>
      <c r="B555" s="393" t="s">
        <v>91</v>
      </c>
      <c r="C555" s="1096" t="s">
        <v>24</v>
      </c>
      <c r="D555" s="1097"/>
      <c r="E555" s="1097"/>
      <c r="F555" s="1098"/>
      <c r="G555" s="1099" t="s">
        <v>1</v>
      </c>
      <c r="H555" s="1100">
        <f>VLOOKUP($A547,'Result Entry'!$B$9:$EQ$108,7,0)</f>
        <v>0</v>
      </c>
      <c r="I555" s="1100"/>
      <c r="J555" s="1100"/>
      <c r="K555" s="1100"/>
      <c r="L555" s="1100"/>
      <c r="M555" s="1101"/>
      <c r="N555" s="1059"/>
    </row>
    <row r="556" spans="1:14" s="114" customFormat="1" ht="19.5" customHeight="1">
      <c r="A556" s="392"/>
      <c r="B556" s="393" t="s">
        <v>91</v>
      </c>
      <c r="C556" s="1096" t="s">
        <v>62</v>
      </c>
      <c r="D556" s="1097"/>
      <c r="E556" s="1097"/>
      <c r="F556" s="1098"/>
      <c r="G556" s="1099" t="s">
        <v>1</v>
      </c>
      <c r="H556" s="1100">
        <f>VLOOKUP($A547,'Result Entry'!$B$9:$EQ$108,8,0)</f>
        <v>0</v>
      </c>
      <c r="I556" s="1100"/>
      <c r="J556" s="1100"/>
      <c r="K556" s="1100"/>
      <c r="L556" s="1100"/>
      <c r="M556" s="1101"/>
      <c r="N556" s="1059"/>
    </row>
    <row r="557" spans="1:14" s="114" customFormat="1" ht="19.5" customHeight="1">
      <c r="A557" s="392"/>
      <c r="B557" s="393" t="s">
        <v>91</v>
      </c>
      <c r="C557" s="1096" t="s">
        <v>63</v>
      </c>
      <c r="D557" s="1097"/>
      <c r="E557" s="1097"/>
      <c r="F557" s="1098"/>
      <c r="G557" s="1099" t="s">
        <v>1</v>
      </c>
      <c r="H557" s="1102" t="str">
        <f>CONCATENATE('Result Entry'!$F$4,'Result Entry'!$I$4)</f>
        <v>2(A)</v>
      </c>
      <c r="I557" s="1100"/>
      <c r="J557" s="1100"/>
      <c r="K557" s="1100"/>
      <c r="L557" s="1100"/>
      <c r="M557" s="1101"/>
      <c r="N557" s="1059"/>
    </row>
    <row r="558" spans="1:14" s="114" customFormat="1" ht="19.5" customHeight="1" thickBot="1">
      <c r="A558" s="392"/>
      <c r="B558" s="393" t="s">
        <v>91</v>
      </c>
      <c r="C558" s="1103" t="s">
        <v>26</v>
      </c>
      <c r="D558" s="1104"/>
      <c r="E558" s="1104"/>
      <c r="F558" s="1105"/>
      <c r="G558" s="1106" t="s">
        <v>1</v>
      </c>
      <c r="H558" s="1107">
        <f>VLOOKUP($A547,'Result Entry'!$B$9:$EQ$108,9,0)</f>
        <v>0</v>
      </c>
      <c r="I558" s="1107"/>
      <c r="J558" s="1107"/>
      <c r="K558" s="1107"/>
      <c r="L558" s="1107"/>
      <c r="M558" s="1108"/>
      <c r="N558" s="1059"/>
    </row>
    <row r="559" spans="1:14" s="114" customFormat="1" ht="37.5" customHeight="1">
      <c r="A559" s="392"/>
      <c r="B559" s="394" t="s">
        <v>91</v>
      </c>
      <c r="C559" s="1005" t="s">
        <v>64</v>
      </c>
      <c r="D559" s="1038"/>
      <c r="E559" s="498" t="str">
        <f>'Result Entry'!$K$6</f>
        <v>First Test</v>
      </c>
      <c r="F559" s="499" t="str">
        <f>'Result Entry'!$L$6</f>
        <v>Second Test</v>
      </c>
      <c r="G559" s="499" t="str">
        <f>'Result Entry'!$M$6</f>
        <v>Third Test</v>
      </c>
      <c r="H559" s="1083" t="s">
        <v>65</v>
      </c>
      <c r="I559" s="1085" t="s">
        <v>183</v>
      </c>
      <c r="J559" s="493" t="s">
        <v>32</v>
      </c>
      <c r="K559" s="1039" t="s">
        <v>112</v>
      </c>
      <c r="L559" s="1040"/>
      <c r="M559" s="1084" t="s">
        <v>113</v>
      </c>
      <c r="N559" s="1059"/>
    </row>
    <row r="560" spans="1:14" s="114" customFormat="1" ht="22.5" customHeight="1" thickBot="1">
      <c r="A560" s="392"/>
      <c r="B560" s="394" t="s">
        <v>91</v>
      </c>
      <c r="C560" s="1041" t="s">
        <v>66</v>
      </c>
      <c r="D560" s="1042"/>
      <c r="E560" s="504">
        <f>'Result Entry'!$K$7</f>
        <v>10</v>
      </c>
      <c r="F560" s="505">
        <f>'Result Entry'!$L$7</f>
        <v>10</v>
      </c>
      <c r="G560" s="545">
        <f>'Result Entry'!$M$7</f>
        <v>10</v>
      </c>
      <c r="H560" s="506">
        <f>'Result Entry'!$R$7</f>
        <v>70</v>
      </c>
      <c r="I560" s="507">
        <f>SUM(E560:H560)</f>
        <v>100</v>
      </c>
      <c r="J560" s="508">
        <f>'Result Entry'!$V$7</f>
        <v>100</v>
      </c>
      <c r="K560" s="1043">
        <f>I560+J560</f>
        <v>200</v>
      </c>
      <c r="L560" s="1044"/>
      <c r="M560" s="1086" t="s">
        <v>36</v>
      </c>
      <c r="N560" s="1059"/>
    </row>
    <row r="561" spans="1:14" s="114" customFormat="1" ht="22.5" customHeight="1">
      <c r="A561" s="392"/>
      <c r="B561" s="394" t="s">
        <v>91</v>
      </c>
      <c r="C561" s="1045" t="str">
        <f>'Result Entry'!$K$3</f>
        <v>Hindi</v>
      </c>
      <c r="D561" s="1046"/>
      <c r="E561" s="500">
        <f>IF(OR(C561="",$I552="NSO"),"",VLOOKUP($A547,'Result Entry'!$B$9:$EQ$108,10,0))</f>
        <v>0</v>
      </c>
      <c r="F561" s="501">
        <f>IF(OR(C561="",$I552="NSO"),"",VLOOKUP($A547,'Result Entry'!$B$9:$EQ$108,11,0))</f>
        <v>0</v>
      </c>
      <c r="G561" s="544">
        <f>IF(OR(C561="",$I552="NSO"),"",VLOOKUP($A547,'Result Entry'!$B$9:$EQ$108,12,0))</f>
        <v>0</v>
      </c>
      <c r="H561" s="494">
        <f>IF(OR(C561="",$I552="NSO"),"",VLOOKUP($A547,'Result Entry'!$B$9:$EQ$108,17,0))</f>
        <v>0</v>
      </c>
      <c r="I561" s="395">
        <f t="shared" ref="I561:I565" si="42">SUM(E561:H561)</f>
        <v>0</v>
      </c>
      <c r="J561" s="495">
        <f>IF(OR(C561="",$I552="NSO"),"",VLOOKUP($A547,'Result Entry'!$B$9:$EQ$108,21,0))</f>
        <v>0</v>
      </c>
      <c r="K561" s="1047">
        <f>SUM(I561,J561)</f>
        <v>0</v>
      </c>
      <c r="L561" s="1048"/>
      <c r="M561" s="396" t="str">
        <f>IF(OR(C561="",$I552="NSO"),"",VLOOKUP($A547,'Result Entry'!$B$9:$EQ$108,24,0))</f>
        <v/>
      </c>
      <c r="N561" s="1059"/>
    </row>
    <row r="562" spans="1:14" s="114" customFormat="1" ht="22.5" customHeight="1">
      <c r="A562" s="392"/>
      <c r="B562" s="394" t="s">
        <v>91</v>
      </c>
      <c r="C562" s="990" t="str">
        <f>'Result Entry'!$Z$3</f>
        <v>Mathematics</v>
      </c>
      <c r="D562" s="1049"/>
      <c r="E562" s="502">
        <f>IF(OR(C562="",$I552="NSO"),"",VLOOKUP($A547,'Result Entry'!$B$9:$EQ$108,25,0))</f>
        <v>0</v>
      </c>
      <c r="F562" s="503">
        <f>IF(OR(C562="",$I552="NSO"),"",VLOOKUP($A547,'Result Entry'!$B$9:$EQ$108,26,0))</f>
        <v>0</v>
      </c>
      <c r="G562" s="542">
        <f>IF(OR(C562="",$I552="NSO"),"",VLOOKUP($A547,'Result Entry'!$B$9:$EQ$108,27,0))</f>
        <v>0</v>
      </c>
      <c r="H562" s="494">
        <f>IF(OR(C562="",$I552="NSO"),"",VLOOKUP($A547,'Result Entry'!$B$9:$EQ$108,32,0))</f>
        <v>0</v>
      </c>
      <c r="I562" s="395">
        <f t="shared" si="42"/>
        <v>0</v>
      </c>
      <c r="J562" s="495">
        <f>IF(OR(C562="",$I552="NSO"),"",VLOOKUP($A547,'Result Entry'!$B$9:$EQ$108,36,0))</f>
        <v>0</v>
      </c>
      <c r="K562" s="1050">
        <f t="shared" ref="K562:K567" si="43">SUM(I562,J562)</f>
        <v>0</v>
      </c>
      <c r="L562" s="1051"/>
      <c r="M562" s="396" t="str">
        <f>IF(OR(C562="",$I552="NSO"),"",VLOOKUP($A547,'Result Entry'!$B$9:$EQ$108,39,0))</f>
        <v/>
      </c>
      <c r="N562" s="1059"/>
    </row>
    <row r="563" spans="1:14" s="114" customFormat="1" ht="22.5" customHeight="1" thickBot="1">
      <c r="A563" s="392"/>
      <c r="B563" s="394" t="s">
        <v>91</v>
      </c>
      <c r="C563" s="1052" t="str">
        <f>'Result Entry'!$BD$3</f>
        <v>Env. Study</v>
      </c>
      <c r="D563" s="1053"/>
      <c r="E563" s="509">
        <f>IF(OR(C563="",$I552="NSO"),"",VLOOKUP($A547,'Result Entry'!$B$9:$EQ$108,55,0))</f>
        <v>0</v>
      </c>
      <c r="F563" s="510">
        <f>IF(OR(C563="",$I552="NSO"),"",VLOOKUP($A547,'Result Entry'!$B$9:$EQ$108,56,0))</f>
        <v>0</v>
      </c>
      <c r="G563" s="511">
        <f>IF(OR(C563="",$I552="NSO"),"",VLOOKUP($A547,'Result Entry'!$B$9:$EQ$108,57,0))</f>
        <v>0</v>
      </c>
      <c r="H563" s="512">
        <f>IF(OR(C561="",$I552="NSO"),"",VLOOKUP($A547,'Result Entry'!$B$9:$EQ$108,62,0))</f>
        <v>0</v>
      </c>
      <c r="I563" s="513">
        <f t="shared" si="42"/>
        <v>0</v>
      </c>
      <c r="J563" s="514">
        <f>IF(OR(C562="",$I552="NSO"),"",VLOOKUP($A547,'Result Entry'!$B$9:$EQ$108,66,0))</f>
        <v>0</v>
      </c>
      <c r="K563" s="1054">
        <f t="shared" si="43"/>
        <v>0</v>
      </c>
      <c r="L563" s="1055"/>
      <c r="M563" s="515" t="str">
        <f>IF(OR(C562="",$I552="NSO"),"",VLOOKUP($A547,'Result Entry'!$B$9:$EQ$108,69,0))</f>
        <v/>
      </c>
      <c r="N563" s="1059"/>
    </row>
    <row r="564" spans="1:14" s="114" customFormat="1" ht="22.5" customHeight="1">
      <c r="A564" s="392"/>
      <c r="B564" s="394" t="s">
        <v>91</v>
      </c>
      <c r="C564" s="1016" t="s">
        <v>66</v>
      </c>
      <c r="D564" s="1017"/>
      <c r="E564" s="519">
        <f>'Result Entry'!$AO$7</f>
        <v>5</v>
      </c>
      <c r="F564" s="520">
        <f>'Result Entry'!$AP$7</f>
        <v>5</v>
      </c>
      <c r="G564" s="541">
        <f>'Result Entry'!$AQ$7</f>
        <v>5</v>
      </c>
      <c r="H564" s="521">
        <f>'Result Entry'!$AV$7</f>
        <v>35</v>
      </c>
      <c r="I564" s="522">
        <f t="shared" si="42"/>
        <v>50</v>
      </c>
      <c r="J564" s="523">
        <f>'Result Entry'!$AZ$7</f>
        <v>50</v>
      </c>
      <c r="K564" s="1018">
        <f t="shared" si="43"/>
        <v>100</v>
      </c>
      <c r="L564" s="1019"/>
      <c r="M564" s="1087" t="s">
        <v>36</v>
      </c>
      <c r="N564" s="1059"/>
    </row>
    <row r="565" spans="1:14" s="114" customFormat="1" ht="22.5" customHeight="1" thickBot="1">
      <c r="A565" s="392"/>
      <c r="B565" s="394" t="s">
        <v>91</v>
      </c>
      <c r="C565" s="1012" t="str">
        <f>'Result Entry'!$AO$3</f>
        <v>English</v>
      </c>
      <c r="D565" s="1013"/>
      <c r="E565" s="517">
        <f>IF(OR(C565="",$I552="NSO"),"",VLOOKUP($A547,'Result Entry'!$B$9:$EQ$108,40,0))</f>
        <v>0</v>
      </c>
      <c r="F565" s="518">
        <f>IF(OR(C565="",$I552="NSO"),"",VLOOKUP($A547,'Result Entry'!$B$9:$EQ$108,41,0))</f>
        <v>0</v>
      </c>
      <c r="G565" s="546">
        <f>IF(OR(C565="",$I552="NSO"),"",VLOOKUP($A547,'Result Entry'!$B$9:$EQ$108,42,0))</f>
        <v>0</v>
      </c>
      <c r="H565" s="401">
        <f>IF(OR(C565="",$I552="NSO"),"",VLOOKUP($A547,'Result Entry'!$B$9:$EQ$108,47,0))</f>
        <v>0</v>
      </c>
      <c r="I565" s="496">
        <f t="shared" si="42"/>
        <v>0</v>
      </c>
      <c r="J565" s="497">
        <f>IF(OR(C565="",$I552="NSO"),"",VLOOKUP($A547,'Result Entry'!$B$9:$EQ$108,51,0))</f>
        <v>0</v>
      </c>
      <c r="K565" s="1014">
        <f t="shared" si="43"/>
        <v>0</v>
      </c>
      <c r="L565" s="1015"/>
      <c r="M565" s="516" t="str">
        <f>IF(OR(C565="",$I552="NSO"),"",VLOOKUP($A547,'Result Entry'!$B$9:$EQ$108,54,0))</f>
        <v/>
      </c>
      <c r="N565" s="1059"/>
    </row>
    <row r="566" spans="1:14" s="114" customFormat="1" ht="22.5" customHeight="1">
      <c r="A566" s="392"/>
      <c r="B566" s="394" t="s">
        <v>91</v>
      </c>
      <c r="C566" s="1016" t="s">
        <v>66</v>
      </c>
      <c r="D566" s="1017"/>
      <c r="E566" s="519">
        <f>'Result Entry'!$BS$7</f>
        <v>10</v>
      </c>
      <c r="F566" s="520">
        <f>'Result Entry'!$BT$7</f>
        <v>10</v>
      </c>
      <c r="G566" s="541">
        <f>'Result Entry'!$BU$7</f>
        <v>10</v>
      </c>
      <c r="H566" s="521">
        <f>'Result Entry'!$BZ$7</f>
        <v>70</v>
      </c>
      <c r="I566" s="522">
        <f>SUM(E566:H566)</f>
        <v>100</v>
      </c>
      <c r="J566" s="523">
        <f>'Result Entry'!$CD$7</f>
        <v>100</v>
      </c>
      <c r="K566" s="1018">
        <f t="shared" si="43"/>
        <v>200</v>
      </c>
      <c r="L566" s="1019"/>
      <c r="M566" s="1087" t="s">
        <v>36</v>
      </c>
      <c r="N566" s="1059"/>
    </row>
    <row r="567" spans="1:14" s="114" customFormat="1" ht="22.5" customHeight="1" thickBot="1">
      <c r="A567" s="392"/>
      <c r="B567" s="394" t="s">
        <v>91</v>
      </c>
      <c r="C567" s="1012" t="str">
        <f>'Result Entry'!$BS$3</f>
        <v>Sanskrit/Urdu</v>
      </c>
      <c r="D567" s="1013"/>
      <c r="E567" s="517">
        <f>IF(OR(C567="",$I552="NSO"),"",VLOOKUP($A547,'Result Entry'!$B$9:$EQ$108,70,0))</f>
        <v>0</v>
      </c>
      <c r="F567" s="518">
        <f>IF(OR(C567="",$I552="NSO"),"",VLOOKUP($A547,'Result Entry'!$B$9:$EQ$108,71,0))</f>
        <v>0</v>
      </c>
      <c r="G567" s="546">
        <f>IF(OR(C567="",$I552="NSO"),"",VLOOKUP($A547,'Result Entry'!$B$9:$EQ$108,72,0))</f>
        <v>0</v>
      </c>
      <c r="H567" s="401">
        <f>IF(OR(C567="",$I552="NSO"),"",VLOOKUP($A547,'Result Entry'!$B$9:$EQ$108,77,0))</f>
        <v>0</v>
      </c>
      <c r="I567" s="496">
        <f t="shared" ref="I567" si="44">SUM(E567:H567)</f>
        <v>0</v>
      </c>
      <c r="J567" s="497">
        <f>IF(OR(C567="",$I552="NSO"),"",VLOOKUP($A547,'Result Entry'!$B$9:$EQ$108,81,0))</f>
        <v>0</v>
      </c>
      <c r="K567" s="1014">
        <f t="shared" si="43"/>
        <v>0</v>
      </c>
      <c r="L567" s="1015"/>
      <c r="M567" s="516" t="str">
        <f>IF(OR(C567="",$I552="NSO"),"",VLOOKUP($A547,'Result Entry'!$B$9:$EQ$108,84,0))</f>
        <v/>
      </c>
      <c r="N567" s="1059"/>
    </row>
    <row r="568" spans="1:14" s="114" customFormat="1" ht="14.25" customHeight="1" thickBot="1">
      <c r="A568" s="392"/>
      <c r="B568" s="394" t="s">
        <v>91</v>
      </c>
      <c r="C568" s="1020"/>
      <c r="D568" s="1021"/>
      <c r="E568" s="1021"/>
      <c r="F568" s="1021"/>
      <c r="G568" s="1021"/>
      <c r="H568" s="1021"/>
      <c r="I568" s="1021"/>
      <c r="J568" s="1021"/>
      <c r="K568" s="1021"/>
      <c r="L568" s="1021"/>
      <c r="M568" s="1022"/>
      <c r="N568" s="1059"/>
    </row>
    <row r="569" spans="1:14" s="114" customFormat="1" ht="39" customHeight="1">
      <c r="A569" s="392"/>
      <c r="B569" s="394" t="s">
        <v>91</v>
      </c>
      <c r="C569" s="1023" t="s">
        <v>114</v>
      </c>
      <c r="D569" s="1024"/>
      <c r="E569" s="1025"/>
      <c r="F569" s="1029" t="s">
        <v>115</v>
      </c>
      <c r="G569" s="1029"/>
      <c r="H569" s="1030" t="s">
        <v>116</v>
      </c>
      <c r="I569" s="1031"/>
      <c r="J569" s="397" t="s">
        <v>51</v>
      </c>
      <c r="K569" s="524" t="s">
        <v>117</v>
      </c>
      <c r="L569" s="543" t="s">
        <v>49</v>
      </c>
      <c r="M569" s="1089" t="s">
        <v>53</v>
      </c>
      <c r="N569" s="1059"/>
    </row>
    <row r="570" spans="1:14" s="114" customFormat="1" ht="18.75" customHeight="1" thickBot="1">
      <c r="A570" s="392"/>
      <c r="B570" s="394" t="s">
        <v>91</v>
      </c>
      <c r="C570" s="1026"/>
      <c r="D570" s="1027"/>
      <c r="E570" s="1028"/>
      <c r="F570" s="1109">
        <f>IF(OR($I552="",$I552="NSO"),"",VLOOKUP($A547,'Result Entry'!$B$9:$EQ$108,120,0))</f>
        <v>900</v>
      </c>
      <c r="G570" s="1110"/>
      <c r="H570" s="1109">
        <f>IF(OR($I552="",$I552="NSO"),"",VLOOKUP($A547,'Result Entry'!$B$9:$EQ$108,121,0))</f>
        <v>0</v>
      </c>
      <c r="I570" s="1110"/>
      <c r="J570" s="1111">
        <f>IF(OR($I552="",$I552="NSO"),"",VLOOKUP($A547,'Result Entry'!$B$9:$EQ$108,122,0))</f>
        <v>0</v>
      </c>
      <c r="K570" s="1112" t="str">
        <f>IF(OR($I552="",$I552="NSO"),"",VLOOKUP($A547,'Result Entry'!$B$9:$EQ$108,123,0))</f>
        <v/>
      </c>
      <c r="L570" s="1088" t="str">
        <f>IF(OR($I552="",$I552="NSO"),"",VLOOKUP($A547,'Result Entry'!$B$9:$EQ$108,124,0))</f>
        <v/>
      </c>
      <c r="M570" s="1113" t="str">
        <f>IF(OR($I552="",$I552="NSO"),"",VLOOKUP($A547,'Result Entry'!$B$9:$EQ$108,126,0))</f>
        <v/>
      </c>
      <c r="N570" s="1059"/>
    </row>
    <row r="571" spans="1:14" s="114" customFormat="1" ht="18.75" customHeight="1" thickBot="1">
      <c r="A571" s="392"/>
      <c r="B571" s="393" t="s">
        <v>91</v>
      </c>
      <c r="C571" s="1032"/>
      <c r="D571" s="1033"/>
      <c r="E571" s="1033"/>
      <c r="F571" s="1033"/>
      <c r="G571" s="1033"/>
      <c r="H571" s="1034"/>
      <c r="I571" s="1150" t="s">
        <v>71</v>
      </c>
      <c r="J571" s="1151"/>
      <c r="K571" s="1152">
        <f>IF(OR($I552="",$I552="NSO"),"",VLOOKUP($A547,'Result Entry'!$B$9:$EQ$108,117,0))</f>
        <v>0</v>
      </c>
      <c r="L571" s="1153" t="s">
        <v>90</v>
      </c>
      <c r="M571" s="1154"/>
      <c r="N571" s="1059"/>
    </row>
    <row r="572" spans="1:14" s="114" customFormat="1" ht="18.75" customHeight="1" thickBot="1">
      <c r="A572" s="392"/>
      <c r="B572" s="393" t="s">
        <v>91</v>
      </c>
      <c r="C572" s="1035" t="s">
        <v>70</v>
      </c>
      <c r="D572" s="1036"/>
      <c r="E572" s="1036"/>
      <c r="F572" s="1036"/>
      <c r="G572" s="1036"/>
      <c r="H572" s="1037"/>
      <c r="I572" s="1155" t="s">
        <v>72</v>
      </c>
      <c r="J572" s="1156"/>
      <c r="K572" s="1157">
        <f>IF(OR($I552="",$I552="NSO"),"",VLOOKUP($A547,'Result Entry'!$B$9:$EQ$108,118,0))</f>
        <v>0</v>
      </c>
      <c r="L572" s="1158" t="str">
        <f>IF(OR($I552="",$I552="NSO"),"",VLOOKUP($A547,'Result Entry'!$B$9:$EQ$108,119,0))</f>
        <v/>
      </c>
      <c r="M572" s="1159"/>
      <c r="N572" s="1059"/>
    </row>
    <row r="573" spans="1:14" s="114" customFormat="1" ht="18.75" customHeight="1" thickBot="1">
      <c r="A573" s="392"/>
      <c r="B573" s="393" t="s">
        <v>91</v>
      </c>
      <c r="C573" s="981" t="s">
        <v>64</v>
      </c>
      <c r="D573" s="982"/>
      <c r="E573" s="983"/>
      <c r="F573" s="984" t="s">
        <v>67</v>
      </c>
      <c r="G573" s="985"/>
      <c r="H573" s="398" t="s">
        <v>57</v>
      </c>
      <c r="I573" s="986" t="s">
        <v>73</v>
      </c>
      <c r="J573" s="987"/>
      <c r="K573" s="988">
        <f>IF(OR($I552="",$I552="NSO"),"",VLOOKUP($A547,'Result Entry'!$B$9:$EQ$108,127,0))</f>
        <v>0</v>
      </c>
      <c r="L573" s="988"/>
      <c r="M573" s="989"/>
      <c r="N573" s="1059"/>
    </row>
    <row r="574" spans="1:14" s="114" customFormat="1" ht="18.75" customHeight="1">
      <c r="A574" s="392"/>
      <c r="B574" s="393" t="s">
        <v>91</v>
      </c>
      <c r="C574" s="1096" t="str">
        <f>'Result Entry'!$CH$3</f>
        <v>WORK EXP.</v>
      </c>
      <c r="D574" s="1097"/>
      <c r="E574" s="1125"/>
      <c r="F574" s="1115" t="str">
        <f>IF(OR(C574="",$I552="NSO"),"",VLOOKUP($A547,'Result Entry'!$B$9:$EQ$108,134,0))</f>
        <v>0/100</v>
      </c>
      <c r="G574" s="1125"/>
      <c r="H574" s="1126" t="str">
        <f>IF(OR(C574="",$I552="NSO"),"",VLOOKUP($A547,'Result Entry'!$B$9:$EQ$108,92,0))</f>
        <v/>
      </c>
      <c r="I574" s="991" t="s">
        <v>93</v>
      </c>
      <c r="J574" s="992"/>
      <c r="K574" s="993">
        <f>'Result Entry'!$U$2</f>
        <v>45070</v>
      </c>
      <c r="L574" s="994"/>
      <c r="M574" s="995"/>
      <c r="N574" s="1059"/>
    </row>
    <row r="575" spans="1:14" s="114" customFormat="1" ht="18.75" customHeight="1">
      <c r="A575" s="392"/>
      <c r="B575" s="393" t="s">
        <v>91</v>
      </c>
      <c r="C575" s="1096" t="str">
        <f>'Result Entry'!$CP$3</f>
        <v>ART EDU.</v>
      </c>
      <c r="D575" s="1097"/>
      <c r="E575" s="1125"/>
      <c r="F575" s="1115" t="str">
        <f>IF(OR(C575="",$I552="NSO"),"",VLOOKUP($A547,'Result Entry'!$B$9:$EQ$108,138,0))</f>
        <v>0/100</v>
      </c>
      <c r="G575" s="1125"/>
      <c r="H575" s="1127" t="str">
        <f>IF(OR(C575="",$I552="NSO"),"",VLOOKUP($A547,'Result Entry'!$B$9:$EQ$108,100,0))</f>
        <v/>
      </c>
      <c r="I575" s="996"/>
      <c r="J575" s="997"/>
      <c r="K575" s="997"/>
      <c r="L575" s="997"/>
      <c r="M575" s="998"/>
      <c r="N575" s="1059"/>
    </row>
    <row r="576" spans="1:14" s="114" customFormat="1" ht="18.75" customHeight="1">
      <c r="A576" s="392"/>
      <c r="B576" s="393"/>
      <c r="C576" s="1096" t="str">
        <f>'Result Entry'!$CX$3</f>
        <v>H&amp;P. EDU.</v>
      </c>
      <c r="D576" s="1097"/>
      <c r="E576" s="1125"/>
      <c r="F576" s="1115" t="str">
        <f>IF(OR(C576="",$I552="NSO"),"",VLOOKUP($A547,'Result Entry'!$B$9:$EQ$108,142,0))</f>
        <v>0/100</v>
      </c>
      <c r="G576" s="1125"/>
      <c r="H576" s="1127" t="str">
        <f>IF(OR(C576="",$I552="NSO"),"",VLOOKUP($A547,'Result Entry'!$B$9:$EQ$108,108,0))</f>
        <v/>
      </c>
      <c r="I576" s="999"/>
      <c r="J576" s="1000"/>
      <c r="K576" s="1000"/>
      <c r="L576" s="1000"/>
      <c r="M576" s="1001"/>
      <c r="N576" s="1059"/>
    </row>
    <row r="577" spans="1:14" s="114" customFormat="1" ht="23.25" customHeight="1" thickBot="1">
      <c r="A577" s="392"/>
      <c r="B577" s="393" t="s">
        <v>91</v>
      </c>
      <c r="C577" s="1128">
        <f>'Result Entry'!$DF$3</f>
        <v>0</v>
      </c>
      <c r="D577" s="1129"/>
      <c r="E577" s="1130"/>
      <c r="F577" s="1115" t="str">
        <f>IF(OR(C577="",$I552="NSO"),"",VLOOKUP($A547,'Result Entry'!$B$9:$EQ$108,146,0))</f>
        <v>0/0</v>
      </c>
      <c r="G577" s="1125"/>
      <c r="H577" s="1131" t="str">
        <f>IF(OR(C577="",$I552="NSO"),"",VLOOKUP($A547,'Result Entry'!$B$9:$EQ$108,116,0))</f>
        <v/>
      </c>
      <c r="I577" s="1135" t="s">
        <v>86</v>
      </c>
      <c r="J577" s="1136"/>
      <c r="K577" s="1137"/>
      <c r="L577" s="1138"/>
      <c r="M577" s="1139"/>
      <c r="N577" s="1059"/>
    </row>
    <row r="578" spans="1:14" s="114" customFormat="1" ht="23.25" customHeight="1">
      <c r="A578" s="392"/>
      <c r="B578" s="393" t="s">
        <v>91</v>
      </c>
      <c r="C578" s="1005" t="s">
        <v>74</v>
      </c>
      <c r="D578" s="1006"/>
      <c r="E578" s="1006"/>
      <c r="F578" s="1006"/>
      <c r="G578" s="1006"/>
      <c r="H578" s="1007"/>
      <c r="I578" s="1143" t="s">
        <v>184</v>
      </c>
      <c r="J578" s="1144"/>
      <c r="K578" s="1140"/>
      <c r="L578" s="1141"/>
      <c r="M578" s="1142"/>
      <c r="N578" s="1059"/>
    </row>
    <row r="579" spans="1:14" s="114" customFormat="1" ht="23.25" customHeight="1">
      <c r="A579" s="392"/>
      <c r="B579" s="393" t="s">
        <v>91</v>
      </c>
      <c r="C579" s="399" t="s">
        <v>37</v>
      </c>
      <c r="D579" s="1008" t="s">
        <v>80</v>
      </c>
      <c r="E579" s="1009"/>
      <c r="F579" s="1008" t="s">
        <v>81</v>
      </c>
      <c r="G579" s="1010"/>
      <c r="H579" s="1011"/>
      <c r="I579" s="1145" t="s">
        <v>185</v>
      </c>
      <c r="J579" s="1146"/>
      <c r="K579" s="1002"/>
      <c r="L579" s="1003"/>
      <c r="M579" s="1004"/>
      <c r="N579" s="1059"/>
    </row>
    <row r="580" spans="1:14" s="114" customFormat="1" ht="18.75" customHeight="1">
      <c r="A580" s="392"/>
      <c r="B580" s="393" t="s">
        <v>91</v>
      </c>
      <c r="C580" s="1114" t="s">
        <v>75</v>
      </c>
      <c r="D580" s="1115" t="s">
        <v>164</v>
      </c>
      <c r="E580" s="1116"/>
      <c r="F580" s="1115" t="s">
        <v>82</v>
      </c>
      <c r="G580" s="1117"/>
      <c r="H580" s="1118"/>
      <c r="I580" s="971" t="s">
        <v>87</v>
      </c>
      <c r="J580" s="972"/>
      <c r="K580" s="972"/>
      <c r="L580" s="972"/>
      <c r="M580" s="973"/>
      <c r="N580" s="1059"/>
    </row>
    <row r="581" spans="1:14" s="114" customFormat="1" ht="18.75" customHeight="1">
      <c r="A581" s="392"/>
      <c r="B581" s="393" t="s">
        <v>91</v>
      </c>
      <c r="C581" s="1119" t="s">
        <v>76</v>
      </c>
      <c r="D581" s="1115" t="s">
        <v>165</v>
      </c>
      <c r="E581" s="1116"/>
      <c r="F581" s="1115" t="s">
        <v>83</v>
      </c>
      <c r="G581" s="1117"/>
      <c r="H581" s="1118"/>
      <c r="I581" s="974"/>
      <c r="J581" s="975"/>
      <c r="K581" s="975"/>
      <c r="L581" s="975"/>
      <c r="M581" s="976"/>
      <c r="N581" s="1059"/>
    </row>
    <row r="582" spans="1:14" s="114" customFormat="1" ht="18.75" customHeight="1">
      <c r="A582" s="392"/>
      <c r="B582" s="393" t="s">
        <v>91</v>
      </c>
      <c r="C582" s="1119" t="s">
        <v>78</v>
      </c>
      <c r="D582" s="1115" t="s">
        <v>166</v>
      </c>
      <c r="E582" s="1116"/>
      <c r="F582" s="1115" t="s">
        <v>84</v>
      </c>
      <c r="G582" s="1117"/>
      <c r="H582" s="1118"/>
      <c r="I582" s="974"/>
      <c r="J582" s="975"/>
      <c r="K582" s="975"/>
      <c r="L582" s="975"/>
      <c r="M582" s="976"/>
      <c r="N582" s="1059"/>
    </row>
    <row r="583" spans="1:14" s="114" customFormat="1" ht="18.75" customHeight="1">
      <c r="A583" s="392"/>
      <c r="B583" s="393" t="s">
        <v>91</v>
      </c>
      <c r="C583" s="1119" t="s">
        <v>77</v>
      </c>
      <c r="D583" s="1115" t="s">
        <v>167</v>
      </c>
      <c r="E583" s="1116"/>
      <c r="F583" s="1115" t="s">
        <v>169</v>
      </c>
      <c r="G583" s="1117"/>
      <c r="H583" s="1118"/>
      <c r="I583" s="977"/>
      <c r="J583" s="978"/>
      <c r="K583" s="978"/>
      <c r="L583" s="978"/>
      <c r="M583" s="979"/>
      <c r="N583" s="1059"/>
    </row>
    <row r="584" spans="1:14" s="114" customFormat="1" ht="18.75" customHeight="1" thickBot="1">
      <c r="A584" s="392"/>
      <c r="B584" s="400" t="s">
        <v>91</v>
      </c>
      <c r="C584" s="1120" t="s">
        <v>79</v>
      </c>
      <c r="D584" s="1121" t="s">
        <v>168</v>
      </c>
      <c r="E584" s="1122"/>
      <c r="F584" s="1121" t="s">
        <v>85</v>
      </c>
      <c r="G584" s="1123"/>
      <c r="H584" s="1124"/>
      <c r="I584" s="1132" t="s">
        <v>118</v>
      </c>
      <c r="J584" s="1133"/>
      <c r="K584" s="1133"/>
      <c r="L584" s="1133"/>
      <c r="M584" s="1134"/>
      <c r="N584" s="1059"/>
    </row>
    <row r="585" spans="1:14" s="114" customFormat="1" ht="11.25" customHeight="1" thickBot="1">
      <c r="A585" s="980"/>
      <c r="B585" s="980"/>
      <c r="C585" s="980"/>
      <c r="D585" s="980"/>
      <c r="E585" s="980"/>
      <c r="F585" s="980"/>
      <c r="G585" s="980"/>
      <c r="H585" s="980"/>
      <c r="I585" s="980"/>
      <c r="J585" s="980"/>
      <c r="K585" s="980"/>
      <c r="L585" s="980"/>
      <c r="M585" s="980"/>
      <c r="N585" s="1059"/>
    </row>
    <row r="586" spans="1:14" s="391" customFormat="1" ht="25.5" customHeight="1" thickBot="1">
      <c r="A586" s="403">
        <f>A547+1</f>
        <v>16</v>
      </c>
      <c r="B586" s="1056" t="str">
        <f>B547</f>
        <v>Department Of Sanskrit Education, Rajasthan</v>
      </c>
      <c r="C586" s="1057"/>
      <c r="D586" s="1057"/>
      <c r="E586" s="1057"/>
      <c r="F586" s="1057"/>
      <c r="G586" s="1057"/>
      <c r="H586" s="1057"/>
      <c r="I586" s="1057"/>
      <c r="J586" s="1057"/>
      <c r="K586" s="1057"/>
      <c r="L586" s="1057"/>
      <c r="M586" s="1058"/>
      <c r="N586" s="1059"/>
    </row>
    <row r="587" spans="1:14" ht="60" customHeight="1">
      <c r="A587" s="15"/>
      <c r="B587" s="1060">
        <f>IF(I591&gt;0,CONCATENATE(C591,I591),0)</f>
        <v>0</v>
      </c>
      <c r="C587" s="1062"/>
      <c r="D587" s="1064" t="str">
        <f>Master!$E$8</f>
        <v>Govt.Sr.Sec.Sch. Raimalwada</v>
      </c>
      <c r="E587" s="1065"/>
      <c r="F587" s="1065"/>
      <c r="G587" s="1065"/>
      <c r="H587" s="1065"/>
      <c r="I587" s="1065"/>
      <c r="J587" s="1065"/>
      <c r="K587" s="1065"/>
      <c r="L587" s="1065"/>
      <c r="M587" s="1066"/>
      <c r="N587" s="1059"/>
    </row>
    <row r="588" spans="1:14" ht="35.25" customHeight="1" thickBot="1">
      <c r="A588" s="15"/>
      <c r="B588" s="1061"/>
      <c r="C588" s="1063"/>
      <c r="D588" s="1067" t="str">
        <f>Master!$E$11</f>
        <v>P.S.-Bapini (Jodhpur)</v>
      </c>
      <c r="E588" s="1067"/>
      <c r="F588" s="1067"/>
      <c r="G588" s="1067"/>
      <c r="H588" s="1067"/>
      <c r="I588" s="1067"/>
      <c r="J588" s="1067"/>
      <c r="K588" s="1067"/>
      <c r="L588" s="1067"/>
      <c r="M588" s="1068"/>
      <c r="N588" s="1059"/>
    </row>
    <row r="589" spans="1:14" ht="31.5" customHeight="1">
      <c r="A589" s="15"/>
      <c r="B589" s="402"/>
      <c r="C589" s="1069" t="s">
        <v>60</v>
      </c>
      <c r="D589" s="1070"/>
      <c r="E589" s="1070"/>
      <c r="F589" s="1070"/>
      <c r="G589" s="1070"/>
      <c r="H589" s="1070"/>
      <c r="I589" s="1071"/>
      <c r="J589" s="1072" t="s">
        <v>88</v>
      </c>
      <c r="K589" s="1072"/>
      <c r="L589" s="1073">
        <f>Master!$E$14</f>
        <v>810000000</v>
      </c>
      <c r="M589" s="1074"/>
      <c r="N589" s="1059"/>
    </row>
    <row r="590" spans="1:14" ht="18" customHeight="1" thickBot="1">
      <c r="A590" s="15"/>
      <c r="B590" s="188"/>
      <c r="C590" s="1069"/>
      <c r="D590" s="1070"/>
      <c r="E590" s="1070"/>
      <c r="F590" s="1070"/>
      <c r="G590" s="1070"/>
      <c r="H590" s="1070"/>
      <c r="I590" s="1071"/>
      <c r="J590" s="1075" t="s">
        <v>61</v>
      </c>
      <c r="K590" s="1076"/>
      <c r="L590" s="1079" t="str">
        <f>Master!$E$6</f>
        <v>2022-23</v>
      </c>
      <c r="M590" s="1080"/>
      <c r="N590" s="1059"/>
    </row>
    <row r="591" spans="1:14" ht="20.25" customHeight="1" thickBot="1">
      <c r="A591" s="15"/>
      <c r="B591" s="188"/>
      <c r="C591" s="1160" t="s">
        <v>119</v>
      </c>
      <c r="D591" s="1161"/>
      <c r="E591" s="1161"/>
      <c r="F591" s="1161"/>
      <c r="G591" s="1161"/>
      <c r="H591" s="1161"/>
      <c r="I591" s="1162">
        <f>VLOOKUP($A586,'Result Entry'!$B$9:$F$108,5,0)</f>
        <v>0</v>
      </c>
      <c r="J591" s="1077"/>
      <c r="K591" s="1078"/>
      <c r="L591" s="1081"/>
      <c r="M591" s="1082"/>
      <c r="N591" s="1059"/>
    </row>
    <row r="592" spans="1:14" s="114" customFormat="1" ht="19.5" customHeight="1">
      <c r="A592" s="392"/>
      <c r="B592" s="393" t="s">
        <v>91</v>
      </c>
      <c r="C592" s="1090" t="s">
        <v>21</v>
      </c>
      <c r="D592" s="1091"/>
      <c r="E592" s="1091"/>
      <c r="F592" s="1092"/>
      <c r="G592" s="1093" t="s">
        <v>1</v>
      </c>
      <c r="H592" s="1094">
        <f>VLOOKUP($A586,'Result Entry'!$B$9:$EQ$108,3,0)</f>
        <v>0</v>
      </c>
      <c r="I592" s="1094"/>
      <c r="J592" s="1094"/>
      <c r="K592" s="1094"/>
      <c r="L592" s="1094"/>
      <c r="M592" s="1095"/>
      <c r="N592" s="1059"/>
    </row>
    <row r="593" spans="1:14" s="114" customFormat="1" ht="19.5" customHeight="1">
      <c r="A593" s="392"/>
      <c r="B593" s="393" t="s">
        <v>91</v>
      </c>
      <c r="C593" s="1096" t="s">
        <v>23</v>
      </c>
      <c r="D593" s="1097"/>
      <c r="E593" s="1097"/>
      <c r="F593" s="1098"/>
      <c r="G593" s="1099" t="s">
        <v>1</v>
      </c>
      <c r="H593" s="1100">
        <f>VLOOKUP($A586,'Result Entry'!$B$9:$EQ$108,6,0)</f>
        <v>0</v>
      </c>
      <c r="I593" s="1100"/>
      <c r="J593" s="1100"/>
      <c r="K593" s="1100"/>
      <c r="L593" s="1100"/>
      <c r="M593" s="1101"/>
      <c r="N593" s="1059"/>
    </row>
    <row r="594" spans="1:14" s="114" customFormat="1" ht="19.5" customHeight="1">
      <c r="A594" s="392"/>
      <c r="B594" s="393" t="s">
        <v>91</v>
      </c>
      <c r="C594" s="1096" t="s">
        <v>24</v>
      </c>
      <c r="D594" s="1097"/>
      <c r="E594" s="1097"/>
      <c r="F594" s="1098"/>
      <c r="G594" s="1099" t="s">
        <v>1</v>
      </c>
      <c r="H594" s="1100">
        <f>VLOOKUP($A586,'Result Entry'!$B$9:$EQ$108,7,0)</f>
        <v>0</v>
      </c>
      <c r="I594" s="1100"/>
      <c r="J594" s="1100"/>
      <c r="K594" s="1100"/>
      <c r="L594" s="1100"/>
      <c r="M594" s="1101"/>
      <c r="N594" s="1059"/>
    </row>
    <row r="595" spans="1:14" s="114" customFormat="1" ht="19.5" customHeight="1">
      <c r="A595" s="392"/>
      <c r="B595" s="393" t="s">
        <v>91</v>
      </c>
      <c r="C595" s="1096" t="s">
        <v>62</v>
      </c>
      <c r="D595" s="1097"/>
      <c r="E595" s="1097"/>
      <c r="F595" s="1098"/>
      <c r="G595" s="1099" t="s">
        <v>1</v>
      </c>
      <c r="H595" s="1100">
        <f>VLOOKUP($A586,'Result Entry'!$B$9:$EQ$108,8,0)</f>
        <v>0</v>
      </c>
      <c r="I595" s="1100"/>
      <c r="J595" s="1100"/>
      <c r="K595" s="1100"/>
      <c r="L595" s="1100"/>
      <c r="M595" s="1101"/>
      <c r="N595" s="1059"/>
    </row>
    <row r="596" spans="1:14" s="114" customFormat="1" ht="19.5" customHeight="1">
      <c r="A596" s="392"/>
      <c r="B596" s="393" t="s">
        <v>91</v>
      </c>
      <c r="C596" s="1096" t="s">
        <v>63</v>
      </c>
      <c r="D596" s="1097"/>
      <c r="E596" s="1097"/>
      <c r="F596" s="1098"/>
      <c r="G596" s="1099" t="s">
        <v>1</v>
      </c>
      <c r="H596" s="1102" t="str">
        <f>CONCATENATE('Result Entry'!$F$4,'Result Entry'!$I$4)</f>
        <v>2(A)</v>
      </c>
      <c r="I596" s="1100"/>
      <c r="J596" s="1100"/>
      <c r="K596" s="1100"/>
      <c r="L596" s="1100"/>
      <c r="M596" s="1101"/>
      <c r="N596" s="1059"/>
    </row>
    <row r="597" spans="1:14" s="114" customFormat="1" ht="19.5" customHeight="1" thickBot="1">
      <c r="A597" s="392"/>
      <c r="B597" s="393" t="s">
        <v>91</v>
      </c>
      <c r="C597" s="1103" t="s">
        <v>26</v>
      </c>
      <c r="D597" s="1104"/>
      <c r="E597" s="1104"/>
      <c r="F597" s="1105"/>
      <c r="G597" s="1106" t="s">
        <v>1</v>
      </c>
      <c r="H597" s="1107">
        <f>VLOOKUP($A586,'Result Entry'!$B$9:$EQ$108,9,0)</f>
        <v>0</v>
      </c>
      <c r="I597" s="1107"/>
      <c r="J597" s="1107"/>
      <c r="K597" s="1107"/>
      <c r="L597" s="1107"/>
      <c r="M597" s="1108"/>
      <c r="N597" s="1059"/>
    </row>
    <row r="598" spans="1:14" s="114" customFormat="1" ht="37.5" customHeight="1">
      <c r="A598" s="392"/>
      <c r="B598" s="394" t="s">
        <v>91</v>
      </c>
      <c r="C598" s="1005" t="s">
        <v>64</v>
      </c>
      <c r="D598" s="1038"/>
      <c r="E598" s="498" t="str">
        <f>'Result Entry'!$K$6</f>
        <v>First Test</v>
      </c>
      <c r="F598" s="499" t="str">
        <f>'Result Entry'!$L$6</f>
        <v>Second Test</v>
      </c>
      <c r="G598" s="499" t="str">
        <f>'Result Entry'!$M$6</f>
        <v>Third Test</v>
      </c>
      <c r="H598" s="1083" t="s">
        <v>65</v>
      </c>
      <c r="I598" s="1085" t="s">
        <v>183</v>
      </c>
      <c r="J598" s="493" t="s">
        <v>32</v>
      </c>
      <c r="K598" s="1039" t="s">
        <v>112</v>
      </c>
      <c r="L598" s="1040"/>
      <c r="M598" s="1084" t="s">
        <v>113</v>
      </c>
      <c r="N598" s="1059"/>
    </row>
    <row r="599" spans="1:14" s="114" customFormat="1" ht="22.5" customHeight="1" thickBot="1">
      <c r="A599" s="392"/>
      <c r="B599" s="394" t="s">
        <v>91</v>
      </c>
      <c r="C599" s="1041" t="s">
        <v>66</v>
      </c>
      <c r="D599" s="1042"/>
      <c r="E599" s="504">
        <f>'Result Entry'!$K$7</f>
        <v>10</v>
      </c>
      <c r="F599" s="505">
        <f>'Result Entry'!$L$7</f>
        <v>10</v>
      </c>
      <c r="G599" s="545">
        <f>'Result Entry'!$M$7</f>
        <v>10</v>
      </c>
      <c r="H599" s="506">
        <f>'Result Entry'!$R$7</f>
        <v>70</v>
      </c>
      <c r="I599" s="507">
        <f>SUM(E599:H599)</f>
        <v>100</v>
      </c>
      <c r="J599" s="508">
        <f>'Result Entry'!$V$7</f>
        <v>100</v>
      </c>
      <c r="K599" s="1043">
        <f>I599+J599</f>
        <v>200</v>
      </c>
      <c r="L599" s="1044"/>
      <c r="M599" s="1086" t="s">
        <v>36</v>
      </c>
      <c r="N599" s="1059"/>
    </row>
    <row r="600" spans="1:14" s="114" customFormat="1" ht="22.5" customHeight="1">
      <c r="A600" s="392"/>
      <c r="B600" s="394" t="s">
        <v>91</v>
      </c>
      <c r="C600" s="1045" t="str">
        <f>'Result Entry'!$K$3</f>
        <v>Hindi</v>
      </c>
      <c r="D600" s="1046"/>
      <c r="E600" s="500">
        <f>IF(OR(C600="",$I591="NSO"),"",VLOOKUP($A586,'Result Entry'!$B$9:$EQ$108,10,0))</f>
        <v>0</v>
      </c>
      <c r="F600" s="501">
        <f>IF(OR(C600="",$I591="NSO"),"",VLOOKUP($A586,'Result Entry'!$B$9:$EQ$108,11,0))</f>
        <v>0</v>
      </c>
      <c r="G600" s="544">
        <f>IF(OR(C600="",$I591="NSO"),"",VLOOKUP($A586,'Result Entry'!$B$9:$EQ$108,12,0))</f>
        <v>0</v>
      </c>
      <c r="H600" s="494">
        <f>IF(OR(C600="",$I591="NSO"),"",VLOOKUP($A586,'Result Entry'!$B$9:$EQ$108,17,0))</f>
        <v>0</v>
      </c>
      <c r="I600" s="395">
        <f t="shared" ref="I600:I604" si="45">SUM(E600:H600)</f>
        <v>0</v>
      </c>
      <c r="J600" s="495">
        <f>IF(OR(C600="",$I591="NSO"),"",VLOOKUP($A586,'Result Entry'!$B$9:$EQ$108,21,0))</f>
        <v>0</v>
      </c>
      <c r="K600" s="1047">
        <f>SUM(I600,J600)</f>
        <v>0</v>
      </c>
      <c r="L600" s="1048"/>
      <c r="M600" s="396" t="str">
        <f>IF(OR(C600="",$I591="NSO"),"",VLOOKUP($A586,'Result Entry'!$B$9:$EQ$108,24,0))</f>
        <v/>
      </c>
      <c r="N600" s="1059"/>
    </row>
    <row r="601" spans="1:14" s="114" customFormat="1" ht="22.5" customHeight="1">
      <c r="A601" s="392"/>
      <c r="B601" s="394" t="s">
        <v>91</v>
      </c>
      <c r="C601" s="990" t="str">
        <f>'Result Entry'!$Z$3</f>
        <v>Mathematics</v>
      </c>
      <c r="D601" s="1049"/>
      <c r="E601" s="502">
        <f>IF(OR(C601="",$I591="NSO"),"",VLOOKUP($A586,'Result Entry'!$B$9:$EQ$108,25,0))</f>
        <v>0</v>
      </c>
      <c r="F601" s="503">
        <f>IF(OR(C601="",$I591="NSO"),"",VLOOKUP($A586,'Result Entry'!$B$9:$EQ$108,26,0))</f>
        <v>0</v>
      </c>
      <c r="G601" s="542">
        <f>IF(OR(C601="",$I591="NSO"),"",VLOOKUP($A586,'Result Entry'!$B$9:$EQ$108,27,0))</f>
        <v>0</v>
      </c>
      <c r="H601" s="494">
        <f>IF(OR(C601="",$I591="NSO"),"",VLOOKUP($A586,'Result Entry'!$B$9:$EQ$108,32,0))</f>
        <v>0</v>
      </c>
      <c r="I601" s="395">
        <f t="shared" si="45"/>
        <v>0</v>
      </c>
      <c r="J601" s="495">
        <f>IF(OR(C601="",$I591="NSO"),"",VLOOKUP($A586,'Result Entry'!$B$9:$EQ$108,36,0))</f>
        <v>0</v>
      </c>
      <c r="K601" s="1050">
        <f t="shared" ref="K601:K606" si="46">SUM(I601,J601)</f>
        <v>0</v>
      </c>
      <c r="L601" s="1051"/>
      <c r="M601" s="396" t="str">
        <f>IF(OR(C601="",$I591="NSO"),"",VLOOKUP($A586,'Result Entry'!$B$9:$EQ$108,39,0))</f>
        <v/>
      </c>
      <c r="N601" s="1059"/>
    </row>
    <row r="602" spans="1:14" s="114" customFormat="1" ht="22.5" customHeight="1" thickBot="1">
      <c r="A602" s="392"/>
      <c r="B602" s="394" t="s">
        <v>91</v>
      </c>
      <c r="C602" s="1052" t="str">
        <f>'Result Entry'!$BD$3</f>
        <v>Env. Study</v>
      </c>
      <c r="D602" s="1053"/>
      <c r="E602" s="509">
        <f>IF(OR(C602="",$I591="NSO"),"",VLOOKUP($A586,'Result Entry'!$B$9:$EQ$108,55,0))</f>
        <v>0</v>
      </c>
      <c r="F602" s="510">
        <f>IF(OR(C602="",$I591="NSO"),"",VLOOKUP($A586,'Result Entry'!$B$9:$EQ$108,56,0))</f>
        <v>0</v>
      </c>
      <c r="G602" s="511">
        <f>IF(OR(C602="",$I591="NSO"),"",VLOOKUP($A586,'Result Entry'!$B$9:$EQ$108,57,0))</f>
        <v>0</v>
      </c>
      <c r="H602" s="512">
        <f>IF(OR(C600="",$I591="NSO"),"",VLOOKUP($A586,'Result Entry'!$B$9:$EQ$108,62,0))</f>
        <v>0</v>
      </c>
      <c r="I602" s="513">
        <f t="shared" si="45"/>
        <v>0</v>
      </c>
      <c r="J602" s="514">
        <f>IF(OR(C601="",$I591="NSO"),"",VLOOKUP($A586,'Result Entry'!$B$9:$EQ$108,66,0))</f>
        <v>0</v>
      </c>
      <c r="K602" s="1054">
        <f t="shared" si="46"/>
        <v>0</v>
      </c>
      <c r="L602" s="1055"/>
      <c r="M602" s="515" t="str">
        <f>IF(OR(C601="",$I591="NSO"),"",VLOOKUP($A586,'Result Entry'!$B$9:$EQ$108,69,0))</f>
        <v/>
      </c>
      <c r="N602" s="1059"/>
    </row>
    <row r="603" spans="1:14" s="114" customFormat="1" ht="22.5" customHeight="1">
      <c r="A603" s="392"/>
      <c r="B603" s="394" t="s">
        <v>91</v>
      </c>
      <c r="C603" s="1016" t="s">
        <v>66</v>
      </c>
      <c r="D603" s="1017"/>
      <c r="E603" s="519">
        <f>'Result Entry'!$AO$7</f>
        <v>5</v>
      </c>
      <c r="F603" s="520">
        <f>'Result Entry'!$AP$7</f>
        <v>5</v>
      </c>
      <c r="G603" s="541">
        <f>'Result Entry'!$AQ$7</f>
        <v>5</v>
      </c>
      <c r="H603" s="521">
        <f>'Result Entry'!$AV$7</f>
        <v>35</v>
      </c>
      <c r="I603" s="522">
        <f t="shared" si="45"/>
        <v>50</v>
      </c>
      <c r="J603" s="523">
        <f>'Result Entry'!$AZ$7</f>
        <v>50</v>
      </c>
      <c r="K603" s="1018">
        <f t="shared" si="46"/>
        <v>100</v>
      </c>
      <c r="L603" s="1019"/>
      <c r="M603" s="1087" t="s">
        <v>36</v>
      </c>
      <c r="N603" s="1059"/>
    </row>
    <row r="604" spans="1:14" s="114" customFormat="1" ht="22.5" customHeight="1" thickBot="1">
      <c r="A604" s="392"/>
      <c r="B604" s="394" t="s">
        <v>91</v>
      </c>
      <c r="C604" s="1012" t="str">
        <f>'Result Entry'!$AO$3</f>
        <v>English</v>
      </c>
      <c r="D604" s="1013"/>
      <c r="E604" s="517">
        <f>IF(OR(C604="",$I591="NSO"),"",VLOOKUP($A586,'Result Entry'!$B$9:$EQ$108,40,0))</f>
        <v>0</v>
      </c>
      <c r="F604" s="518">
        <f>IF(OR(C604="",$I591="NSO"),"",VLOOKUP($A586,'Result Entry'!$B$9:$EQ$108,41,0))</f>
        <v>0</v>
      </c>
      <c r="G604" s="546">
        <f>IF(OR(C604="",$I591="NSO"),"",VLOOKUP($A586,'Result Entry'!$B$9:$EQ$108,42,0))</f>
        <v>0</v>
      </c>
      <c r="H604" s="401">
        <f>IF(OR(C604="",$I591="NSO"),"",VLOOKUP($A586,'Result Entry'!$B$9:$EQ$108,47,0))</f>
        <v>0</v>
      </c>
      <c r="I604" s="496">
        <f t="shared" si="45"/>
        <v>0</v>
      </c>
      <c r="J604" s="497">
        <f>IF(OR(C604="",$I591="NSO"),"",VLOOKUP($A586,'Result Entry'!$B$9:$EQ$108,51,0))</f>
        <v>0</v>
      </c>
      <c r="K604" s="1014">
        <f t="shared" si="46"/>
        <v>0</v>
      </c>
      <c r="L604" s="1015"/>
      <c r="M604" s="516" t="str">
        <f>IF(OR(C604="",$I591="NSO"),"",VLOOKUP($A586,'Result Entry'!$B$9:$EQ$108,54,0))</f>
        <v/>
      </c>
      <c r="N604" s="1059"/>
    </row>
    <row r="605" spans="1:14" s="114" customFormat="1" ht="22.5" customHeight="1">
      <c r="A605" s="392"/>
      <c r="B605" s="394" t="s">
        <v>91</v>
      </c>
      <c r="C605" s="1016" t="s">
        <v>66</v>
      </c>
      <c r="D605" s="1017"/>
      <c r="E605" s="519">
        <f>'Result Entry'!$BS$7</f>
        <v>10</v>
      </c>
      <c r="F605" s="520">
        <f>'Result Entry'!$BT$7</f>
        <v>10</v>
      </c>
      <c r="G605" s="541">
        <f>'Result Entry'!$BU$7</f>
        <v>10</v>
      </c>
      <c r="H605" s="521">
        <f>'Result Entry'!$BZ$7</f>
        <v>70</v>
      </c>
      <c r="I605" s="522">
        <f>SUM(E605:H605)</f>
        <v>100</v>
      </c>
      <c r="J605" s="523">
        <f>'Result Entry'!$CD$7</f>
        <v>100</v>
      </c>
      <c r="K605" s="1018">
        <f t="shared" si="46"/>
        <v>200</v>
      </c>
      <c r="L605" s="1019"/>
      <c r="M605" s="1087" t="s">
        <v>36</v>
      </c>
      <c r="N605" s="1059"/>
    </row>
    <row r="606" spans="1:14" s="114" customFormat="1" ht="22.5" customHeight="1" thickBot="1">
      <c r="A606" s="392"/>
      <c r="B606" s="394" t="s">
        <v>91</v>
      </c>
      <c r="C606" s="1012" t="str">
        <f>'Result Entry'!$BS$3</f>
        <v>Sanskrit/Urdu</v>
      </c>
      <c r="D606" s="1013"/>
      <c r="E606" s="517">
        <f>IF(OR(C606="",$I591="NSO"),"",VLOOKUP($A586,'Result Entry'!$B$9:$EQ$108,70,0))</f>
        <v>0</v>
      </c>
      <c r="F606" s="518">
        <f>IF(OR(C606="",$I591="NSO"),"",VLOOKUP($A586,'Result Entry'!$B$9:$EQ$108,71,0))</f>
        <v>0</v>
      </c>
      <c r="G606" s="546">
        <f>IF(OR(C606="",$I591="NSO"),"",VLOOKUP($A586,'Result Entry'!$B$9:$EQ$108,72,0))</f>
        <v>0</v>
      </c>
      <c r="H606" s="401">
        <f>IF(OR(C606="",$I591="NSO"),"",VLOOKUP($A586,'Result Entry'!$B$9:$EQ$108,77,0))</f>
        <v>0</v>
      </c>
      <c r="I606" s="496">
        <f t="shared" ref="I606" si="47">SUM(E606:H606)</f>
        <v>0</v>
      </c>
      <c r="J606" s="497">
        <f>IF(OR(C606="",$I591="NSO"),"",VLOOKUP($A586,'Result Entry'!$B$9:$EQ$108,81,0))</f>
        <v>0</v>
      </c>
      <c r="K606" s="1014">
        <f t="shared" si="46"/>
        <v>0</v>
      </c>
      <c r="L606" s="1015"/>
      <c r="M606" s="516" t="str">
        <f>IF(OR(C606="",$I591="NSO"),"",VLOOKUP($A586,'Result Entry'!$B$9:$EQ$108,84,0))</f>
        <v/>
      </c>
      <c r="N606" s="1059"/>
    </row>
    <row r="607" spans="1:14" s="114" customFormat="1" ht="14.25" customHeight="1" thickBot="1">
      <c r="A607" s="392"/>
      <c r="B607" s="394" t="s">
        <v>91</v>
      </c>
      <c r="C607" s="1020"/>
      <c r="D607" s="1021"/>
      <c r="E607" s="1021"/>
      <c r="F607" s="1021"/>
      <c r="G607" s="1021"/>
      <c r="H607" s="1021"/>
      <c r="I607" s="1021"/>
      <c r="J607" s="1021"/>
      <c r="K607" s="1021"/>
      <c r="L607" s="1021"/>
      <c r="M607" s="1022"/>
      <c r="N607" s="1059"/>
    </row>
    <row r="608" spans="1:14" s="114" customFormat="1" ht="39" customHeight="1">
      <c r="A608" s="392"/>
      <c r="B608" s="394" t="s">
        <v>91</v>
      </c>
      <c r="C608" s="1023" t="s">
        <v>114</v>
      </c>
      <c r="D608" s="1024"/>
      <c r="E608" s="1025"/>
      <c r="F608" s="1029" t="s">
        <v>115</v>
      </c>
      <c r="G608" s="1029"/>
      <c r="H608" s="1030" t="s">
        <v>116</v>
      </c>
      <c r="I608" s="1031"/>
      <c r="J608" s="397" t="s">
        <v>51</v>
      </c>
      <c r="K608" s="524" t="s">
        <v>117</v>
      </c>
      <c r="L608" s="543" t="s">
        <v>49</v>
      </c>
      <c r="M608" s="1089" t="s">
        <v>53</v>
      </c>
      <c r="N608" s="1059"/>
    </row>
    <row r="609" spans="1:14" s="114" customFormat="1" ht="18.75" customHeight="1" thickBot="1">
      <c r="A609" s="392"/>
      <c r="B609" s="394" t="s">
        <v>91</v>
      </c>
      <c r="C609" s="1026"/>
      <c r="D609" s="1027"/>
      <c r="E609" s="1028"/>
      <c r="F609" s="1109">
        <f>IF(OR($I591="",$I591="NSO"),"",VLOOKUP($A586,'Result Entry'!$B$9:$EQ$108,120,0))</f>
        <v>900</v>
      </c>
      <c r="G609" s="1110"/>
      <c r="H609" s="1109">
        <f>IF(OR($I591="",$I591="NSO"),"",VLOOKUP($A586,'Result Entry'!$B$9:$EQ$108,121,0))</f>
        <v>0</v>
      </c>
      <c r="I609" s="1110"/>
      <c r="J609" s="1111">
        <f>IF(OR($I591="",$I591="NSO"),"",VLOOKUP($A586,'Result Entry'!$B$9:$EQ$108,122,0))</f>
        <v>0</v>
      </c>
      <c r="K609" s="1112" t="str">
        <f>IF(OR($I591="",$I591="NSO"),"",VLOOKUP($A586,'Result Entry'!$B$9:$EQ$108,123,0))</f>
        <v/>
      </c>
      <c r="L609" s="1088" t="str">
        <f>IF(OR($I591="",$I591="NSO"),"",VLOOKUP($A586,'Result Entry'!$B$9:$EQ$108,124,0))</f>
        <v/>
      </c>
      <c r="M609" s="1113" t="str">
        <f>IF(OR($I591="",$I591="NSO"),"",VLOOKUP($A586,'Result Entry'!$B$9:$EQ$108,126,0))</f>
        <v/>
      </c>
      <c r="N609" s="1059"/>
    </row>
    <row r="610" spans="1:14" s="114" customFormat="1" ht="18.75" customHeight="1" thickBot="1">
      <c r="A610" s="392"/>
      <c r="B610" s="393" t="s">
        <v>91</v>
      </c>
      <c r="C610" s="1032"/>
      <c r="D610" s="1033"/>
      <c r="E610" s="1033"/>
      <c r="F610" s="1033"/>
      <c r="G610" s="1033"/>
      <c r="H610" s="1034"/>
      <c r="I610" s="1150" t="s">
        <v>71</v>
      </c>
      <c r="J610" s="1151"/>
      <c r="K610" s="1152">
        <f>IF(OR($I591="",$I591="NSO"),"",VLOOKUP($A586,'Result Entry'!$B$9:$EQ$108,117,0))</f>
        <v>0</v>
      </c>
      <c r="L610" s="1153" t="s">
        <v>90</v>
      </c>
      <c r="M610" s="1154"/>
      <c r="N610" s="1059"/>
    </row>
    <row r="611" spans="1:14" s="114" customFormat="1" ht="18.75" customHeight="1" thickBot="1">
      <c r="A611" s="392"/>
      <c r="B611" s="393" t="s">
        <v>91</v>
      </c>
      <c r="C611" s="1035" t="s">
        <v>70</v>
      </c>
      <c r="D611" s="1036"/>
      <c r="E611" s="1036"/>
      <c r="F611" s="1036"/>
      <c r="G611" s="1036"/>
      <c r="H611" s="1037"/>
      <c r="I611" s="1155" t="s">
        <v>72</v>
      </c>
      <c r="J611" s="1156"/>
      <c r="K611" s="1157">
        <f>IF(OR($I591="",$I591="NSO"),"",VLOOKUP($A586,'Result Entry'!$B$9:$EQ$108,118,0))</f>
        <v>0</v>
      </c>
      <c r="L611" s="1158" t="str">
        <f>IF(OR($I591="",$I591="NSO"),"",VLOOKUP($A586,'Result Entry'!$B$9:$EQ$108,119,0))</f>
        <v/>
      </c>
      <c r="M611" s="1159"/>
      <c r="N611" s="1059"/>
    </row>
    <row r="612" spans="1:14" s="114" customFormat="1" ht="18.75" customHeight="1" thickBot="1">
      <c r="A612" s="392"/>
      <c r="B612" s="393" t="s">
        <v>91</v>
      </c>
      <c r="C612" s="981" t="s">
        <v>64</v>
      </c>
      <c r="D612" s="982"/>
      <c r="E612" s="983"/>
      <c r="F612" s="984" t="s">
        <v>67</v>
      </c>
      <c r="G612" s="985"/>
      <c r="H612" s="398" t="s">
        <v>57</v>
      </c>
      <c r="I612" s="986" t="s">
        <v>73</v>
      </c>
      <c r="J612" s="987"/>
      <c r="K612" s="988">
        <f>IF(OR($I591="",$I591="NSO"),"",VLOOKUP($A586,'Result Entry'!$B$9:$EQ$108,127,0))</f>
        <v>0</v>
      </c>
      <c r="L612" s="988"/>
      <c r="M612" s="989"/>
      <c r="N612" s="1059"/>
    </row>
    <row r="613" spans="1:14" s="114" customFormat="1" ht="18.75" customHeight="1">
      <c r="A613" s="392"/>
      <c r="B613" s="393" t="s">
        <v>91</v>
      </c>
      <c r="C613" s="1096" t="str">
        <f>'Result Entry'!$CH$3</f>
        <v>WORK EXP.</v>
      </c>
      <c r="D613" s="1097"/>
      <c r="E613" s="1125"/>
      <c r="F613" s="1115" t="str">
        <f>IF(OR(C613="",$I591="NSO"),"",VLOOKUP($A586,'Result Entry'!$B$9:$EQ$108,134,0))</f>
        <v>0/100</v>
      </c>
      <c r="G613" s="1125"/>
      <c r="H613" s="1126" t="str">
        <f>IF(OR(C613="",$I591="NSO"),"",VLOOKUP($A586,'Result Entry'!$B$9:$EQ$108,92,0))</f>
        <v/>
      </c>
      <c r="I613" s="991" t="s">
        <v>93</v>
      </c>
      <c r="J613" s="992"/>
      <c r="K613" s="993">
        <f>'Result Entry'!$U$2</f>
        <v>45070</v>
      </c>
      <c r="L613" s="994"/>
      <c r="M613" s="995"/>
      <c r="N613" s="1059"/>
    </row>
    <row r="614" spans="1:14" s="114" customFormat="1" ht="18.75" customHeight="1">
      <c r="A614" s="392"/>
      <c r="B614" s="393" t="s">
        <v>91</v>
      </c>
      <c r="C614" s="1096" t="str">
        <f>'Result Entry'!$CP$3</f>
        <v>ART EDU.</v>
      </c>
      <c r="D614" s="1097"/>
      <c r="E614" s="1125"/>
      <c r="F614" s="1115" t="str">
        <f>IF(OR(C614="",$I591="NSO"),"",VLOOKUP($A586,'Result Entry'!$B$9:$EQ$108,138,0))</f>
        <v>0/100</v>
      </c>
      <c r="G614" s="1125"/>
      <c r="H614" s="1127" t="str">
        <f>IF(OR(C614="",$I591="NSO"),"",VLOOKUP($A586,'Result Entry'!$B$9:$EQ$108,100,0))</f>
        <v/>
      </c>
      <c r="I614" s="996"/>
      <c r="J614" s="997"/>
      <c r="K614" s="997"/>
      <c r="L614" s="997"/>
      <c r="M614" s="998"/>
      <c r="N614" s="1059"/>
    </row>
    <row r="615" spans="1:14" s="114" customFormat="1" ht="18.75" customHeight="1">
      <c r="A615" s="392"/>
      <c r="B615" s="393"/>
      <c r="C615" s="1096" t="str">
        <f>'Result Entry'!$CX$3</f>
        <v>H&amp;P. EDU.</v>
      </c>
      <c r="D615" s="1097"/>
      <c r="E615" s="1125"/>
      <c r="F615" s="1115" t="str">
        <f>IF(OR(C615="",$I591="NSO"),"",VLOOKUP($A586,'Result Entry'!$B$9:$EQ$108,142,0))</f>
        <v>0/100</v>
      </c>
      <c r="G615" s="1125"/>
      <c r="H615" s="1127" t="str">
        <f>IF(OR(C615="",$I591="NSO"),"",VLOOKUP($A586,'Result Entry'!$B$9:$EQ$108,108,0))</f>
        <v/>
      </c>
      <c r="I615" s="999"/>
      <c r="J615" s="1000"/>
      <c r="K615" s="1000"/>
      <c r="L615" s="1000"/>
      <c r="M615" s="1001"/>
      <c r="N615" s="1059"/>
    </row>
    <row r="616" spans="1:14" s="114" customFormat="1" ht="23.25" customHeight="1" thickBot="1">
      <c r="A616" s="392"/>
      <c r="B616" s="393" t="s">
        <v>91</v>
      </c>
      <c r="C616" s="1128">
        <f>'Result Entry'!$DF$3</f>
        <v>0</v>
      </c>
      <c r="D616" s="1129"/>
      <c r="E616" s="1130"/>
      <c r="F616" s="1115" t="str">
        <f>IF(OR(C616="",$I591="NSO"),"",VLOOKUP($A586,'Result Entry'!$B$9:$EQ$108,146,0))</f>
        <v>0/0</v>
      </c>
      <c r="G616" s="1125"/>
      <c r="H616" s="1131" t="str">
        <f>IF(OR(C616="",$I591="NSO"),"",VLOOKUP($A586,'Result Entry'!$B$9:$EQ$108,116,0))</f>
        <v/>
      </c>
      <c r="I616" s="1135" t="s">
        <v>86</v>
      </c>
      <c r="J616" s="1136"/>
      <c r="K616" s="1137"/>
      <c r="L616" s="1138"/>
      <c r="M616" s="1139"/>
      <c r="N616" s="1059"/>
    </row>
    <row r="617" spans="1:14" s="114" customFormat="1" ht="23.25" customHeight="1">
      <c r="A617" s="392"/>
      <c r="B617" s="393" t="s">
        <v>91</v>
      </c>
      <c r="C617" s="1005" t="s">
        <v>74</v>
      </c>
      <c r="D617" s="1006"/>
      <c r="E617" s="1006"/>
      <c r="F617" s="1006"/>
      <c r="G617" s="1006"/>
      <c r="H617" s="1007"/>
      <c r="I617" s="1143" t="s">
        <v>184</v>
      </c>
      <c r="J617" s="1144"/>
      <c r="K617" s="1140"/>
      <c r="L617" s="1141"/>
      <c r="M617" s="1142"/>
      <c r="N617" s="1059"/>
    </row>
    <row r="618" spans="1:14" s="114" customFormat="1" ht="23.25" customHeight="1">
      <c r="A618" s="392"/>
      <c r="B618" s="393" t="s">
        <v>91</v>
      </c>
      <c r="C618" s="399" t="s">
        <v>37</v>
      </c>
      <c r="D618" s="1008" t="s">
        <v>80</v>
      </c>
      <c r="E618" s="1009"/>
      <c r="F618" s="1008" t="s">
        <v>81</v>
      </c>
      <c r="G618" s="1010"/>
      <c r="H618" s="1011"/>
      <c r="I618" s="1145" t="s">
        <v>185</v>
      </c>
      <c r="J618" s="1146"/>
      <c r="K618" s="1002"/>
      <c r="L618" s="1003"/>
      <c r="M618" s="1004"/>
      <c r="N618" s="1059"/>
    </row>
    <row r="619" spans="1:14" s="114" customFormat="1" ht="18.75" customHeight="1">
      <c r="A619" s="392"/>
      <c r="B619" s="393" t="s">
        <v>91</v>
      </c>
      <c r="C619" s="1114" t="s">
        <v>75</v>
      </c>
      <c r="D619" s="1115" t="s">
        <v>164</v>
      </c>
      <c r="E619" s="1116"/>
      <c r="F619" s="1115" t="s">
        <v>82</v>
      </c>
      <c r="G619" s="1117"/>
      <c r="H619" s="1118"/>
      <c r="I619" s="971" t="s">
        <v>87</v>
      </c>
      <c r="J619" s="972"/>
      <c r="K619" s="972"/>
      <c r="L619" s="972"/>
      <c r="M619" s="973"/>
      <c r="N619" s="1059"/>
    </row>
    <row r="620" spans="1:14" s="114" customFormat="1" ht="18.75" customHeight="1">
      <c r="A620" s="392"/>
      <c r="B620" s="393" t="s">
        <v>91</v>
      </c>
      <c r="C620" s="1119" t="s">
        <v>76</v>
      </c>
      <c r="D620" s="1115" t="s">
        <v>165</v>
      </c>
      <c r="E620" s="1116"/>
      <c r="F620" s="1115" t="s">
        <v>83</v>
      </c>
      <c r="G620" s="1117"/>
      <c r="H620" s="1118"/>
      <c r="I620" s="974"/>
      <c r="J620" s="975"/>
      <c r="K620" s="975"/>
      <c r="L620" s="975"/>
      <c r="M620" s="976"/>
      <c r="N620" s="1059"/>
    </row>
    <row r="621" spans="1:14" s="114" customFormat="1" ht="18.75" customHeight="1">
      <c r="A621" s="392"/>
      <c r="B621" s="393" t="s">
        <v>91</v>
      </c>
      <c r="C621" s="1119" t="s">
        <v>78</v>
      </c>
      <c r="D621" s="1115" t="s">
        <v>166</v>
      </c>
      <c r="E621" s="1116"/>
      <c r="F621" s="1115" t="s">
        <v>84</v>
      </c>
      <c r="G621" s="1117"/>
      <c r="H621" s="1118"/>
      <c r="I621" s="974"/>
      <c r="J621" s="975"/>
      <c r="K621" s="975"/>
      <c r="L621" s="975"/>
      <c r="M621" s="976"/>
      <c r="N621" s="1059"/>
    </row>
    <row r="622" spans="1:14" s="114" customFormat="1" ht="18.75" customHeight="1">
      <c r="A622" s="392"/>
      <c r="B622" s="393" t="s">
        <v>91</v>
      </c>
      <c r="C622" s="1119" t="s">
        <v>77</v>
      </c>
      <c r="D622" s="1115" t="s">
        <v>167</v>
      </c>
      <c r="E622" s="1116"/>
      <c r="F622" s="1115" t="s">
        <v>169</v>
      </c>
      <c r="G622" s="1117"/>
      <c r="H622" s="1118"/>
      <c r="I622" s="977"/>
      <c r="J622" s="978"/>
      <c r="K622" s="978"/>
      <c r="L622" s="978"/>
      <c r="M622" s="979"/>
      <c r="N622" s="1059"/>
    </row>
    <row r="623" spans="1:14" s="114" customFormat="1" ht="18.75" customHeight="1" thickBot="1">
      <c r="A623" s="392"/>
      <c r="B623" s="400" t="s">
        <v>91</v>
      </c>
      <c r="C623" s="1120" t="s">
        <v>79</v>
      </c>
      <c r="D623" s="1121" t="s">
        <v>168</v>
      </c>
      <c r="E623" s="1122"/>
      <c r="F623" s="1121" t="s">
        <v>85</v>
      </c>
      <c r="G623" s="1123"/>
      <c r="H623" s="1124"/>
      <c r="I623" s="1132" t="s">
        <v>118</v>
      </c>
      <c r="J623" s="1133"/>
      <c r="K623" s="1133"/>
      <c r="L623" s="1133"/>
      <c r="M623" s="1134"/>
      <c r="N623" s="1059"/>
    </row>
    <row r="624" spans="1:14" s="114" customFormat="1" ht="11.25" customHeight="1" thickBot="1">
      <c r="A624" s="980"/>
      <c r="B624" s="980"/>
      <c r="C624" s="980"/>
      <c r="D624" s="980"/>
      <c r="E624" s="980"/>
      <c r="F624" s="980"/>
      <c r="G624" s="980"/>
      <c r="H624" s="980"/>
      <c r="I624" s="980"/>
      <c r="J624" s="980"/>
      <c r="K624" s="980"/>
      <c r="L624" s="980"/>
      <c r="M624" s="980"/>
      <c r="N624" s="1059"/>
    </row>
    <row r="625" spans="1:14" s="391" customFormat="1" ht="25.5" customHeight="1" thickBot="1">
      <c r="A625" s="403">
        <f>A586+1</f>
        <v>17</v>
      </c>
      <c r="B625" s="1056" t="str">
        <f>B586</f>
        <v>Department Of Sanskrit Education, Rajasthan</v>
      </c>
      <c r="C625" s="1057"/>
      <c r="D625" s="1057"/>
      <c r="E625" s="1057"/>
      <c r="F625" s="1057"/>
      <c r="G625" s="1057"/>
      <c r="H625" s="1057"/>
      <c r="I625" s="1057"/>
      <c r="J625" s="1057"/>
      <c r="K625" s="1057"/>
      <c r="L625" s="1057"/>
      <c r="M625" s="1058"/>
      <c r="N625" s="1059"/>
    </row>
    <row r="626" spans="1:14" ht="60" customHeight="1">
      <c r="A626" s="15"/>
      <c r="B626" s="1060">
        <f>IF(I630&gt;0,CONCATENATE(C630,I630),0)</f>
        <v>0</v>
      </c>
      <c r="C626" s="1062"/>
      <c r="D626" s="1064" t="str">
        <f>Master!$E$8</f>
        <v>Govt.Sr.Sec.Sch. Raimalwada</v>
      </c>
      <c r="E626" s="1065"/>
      <c r="F626" s="1065"/>
      <c r="G626" s="1065"/>
      <c r="H626" s="1065"/>
      <c r="I626" s="1065"/>
      <c r="J626" s="1065"/>
      <c r="K626" s="1065"/>
      <c r="L626" s="1065"/>
      <c r="M626" s="1066"/>
      <c r="N626" s="1059"/>
    </row>
    <row r="627" spans="1:14" ht="35.25" customHeight="1" thickBot="1">
      <c r="A627" s="15"/>
      <c r="B627" s="1061"/>
      <c r="C627" s="1063"/>
      <c r="D627" s="1067" t="str">
        <f>Master!$E$11</f>
        <v>P.S.-Bapini (Jodhpur)</v>
      </c>
      <c r="E627" s="1067"/>
      <c r="F627" s="1067"/>
      <c r="G627" s="1067"/>
      <c r="H627" s="1067"/>
      <c r="I627" s="1067"/>
      <c r="J627" s="1067"/>
      <c r="K627" s="1067"/>
      <c r="L627" s="1067"/>
      <c r="M627" s="1068"/>
      <c r="N627" s="1059"/>
    </row>
    <row r="628" spans="1:14" ht="31.5" customHeight="1">
      <c r="A628" s="15"/>
      <c r="B628" s="402"/>
      <c r="C628" s="1069" t="s">
        <v>60</v>
      </c>
      <c r="D628" s="1070"/>
      <c r="E628" s="1070"/>
      <c r="F628" s="1070"/>
      <c r="G628" s="1070"/>
      <c r="H628" s="1070"/>
      <c r="I628" s="1071"/>
      <c r="J628" s="1072" t="s">
        <v>88</v>
      </c>
      <c r="K628" s="1072"/>
      <c r="L628" s="1073">
        <f>Master!$E$14</f>
        <v>810000000</v>
      </c>
      <c r="M628" s="1074"/>
      <c r="N628" s="1059"/>
    </row>
    <row r="629" spans="1:14" ht="18" customHeight="1" thickBot="1">
      <c r="A629" s="15"/>
      <c r="B629" s="188"/>
      <c r="C629" s="1069"/>
      <c r="D629" s="1070"/>
      <c r="E629" s="1070"/>
      <c r="F629" s="1070"/>
      <c r="G629" s="1070"/>
      <c r="H629" s="1070"/>
      <c r="I629" s="1071"/>
      <c r="J629" s="1075" t="s">
        <v>61</v>
      </c>
      <c r="K629" s="1076"/>
      <c r="L629" s="1079" t="str">
        <f>Master!$E$6</f>
        <v>2022-23</v>
      </c>
      <c r="M629" s="1080"/>
      <c r="N629" s="1059"/>
    </row>
    <row r="630" spans="1:14" ht="20.25" customHeight="1" thickBot="1">
      <c r="A630" s="15"/>
      <c r="B630" s="188"/>
      <c r="C630" s="1160" t="s">
        <v>119</v>
      </c>
      <c r="D630" s="1161"/>
      <c r="E630" s="1161"/>
      <c r="F630" s="1161"/>
      <c r="G630" s="1161"/>
      <c r="H630" s="1161"/>
      <c r="I630" s="1162">
        <f>VLOOKUP($A625,'Result Entry'!$B$9:$F$108,5,0)</f>
        <v>0</v>
      </c>
      <c r="J630" s="1077"/>
      <c r="K630" s="1078"/>
      <c r="L630" s="1081"/>
      <c r="M630" s="1082"/>
      <c r="N630" s="1059"/>
    </row>
    <row r="631" spans="1:14" s="114" customFormat="1" ht="19.5" customHeight="1">
      <c r="A631" s="392"/>
      <c r="B631" s="393" t="s">
        <v>91</v>
      </c>
      <c r="C631" s="1090" t="s">
        <v>21</v>
      </c>
      <c r="D631" s="1091"/>
      <c r="E631" s="1091"/>
      <c r="F631" s="1092"/>
      <c r="G631" s="1093" t="s">
        <v>1</v>
      </c>
      <c r="H631" s="1094">
        <f>VLOOKUP($A625,'Result Entry'!$B$9:$EQ$108,3,0)</f>
        <v>0</v>
      </c>
      <c r="I631" s="1094"/>
      <c r="J631" s="1094"/>
      <c r="K631" s="1094"/>
      <c r="L631" s="1094"/>
      <c r="M631" s="1095"/>
      <c r="N631" s="1059"/>
    </row>
    <row r="632" spans="1:14" s="114" customFormat="1" ht="19.5" customHeight="1">
      <c r="A632" s="392"/>
      <c r="B632" s="393" t="s">
        <v>91</v>
      </c>
      <c r="C632" s="1096" t="s">
        <v>23</v>
      </c>
      <c r="D632" s="1097"/>
      <c r="E632" s="1097"/>
      <c r="F632" s="1098"/>
      <c r="G632" s="1099" t="s">
        <v>1</v>
      </c>
      <c r="H632" s="1100">
        <f>VLOOKUP($A625,'Result Entry'!$B$9:$EQ$108,6,0)</f>
        <v>0</v>
      </c>
      <c r="I632" s="1100"/>
      <c r="J632" s="1100"/>
      <c r="K632" s="1100"/>
      <c r="L632" s="1100"/>
      <c r="M632" s="1101"/>
      <c r="N632" s="1059"/>
    </row>
    <row r="633" spans="1:14" s="114" customFormat="1" ht="19.5" customHeight="1">
      <c r="A633" s="392"/>
      <c r="B633" s="393" t="s">
        <v>91</v>
      </c>
      <c r="C633" s="1096" t="s">
        <v>24</v>
      </c>
      <c r="D633" s="1097"/>
      <c r="E633" s="1097"/>
      <c r="F633" s="1098"/>
      <c r="G633" s="1099" t="s">
        <v>1</v>
      </c>
      <c r="H633" s="1100">
        <f>VLOOKUP($A625,'Result Entry'!$B$9:$EQ$108,7,0)</f>
        <v>0</v>
      </c>
      <c r="I633" s="1100"/>
      <c r="J633" s="1100"/>
      <c r="K633" s="1100"/>
      <c r="L633" s="1100"/>
      <c r="M633" s="1101"/>
      <c r="N633" s="1059"/>
    </row>
    <row r="634" spans="1:14" s="114" customFormat="1" ht="19.5" customHeight="1">
      <c r="A634" s="392"/>
      <c r="B634" s="393" t="s">
        <v>91</v>
      </c>
      <c r="C634" s="1096" t="s">
        <v>62</v>
      </c>
      <c r="D634" s="1097"/>
      <c r="E634" s="1097"/>
      <c r="F634" s="1098"/>
      <c r="G634" s="1099" t="s">
        <v>1</v>
      </c>
      <c r="H634" s="1100">
        <f>VLOOKUP($A625,'Result Entry'!$B$9:$EQ$108,8,0)</f>
        <v>0</v>
      </c>
      <c r="I634" s="1100"/>
      <c r="J634" s="1100"/>
      <c r="K634" s="1100"/>
      <c r="L634" s="1100"/>
      <c r="M634" s="1101"/>
      <c r="N634" s="1059"/>
    </row>
    <row r="635" spans="1:14" s="114" customFormat="1" ht="19.5" customHeight="1">
      <c r="A635" s="392"/>
      <c r="B635" s="393" t="s">
        <v>91</v>
      </c>
      <c r="C635" s="1096" t="s">
        <v>63</v>
      </c>
      <c r="D635" s="1097"/>
      <c r="E635" s="1097"/>
      <c r="F635" s="1098"/>
      <c r="G635" s="1099" t="s">
        <v>1</v>
      </c>
      <c r="H635" s="1102" t="str">
        <f>CONCATENATE('Result Entry'!$F$4,'Result Entry'!$I$4)</f>
        <v>2(A)</v>
      </c>
      <c r="I635" s="1100"/>
      <c r="J635" s="1100"/>
      <c r="K635" s="1100"/>
      <c r="L635" s="1100"/>
      <c r="M635" s="1101"/>
      <c r="N635" s="1059"/>
    </row>
    <row r="636" spans="1:14" s="114" customFormat="1" ht="19.5" customHeight="1" thickBot="1">
      <c r="A636" s="392"/>
      <c r="B636" s="393" t="s">
        <v>91</v>
      </c>
      <c r="C636" s="1103" t="s">
        <v>26</v>
      </c>
      <c r="D636" s="1104"/>
      <c r="E636" s="1104"/>
      <c r="F636" s="1105"/>
      <c r="G636" s="1106" t="s">
        <v>1</v>
      </c>
      <c r="H636" s="1107">
        <f>VLOOKUP($A625,'Result Entry'!$B$9:$EQ$108,9,0)</f>
        <v>0</v>
      </c>
      <c r="I636" s="1107"/>
      <c r="J636" s="1107"/>
      <c r="K636" s="1107"/>
      <c r="L636" s="1107"/>
      <c r="M636" s="1108"/>
      <c r="N636" s="1059"/>
    </row>
    <row r="637" spans="1:14" s="114" customFormat="1" ht="37.5" customHeight="1">
      <c r="A637" s="392"/>
      <c r="B637" s="394" t="s">
        <v>91</v>
      </c>
      <c r="C637" s="1005" t="s">
        <v>64</v>
      </c>
      <c r="D637" s="1038"/>
      <c r="E637" s="498" t="str">
        <f>'Result Entry'!$K$6</f>
        <v>First Test</v>
      </c>
      <c r="F637" s="499" t="str">
        <f>'Result Entry'!$L$6</f>
        <v>Second Test</v>
      </c>
      <c r="G637" s="499" t="str">
        <f>'Result Entry'!$M$6</f>
        <v>Third Test</v>
      </c>
      <c r="H637" s="1083" t="s">
        <v>65</v>
      </c>
      <c r="I637" s="1085" t="s">
        <v>183</v>
      </c>
      <c r="J637" s="493" t="s">
        <v>32</v>
      </c>
      <c r="K637" s="1039" t="s">
        <v>112</v>
      </c>
      <c r="L637" s="1040"/>
      <c r="M637" s="1084" t="s">
        <v>113</v>
      </c>
      <c r="N637" s="1059"/>
    </row>
    <row r="638" spans="1:14" s="114" customFormat="1" ht="22.5" customHeight="1" thickBot="1">
      <c r="A638" s="392"/>
      <c r="B638" s="394" t="s">
        <v>91</v>
      </c>
      <c r="C638" s="1041" t="s">
        <v>66</v>
      </c>
      <c r="D638" s="1042"/>
      <c r="E638" s="504">
        <f>'Result Entry'!$K$7</f>
        <v>10</v>
      </c>
      <c r="F638" s="505">
        <f>'Result Entry'!$L$7</f>
        <v>10</v>
      </c>
      <c r="G638" s="545">
        <f>'Result Entry'!$M$7</f>
        <v>10</v>
      </c>
      <c r="H638" s="506">
        <f>'Result Entry'!$R$7</f>
        <v>70</v>
      </c>
      <c r="I638" s="507">
        <f>SUM(E638:H638)</f>
        <v>100</v>
      </c>
      <c r="J638" s="508">
        <f>'Result Entry'!$V$7</f>
        <v>100</v>
      </c>
      <c r="K638" s="1043">
        <f>I638+J638</f>
        <v>200</v>
      </c>
      <c r="L638" s="1044"/>
      <c r="M638" s="1086" t="s">
        <v>36</v>
      </c>
      <c r="N638" s="1059"/>
    </row>
    <row r="639" spans="1:14" s="114" customFormat="1" ht="22.5" customHeight="1">
      <c r="A639" s="392"/>
      <c r="B639" s="394" t="s">
        <v>91</v>
      </c>
      <c r="C639" s="1045" t="str">
        <f>'Result Entry'!$K$3</f>
        <v>Hindi</v>
      </c>
      <c r="D639" s="1046"/>
      <c r="E639" s="500">
        <f>IF(OR(C639="",$I630="NSO"),"",VLOOKUP($A625,'Result Entry'!$B$9:$EQ$108,10,0))</f>
        <v>0</v>
      </c>
      <c r="F639" s="501">
        <f>IF(OR(C639="",$I630="NSO"),"",VLOOKUP($A625,'Result Entry'!$B$9:$EQ$108,11,0))</f>
        <v>0</v>
      </c>
      <c r="G639" s="544">
        <f>IF(OR(C639="",$I630="NSO"),"",VLOOKUP($A625,'Result Entry'!$B$9:$EQ$108,12,0))</f>
        <v>0</v>
      </c>
      <c r="H639" s="494">
        <f>IF(OR(C639="",$I630="NSO"),"",VLOOKUP($A625,'Result Entry'!$B$9:$EQ$108,17,0))</f>
        <v>0</v>
      </c>
      <c r="I639" s="395">
        <f t="shared" ref="I639:I643" si="48">SUM(E639:H639)</f>
        <v>0</v>
      </c>
      <c r="J639" s="495">
        <f>IF(OR(C639="",$I630="NSO"),"",VLOOKUP($A625,'Result Entry'!$B$9:$EQ$108,21,0))</f>
        <v>0</v>
      </c>
      <c r="K639" s="1047">
        <f>SUM(I639,J639)</f>
        <v>0</v>
      </c>
      <c r="L639" s="1048"/>
      <c r="M639" s="396" t="str">
        <f>IF(OR(C639="",$I630="NSO"),"",VLOOKUP($A625,'Result Entry'!$B$9:$EQ$108,24,0))</f>
        <v/>
      </c>
      <c r="N639" s="1059"/>
    </row>
    <row r="640" spans="1:14" s="114" customFormat="1" ht="22.5" customHeight="1">
      <c r="A640" s="392"/>
      <c r="B640" s="394" t="s">
        <v>91</v>
      </c>
      <c r="C640" s="990" t="str">
        <f>'Result Entry'!$Z$3</f>
        <v>Mathematics</v>
      </c>
      <c r="D640" s="1049"/>
      <c r="E640" s="502">
        <f>IF(OR(C640="",$I630="NSO"),"",VLOOKUP($A625,'Result Entry'!$B$9:$EQ$108,25,0))</f>
        <v>0</v>
      </c>
      <c r="F640" s="503">
        <f>IF(OR(C640="",$I630="NSO"),"",VLOOKUP($A625,'Result Entry'!$B$9:$EQ$108,26,0))</f>
        <v>0</v>
      </c>
      <c r="G640" s="542">
        <f>IF(OR(C640="",$I630="NSO"),"",VLOOKUP($A625,'Result Entry'!$B$9:$EQ$108,27,0))</f>
        <v>0</v>
      </c>
      <c r="H640" s="494">
        <f>IF(OR(C640="",$I630="NSO"),"",VLOOKUP($A625,'Result Entry'!$B$9:$EQ$108,32,0))</f>
        <v>0</v>
      </c>
      <c r="I640" s="395">
        <f t="shared" si="48"/>
        <v>0</v>
      </c>
      <c r="J640" s="495">
        <f>IF(OR(C640="",$I630="NSO"),"",VLOOKUP($A625,'Result Entry'!$B$9:$EQ$108,36,0))</f>
        <v>0</v>
      </c>
      <c r="K640" s="1050">
        <f t="shared" ref="K640:K645" si="49">SUM(I640,J640)</f>
        <v>0</v>
      </c>
      <c r="L640" s="1051"/>
      <c r="M640" s="396" t="str">
        <f>IF(OR(C640="",$I630="NSO"),"",VLOOKUP($A625,'Result Entry'!$B$9:$EQ$108,39,0))</f>
        <v/>
      </c>
      <c r="N640" s="1059"/>
    </row>
    <row r="641" spans="1:14" s="114" customFormat="1" ht="22.5" customHeight="1" thickBot="1">
      <c r="A641" s="392"/>
      <c r="B641" s="394" t="s">
        <v>91</v>
      </c>
      <c r="C641" s="1052" t="str">
        <f>'Result Entry'!$BD$3</f>
        <v>Env. Study</v>
      </c>
      <c r="D641" s="1053"/>
      <c r="E641" s="509">
        <f>IF(OR(C641="",$I630="NSO"),"",VLOOKUP($A625,'Result Entry'!$B$9:$EQ$108,55,0))</f>
        <v>0</v>
      </c>
      <c r="F641" s="510">
        <f>IF(OR(C641="",$I630="NSO"),"",VLOOKUP($A625,'Result Entry'!$B$9:$EQ$108,56,0))</f>
        <v>0</v>
      </c>
      <c r="G641" s="511">
        <f>IF(OR(C641="",$I630="NSO"),"",VLOOKUP($A625,'Result Entry'!$B$9:$EQ$108,57,0))</f>
        <v>0</v>
      </c>
      <c r="H641" s="512">
        <f>IF(OR(C639="",$I630="NSO"),"",VLOOKUP($A625,'Result Entry'!$B$9:$EQ$108,62,0))</f>
        <v>0</v>
      </c>
      <c r="I641" s="513">
        <f t="shared" si="48"/>
        <v>0</v>
      </c>
      <c r="J641" s="514">
        <f>IF(OR(C640="",$I630="NSO"),"",VLOOKUP($A625,'Result Entry'!$B$9:$EQ$108,66,0))</f>
        <v>0</v>
      </c>
      <c r="K641" s="1054">
        <f t="shared" si="49"/>
        <v>0</v>
      </c>
      <c r="L641" s="1055"/>
      <c r="M641" s="515" t="str">
        <f>IF(OR(C640="",$I630="NSO"),"",VLOOKUP($A625,'Result Entry'!$B$9:$EQ$108,69,0))</f>
        <v/>
      </c>
      <c r="N641" s="1059"/>
    </row>
    <row r="642" spans="1:14" s="114" customFormat="1" ht="22.5" customHeight="1">
      <c r="A642" s="392"/>
      <c r="B642" s="394" t="s">
        <v>91</v>
      </c>
      <c r="C642" s="1016" t="s">
        <v>66</v>
      </c>
      <c r="D642" s="1017"/>
      <c r="E642" s="519">
        <f>'Result Entry'!$AO$7</f>
        <v>5</v>
      </c>
      <c r="F642" s="520">
        <f>'Result Entry'!$AP$7</f>
        <v>5</v>
      </c>
      <c r="G642" s="541">
        <f>'Result Entry'!$AQ$7</f>
        <v>5</v>
      </c>
      <c r="H642" s="521">
        <f>'Result Entry'!$AV$7</f>
        <v>35</v>
      </c>
      <c r="I642" s="522">
        <f t="shared" si="48"/>
        <v>50</v>
      </c>
      <c r="J642" s="523">
        <f>'Result Entry'!$AZ$7</f>
        <v>50</v>
      </c>
      <c r="K642" s="1018">
        <f t="shared" si="49"/>
        <v>100</v>
      </c>
      <c r="L642" s="1019"/>
      <c r="M642" s="1087" t="s">
        <v>36</v>
      </c>
      <c r="N642" s="1059"/>
    </row>
    <row r="643" spans="1:14" s="114" customFormat="1" ht="22.5" customHeight="1" thickBot="1">
      <c r="A643" s="392"/>
      <c r="B643" s="394" t="s">
        <v>91</v>
      </c>
      <c r="C643" s="1012" t="str">
        <f>'Result Entry'!$AO$3</f>
        <v>English</v>
      </c>
      <c r="D643" s="1013"/>
      <c r="E643" s="517">
        <f>IF(OR(C643="",$I630="NSO"),"",VLOOKUP($A625,'Result Entry'!$B$9:$EQ$108,40,0))</f>
        <v>0</v>
      </c>
      <c r="F643" s="518">
        <f>IF(OR(C643="",$I630="NSO"),"",VLOOKUP($A625,'Result Entry'!$B$9:$EQ$108,41,0))</f>
        <v>0</v>
      </c>
      <c r="G643" s="546">
        <f>IF(OR(C643="",$I630="NSO"),"",VLOOKUP($A625,'Result Entry'!$B$9:$EQ$108,42,0))</f>
        <v>0</v>
      </c>
      <c r="H643" s="401">
        <f>IF(OR(C643="",$I630="NSO"),"",VLOOKUP($A625,'Result Entry'!$B$9:$EQ$108,47,0))</f>
        <v>0</v>
      </c>
      <c r="I643" s="496">
        <f t="shared" si="48"/>
        <v>0</v>
      </c>
      <c r="J643" s="497">
        <f>IF(OR(C643="",$I630="NSO"),"",VLOOKUP($A625,'Result Entry'!$B$9:$EQ$108,51,0))</f>
        <v>0</v>
      </c>
      <c r="K643" s="1014">
        <f t="shared" si="49"/>
        <v>0</v>
      </c>
      <c r="L643" s="1015"/>
      <c r="M643" s="516" t="str">
        <f>IF(OR(C643="",$I630="NSO"),"",VLOOKUP($A625,'Result Entry'!$B$9:$EQ$108,54,0))</f>
        <v/>
      </c>
      <c r="N643" s="1059"/>
    </row>
    <row r="644" spans="1:14" s="114" customFormat="1" ht="22.5" customHeight="1">
      <c r="A644" s="392"/>
      <c r="B644" s="394" t="s">
        <v>91</v>
      </c>
      <c r="C644" s="1016" t="s">
        <v>66</v>
      </c>
      <c r="D644" s="1017"/>
      <c r="E644" s="519">
        <f>'Result Entry'!$BS$7</f>
        <v>10</v>
      </c>
      <c r="F644" s="520">
        <f>'Result Entry'!$BT$7</f>
        <v>10</v>
      </c>
      <c r="G644" s="541">
        <f>'Result Entry'!$BU$7</f>
        <v>10</v>
      </c>
      <c r="H644" s="521">
        <f>'Result Entry'!$BZ$7</f>
        <v>70</v>
      </c>
      <c r="I644" s="522">
        <f>SUM(E644:H644)</f>
        <v>100</v>
      </c>
      <c r="J644" s="523">
        <f>'Result Entry'!$CD$7</f>
        <v>100</v>
      </c>
      <c r="K644" s="1018">
        <f t="shared" si="49"/>
        <v>200</v>
      </c>
      <c r="L644" s="1019"/>
      <c r="M644" s="1087" t="s">
        <v>36</v>
      </c>
      <c r="N644" s="1059"/>
    </row>
    <row r="645" spans="1:14" s="114" customFormat="1" ht="22.5" customHeight="1" thickBot="1">
      <c r="A645" s="392"/>
      <c r="B645" s="394" t="s">
        <v>91</v>
      </c>
      <c r="C645" s="1012" t="str">
        <f>'Result Entry'!$BS$3</f>
        <v>Sanskrit/Urdu</v>
      </c>
      <c r="D645" s="1013"/>
      <c r="E645" s="517">
        <f>IF(OR(C645="",$I630="NSO"),"",VLOOKUP($A625,'Result Entry'!$B$9:$EQ$108,70,0))</f>
        <v>0</v>
      </c>
      <c r="F645" s="518">
        <f>IF(OR(C645="",$I630="NSO"),"",VLOOKUP($A625,'Result Entry'!$B$9:$EQ$108,71,0))</f>
        <v>0</v>
      </c>
      <c r="G645" s="546">
        <f>IF(OR(C645="",$I630="NSO"),"",VLOOKUP($A625,'Result Entry'!$B$9:$EQ$108,72,0))</f>
        <v>0</v>
      </c>
      <c r="H645" s="401">
        <f>IF(OR(C645="",$I630="NSO"),"",VLOOKUP($A625,'Result Entry'!$B$9:$EQ$108,77,0))</f>
        <v>0</v>
      </c>
      <c r="I645" s="496">
        <f t="shared" ref="I645" si="50">SUM(E645:H645)</f>
        <v>0</v>
      </c>
      <c r="J645" s="497">
        <f>IF(OR(C645="",$I630="NSO"),"",VLOOKUP($A625,'Result Entry'!$B$9:$EQ$108,81,0))</f>
        <v>0</v>
      </c>
      <c r="K645" s="1014">
        <f t="shared" si="49"/>
        <v>0</v>
      </c>
      <c r="L645" s="1015"/>
      <c r="M645" s="516" t="str">
        <f>IF(OR(C645="",$I630="NSO"),"",VLOOKUP($A625,'Result Entry'!$B$9:$EQ$108,84,0))</f>
        <v/>
      </c>
      <c r="N645" s="1059"/>
    </row>
    <row r="646" spans="1:14" s="114" customFormat="1" ht="14.25" customHeight="1" thickBot="1">
      <c r="A646" s="392"/>
      <c r="B646" s="394" t="s">
        <v>91</v>
      </c>
      <c r="C646" s="1020"/>
      <c r="D646" s="1021"/>
      <c r="E646" s="1021"/>
      <c r="F646" s="1021"/>
      <c r="G646" s="1021"/>
      <c r="H646" s="1021"/>
      <c r="I646" s="1021"/>
      <c r="J646" s="1021"/>
      <c r="K646" s="1021"/>
      <c r="L646" s="1021"/>
      <c r="M646" s="1022"/>
      <c r="N646" s="1059"/>
    </row>
    <row r="647" spans="1:14" s="114" customFormat="1" ht="39" customHeight="1">
      <c r="A647" s="392"/>
      <c r="B647" s="394" t="s">
        <v>91</v>
      </c>
      <c r="C647" s="1023" t="s">
        <v>114</v>
      </c>
      <c r="D647" s="1024"/>
      <c r="E647" s="1025"/>
      <c r="F647" s="1029" t="s">
        <v>115</v>
      </c>
      <c r="G647" s="1029"/>
      <c r="H647" s="1030" t="s">
        <v>116</v>
      </c>
      <c r="I647" s="1031"/>
      <c r="J647" s="397" t="s">
        <v>51</v>
      </c>
      <c r="K647" s="524" t="s">
        <v>117</v>
      </c>
      <c r="L647" s="543" t="s">
        <v>49</v>
      </c>
      <c r="M647" s="1089" t="s">
        <v>53</v>
      </c>
      <c r="N647" s="1059"/>
    </row>
    <row r="648" spans="1:14" s="114" customFormat="1" ht="18.75" customHeight="1" thickBot="1">
      <c r="A648" s="392"/>
      <c r="B648" s="394" t="s">
        <v>91</v>
      </c>
      <c r="C648" s="1026"/>
      <c r="D648" s="1027"/>
      <c r="E648" s="1028"/>
      <c r="F648" s="1109">
        <f>IF(OR($I630="",$I630="NSO"),"",VLOOKUP($A625,'Result Entry'!$B$9:$EQ$108,120,0))</f>
        <v>900</v>
      </c>
      <c r="G648" s="1110"/>
      <c r="H648" s="1109">
        <f>IF(OR($I630="",$I630="NSO"),"",VLOOKUP($A625,'Result Entry'!$B$9:$EQ$108,121,0))</f>
        <v>0</v>
      </c>
      <c r="I648" s="1110"/>
      <c r="J648" s="1111">
        <f>IF(OR($I630="",$I630="NSO"),"",VLOOKUP($A625,'Result Entry'!$B$9:$EQ$108,122,0))</f>
        <v>0</v>
      </c>
      <c r="K648" s="1112" t="str">
        <f>IF(OR($I630="",$I630="NSO"),"",VLOOKUP($A625,'Result Entry'!$B$9:$EQ$108,123,0))</f>
        <v/>
      </c>
      <c r="L648" s="1088" t="str">
        <f>IF(OR($I630="",$I630="NSO"),"",VLOOKUP($A625,'Result Entry'!$B$9:$EQ$108,124,0))</f>
        <v/>
      </c>
      <c r="M648" s="1113" t="str">
        <f>IF(OR($I630="",$I630="NSO"),"",VLOOKUP($A625,'Result Entry'!$B$9:$EQ$108,126,0))</f>
        <v/>
      </c>
      <c r="N648" s="1059"/>
    </row>
    <row r="649" spans="1:14" s="114" customFormat="1" ht="18.75" customHeight="1" thickBot="1">
      <c r="A649" s="392"/>
      <c r="B649" s="393" t="s">
        <v>91</v>
      </c>
      <c r="C649" s="1032"/>
      <c r="D649" s="1033"/>
      <c r="E649" s="1033"/>
      <c r="F649" s="1033"/>
      <c r="G649" s="1033"/>
      <c r="H649" s="1034"/>
      <c r="I649" s="1150" t="s">
        <v>71</v>
      </c>
      <c r="J649" s="1151"/>
      <c r="K649" s="1152">
        <f>IF(OR($I630="",$I630="NSO"),"",VLOOKUP($A625,'Result Entry'!$B$9:$EQ$108,117,0))</f>
        <v>0</v>
      </c>
      <c r="L649" s="1153" t="s">
        <v>90</v>
      </c>
      <c r="M649" s="1154"/>
      <c r="N649" s="1059"/>
    </row>
    <row r="650" spans="1:14" s="114" customFormat="1" ht="18.75" customHeight="1" thickBot="1">
      <c r="A650" s="392"/>
      <c r="B650" s="393" t="s">
        <v>91</v>
      </c>
      <c r="C650" s="1035" t="s">
        <v>70</v>
      </c>
      <c r="D650" s="1036"/>
      <c r="E650" s="1036"/>
      <c r="F650" s="1036"/>
      <c r="G650" s="1036"/>
      <c r="H650" s="1037"/>
      <c r="I650" s="1155" t="s">
        <v>72</v>
      </c>
      <c r="J650" s="1156"/>
      <c r="K650" s="1157">
        <f>IF(OR($I630="",$I630="NSO"),"",VLOOKUP($A625,'Result Entry'!$B$9:$EQ$108,118,0))</f>
        <v>0</v>
      </c>
      <c r="L650" s="1158" t="str">
        <f>IF(OR($I630="",$I630="NSO"),"",VLOOKUP($A625,'Result Entry'!$B$9:$EQ$108,119,0))</f>
        <v/>
      </c>
      <c r="M650" s="1159"/>
      <c r="N650" s="1059"/>
    </row>
    <row r="651" spans="1:14" s="114" customFormat="1" ht="18.75" customHeight="1" thickBot="1">
      <c r="A651" s="392"/>
      <c r="B651" s="393" t="s">
        <v>91</v>
      </c>
      <c r="C651" s="981" t="s">
        <v>64</v>
      </c>
      <c r="D651" s="982"/>
      <c r="E651" s="983"/>
      <c r="F651" s="984" t="s">
        <v>67</v>
      </c>
      <c r="G651" s="985"/>
      <c r="H651" s="398" t="s">
        <v>57</v>
      </c>
      <c r="I651" s="986" t="s">
        <v>73</v>
      </c>
      <c r="J651" s="987"/>
      <c r="K651" s="988">
        <f>IF(OR($I630="",$I630="NSO"),"",VLOOKUP($A625,'Result Entry'!$B$9:$EQ$108,127,0))</f>
        <v>0</v>
      </c>
      <c r="L651" s="988"/>
      <c r="M651" s="989"/>
      <c r="N651" s="1059"/>
    </row>
    <row r="652" spans="1:14" s="114" customFormat="1" ht="18.75" customHeight="1">
      <c r="A652" s="392"/>
      <c r="B652" s="393" t="s">
        <v>91</v>
      </c>
      <c r="C652" s="1096" t="str">
        <f>'Result Entry'!$CH$3</f>
        <v>WORK EXP.</v>
      </c>
      <c r="D652" s="1097"/>
      <c r="E652" s="1125"/>
      <c r="F652" s="1115" t="str">
        <f>IF(OR(C652="",$I630="NSO"),"",VLOOKUP($A625,'Result Entry'!$B$9:$EQ$108,134,0))</f>
        <v>0/100</v>
      </c>
      <c r="G652" s="1125"/>
      <c r="H652" s="1126" t="str">
        <f>IF(OR(C652="",$I630="NSO"),"",VLOOKUP($A625,'Result Entry'!$B$9:$EQ$108,92,0))</f>
        <v/>
      </c>
      <c r="I652" s="991" t="s">
        <v>93</v>
      </c>
      <c r="J652" s="992"/>
      <c r="K652" s="993">
        <f>'Result Entry'!$U$2</f>
        <v>45070</v>
      </c>
      <c r="L652" s="994"/>
      <c r="M652" s="995"/>
      <c r="N652" s="1059"/>
    </row>
    <row r="653" spans="1:14" s="114" customFormat="1" ht="18.75" customHeight="1">
      <c r="A653" s="392"/>
      <c r="B653" s="393" t="s">
        <v>91</v>
      </c>
      <c r="C653" s="1096" t="str">
        <f>'Result Entry'!$CP$3</f>
        <v>ART EDU.</v>
      </c>
      <c r="D653" s="1097"/>
      <c r="E653" s="1125"/>
      <c r="F653" s="1115" t="str">
        <f>IF(OR(C653="",$I630="NSO"),"",VLOOKUP($A625,'Result Entry'!$B$9:$EQ$108,138,0))</f>
        <v>0/100</v>
      </c>
      <c r="G653" s="1125"/>
      <c r="H653" s="1127" t="str">
        <f>IF(OR(C653="",$I630="NSO"),"",VLOOKUP($A625,'Result Entry'!$B$9:$EQ$108,100,0))</f>
        <v/>
      </c>
      <c r="I653" s="996"/>
      <c r="J653" s="997"/>
      <c r="K653" s="997"/>
      <c r="L653" s="997"/>
      <c r="M653" s="998"/>
      <c r="N653" s="1059"/>
    </row>
    <row r="654" spans="1:14" s="114" customFormat="1" ht="18.75" customHeight="1">
      <c r="A654" s="392"/>
      <c r="B654" s="393"/>
      <c r="C654" s="1096" t="str">
        <f>'Result Entry'!$CX$3</f>
        <v>H&amp;P. EDU.</v>
      </c>
      <c r="D654" s="1097"/>
      <c r="E654" s="1125"/>
      <c r="F654" s="1115" t="str">
        <f>IF(OR(C654="",$I630="NSO"),"",VLOOKUP($A625,'Result Entry'!$B$9:$EQ$108,142,0))</f>
        <v>0/100</v>
      </c>
      <c r="G654" s="1125"/>
      <c r="H654" s="1127" t="str">
        <f>IF(OR(C654="",$I630="NSO"),"",VLOOKUP($A625,'Result Entry'!$B$9:$EQ$108,108,0))</f>
        <v/>
      </c>
      <c r="I654" s="999"/>
      <c r="J654" s="1000"/>
      <c r="K654" s="1000"/>
      <c r="L654" s="1000"/>
      <c r="M654" s="1001"/>
      <c r="N654" s="1059"/>
    </row>
    <row r="655" spans="1:14" s="114" customFormat="1" ht="23.25" customHeight="1" thickBot="1">
      <c r="A655" s="392"/>
      <c r="B655" s="393" t="s">
        <v>91</v>
      </c>
      <c r="C655" s="1128">
        <f>'Result Entry'!$DF$3</f>
        <v>0</v>
      </c>
      <c r="D655" s="1129"/>
      <c r="E655" s="1130"/>
      <c r="F655" s="1115" t="str">
        <f>IF(OR(C655="",$I630="NSO"),"",VLOOKUP($A625,'Result Entry'!$B$9:$EQ$108,146,0))</f>
        <v>0/0</v>
      </c>
      <c r="G655" s="1125"/>
      <c r="H655" s="1131" t="str">
        <f>IF(OR(C655="",$I630="NSO"),"",VLOOKUP($A625,'Result Entry'!$B$9:$EQ$108,116,0))</f>
        <v/>
      </c>
      <c r="I655" s="1135" t="s">
        <v>86</v>
      </c>
      <c r="J655" s="1136"/>
      <c r="K655" s="1137"/>
      <c r="L655" s="1138"/>
      <c r="M655" s="1139"/>
      <c r="N655" s="1059"/>
    </row>
    <row r="656" spans="1:14" s="114" customFormat="1" ht="23.25" customHeight="1">
      <c r="A656" s="392"/>
      <c r="B656" s="393" t="s">
        <v>91</v>
      </c>
      <c r="C656" s="1005" t="s">
        <v>74</v>
      </c>
      <c r="D656" s="1006"/>
      <c r="E656" s="1006"/>
      <c r="F656" s="1006"/>
      <c r="G656" s="1006"/>
      <c r="H656" s="1007"/>
      <c r="I656" s="1143" t="s">
        <v>184</v>
      </c>
      <c r="J656" s="1144"/>
      <c r="K656" s="1140"/>
      <c r="L656" s="1141"/>
      <c r="M656" s="1142"/>
      <c r="N656" s="1059"/>
    </row>
    <row r="657" spans="1:14" s="114" customFormat="1" ht="23.25" customHeight="1">
      <c r="A657" s="392"/>
      <c r="B657" s="393" t="s">
        <v>91</v>
      </c>
      <c r="C657" s="399" t="s">
        <v>37</v>
      </c>
      <c r="D657" s="1008" t="s">
        <v>80</v>
      </c>
      <c r="E657" s="1009"/>
      <c r="F657" s="1008" t="s">
        <v>81</v>
      </c>
      <c r="G657" s="1010"/>
      <c r="H657" s="1011"/>
      <c r="I657" s="1145" t="s">
        <v>185</v>
      </c>
      <c r="J657" s="1146"/>
      <c r="K657" s="1002"/>
      <c r="L657" s="1003"/>
      <c r="M657" s="1004"/>
      <c r="N657" s="1059"/>
    </row>
    <row r="658" spans="1:14" s="114" customFormat="1" ht="18.75" customHeight="1">
      <c r="A658" s="392"/>
      <c r="B658" s="393" t="s">
        <v>91</v>
      </c>
      <c r="C658" s="1114" t="s">
        <v>75</v>
      </c>
      <c r="D658" s="1115" t="s">
        <v>164</v>
      </c>
      <c r="E658" s="1116"/>
      <c r="F658" s="1115" t="s">
        <v>82</v>
      </c>
      <c r="G658" s="1117"/>
      <c r="H658" s="1118"/>
      <c r="I658" s="971" t="s">
        <v>87</v>
      </c>
      <c r="J658" s="972"/>
      <c r="K658" s="972"/>
      <c r="L658" s="972"/>
      <c r="M658" s="973"/>
      <c r="N658" s="1059"/>
    </row>
    <row r="659" spans="1:14" s="114" customFormat="1" ht="18.75" customHeight="1">
      <c r="A659" s="392"/>
      <c r="B659" s="393" t="s">
        <v>91</v>
      </c>
      <c r="C659" s="1119" t="s">
        <v>76</v>
      </c>
      <c r="D659" s="1115" t="s">
        <v>165</v>
      </c>
      <c r="E659" s="1116"/>
      <c r="F659" s="1115" t="s">
        <v>83</v>
      </c>
      <c r="G659" s="1117"/>
      <c r="H659" s="1118"/>
      <c r="I659" s="974"/>
      <c r="J659" s="975"/>
      <c r="K659" s="975"/>
      <c r="L659" s="975"/>
      <c r="M659" s="976"/>
      <c r="N659" s="1059"/>
    </row>
    <row r="660" spans="1:14" s="114" customFormat="1" ht="18.75" customHeight="1">
      <c r="A660" s="392"/>
      <c r="B660" s="393" t="s">
        <v>91</v>
      </c>
      <c r="C660" s="1119" t="s">
        <v>78</v>
      </c>
      <c r="D660" s="1115" t="s">
        <v>166</v>
      </c>
      <c r="E660" s="1116"/>
      <c r="F660" s="1115" t="s">
        <v>84</v>
      </c>
      <c r="G660" s="1117"/>
      <c r="H660" s="1118"/>
      <c r="I660" s="974"/>
      <c r="J660" s="975"/>
      <c r="K660" s="975"/>
      <c r="L660" s="975"/>
      <c r="M660" s="976"/>
      <c r="N660" s="1059"/>
    </row>
    <row r="661" spans="1:14" s="114" customFormat="1" ht="18.75" customHeight="1">
      <c r="A661" s="392"/>
      <c r="B661" s="393" t="s">
        <v>91</v>
      </c>
      <c r="C661" s="1119" t="s">
        <v>77</v>
      </c>
      <c r="D661" s="1115" t="s">
        <v>167</v>
      </c>
      <c r="E661" s="1116"/>
      <c r="F661" s="1115" t="s">
        <v>169</v>
      </c>
      <c r="G661" s="1117"/>
      <c r="H661" s="1118"/>
      <c r="I661" s="977"/>
      <c r="J661" s="978"/>
      <c r="K661" s="978"/>
      <c r="L661" s="978"/>
      <c r="M661" s="979"/>
      <c r="N661" s="1059"/>
    </row>
    <row r="662" spans="1:14" s="114" customFormat="1" ht="18.75" customHeight="1" thickBot="1">
      <c r="A662" s="392"/>
      <c r="B662" s="400" t="s">
        <v>91</v>
      </c>
      <c r="C662" s="1120" t="s">
        <v>79</v>
      </c>
      <c r="D662" s="1121" t="s">
        <v>168</v>
      </c>
      <c r="E662" s="1122"/>
      <c r="F662" s="1121" t="s">
        <v>85</v>
      </c>
      <c r="G662" s="1123"/>
      <c r="H662" s="1124"/>
      <c r="I662" s="1132" t="s">
        <v>118</v>
      </c>
      <c r="J662" s="1133"/>
      <c r="K662" s="1133"/>
      <c r="L662" s="1133"/>
      <c r="M662" s="1134"/>
      <c r="N662" s="1059"/>
    </row>
    <row r="663" spans="1:14" s="114" customFormat="1" ht="11.25" customHeight="1" thickBot="1">
      <c r="A663" s="980"/>
      <c r="B663" s="980"/>
      <c r="C663" s="980"/>
      <c r="D663" s="980"/>
      <c r="E663" s="980"/>
      <c r="F663" s="980"/>
      <c r="G663" s="980"/>
      <c r="H663" s="980"/>
      <c r="I663" s="980"/>
      <c r="J663" s="980"/>
      <c r="K663" s="980"/>
      <c r="L663" s="980"/>
      <c r="M663" s="980"/>
      <c r="N663" s="1059"/>
    </row>
    <row r="664" spans="1:14" s="391" customFormat="1" ht="25.5" customHeight="1" thickBot="1">
      <c r="A664" s="403">
        <f>A625+1</f>
        <v>18</v>
      </c>
      <c r="B664" s="1056" t="str">
        <f>B625</f>
        <v>Department Of Sanskrit Education, Rajasthan</v>
      </c>
      <c r="C664" s="1057"/>
      <c r="D664" s="1057"/>
      <c r="E664" s="1057"/>
      <c r="F664" s="1057"/>
      <c r="G664" s="1057"/>
      <c r="H664" s="1057"/>
      <c r="I664" s="1057"/>
      <c r="J664" s="1057"/>
      <c r="K664" s="1057"/>
      <c r="L664" s="1057"/>
      <c r="M664" s="1058"/>
      <c r="N664" s="1059"/>
    </row>
    <row r="665" spans="1:14" ht="60" customHeight="1">
      <c r="A665" s="15"/>
      <c r="B665" s="1060">
        <f>IF(I669&gt;0,CONCATENATE(C669,I669),0)</f>
        <v>0</v>
      </c>
      <c r="C665" s="1062"/>
      <c r="D665" s="1064" t="str">
        <f>Master!$E$8</f>
        <v>Govt.Sr.Sec.Sch. Raimalwada</v>
      </c>
      <c r="E665" s="1065"/>
      <c r="F665" s="1065"/>
      <c r="G665" s="1065"/>
      <c r="H665" s="1065"/>
      <c r="I665" s="1065"/>
      <c r="J665" s="1065"/>
      <c r="K665" s="1065"/>
      <c r="L665" s="1065"/>
      <c r="M665" s="1066"/>
      <c r="N665" s="1059"/>
    </row>
    <row r="666" spans="1:14" ht="35.25" customHeight="1" thickBot="1">
      <c r="A666" s="15"/>
      <c r="B666" s="1061"/>
      <c r="C666" s="1063"/>
      <c r="D666" s="1067" t="str">
        <f>Master!$E$11</f>
        <v>P.S.-Bapini (Jodhpur)</v>
      </c>
      <c r="E666" s="1067"/>
      <c r="F666" s="1067"/>
      <c r="G666" s="1067"/>
      <c r="H666" s="1067"/>
      <c r="I666" s="1067"/>
      <c r="J666" s="1067"/>
      <c r="K666" s="1067"/>
      <c r="L666" s="1067"/>
      <c r="M666" s="1068"/>
      <c r="N666" s="1059"/>
    </row>
    <row r="667" spans="1:14" ht="31.5" customHeight="1">
      <c r="A667" s="15"/>
      <c r="B667" s="402"/>
      <c r="C667" s="1069" t="s">
        <v>60</v>
      </c>
      <c r="D667" s="1070"/>
      <c r="E667" s="1070"/>
      <c r="F667" s="1070"/>
      <c r="G667" s="1070"/>
      <c r="H667" s="1070"/>
      <c r="I667" s="1071"/>
      <c r="J667" s="1072" t="s">
        <v>88</v>
      </c>
      <c r="K667" s="1072"/>
      <c r="L667" s="1073">
        <f>Master!$E$14</f>
        <v>810000000</v>
      </c>
      <c r="M667" s="1074"/>
      <c r="N667" s="1059"/>
    </row>
    <row r="668" spans="1:14" ht="18" customHeight="1" thickBot="1">
      <c r="A668" s="15"/>
      <c r="B668" s="188"/>
      <c r="C668" s="1069"/>
      <c r="D668" s="1070"/>
      <c r="E668" s="1070"/>
      <c r="F668" s="1070"/>
      <c r="G668" s="1070"/>
      <c r="H668" s="1070"/>
      <c r="I668" s="1071"/>
      <c r="J668" s="1075" t="s">
        <v>61</v>
      </c>
      <c r="K668" s="1076"/>
      <c r="L668" s="1079" t="str">
        <f>Master!$E$6</f>
        <v>2022-23</v>
      </c>
      <c r="M668" s="1080"/>
      <c r="N668" s="1059"/>
    </row>
    <row r="669" spans="1:14" ht="20.25" customHeight="1" thickBot="1">
      <c r="A669" s="15"/>
      <c r="B669" s="188"/>
      <c r="C669" s="1160" t="s">
        <v>119</v>
      </c>
      <c r="D669" s="1161"/>
      <c r="E669" s="1161"/>
      <c r="F669" s="1161"/>
      <c r="G669" s="1161"/>
      <c r="H669" s="1161"/>
      <c r="I669" s="1162">
        <f>VLOOKUP($A664,'Result Entry'!$B$9:$F$108,5,0)</f>
        <v>0</v>
      </c>
      <c r="J669" s="1077"/>
      <c r="K669" s="1078"/>
      <c r="L669" s="1081"/>
      <c r="M669" s="1082"/>
      <c r="N669" s="1059"/>
    </row>
    <row r="670" spans="1:14" s="114" customFormat="1" ht="19.5" customHeight="1">
      <c r="A670" s="392"/>
      <c r="B670" s="393" t="s">
        <v>91</v>
      </c>
      <c r="C670" s="1090" t="s">
        <v>21</v>
      </c>
      <c r="D670" s="1091"/>
      <c r="E670" s="1091"/>
      <c r="F670" s="1092"/>
      <c r="G670" s="1093" t="s">
        <v>1</v>
      </c>
      <c r="H670" s="1094">
        <f>VLOOKUP($A664,'Result Entry'!$B$9:$EQ$108,3,0)</f>
        <v>0</v>
      </c>
      <c r="I670" s="1094"/>
      <c r="J670" s="1094"/>
      <c r="K670" s="1094"/>
      <c r="L670" s="1094"/>
      <c r="M670" s="1095"/>
      <c r="N670" s="1059"/>
    </row>
    <row r="671" spans="1:14" s="114" customFormat="1" ht="19.5" customHeight="1">
      <c r="A671" s="392"/>
      <c r="B671" s="393" t="s">
        <v>91</v>
      </c>
      <c r="C671" s="1096" t="s">
        <v>23</v>
      </c>
      <c r="D671" s="1097"/>
      <c r="E671" s="1097"/>
      <c r="F671" s="1098"/>
      <c r="G671" s="1099" t="s">
        <v>1</v>
      </c>
      <c r="H671" s="1100">
        <f>VLOOKUP($A664,'Result Entry'!$B$9:$EQ$108,6,0)</f>
        <v>0</v>
      </c>
      <c r="I671" s="1100"/>
      <c r="J671" s="1100"/>
      <c r="K671" s="1100"/>
      <c r="L671" s="1100"/>
      <c r="M671" s="1101"/>
      <c r="N671" s="1059"/>
    </row>
    <row r="672" spans="1:14" s="114" customFormat="1" ht="19.5" customHeight="1">
      <c r="A672" s="392"/>
      <c r="B672" s="393" t="s">
        <v>91</v>
      </c>
      <c r="C672" s="1096" t="s">
        <v>24</v>
      </c>
      <c r="D672" s="1097"/>
      <c r="E672" s="1097"/>
      <c r="F672" s="1098"/>
      <c r="G672" s="1099" t="s">
        <v>1</v>
      </c>
      <c r="H672" s="1100">
        <f>VLOOKUP($A664,'Result Entry'!$B$9:$EQ$108,7,0)</f>
        <v>0</v>
      </c>
      <c r="I672" s="1100"/>
      <c r="J672" s="1100"/>
      <c r="K672" s="1100"/>
      <c r="L672" s="1100"/>
      <c r="M672" s="1101"/>
      <c r="N672" s="1059"/>
    </row>
    <row r="673" spans="1:14" s="114" customFormat="1" ht="19.5" customHeight="1">
      <c r="A673" s="392"/>
      <c r="B673" s="393" t="s">
        <v>91</v>
      </c>
      <c r="C673" s="1096" t="s">
        <v>62</v>
      </c>
      <c r="D673" s="1097"/>
      <c r="E673" s="1097"/>
      <c r="F673" s="1098"/>
      <c r="G673" s="1099" t="s">
        <v>1</v>
      </c>
      <c r="H673" s="1100">
        <f>VLOOKUP($A664,'Result Entry'!$B$9:$EQ$108,8,0)</f>
        <v>0</v>
      </c>
      <c r="I673" s="1100"/>
      <c r="J673" s="1100"/>
      <c r="K673" s="1100"/>
      <c r="L673" s="1100"/>
      <c r="M673" s="1101"/>
      <c r="N673" s="1059"/>
    </row>
    <row r="674" spans="1:14" s="114" customFormat="1" ht="19.5" customHeight="1">
      <c r="A674" s="392"/>
      <c r="B674" s="393" t="s">
        <v>91</v>
      </c>
      <c r="C674" s="1096" t="s">
        <v>63</v>
      </c>
      <c r="D674" s="1097"/>
      <c r="E674" s="1097"/>
      <c r="F674" s="1098"/>
      <c r="G674" s="1099" t="s">
        <v>1</v>
      </c>
      <c r="H674" s="1102" t="str">
        <f>CONCATENATE('Result Entry'!$F$4,'Result Entry'!$I$4)</f>
        <v>2(A)</v>
      </c>
      <c r="I674" s="1100"/>
      <c r="J674" s="1100"/>
      <c r="K674" s="1100"/>
      <c r="L674" s="1100"/>
      <c r="M674" s="1101"/>
      <c r="N674" s="1059"/>
    </row>
    <row r="675" spans="1:14" s="114" customFormat="1" ht="19.5" customHeight="1" thickBot="1">
      <c r="A675" s="392"/>
      <c r="B675" s="393" t="s">
        <v>91</v>
      </c>
      <c r="C675" s="1103" t="s">
        <v>26</v>
      </c>
      <c r="D675" s="1104"/>
      <c r="E675" s="1104"/>
      <c r="F675" s="1105"/>
      <c r="G675" s="1106" t="s">
        <v>1</v>
      </c>
      <c r="H675" s="1107">
        <f>VLOOKUP($A664,'Result Entry'!$B$9:$EQ$108,9,0)</f>
        <v>0</v>
      </c>
      <c r="I675" s="1107"/>
      <c r="J675" s="1107"/>
      <c r="K675" s="1107"/>
      <c r="L675" s="1107"/>
      <c r="M675" s="1108"/>
      <c r="N675" s="1059"/>
    </row>
    <row r="676" spans="1:14" s="114" customFormat="1" ht="37.5" customHeight="1">
      <c r="A676" s="392"/>
      <c r="B676" s="394" t="s">
        <v>91</v>
      </c>
      <c r="C676" s="1005" t="s">
        <v>64</v>
      </c>
      <c r="D676" s="1038"/>
      <c r="E676" s="498" t="str">
        <f>'Result Entry'!$K$6</f>
        <v>First Test</v>
      </c>
      <c r="F676" s="499" t="str">
        <f>'Result Entry'!$L$6</f>
        <v>Second Test</v>
      </c>
      <c r="G676" s="499" t="str">
        <f>'Result Entry'!$M$6</f>
        <v>Third Test</v>
      </c>
      <c r="H676" s="1083" t="s">
        <v>65</v>
      </c>
      <c r="I676" s="1085" t="s">
        <v>183</v>
      </c>
      <c r="J676" s="493" t="s">
        <v>32</v>
      </c>
      <c r="K676" s="1039" t="s">
        <v>112</v>
      </c>
      <c r="L676" s="1040"/>
      <c r="M676" s="1084" t="s">
        <v>113</v>
      </c>
      <c r="N676" s="1059"/>
    </row>
    <row r="677" spans="1:14" s="114" customFormat="1" ht="22.5" customHeight="1" thickBot="1">
      <c r="A677" s="392"/>
      <c r="B677" s="394" t="s">
        <v>91</v>
      </c>
      <c r="C677" s="1041" t="s">
        <v>66</v>
      </c>
      <c r="D677" s="1042"/>
      <c r="E677" s="504">
        <f>'Result Entry'!$K$7</f>
        <v>10</v>
      </c>
      <c r="F677" s="505">
        <f>'Result Entry'!$L$7</f>
        <v>10</v>
      </c>
      <c r="G677" s="545">
        <f>'Result Entry'!$M$7</f>
        <v>10</v>
      </c>
      <c r="H677" s="506">
        <f>'Result Entry'!$R$7</f>
        <v>70</v>
      </c>
      <c r="I677" s="507">
        <f>SUM(E677:H677)</f>
        <v>100</v>
      </c>
      <c r="J677" s="508">
        <f>'Result Entry'!$V$7</f>
        <v>100</v>
      </c>
      <c r="K677" s="1043">
        <f>I677+J677</f>
        <v>200</v>
      </c>
      <c r="L677" s="1044"/>
      <c r="M677" s="1086" t="s">
        <v>36</v>
      </c>
      <c r="N677" s="1059"/>
    </row>
    <row r="678" spans="1:14" s="114" customFormat="1" ht="22.5" customHeight="1">
      <c r="A678" s="392"/>
      <c r="B678" s="394" t="s">
        <v>91</v>
      </c>
      <c r="C678" s="1045" t="str">
        <f>'Result Entry'!$K$3</f>
        <v>Hindi</v>
      </c>
      <c r="D678" s="1046"/>
      <c r="E678" s="500">
        <f>IF(OR(C678="",$I669="NSO"),"",VLOOKUP($A664,'Result Entry'!$B$9:$EQ$108,10,0))</f>
        <v>0</v>
      </c>
      <c r="F678" s="501">
        <f>IF(OR(C678="",$I669="NSO"),"",VLOOKUP($A664,'Result Entry'!$B$9:$EQ$108,11,0))</f>
        <v>0</v>
      </c>
      <c r="G678" s="544">
        <f>IF(OR(C678="",$I669="NSO"),"",VLOOKUP($A664,'Result Entry'!$B$9:$EQ$108,12,0))</f>
        <v>0</v>
      </c>
      <c r="H678" s="494">
        <f>IF(OR(C678="",$I669="NSO"),"",VLOOKUP($A664,'Result Entry'!$B$9:$EQ$108,17,0))</f>
        <v>0</v>
      </c>
      <c r="I678" s="395">
        <f t="shared" ref="I678:I682" si="51">SUM(E678:H678)</f>
        <v>0</v>
      </c>
      <c r="J678" s="495">
        <f>IF(OR(C678="",$I669="NSO"),"",VLOOKUP($A664,'Result Entry'!$B$9:$EQ$108,21,0))</f>
        <v>0</v>
      </c>
      <c r="K678" s="1047">
        <f>SUM(I678,J678)</f>
        <v>0</v>
      </c>
      <c r="L678" s="1048"/>
      <c r="M678" s="396" t="str">
        <f>IF(OR(C678="",$I669="NSO"),"",VLOOKUP($A664,'Result Entry'!$B$9:$EQ$108,24,0))</f>
        <v/>
      </c>
      <c r="N678" s="1059"/>
    </row>
    <row r="679" spans="1:14" s="114" customFormat="1" ht="22.5" customHeight="1">
      <c r="A679" s="392"/>
      <c r="B679" s="394" t="s">
        <v>91</v>
      </c>
      <c r="C679" s="990" t="str">
        <f>'Result Entry'!$Z$3</f>
        <v>Mathematics</v>
      </c>
      <c r="D679" s="1049"/>
      <c r="E679" s="502">
        <f>IF(OR(C679="",$I669="NSO"),"",VLOOKUP($A664,'Result Entry'!$B$9:$EQ$108,25,0))</f>
        <v>0</v>
      </c>
      <c r="F679" s="503">
        <f>IF(OR(C679="",$I669="NSO"),"",VLOOKUP($A664,'Result Entry'!$B$9:$EQ$108,26,0))</f>
        <v>0</v>
      </c>
      <c r="G679" s="542">
        <f>IF(OR(C679="",$I669="NSO"),"",VLOOKUP($A664,'Result Entry'!$B$9:$EQ$108,27,0))</f>
        <v>0</v>
      </c>
      <c r="H679" s="494">
        <f>IF(OR(C679="",$I669="NSO"),"",VLOOKUP($A664,'Result Entry'!$B$9:$EQ$108,32,0))</f>
        <v>0</v>
      </c>
      <c r="I679" s="395">
        <f t="shared" si="51"/>
        <v>0</v>
      </c>
      <c r="J679" s="495">
        <f>IF(OR(C679="",$I669="NSO"),"",VLOOKUP($A664,'Result Entry'!$B$9:$EQ$108,36,0))</f>
        <v>0</v>
      </c>
      <c r="K679" s="1050">
        <f t="shared" ref="K679:K684" si="52">SUM(I679,J679)</f>
        <v>0</v>
      </c>
      <c r="L679" s="1051"/>
      <c r="M679" s="396" t="str">
        <f>IF(OR(C679="",$I669="NSO"),"",VLOOKUP($A664,'Result Entry'!$B$9:$EQ$108,39,0))</f>
        <v/>
      </c>
      <c r="N679" s="1059"/>
    </row>
    <row r="680" spans="1:14" s="114" customFormat="1" ht="22.5" customHeight="1" thickBot="1">
      <c r="A680" s="392"/>
      <c r="B680" s="394" t="s">
        <v>91</v>
      </c>
      <c r="C680" s="1052" t="str">
        <f>'Result Entry'!$BD$3</f>
        <v>Env. Study</v>
      </c>
      <c r="D680" s="1053"/>
      <c r="E680" s="509">
        <f>IF(OR(C680="",$I669="NSO"),"",VLOOKUP($A664,'Result Entry'!$B$9:$EQ$108,55,0))</f>
        <v>0</v>
      </c>
      <c r="F680" s="510">
        <f>IF(OR(C680="",$I669="NSO"),"",VLOOKUP($A664,'Result Entry'!$B$9:$EQ$108,56,0))</f>
        <v>0</v>
      </c>
      <c r="G680" s="511">
        <f>IF(OR(C680="",$I669="NSO"),"",VLOOKUP($A664,'Result Entry'!$B$9:$EQ$108,57,0))</f>
        <v>0</v>
      </c>
      <c r="H680" s="512">
        <f>IF(OR(C678="",$I669="NSO"),"",VLOOKUP($A664,'Result Entry'!$B$9:$EQ$108,62,0))</f>
        <v>0</v>
      </c>
      <c r="I680" s="513">
        <f t="shared" si="51"/>
        <v>0</v>
      </c>
      <c r="J680" s="514">
        <f>IF(OR(C679="",$I669="NSO"),"",VLOOKUP($A664,'Result Entry'!$B$9:$EQ$108,66,0))</f>
        <v>0</v>
      </c>
      <c r="K680" s="1054">
        <f t="shared" si="52"/>
        <v>0</v>
      </c>
      <c r="L680" s="1055"/>
      <c r="M680" s="515" t="str">
        <f>IF(OR(C679="",$I669="NSO"),"",VLOOKUP($A664,'Result Entry'!$B$9:$EQ$108,69,0))</f>
        <v/>
      </c>
      <c r="N680" s="1059"/>
    </row>
    <row r="681" spans="1:14" s="114" customFormat="1" ht="22.5" customHeight="1">
      <c r="A681" s="392"/>
      <c r="B681" s="394" t="s">
        <v>91</v>
      </c>
      <c r="C681" s="1016" t="s">
        <v>66</v>
      </c>
      <c r="D681" s="1017"/>
      <c r="E681" s="519">
        <f>'Result Entry'!$AO$7</f>
        <v>5</v>
      </c>
      <c r="F681" s="520">
        <f>'Result Entry'!$AP$7</f>
        <v>5</v>
      </c>
      <c r="G681" s="541">
        <f>'Result Entry'!$AQ$7</f>
        <v>5</v>
      </c>
      <c r="H681" s="521">
        <f>'Result Entry'!$AV$7</f>
        <v>35</v>
      </c>
      <c r="I681" s="522">
        <f t="shared" si="51"/>
        <v>50</v>
      </c>
      <c r="J681" s="523">
        <f>'Result Entry'!$AZ$7</f>
        <v>50</v>
      </c>
      <c r="K681" s="1018">
        <f t="shared" si="52"/>
        <v>100</v>
      </c>
      <c r="L681" s="1019"/>
      <c r="M681" s="1087" t="s">
        <v>36</v>
      </c>
      <c r="N681" s="1059"/>
    </row>
    <row r="682" spans="1:14" s="114" customFormat="1" ht="22.5" customHeight="1" thickBot="1">
      <c r="A682" s="392"/>
      <c r="B682" s="394" t="s">
        <v>91</v>
      </c>
      <c r="C682" s="1012" t="str">
        <f>'Result Entry'!$AO$3</f>
        <v>English</v>
      </c>
      <c r="D682" s="1013"/>
      <c r="E682" s="517">
        <f>IF(OR(C682="",$I669="NSO"),"",VLOOKUP($A664,'Result Entry'!$B$9:$EQ$108,40,0))</f>
        <v>0</v>
      </c>
      <c r="F682" s="518">
        <f>IF(OR(C682="",$I669="NSO"),"",VLOOKUP($A664,'Result Entry'!$B$9:$EQ$108,41,0))</f>
        <v>0</v>
      </c>
      <c r="G682" s="546">
        <f>IF(OR(C682="",$I669="NSO"),"",VLOOKUP($A664,'Result Entry'!$B$9:$EQ$108,42,0))</f>
        <v>0</v>
      </c>
      <c r="H682" s="401">
        <f>IF(OR(C682="",$I669="NSO"),"",VLOOKUP($A664,'Result Entry'!$B$9:$EQ$108,47,0))</f>
        <v>0</v>
      </c>
      <c r="I682" s="496">
        <f t="shared" si="51"/>
        <v>0</v>
      </c>
      <c r="J682" s="497">
        <f>IF(OR(C682="",$I669="NSO"),"",VLOOKUP($A664,'Result Entry'!$B$9:$EQ$108,51,0))</f>
        <v>0</v>
      </c>
      <c r="K682" s="1014">
        <f t="shared" si="52"/>
        <v>0</v>
      </c>
      <c r="L682" s="1015"/>
      <c r="M682" s="516" t="str">
        <f>IF(OR(C682="",$I669="NSO"),"",VLOOKUP($A664,'Result Entry'!$B$9:$EQ$108,54,0))</f>
        <v/>
      </c>
      <c r="N682" s="1059"/>
    </row>
    <row r="683" spans="1:14" s="114" customFormat="1" ht="22.5" customHeight="1">
      <c r="A683" s="392"/>
      <c r="B683" s="394" t="s">
        <v>91</v>
      </c>
      <c r="C683" s="1016" t="s">
        <v>66</v>
      </c>
      <c r="D683" s="1017"/>
      <c r="E683" s="519">
        <f>'Result Entry'!$BS$7</f>
        <v>10</v>
      </c>
      <c r="F683" s="520">
        <f>'Result Entry'!$BT$7</f>
        <v>10</v>
      </c>
      <c r="G683" s="541">
        <f>'Result Entry'!$BU$7</f>
        <v>10</v>
      </c>
      <c r="H683" s="521">
        <f>'Result Entry'!$BZ$7</f>
        <v>70</v>
      </c>
      <c r="I683" s="522">
        <f>SUM(E683:H683)</f>
        <v>100</v>
      </c>
      <c r="J683" s="523">
        <f>'Result Entry'!$CD$7</f>
        <v>100</v>
      </c>
      <c r="K683" s="1018">
        <f t="shared" si="52"/>
        <v>200</v>
      </c>
      <c r="L683" s="1019"/>
      <c r="M683" s="1087" t="s">
        <v>36</v>
      </c>
      <c r="N683" s="1059"/>
    </row>
    <row r="684" spans="1:14" s="114" customFormat="1" ht="22.5" customHeight="1" thickBot="1">
      <c r="A684" s="392"/>
      <c r="B684" s="394" t="s">
        <v>91</v>
      </c>
      <c r="C684" s="1012" t="str">
        <f>'Result Entry'!$BS$3</f>
        <v>Sanskrit/Urdu</v>
      </c>
      <c r="D684" s="1013"/>
      <c r="E684" s="517">
        <f>IF(OR(C684="",$I669="NSO"),"",VLOOKUP($A664,'Result Entry'!$B$9:$EQ$108,70,0))</f>
        <v>0</v>
      </c>
      <c r="F684" s="518">
        <f>IF(OR(C684="",$I669="NSO"),"",VLOOKUP($A664,'Result Entry'!$B$9:$EQ$108,71,0))</f>
        <v>0</v>
      </c>
      <c r="G684" s="546">
        <f>IF(OR(C684="",$I669="NSO"),"",VLOOKUP($A664,'Result Entry'!$B$9:$EQ$108,72,0))</f>
        <v>0</v>
      </c>
      <c r="H684" s="401">
        <f>IF(OR(C684="",$I669="NSO"),"",VLOOKUP($A664,'Result Entry'!$B$9:$EQ$108,77,0))</f>
        <v>0</v>
      </c>
      <c r="I684" s="496">
        <f t="shared" ref="I684" si="53">SUM(E684:H684)</f>
        <v>0</v>
      </c>
      <c r="J684" s="497">
        <f>IF(OR(C684="",$I669="NSO"),"",VLOOKUP($A664,'Result Entry'!$B$9:$EQ$108,81,0))</f>
        <v>0</v>
      </c>
      <c r="K684" s="1014">
        <f t="shared" si="52"/>
        <v>0</v>
      </c>
      <c r="L684" s="1015"/>
      <c r="M684" s="516" t="str">
        <f>IF(OR(C684="",$I669="NSO"),"",VLOOKUP($A664,'Result Entry'!$B$9:$EQ$108,84,0))</f>
        <v/>
      </c>
      <c r="N684" s="1059"/>
    </row>
    <row r="685" spans="1:14" s="114" customFormat="1" ht="14.25" customHeight="1" thickBot="1">
      <c r="A685" s="392"/>
      <c r="B685" s="394" t="s">
        <v>91</v>
      </c>
      <c r="C685" s="1020"/>
      <c r="D685" s="1021"/>
      <c r="E685" s="1021"/>
      <c r="F685" s="1021"/>
      <c r="G685" s="1021"/>
      <c r="H685" s="1021"/>
      <c r="I685" s="1021"/>
      <c r="J685" s="1021"/>
      <c r="K685" s="1021"/>
      <c r="L685" s="1021"/>
      <c r="M685" s="1022"/>
      <c r="N685" s="1059"/>
    </row>
    <row r="686" spans="1:14" s="114" customFormat="1" ht="39" customHeight="1">
      <c r="A686" s="392"/>
      <c r="B686" s="394" t="s">
        <v>91</v>
      </c>
      <c r="C686" s="1023" t="s">
        <v>114</v>
      </c>
      <c r="D686" s="1024"/>
      <c r="E686" s="1025"/>
      <c r="F686" s="1029" t="s">
        <v>115</v>
      </c>
      <c r="G686" s="1029"/>
      <c r="H686" s="1030" t="s">
        <v>116</v>
      </c>
      <c r="I686" s="1031"/>
      <c r="J686" s="397" t="s">
        <v>51</v>
      </c>
      <c r="K686" s="524" t="s">
        <v>117</v>
      </c>
      <c r="L686" s="543" t="s">
        <v>49</v>
      </c>
      <c r="M686" s="1089" t="s">
        <v>53</v>
      </c>
      <c r="N686" s="1059"/>
    </row>
    <row r="687" spans="1:14" s="114" customFormat="1" ht="18.75" customHeight="1" thickBot="1">
      <c r="A687" s="392"/>
      <c r="B687" s="394" t="s">
        <v>91</v>
      </c>
      <c r="C687" s="1026"/>
      <c r="D687" s="1027"/>
      <c r="E687" s="1028"/>
      <c r="F687" s="1109">
        <f>IF(OR($I669="",$I669="NSO"),"",VLOOKUP($A664,'Result Entry'!$B$9:$EQ$108,120,0))</f>
        <v>900</v>
      </c>
      <c r="G687" s="1110"/>
      <c r="H687" s="1109">
        <f>IF(OR($I669="",$I669="NSO"),"",VLOOKUP($A664,'Result Entry'!$B$9:$EQ$108,121,0))</f>
        <v>0</v>
      </c>
      <c r="I687" s="1110"/>
      <c r="J687" s="1111">
        <f>IF(OR($I669="",$I669="NSO"),"",VLOOKUP($A664,'Result Entry'!$B$9:$EQ$108,122,0))</f>
        <v>0</v>
      </c>
      <c r="K687" s="1112" t="str">
        <f>IF(OR($I669="",$I669="NSO"),"",VLOOKUP($A664,'Result Entry'!$B$9:$EQ$108,123,0))</f>
        <v/>
      </c>
      <c r="L687" s="1088" t="str">
        <f>IF(OR($I669="",$I669="NSO"),"",VLOOKUP($A664,'Result Entry'!$B$9:$EQ$108,124,0))</f>
        <v/>
      </c>
      <c r="M687" s="1113" t="str">
        <f>IF(OR($I669="",$I669="NSO"),"",VLOOKUP($A664,'Result Entry'!$B$9:$EQ$108,126,0))</f>
        <v/>
      </c>
      <c r="N687" s="1059"/>
    </row>
    <row r="688" spans="1:14" s="114" customFormat="1" ht="18.75" customHeight="1" thickBot="1">
      <c r="A688" s="392"/>
      <c r="B688" s="393" t="s">
        <v>91</v>
      </c>
      <c r="C688" s="1032"/>
      <c r="D688" s="1033"/>
      <c r="E688" s="1033"/>
      <c r="F688" s="1033"/>
      <c r="G688" s="1033"/>
      <c r="H688" s="1034"/>
      <c r="I688" s="1150" t="s">
        <v>71</v>
      </c>
      <c r="J688" s="1151"/>
      <c r="K688" s="1152">
        <f>IF(OR($I669="",$I669="NSO"),"",VLOOKUP($A664,'Result Entry'!$B$9:$EQ$108,117,0))</f>
        <v>0</v>
      </c>
      <c r="L688" s="1153" t="s">
        <v>90</v>
      </c>
      <c r="M688" s="1154"/>
      <c r="N688" s="1059"/>
    </row>
    <row r="689" spans="1:14" s="114" customFormat="1" ht="18.75" customHeight="1" thickBot="1">
      <c r="A689" s="392"/>
      <c r="B689" s="393" t="s">
        <v>91</v>
      </c>
      <c r="C689" s="1035" t="s">
        <v>70</v>
      </c>
      <c r="D689" s="1036"/>
      <c r="E689" s="1036"/>
      <c r="F689" s="1036"/>
      <c r="G689" s="1036"/>
      <c r="H689" s="1037"/>
      <c r="I689" s="1155" t="s">
        <v>72</v>
      </c>
      <c r="J689" s="1156"/>
      <c r="K689" s="1157">
        <f>IF(OR($I669="",$I669="NSO"),"",VLOOKUP($A664,'Result Entry'!$B$9:$EQ$108,118,0))</f>
        <v>0</v>
      </c>
      <c r="L689" s="1158" t="str">
        <f>IF(OR($I669="",$I669="NSO"),"",VLOOKUP($A664,'Result Entry'!$B$9:$EQ$108,119,0))</f>
        <v/>
      </c>
      <c r="M689" s="1159"/>
      <c r="N689" s="1059"/>
    </row>
    <row r="690" spans="1:14" s="114" customFormat="1" ht="18.75" customHeight="1" thickBot="1">
      <c r="A690" s="392"/>
      <c r="B690" s="393" t="s">
        <v>91</v>
      </c>
      <c r="C690" s="981" t="s">
        <v>64</v>
      </c>
      <c r="D690" s="982"/>
      <c r="E690" s="983"/>
      <c r="F690" s="984" t="s">
        <v>67</v>
      </c>
      <c r="G690" s="985"/>
      <c r="H690" s="398" t="s">
        <v>57</v>
      </c>
      <c r="I690" s="986" t="s">
        <v>73</v>
      </c>
      <c r="J690" s="987"/>
      <c r="K690" s="988">
        <f>IF(OR($I669="",$I669="NSO"),"",VLOOKUP($A664,'Result Entry'!$B$9:$EQ$108,127,0))</f>
        <v>0</v>
      </c>
      <c r="L690" s="988"/>
      <c r="M690" s="989"/>
      <c r="N690" s="1059"/>
    </row>
    <row r="691" spans="1:14" s="114" customFormat="1" ht="18.75" customHeight="1">
      <c r="A691" s="392"/>
      <c r="B691" s="393" t="s">
        <v>91</v>
      </c>
      <c r="C691" s="1096" t="str">
        <f>'Result Entry'!$CH$3</f>
        <v>WORK EXP.</v>
      </c>
      <c r="D691" s="1097"/>
      <c r="E691" s="1125"/>
      <c r="F691" s="1115" t="str">
        <f>IF(OR(C691="",$I669="NSO"),"",VLOOKUP($A664,'Result Entry'!$B$9:$EQ$108,134,0))</f>
        <v>0/100</v>
      </c>
      <c r="G691" s="1125"/>
      <c r="H691" s="1126" t="str">
        <f>IF(OR(C691="",$I669="NSO"),"",VLOOKUP($A664,'Result Entry'!$B$9:$EQ$108,92,0))</f>
        <v/>
      </c>
      <c r="I691" s="991" t="s">
        <v>93</v>
      </c>
      <c r="J691" s="992"/>
      <c r="K691" s="993">
        <f>'Result Entry'!$U$2</f>
        <v>45070</v>
      </c>
      <c r="L691" s="994"/>
      <c r="M691" s="995"/>
      <c r="N691" s="1059"/>
    </row>
    <row r="692" spans="1:14" s="114" customFormat="1" ht="18.75" customHeight="1">
      <c r="A692" s="392"/>
      <c r="B692" s="393" t="s">
        <v>91</v>
      </c>
      <c r="C692" s="1096" t="str">
        <f>'Result Entry'!$CP$3</f>
        <v>ART EDU.</v>
      </c>
      <c r="D692" s="1097"/>
      <c r="E692" s="1125"/>
      <c r="F692" s="1115" t="str">
        <f>IF(OR(C692="",$I669="NSO"),"",VLOOKUP($A664,'Result Entry'!$B$9:$EQ$108,138,0))</f>
        <v>0/100</v>
      </c>
      <c r="G692" s="1125"/>
      <c r="H692" s="1127" t="str">
        <f>IF(OR(C692="",$I669="NSO"),"",VLOOKUP($A664,'Result Entry'!$B$9:$EQ$108,100,0))</f>
        <v/>
      </c>
      <c r="I692" s="996"/>
      <c r="J692" s="997"/>
      <c r="K692" s="997"/>
      <c r="L692" s="997"/>
      <c r="M692" s="998"/>
      <c r="N692" s="1059"/>
    </row>
    <row r="693" spans="1:14" s="114" customFormat="1" ht="18.75" customHeight="1">
      <c r="A693" s="392"/>
      <c r="B693" s="393"/>
      <c r="C693" s="1096" t="str">
        <f>'Result Entry'!$CX$3</f>
        <v>H&amp;P. EDU.</v>
      </c>
      <c r="D693" s="1097"/>
      <c r="E693" s="1125"/>
      <c r="F693" s="1115" t="str">
        <f>IF(OR(C693="",$I669="NSO"),"",VLOOKUP($A664,'Result Entry'!$B$9:$EQ$108,142,0))</f>
        <v>0/100</v>
      </c>
      <c r="G693" s="1125"/>
      <c r="H693" s="1127" t="str">
        <f>IF(OR(C693="",$I669="NSO"),"",VLOOKUP($A664,'Result Entry'!$B$9:$EQ$108,108,0))</f>
        <v/>
      </c>
      <c r="I693" s="999"/>
      <c r="J693" s="1000"/>
      <c r="K693" s="1000"/>
      <c r="L693" s="1000"/>
      <c r="M693" s="1001"/>
      <c r="N693" s="1059"/>
    </row>
    <row r="694" spans="1:14" s="114" customFormat="1" ht="23.25" customHeight="1" thickBot="1">
      <c r="A694" s="392"/>
      <c r="B694" s="393" t="s">
        <v>91</v>
      </c>
      <c r="C694" s="1128">
        <f>'Result Entry'!$DF$3</f>
        <v>0</v>
      </c>
      <c r="D694" s="1129"/>
      <c r="E694" s="1130"/>
      <c r="F694" s="1115" t="str">
        <f>IF(OR(C694="",$I669="NSO"),"",VLOOKUP($A664,'Result Entry'!$B$9:$EQ$108,146,0))</f>
        <v>0/0</v>
      </c>
      <c r="G694" s="1125"/>
      <c r="H694" s="1131" t="str">
        <f>IF(OR(C694="",$I669="NSO"),"",VLOOKUP($A664,'Result Entry'!$B$9:$EQ$108,116,0))</f>
        <v/>
      </c>
      <c r="I694" s="1135" t="s">
        <v>86</v>
      </c>
      <c r="J694" s="1136"/>
      <c r="K694" s="1137"/>
      <c r="L694" s="1138"/>
      <c r="M694" s="1139"/>
      <c r="N694" s="1059"/>
    </row>
    <row r="695" spans="1:14" s="114" customFormat="1" ht="23.25" customHeight="1">
      <c r="A695" s="392"/>
      <c r="B695" s="393" t="s">
        <v>91</v>
      </c>
      <c r="C695" s="1005" t="s">
        <v>74</v>
      </c>
      <c r="D695" s="1006"/>
      <c r="E695" s="1006"/>
      <c r="F695" s="1006"/>
      <c r="G695" s="1006"/>
      <c r="H695" s="1007"/>
      <c r="I695" s="1143" t="s">
        <v>184</v>
      </c>
      <c r="J695" s="1144"/>
      <c r="K695" s="1140"/>
      <c r="L695" s="1141"/>
      <c r="M695" s="1142"/>
      <c r="N695" s="1059"/>
    </row>
    <row r="696" spans="1:14" s="114" customFormat="1" ht="23.25" customHeight="1">
      <c r="A696" s="392"/>
      <c r="B696" s="393" t="s">
        <v>91</v>
      </c>
      <c r="C696" s="399" t="s">
        <v>37</v>
      </c>
      <c r="D696" s="1008" t="s">
        <v>80</v>
      </c>
      <c r="E696" s="1009"/>
      <c r="F696" s="1008" t="s">
        <v>81</v>
      </c>
      <c r="G696" s="1010"/>
      <c r="H696" s="1011"/>
      <c r="I696" s="1145" t="s">
        <v>185</v>
      </c>
      <c r="J696" s="1146"/>
      <c r="K696" s="1002"/>
      <c r="L696" s="1003"/>
      <c r="M696" s="1004"/>
      <c r="N696" s="1059"/>
    </row>
    <row r="697" spans="1:14" s="114" customFormat="1" ht="18.75" customHeight="1">
      <c r="A697" s="392"/>
      <c r="B697" s="393" t="s">
        <v>91</v>
      </c>
      <c r="C697" s="1114" t="s">
        <v>75</v>
      </c>
      <c r="D697" s="1115" t="s">
        <v>164</v>
      </c>
      <c r="E697" s="1116"/>
      <c r="F697" s="1115" t="s">
        <v>82</v>
      </c>
      <c r="G697" s="1117"/>
      <c r="H697" s="1118"/>
      <c r="I697" s="971" t="s">
        <v>87</v>
      </c>
      <c r="J697" s="972"/>
      <c r="K697" s="972"/>
      <c r="L697" s="972"/>
      <c r="M697" s="973"/>
      <c r="N697" s="1059"/>
    </row>
    <row r="698" spans="1:14" s="114" customFormat="1" ht="18.75" customHeight="1">
      <c r="A698" s="392"/>
      <c r="B698" s="393" t="s">
        <v>91</v>
      </c>
      <c r="C698" s="1119" t="s">
        <v>76</v>
      </c>
      <c r="D698" s="1115" t="s">
        <v>165</v>
      </c>
      <c r="E698" s="1116"/>
      <c r="F698" s="1115" t="s">
        <v>83</v>
      </c>
      <c r="G698" s="1117"/>
      <c r="H698" s="1118"/>
      <c r="I698" s="974"/>
      <c r="J698" s="975"/>
      <c r="K698" s="975"/>
      <c r="L698" s="975"/>
      <c r="M698" s="976"/>
      <c r="N698" s="1059"/>
    </row>
    <row r="699" spans="1:14" s="114" customFormat="1" ht="18.75" customHeight="1">
      <c r="A699" s="392"/>
      <c r="B699" s="393" t="s">
        <v>91</v>
      </c>
      <c r="C699" s="1119" t="s">
        <v>78</v>
      </c>
      <c r="D699" s="1115" t="s">
        <v>166</v>
      </c>
      <c r="E699" s="1116"/>
      <c r="F699" s="1115" t="s">
        <v>84</v>
      </c>
      <c r="G699" s="1117"/>
      <c r="H699" s="1118"/>
      <c r="I699" s="974"/>
      <c r="J699" s="975"/>
      <c r="K699" s="975"/>
      <c r="L699" s="975"/>
      <c r="M699" s="976"/>
      <c r="N699" s="1059"/>
    </row>
    <row r="700" spans="1:14" s="114" customFormat="1" ht="18.75" customHeight="1">
      <c r="A700" s="392"/>
      <c r="B700" s="393" t="s">
        <v>91</v>
      </c>
      <c r="C700" s="1119" t="s">
        <v>77</v>
      </c>
      <c r="D700" s="1115" t="s">
        <v>167</v>
      </c>
      <c r="E700" s="1116"/>
      <c r="F700" s="1115" t="s">
        <v>169</v>
      </c>
      <c r="G700" s="1117"/>
      <c r="H700" s="1118"/>
      <c r="I700" s="977"/>
      <c r="J700" s="978"/>
      <c r="K700" s="978"/>
      <c r="L700" s="978"/>
      <c r="M700" s="979"/>
      <c r="N700" s="1059"/>
    </row>
    <row r="701" spans="1:14" s="114" customFormat="1" ht="18.75" customHeight="1" thickBot="1">
      <c r="A701" s="392"/>
      <c r="B701" s="400" t="s">
        <v>91</v>
      </c>
      <c r="C701" s="1120" t="s">
        <v>79</v>
      </c>
      <c r="D701" s="1121" t="s">
        <v>168</v>
      </c>
      <c r="E701" s="1122"/>
      <c r="F701" s="1121" t="s">
        <v>85</v>
      </c>
      <c r="G701" s="1123"/>
      <c r="H701" s="1124"/>
      <c r="I701" s="1132" t="s">
        <v>118</v>
      </c>
      <c r="J701" s="1133"/>
      <c r="K701" s="1133"/>
      <c r="L701" s="1133"/>
      <c r="M701" s="1134"/>
      <c r="N701" s="1059"/>
    </row>
    <row r="702" spans="1:14" s="114" customFormat="1" ht="11.25" customHeight="1" thickBot="1">
      <c r="A702" s="980"/>
      <c r="B702" s="980"/>
      <c r="C702" s="980"/>
      <c r="D702" s="980"/>
      <c r="E702" s="980"/>
      <c r="F702" s="980"/>
      <c r="G702" s="980"/>
      <c r="H702" s="980"/>
      <c r="I702" s="980"/>
      <c r="J702" s="980"/>
      <c r="K702" s="980"/>
      <c r="L702" s="980"/>
      <c r="M702" s="980"/>
      <c r="N702" s="1059"/>
    </row>
    <row r="703" spans="1:14" s="391" customFormat="1" ht="25.5" customHeight="1" thickBot="1">
      <c r="A703" s="403">
        <f>A664+1</f>
        <v>19</v>
      </c>
      <c r="B703" s="1056" t="str">
        <f>B664</f>
        <v>Department Of Sanskrit Education, Rajasthan</v>
      </c>
      <c r="C703" s="1057"/>
      <c r="D703" s="1057"/>
      <c r="E703" s="1057"/>
      <c r="F703" s="1057"/>
      <c r="G703" s="1057"/>
      <c r="H703" s="1057"/>
      <c r="I703" s="1057"/>
      <c r="J703" s="1057"/>
      <c r="K703" s="1057"/>
      <c r="L703" s="1057"/>
      <c r="M703" s="1058"/>
      <c r="N703" s="1059"/>
    </row>
    <row r="704" spans="1:14" ht="60" customHeight="1">
      <c r="A704" s="15"/>
      <c r="B704" s="1060">
        <f>IF(I708&gt;0,CONCATENATE(C708,I708),0)</f>
        <v>0</v>
      </c>
      <c r="C704" s="1062"/>
      <c r="D704" s="1064" t="str">
        <f>Master!$E$8</f>
        <v>Govt.Sr.Sec.Sch. Raimalwada</v>
      </c>
      <c r="E704" s="1065"/>
      <c r="F704" s="1065"/>
      <c r="G704" s="1065"/>
      <c r="H704" s="1065"/>
      <c r="I704" s="1065"/>
      <c r="J704" s="1065"/>
      <c r="K704" s="1065"/>
      <c r="L704" s="1065"/>
      <c r="M704" s="1066"/>
      <c r="N704" s="1059"/>
    </row>
    <row r="705" spans="1:14" ht="35.25" customHeight="1" thickBot="1">
      <c r="A705" s="15"/>
      <c r="B705" s="1061"/>
      <c r="C705" s="1063"/>
      <c r="D705" s="1067" t="str">
        <f>Master!$E$11</f>
        <v>P.S.-Bapini (Jodhpur)</v>
      </c>
      <c r="E705" s="1067"/>
      <c r="F705" s="1067"/>
      <c r="G705" s="1067"/>
      <c r="H705" s="1067"/>
      <c r="I705" s="1067"/>
      <c r="J705" s="1067"/>
      <c r="K705" s="1067"/>
      <c r="L705" s="1067"/>
      <c r="M705" s="1068"/>
      <c r="N705" s="1059"/>
    </row>
    <row r="706" spans="1:14" ht="31.5" customHeight="1">
      <c r="A706" s="15"/>
      <c r="B706" s="402"/>
      <c r="C706" s="1069" t="s">
        <v>60</v>
      </c>
      <c r="D706" s="1070"/>
      <c r="E706" s="1070"/>
      <c r="F706" s="1070"/>
      <c r="G706" s="1070"/>
      <c r="H706" s="1070"/>
      <c r="I706" s="1071"/>
      <c r="J706" s="1072" t="s">
        <v>88</v>
      </c>
      <c r="K706" s="1072"/>
      <c r="L706" s="1073">
        <f>Master!$E$14</f>
        <v>810000000</v>
      </c>
      <c r="M706" s="1074"/>
      <c r="N706" s="1059"/>
    </row>
    <row r="707" spans="1:14" ht="18" customHeight="1" thickBot="1">
      <c r="A707" s="15"/>
      <c r="B707" s="188"/>
      <c r="C707" s="1069"/>
      <c r="D707" s="1070"/>
      <c r="E707" s="1070"/>
      <c r="F707" s="1070"/>
      <c r="G707" s="1070"/>
      <c r="H707" s="1070"/>
      <c r="I707" s="1071"/>
      <c r="J707" s="1075" t="s">
        <v>61</v>
      </c>
      <c r="K707" s="1076"/>
      <c r="L707" s="1079" t="str">
        <f>Master!$E$6</f>
        <v>2022-23</v>
      </c>
      <c r="M707" s="1080"/>
      <c r="N707" s="1059"/>
    </row>
    <row r="708" spans="1:14" ht="20.25" customHeight="1" thickBot="1">
      <c r="A708" s="15"/>
      <c r="B708" s="188"/>
      <c r="C708" s="1160" t="s">
        <v>119</v>
      </c>
      <c r="D708" s="1161"/>
      <c r="E708" s="1161"/>
      <c r="F708" s="1161"/>
      <c r="G708" s="1161"/>
      <c r="H708" s="1161"/>
      <c r="I708" s="1162">
        <f>VLOOKUP($A703,'Result Entry'!$B$9:$F$108,5,0)</f>
        <v>0</v>
      </c>
      <c r="J708" s="1077"/>
      <c r="K708" s="1078"/>
      <c r="L708" s="1081"/>
      <c r="M708" s="1082"/>
      <c r="N708" s="1059"/>
    </row>
    <row r="709" spans="1:14" s="114" customFormat="1" ht="19.5" customHeight="1">
      <c r="A709" s="392"/>
      <c r="B709" s="393" t="s">
        <v>91</v>
      </c>
      <c r="C709" s="1090" t="s">
        <v>21</v>
      </c>
      <c r="D709" s="1091"/>
      <c r="E709" s="1091"/>
      <c r="F709" s="1092"/>
      <c r="G709" s="1093" t="s">
        <v>1</v>
      </c>
      <c r="H709" s="1094">
        <f>VLOOKUP($A703,'Result Entry'!$B$9:$EQ$108,3,0)</f>
        <v>0</v>
      </c>
      <c r="I709" s="1094"/>
      <c r="J709" s="1094"/>
      <c r="K709" s="1094"/>
      <c r="L709" s="1094"/>
      <c r="M709" s="1095"/>
      <c r="N709" s="1059"/>
    </row>
    <row r="710" spans="1:14" s="114" customFormat="1" ht="19.5" customHeight="1">
      <c r="A710" s="392"/>
      <c r="B710" s="393" t="s">
        <v>91</v>
      </c>
      <c r="C710" s="1096" t="s">
        <v>23</v>
      </c>
      <c r="D710" s="1097"/>
      <c r="E710" s="1097"/>
      <c r="F710" s="1098"/>
      <c r="G710" s="1099" t="s">
        <v>1</v>
      </c>
      <c r="H710" s="1100">
        <f>VLOOKUP($A703,'Result Entry'!$B$9:$EQ$108,6,0)</f>
        <v>0</v>
      </c>
      <c r="I710" s="1100"/>
      <c r="J710" s="1100"/>
      <c r="K710" s="1100"/>
      <c r="L710" s="1100"/>
      <c r="M710" s="1101"/>
      <c r="N710" s="1059"/>
    </row>
    <row r="711" spans="1:14" s="114" customFormat="1" ht="19.5" customHeight="1">
      <c r="A711" s="392"/>
      <c r="B711" s="393" t="s">
        <v>91</v>
      </c>
      <c r="C711" s="1096" t="s">
        <v>24</v>
      </c>
      <c r="D711" s="1097"/>
      <c r="E711" s="1097"/>
      <c r="F711" s="1098"/>
      <c r="G711" s="1099" t="s">
        <v>1</v>
      </c>
      <c r="H711" s="1100">
        <f>VLOOKUP($A703,'Result Entry'!$B$9:$EQ$108,7,0)</f>
        <v>0</v>
      </c>
      <c r="I711" s="1100"/>
      <c r="J711" s="1100"/>
      <c r="K711" s="1100"/>
      <c r="L711" s="1100"/>
      <c r="M711" s="1101"/>
      <c r="N711" s="1059"/>
    </row>
    <row r="712" spans="1:14" s="114" customFormat="1" ht="19.5" customHeight="1">
      <c r="A712" s="392"/>
      <c r="B712" s="393" t="s">
        <v>91</v>
      </c>
      <c r="C712" s="1096" t="s">
        <v>62</v>
      </c>
      <c r="D712" s="1097"/>
      <c r="E712" s="1097"/>
      <c r="F712" s="1098"/>
      <c r="G712" s="1099" t="s">
        <v>1</v>
      </c>
      <c r="H712" s="1100">
        <f>VLOOKUP($A703,'Result Entry'!$B$9:$EQ$108,8,0)</f>
        <v>0</v>
      </c>
      <c r="I712" s="1100"/>
      <c r="J712" s="1100"/>
      <c r="K712" s="1100"/>
      <c r="L712" s="1100"/>
      <c r="M712" s="1101"/>
      <c r="N712" s="1059"/>
    </row>
    <row r="713" spans="1:14" s="114" customFormat="1" ht="19.5" customHeight="1">
      <c r="A713" s="392"/>
      <c r="B713" s="393" t="s">
        <v>91</v>
      </c>
      <c r="C713" s="1096" t="s">
        <v>63</v>
      </c>
      <c r="D713" s="1097"/>
      <c r="E713" s="1097"/>
      <c r="F713" s="1098"/>
      <c r="G713" s="1099" t="s">
        <v>1</v>
      </c>
      <c r="H713" s="1102" t="str">
        <f>CONCATENATE('Result Entry'!$F$4,'Result Entry'!$I$4)</f>
        <v>2(A)</v>
      </c>
      <c r="I713" s="1100"/>
      <c r="J713" s="1100"/>
      <c r="K713" s="1100"/>
      <c r="L713" s="1100"/>
      <c r="M713" s="1101"/>
      <c r="N713" s="1059"/>
    </row>
    <row r="714" spans="1:14" s="114" customFormat="1" ht="19.5" customHeight="1" thickBot="1">
      <c r="A714" s="392"/>
      <c r="B714" s="393" t="s">
        <v>91</v>
      </c>
      <c r="C714" s="1103" t="s">
        <v>26</v>
      </c>
      <c r="D714" s="1104"/>
      <c r="E714" s="1104"/>
      <c r="F714" s="1105"/>
      <c r="G714" s="1106" t="s">
        <v>1</v>
      </c>
      <c r="H714" s="1107">
        <f>VLOOKUP($A703,'Result Entry'!$B$9:$EQ$108,9,0)</f>
        <v>0</v>
      </c>
      <c r="I714" s="1107"/>
      <c r="J714" s="1107"/>
      <c r="K714" s="1107"/>
      <c r="L714" s="1107"/>
      <c r="M714" s="1108"/>
      <c r="N714" s="1059"/>
    </row>
    <row r="715" spans="1:14" s="114" customFormat="1" ht="37.5" customHeight="1">
      <c r="A715" s="392"/>
      <c r="B715" s="394" t="s">
        <v>91</v>
      </c>
      <c r="C715" s="1005" t="s">
        <v>64</v>
      </c>
      <c r="D715" s="1038"/>
      <c r="E715" s="498" t="str">
        <f>'Result Entry'!$K$6</f>
        <v>First Test</v>
      </c>
      <c r="F715" s="499" t="str">
        <f>'Result Entry'!$L$6</f>
        <v>Second Test</v>
      </c>
      <c r="G715" s="499" t="str">
        <f>'Result Entry'!$M$6</f>
        <v>Third Test</v>
      </c>
      <c r="H715" s="1083" t="s">
        <v>65</v>
      </c>
      <c r="I715" s="1085" t="s">
        <v>183</v>
      </c>
      <c r="J715" s="493" t="s">
        <v>32</v>
      </c>
      <c r="K715" s="1039" t="s">
        <v>112</v>
      </c>
      <c r="L715" s="1040"/>
      <c r="M715" s="1084" t="s">
        <v>113</v>
      </c>
      <c r="N715" s="1059"/>
    </row>
    <row r="716" spans="1:14" s="114" customFormat="1" ht="22.5" customHeight="1" thickBot="1">
      <c r="A716" s="392"/>
      <c r="B716" s="394" t="s">
        <v>91</v>
      </c>
      <c r="C716" s="1041" t="s">
        <v>66</v>
      </c>
      <c r="D716" s="1042"/>
      <c r="E716" s="504">
        <f>'Result Entry'!$K$7</f>
        <v>10</v>
      </c>
      <c r="F716" s="505">
        <f>'Result Entry'!$L$7</f>
        <v>10</v>
      </c>
      <c r="G716" s="545">
        <f>'Result Entry'!$M$7</f>
        <v>10</v>
      </c>
      <c r="H716" s="506">
        <f>'Result Entry'!$R$7</f>
        <v>70</v>
      </c>
      <c r="I716" s="507">
        <f>SUM(E716:H716)</f>
        <v>100</v>
      </c>
      <c r="J716" s="508">
        <f>'Result Entry'!$V$7</f>
        <v>100</v>
      </c>
      <c r="K716" s="1043">
        <f>I716+J716</f>
        <v>200</v>
      </c>
      <c r="L716" s="1044"/>
      <c r="M716" s="1086" t="s">
        <v>36</v>
      </c>
      <c r="N716" s="1059"/>
    </row>
    <row r="717" spans="1:14" s="114" customFormat="1" ht="22.5" customHeight="1">
      <c r="A717" s="392"/>
      <c r="B717" s="394" t="s">
        <v>91</v>
      </c>
      <c r="C717" s="1045" t="str">
        <f>'Result Entry'!$K$3</f>
        <v>Hindi</v>
      </c>
      <c r="D717" s="1046"/>
      <c r="E717" s="500">
        <f>IF(OR(C717="",$I708="NSO"),"",VLOOKUP($A703,'Result Entry'!$B$9:$EQ$108,10,0))</f>
        <v>0</v>
      </c>
      <c r="F717" s="501">
        <f>IF(OR(C717="",$I708="NSO"),"",VLOOKUP($A703,'Result Entry'!$B$9:$EQ$108,11,0))</f>
        <v>0</v>
      </c>
      <c r="G717" s="544">
        <f>IF(OR(C717="",$I708="NSO"),"",VLOOKUP($A703,'Result Entry'!$B$9:$EQ$108,12,0))</f>
        <v>0</v>
      </c>
      <c r="H717" s="494">
        <f>IF(OR(C717="",$I708="NSO"),"",VLOOKUP($A703,'Result Entry'!$B$9:$EQ$108,17,0))</f>
        <v>0</v>
      </c>
      <c r="I717" s="395">
        <f t="shared" ref="I717:I721" si="54">SUM(E717:H717)</f>
        <v>0</v>
      </c>
      <c r="J717" s="495">
        <f>IF(OR(C717="",$I708="NSO"),"",VLOOKUP($A703,'Result Entry'!$B$9:$EQ$108,21,0))</f>
        <v>0</v>
      </c>
      <c r="K717" s="1047">
        <f>SUM(I717,J717)</f>
        <v>0</v>
      </c>
      <c r="L717" s="1048"/>
      <c r="M717" s="396" t="str">
        <f>IF(OR(C717="",$I708="NSO"),"",VLOOKUP($A703,'Result Entry'!$B$9:$EQ$108,24,0))</f>
        <v/>
      </c>
      <c r="N717" s="1059"/>
    </row>
    <row r="718" spans="1:14" s="114" customFormat="1" ht="22.5" customHeight="1">
      <c r="A718" s="392"/>
      <c r="B718" s="394" t="s">
        <v>91</v>
      </c>
      <c r="C718" s="990" t="str">
        <f>'Result Entry'!$Z$3</f>
        <v>Mathematics</v>
      </c>
      <c r="D718" s="1049"/>
      <c r="E718" s="502">
        <f>IF(OR(C718="",$I708="NSO"),"",VLOOKUP($A703,'Result Entry'!$B$9:$EQ$108,25,0))</f>
        <v>0</v>
      </c>
      <c r="F718" s="503">
        <f>IF(OR(C718="",$I708="NSO"),"",VLOOKUP($A703,'Result Entry'!$B$9:$EQ$108,26,0))</f>
        <v>0</v>
      </c>
      <c r="G718" s="542">
        <f>IF(OR(C718="",$I708="NSO"),"",VLOOKUP($A703,'Result Entry'!$B$9:$EQ$108,27,0))</f>
        <v>0</v>
      </c>
      <c r="H718" s="494">
        <f>IF(OR(C718="",$I708="NSO"),"",VLOOKUP($A703,'Result Entry'!$B$9:$EQ$108,32,0))</f>
        <v>0</v>
      </c>
      <c r="I718" s="395">
        <f t="shared" si="54"/>
        <v>0</v>
      </c>
      <c r="J718" s="495">
        <f>IF(OR(C718="",$I708="NSO"),"",VLOOKUP($A703,'Result Entry'!$B$9:$EQ$108,36,0))</f>
        <v>0</v>
      </c>
      <c r="K718" s="1050">
        <f t="shared" ref="K718:K723" si="55">SUM(I718,J718)</f>
        <v>0</v>
      </c>
      <c r="L718" s="1051"/>
      <c r="M718" s="396" t="str">
        <f>IF(OR(C718="",$I708="NSO"),"",VLOOKUP($A703,'Result Entry'!$B$9:$EQ$108,39,0))</f>
        <v/>
      </c>
      <c r="N718" s="1059"/>
    </row>
    <row r="719" spans="1:14" s="114" customFormat="1" ht="22.5" customHeight="1" thickBot="1">
      <c r="A719" s="392"/>
      <c r="B719" s="394" t="s">
        <v>91</v>
      </c>
      <c r="C719" s="1052" t="str">
        <f>'Result Entry'!$BD$3</f>
        <v>Env. Study</v>
      </c>
      <c r="D719" s="1053"/>
      <c r="E719" s="509">
        <f>IF(OR(C719="",$I708="NSO"),"",VLOOKUP($A703,'Result Entry'!$B$9:$EQ$108,55,0))</f>
        <v>0</v>
      </c>
      <c r="F719" s="510">
        <f>IF(OR(C719="",$I708="NSO"),"",VLOOKUP($A703,'Result Entry'!$B$9:$EQ$108,56,0))</f>
        <v>0</v>
      </c>
      <c r="G719" s="511">
        <f>IF(OR(C719="",$I708="NSO"),"",VLOOKUP($A703,'Result Entry'!$B$9:$EQ$108,57,0))</f>
        <v>0</v>
      </c>
      <c r="H719" s="512">
        <f>IF(OR(C717="",$I708="NSO"),"",VLOOKUP($A703,'Result Entry'!$B$9:$EQ$108,62,0))</f>
        <v>0</v>
      </c>
      <c r="I719" s="513">
        <f t="shared" si="54"/>
        <v>0</v>
      </c>
      <c r="J719" s="514">
        <f>IF(OR(C718="",$I708="NSO"),"",VLOOKUP($A703,'Result Entry'!$B$9:$EQ$108,66,0))</f>
        <v>0</v>
      </c>
      <c r="K719" s="1054">
        <f t="shared" si="55"/>
        <v>0</v>
      </c>
      <c r="L719" s="1055"/>
      <c r="M719" s="515" t="str">
        <f>IF(OR(C718="",$I708="NSO"),"",VLOOKUP($A703,'Result Entry'!$B$9:$EQ$108,69,0))</f>
        <v/>
      </c>
      <c r="N719" s="1059"/>
    </row>
    <row r="720" spans="1:14" s="114" customFormat="1" ht="22.5" customHeight="1">
      <c r="A720" s="392"/>
      <c r="B720" s="394" t="s">
        <v>91</v>
      </c>
      <c r="C720" s="1016" t="s">
        <v>66</v>
      </c>
      <c r="D720" s="1017"/>
      <c r="E720" s="519">
        <f>'Result Entry'!$AO$7</f>
        <v>5</v>
      </c>
      <c r="F720" s="520">
        <f>'Result Entry'!$AP$7</f>
        <v>5</v>
      </c>
      <c r="G720" s="541">
        <f>'Result Entry'!$AQ$7</f>
        <v>5</v>
      </c>
      <c r="H720" s="521">
        <f>'Result Entry'!$AV$7</f>
        <v>35</v>
      </c>
      <c r="I720" s="522">
        <f t="shared" si="54"/>
        <v>50</v>
      </c>
      <c r="J720" s="523">
        <f>'Result Entry'!$AZ$7</f>
        <v>50</v>
      </c>
      <c r="K720" s="1018">
        <f t="shared" si="55"/>
        <v>100</v>
      </c>
      <c r="L720" s="1019"/>
      <c r="M720" s="1087" t="s">
        <v>36</v>
      </c>
      <c r="N720" s="1059"/>
    </row>
    <row r="721" spans="1:14" s="114" customFormat="1" ht="22.5" customHeight="1" thickBot="1">
      <c r="A721" s="392"/>
      <c r="B721" s="394" t="s">
        <v>91</v>
      </c>
      <c r="C721" s="1012" t="str">
        <f>'Result Entry'!$AO$3</f>
        <v>English</v>
      </c>
      <c r="D721" s="1013"/>
      <c r="E721" s="517">
        <f>IF(OR(C721="",$I708="NSO"),"",VLOOKUP($A703,'Result Entry'!$B$9:$EQ$108,40,0))</f>
        <v>0</v>
      </c>
      <c r="F721" s="518">
        <f>IF(OR(C721="",$I708="NSO"),"",VLOOKUP($A703,'Result Entry'!$B$9:$EQ$108,41,0))</f>
        <v>0</v>
      </c>
      <c r="G721" s="546">
        <f>IF(OR(C721="",$I708="NSO"),"",VLOOKUP($A703,'Result Entry'!$B$9:$EQ$108,42,0))</f>
        <v>0</v>
      </c>
      <c r="H721" s="401">
        <f>IF(OR(C721="",$I708="NSO"),"",VLOOKUP($A703,'Result Entry'!$B$9:$EQ$108,47,0))</f>
        <v>0</v>
      </c>
      <c r="I721" s="496">
        <f t="shared" si="54"/>
        <v>0</v>
      </c>
      <c r="J721" s="497">
        <f>IF(OR(C721="",$I708="NSO"),"",VLOOKUP($A703,'Result Entry'!$B$9:$EQ$108,51,0))</f>
        <v>0</v>
      </c>
      <c r="K721" s="1014">
        <f t="shared" si="55"/>
        <v>0</v>
      </c>
      <c r="L721" s="1015"/>
      <c r="M721" s="516" t="str">
        <f>IF(OR(C721="",$I708="NSO"),"",VLOOKUP($A703,'Result Entry'!$B$9:$EQ$108,54,0))</f>
        <v/>
      </c>
      <c r="N721" s="1059"/>
    </row>
    <row r="722" spans="1:14" s="114" customFormat="1" ht="22.5" customHeight="1">
      <c r="A722" s="392"/>
      <c r="B722" s="394" t="s">
        <v>91</v>
      </c>
      <c r="C722" s="1016" t="s">
        <v>66</v>
      </c>
      <c r="D722" s="1017"/>
      <c r="E722" s="519">
        <f>'Result Entry'!$BS$7</f>
        <v>10</v>
      </c>
      <c r="F722" s="520">
        <f>'Result Entry'!$BT$7</f>
        <v>10</v>
      </c>
      <c r="G722" s="541">
        <f>'Result Entry'!$BU$7</f>
        <v>10</v>
      </c>
      <c r="H722" s="521">
        <f>'Result Entry'!$BZ$7</f>
        <v>70</v>
      </c>
      <c r="I722" s="522">
        <f>SUM(E722:H722)</f>
        <v>100</v>
      </c>
      <c r="J722" s="523">
        <f>'Result Entry'!$CD$7</f>
        <v>100</v>
      </c>
      <c r="K722" s="1018">
        <f t="shared" si="55"/>
        <v>200</v>
      </c>
      <c r="L722" s="1019"/>
      <c r="M722" s="1087" t="s">
        <v>36</v>
      </c>
      <c r="N722" s="1059"/>
    </row>
    <row r="723" spans="1:14" s="114" customFormat="1" ht="22.5" customHeight="1" thickBot="1">
      <c r="A723" s="392"/>
      <c r="B723" s="394" t="s">
        <v>91</v>
      </c>
      <c r="C723" s="1012" t="str">
        <f>'Result Entry'!$BS$3</f>
        <v>Sanskrit/Urdu</v>
      </c>
      <c r="D723" s="1013"/>
      <c r="E723" s="517">
        <f>IF(OR(C723="",$I708="NSO"),"",VLOOKUP($A703,'Result Entry'!$B$9:$EQ$108,70,0))</f>
        <v>0</v>
      </c>
      <c r="F723" s="518">
        <f>IF(OR(C723="",$I708="NSO"),"",VLOOKUP($A703,'Result Entry'!$B$9:$EQ$108,71,0))</f>
        <v>0</v>
      </c>
      <c r="G723" s="546">
        <f>IF(OR(C723="",$I708="NSO"),"",VLOOKUP($A703,'Result Entry'!$B$9:$EQ$108,72,0))</f>
        <v>0</v>
      </c>
      <c r="H723" s="401">
        <f>IF(OR(C723="",$I708="NSO"),"",VLOOKUP($A703,'Result Entry'!$B$9:$EQ$108,77,0))</f>
        <v>0</v>
      </c>
      <c r="I723" s="496">
        <f t="shared" ref="I723" si="56">SUM(E723:H723)</f>
        <v>0</v>
      </c>
      <c r="J723" s="497">
        <f>IF(OR(C723="",$I708="NSO"),"",VLOOKUP($A703,'Result Entry'!$B$9:$EQ$108,81,0))</f>
        <v>0</v>
      </c>
      <c r="K723" s="1014">
        <f t="shared" si="55"/>
        <v>0</v>
      </c>
      <c r="L723" s="1015"/>
      <c r="M723" s="516" t="str">
        <f>IF(OR(C723="",$I708="NSO"),"",VLOOKUP($A703,'Result Entry'!$B$9:$EQ$108,84,0))</f>
        <v/>
      </c>
      <c r="N723" s="1059"/>
    </row>
    <row r="724" spans="1:14" s="114" customFormat="1" ht="14.25" customHeight="1" thickBot="1">
      <c r="A724" s="392"/>
      <c r="B724" s="394" t="s">
        <v>91</v>
      </c>
      <c r="C724" s="1020"/>
      <c r="D724" s="1021"/>
      <c r="E724" s="1021"/>
      <c r="F724" s="1021"/>
      <c r="G724" s="1021"/>
      <c r="H724" s="1021"/>
      <c r="I724" s="1021"/>
      <c r="J724" s="1021"/>
      <c r="K724" s="1021"/>
      <c r="L724" s="1021"/>
      <c r="M724" s="1022"/>
      <c r="N724" s="1059"/>
    </row>
    <row r="725" spans="1:14" s="114" customFormat="1" ht="39" customHeight="1">
      <c r="A725" s="392"/>
      <c r="B725" s="394" t="s">
        <v>91</v>
      </c>
      <c r="C725" s="1023" t="s">
        <v>114</v>
      </c>
      <c r="D725" s="1024"/>
      <c r="E725" s="1025"/>
      <c r="F725" s="1029" t="s">
        <v>115</v>
      </c>
      <c r="G725" s="1029"/>
      <c r="H725" s="1030" t="s">
        <v>116</v>
      </c>
      <c r="I725" s="1031"/>
      <c r="J725" s="397" t="s">
        <v>51</v>
      </c>
      <c r="K725" s="524" t="s">
        <v>117</v>
      </c>
      <c r="L725" s="543" t="s">
        <v>49</v>
      </c>
      <c r="M725" s="1089" t="s">
        <v>53</v>
      </c>
      <c r="N725" s="1059"/>
    </row>
    <row r="726" spans="1:14" s="114" customFormat="1" ht="18.75" customHeight="1" thickBot="1">
      <c r="A726" s="392"/>
      <c r="B726" s="394" t="s">
        <v>91</v>
      </c>
      <c r="C726" s="1026"/>
      <c r="D726" s="1027"/>
      <c r="E726" s="1028"/>
      <c r="F726" s="1109">
        <f>IF(OR($I708="",$I708="NSO"),"",VLOOKUP($A703,'Result Entry'!$B$9:$EQ$108,120,0))</f>
        <v>900</v>
      </c>
      <c r="G726" s="1110"/>
      <c r="H726" s="1109">
        <f>IF(OR($I708="",$I708="NSO"),"",VLOOKUP($A703,'Result Entry'!$B$9:$EQ$108,121,0))</f>
        <v>0</v>
      </c>
      <c r="I726" s="1110"/>
      <c r="J726" s="1111">
        <f>IF(OR($I708="",$I708="NSO"),"",VLOOKUP($A703,'Result Entry'!$B$9:$EQ$108,122,0))</f>
        <v>0</v>
      </c>
      <c r="K726" s="1112" t="str">
        <f>IF(OR($I708="",$I708="NSO"),"",VLOOKUP($A703,'Result Entry'!$B$9:$EQ$108,123,0))</f>
        <v/>
      </c>
      <c r="L726" s="1088" t="str">
        <f>IF(OR($I708="",$I708="NSO"),"",VLOOKUP($A703,'Result Entry'!$B$9:$EQ$108,124,0))</f>
        <v/>
      </c>
      <c r="M726" s="1113" t="str">
        <f>IF(OR($I708="",$I708="NSO"),"",VLOOKUP($A703,'Result Entry'!$B$9:$EQ$108,126,0))</f>
        <v/>
      </c>
      <c r="N726" s="1059"/>
    </row>
    <row r="727" spans="1:14" s="114" customFormat="1" ht="18.75" customHeight="1" thickBot="1">
      <c r="A727" s="392"/>
      <c r="B727" s="393" t="s">
        <v>91</v>
      </c>
      <c r="C727" s="1032"/>
      <c r="D727" s="1033"/>
      <c r="E727" s="1033"/>
      <c r="F727" s="1033"/>
      <c r="G727" s="1033"/>
      <c r="H727" s="1034"/>
      <c r="I727" s="1150" t="s">
        <v>71</v>
      </c>
      <c r="J727" s="1151"/>
      <c r="K727" s="1152">
        <f>IF(OR($I708="",$I708="NSO"),"",VLOOKUP($A703,'Result Entry'!$B$9:$EQ$108,117,0))</f>
        <v>0</v>
      </c>
      <c r="L727" s="1153" t="s">
        <v>90</v>
      </c>
      <c r="M727" s="1154"/>
      <c r="N727" s="1059"/>
    </row>
    <row r="728" spans="1:14" s="114" customFormat="1" ht="18.75" customHeight="1" thickBot="1">
      <c r="A728" s="392"/>
      <c r="B728" s="393" t="s">
        <v>91</v>
      </c>
      <c r="C728" s="1035" t="s">
        <v>70</v>
      </c>
      <c r="D728" s="1036"/>
      <c r="E728" s="1036"/>
      <c r="F728" s="1036"/>
      <c r="G728" s="1036"/>
      <c r="H728" s="1037"/>
      <c r="I728" s="1155" t="s">
        <v>72</v>
      </c>
      <c r="J728" s="1156"/>
      <c r="K728" s="1157">
        <f>IF(OR($I708="",$I708="NSO"),"",VLOOKUP($A703,'Result Entry'!$B$9:$EQ$108,118,0))</f>
        <v>0</v>
      </c>
      <c r="L728" s="1158" t="str">
        <f>IF(OR($I708="",$I708="NSO"),"",VLOOKUP($A703,'Result Entry'!$B$9:$EQ$108,119,0))</f>
        <v/>
      </c>
      <c r="M728" s="1159"/>
      <c r="N728" s="1059"/>
    </row>
    <row r="729" spans="1:14" s="114" customFormat="1" ht="18.75" customHeight="1" thickBot="1">
      <c r="A729" s="392"/>
      <c r="B729" s="393" t="s">
        <v>91</v>
      </c>
      <c r="C729" s="981" t="s">
        <v>64</v>
      </c>
      <c r="D729" s="982"/>
      <c r="E729" s="983"/>
      <c r="F729" s="984" t="s">
        <v>67</v>
      </c>
      <c r="G729" s="985"/>
      <c r="H729" s="398" t="s">
        <v>57</v>
      </c>
      <c r="I729" s="986" t="s">
        <v>73</v>
      </c>
      <c r="J729" s="987"/>
      <c r="K729" s="988">
        <f>IF(OR($I708="",$I708="NSO"),"",VLOOKUP($A703,'Result Entry'!$B$9:$EQ$108,127,0))</f>
        <v>0</v>
      </c>
      <c r="L729" s="988"/>
      <c r="M729" s="989"/>
      <c r="N729" s="1059"/>
    </row>
    <row r="730" spans="1:14" s="114" customFormat="1" ht="18.75" customHeight="1">
      <c r="A730" s="392"/>
      <c r="B730" s="393" t="s">
        <v>91</v>
      </c>
      <c r="C730" s="1096" t="str">
        <f>'Result Entry'!$CH$3</f>
        <v>WORK EXP.</v>
      </c>
      <c r="D730" s="1097"/>
      <c r="E730" s="1125"/>
      <c r="F730" s="1115" t="str">
        <f>IF(OR(C730="",$I708="NSO"),"",VLOOKUP($A703,'Result Entry'!$B$9:$EQ$108,134,0))</f>
        <v>0/100</v>
      </c>
      <c r="G730" s="1125"/>
      <c r="H730" s="1126" t="str">
        <f>IF(OR(C730="",$I708="NSO"),"",VLOOKUP($A703,'Result Entry'!$B$9:$EQ$108,92,0))</f>
        <v/>
      </c>
      <c r="I730" s="991" t="s">
        <v>93</v>
      </c>
      <c r="J730" s="992"/>
      <c r="K730" s="993">
        <f>'Result Entry'!$U$2</f>
        <v>45070</v>
      </c>
      <c r="L730" s="994"/>
      <c r="M730" s="995"/>
      <c r="N730" s="1059"/>
    </row>
    <row r="731" spans="1:14" s="114" customFormat="1" ht="18.75" customHeight="1">
      <c r="A731" s="392"/>
      <c r="B731" s="393" t="s">
        <v>91</v>
      </c>
      <c r="C731" s="1096" t="str">
        <f>'Result Entry'!$CP$3</f>
        <v>ART EDU.</v>
      </c>
      <c r="D731" s="1097"/>
      <c r="E731" s="1125"/>
      <c r="F731" s="1115" t="str">
        <f>IF(OR(C731="",$I708="NSO"),"",VLOOKUP($A703,'Result Entry'!$B$9:$EQ$108,138,0))</f>
        <v>0/100</v>
      </c>
      <c r="G731" s="1125"/>
      <c r="H731" s="1127" t="str">
        <f>IF(OR(C731="",$I708="NSO"),"",VLOOKUP($A703,'Result Entry'!$B$9:$EQ$108,100,0))</f>
        <v/>
      </c>
      <c r="I731" s="996"/>
      <c r="J731" s="997"/>
      <c r="K731" s="997"/>
      <c r="L731" s="997"/>
      <c r="M731" s="998"/>
      <c r="N731" s="1059"/>
    </row>
    <row r="732" spans="1:14" s="114" customFormat="1" ht="18.75" customHeight="1">
      <c r="A732" s="392"/>
      <c r="B732" s="393"/>
      <c r="C732" s="1096" t="str">
        <f>'Result Entry'!$CX$3</f>
        <v>H&amp;P. EDU.</v>
      </c>
      <c r="D732" s="1097"/>
      <c r="E732" s="1125"/>
      <c r="F732" s="1115" t="str">
        <f>IF(OR(C732="",$I708="NSO"),"",VLOOKUP($A703,'Result Entry'!$B$9:$EQ$108,142,0))</f>
        <v>0/100</v>
      </c>
      <c r="G732" s="1125"/>
      <c r="H732" s="1127" t="str">
        <f>IF(OR(C732="",$I708="NSO"),"",VLOOKUP($A703,'Result Entry'!$B$9:$EQ$108,108,0))</f>
        <v/>
      </c>
      <c r="I732" s="999"/>
      <c r="J732" s="1000"/>
      <c r="K732" s="1000"/>
      <c r="L732" s="1000"/>
      <c r="M732" s="1001"/>
      <c r="N732" s="1059"/>
    </row>
    <row r="733" spans="1:14" s="114" customFormat="1" ht="23.25" customHeight="1" thickBot="1">
      <c r="A733" s="392"/>
      <c r="B733" s="393" t="s">
        <v>91</v>
      </c>
      <c r="C733" s="1128">
        <f>'Result Entry'!$DF$3</f>
        <v>0</v>
      </c>
      <c r="D733" s="1129"/>
      <c r="E733" s="1130"/>
      <c r="F733" s="1115" t="str">
        <f>IF(OR(C733="",$I708="NSO"),"",VLOOKUP($A703,'Result Entry'!$B$9:$EQ$108,146,0))</f>
        <v>0/0</v>
      </c>
      <c r="G733" s="1125"/>
      <c r="H733" s="1131" t="str">
        <f>IF(OR(C733="",$I708="NSO"),"",VLOOKUP($A703,'Result Entry'!$B$9:$EQ$108,116,0))</f>
        <v/>
      </c>
      <c r="I733" s="1135" t="s">
        <v>86</v>
      </c>
      <c r="J733" s="1136"/>
      <c r="K733" s="1137"/>
      <c r="L733" s="1138"/>
      <c r="M733" s="1139"/>
      <c r="N733" s="1059"/>
    </row>
    <row r="734" spans="1:14" s="114" customFormat="1" ht="23.25" customHeight="1">
      <c r="A734" s="392"/>
      <c r="B734" s="393" t="s">
        <v>91</v>
      </c>
      <c r="C734" s="1005" t="s">
        <v>74</v>
      </c>
      <c r="D734" s="1006"/>
      <c r="E734" s="1006"/>
      <c r="F734" s="1006"/>
      <c r="G734" s="1006"/>
      <c r="H734" s="1007"/>
      <c r="I734" s="1143" t="s">
        <v>184</v>
      </c>
      <c r="J734" s="1144"/>
      <c r="K734" s="1140"/>
      <c r="L734" s="1141"/>
      <c r="M734" s="1142"/>
      <c r="N734" s="1059"/>
    </row>
    <row r="735" spans="1:14" s="114" customFormat="1" ht="23.25" customHeight="1">
      <c r="A735" s="392"/>
      <c r="B735" s="393" t="s">
        <v>91</v>
      </c>
      <c r="C735" s="399" t="s">
        <v>37</v>
      </c>
      <c r="D735" s="1008" t="s">
        <v>80</v>
      </c>
      <c r="E735" s="1009"/>
      <c r="F735" s="1008" t="s">
        <v>81</v>
      </c>
      <c r="G735" s="1010"/>
      <c r="H735" s="1011"/>
      <c r="I735" s="1145" t="s">
        <v>185</v>
      </c>
      <c r="J735" s="1146"/>
      <c r="K735" s="1002"/>
      <c r="L735" s="1003"/>
      <c r="M735" s="1004"/>
      <c r="N735" s="1059"/>
    </row>
    <row r="736" spans="1:14" s="114" customFormat="1" ht="18.75" customHeight="1">
      <c r="A736" s="392"/>
      <c r="B736" s="393" t="s">
        <v>91</v>
      </c>
      <c r="C736" s="1114" t="s">
        <v>75</v>
      </c>
      <c r="D736" s="1115" t="s">
        <v>164</v>
      </c>
      <c r="E736" s="1116"/>
      <c r="F736" s="1115" t="s">
        <v>82</v>
      </c>
      <c r="G736" s="1117"/>
      <c r="H736" s="1118"/>
      <c r="I736" s="971" t="s">
        <v>87</v>
      </c>
      <c r="J736" s="972"/>
      <c r="K736" s="972"/>
      <c r="L736" s="972"/>
      <c r="M736" s="973"/>
      <c r="N736" s="1059"/>
    </row>
    <row r="737" spans="1:14" s="114" customFormat="1" ht="18.75" customHeight="1">
      <c r="A737" s="392"/>
      <c r="B737" s="393" t="s">
        <v>91</v>
      </c>
      <c r="C737" s="1119" t="s">
        <v>76</v>
      </c>
      <c r="D737" s="1115" t="s">
        <v>165</v>
      </c>
      <c r="E737" s="1116"/>
      <c r="F737" s="1115" t="s">
        <v>83</v>
      </c>
      <c r="G737" s="1117"/>
      <c r="H737" s="1118"/>
      <c r="I737" s="974"/>
      <c r="J737" s="975"/>
      <c r="K737" s="975"/>
      <c r="L737" s="975"/>
      <c r="M737" s="976"/>
      <c r="N737" s="1059"/>
    </row>
    <row r="738" spans="1:14" s="114" customFormat="1" ht="18.75" customHeight="1">
      <c r="A738" s="392"/>
      <c r="B738" s="393" t="s">
        <v>91</v>
      </c>
      <c r="C738" s="1119" t="s">
        <v>78</v>
      </c>
      <c r="D738" s="1115" t="s">
        <v>166</v>
      </c>
      <c r="E738" s="1116"/>
      <c r="F738" s="1115" t="s">
        <v>84</v>
      </c>
      <c r="G738" s="1117"/>
      <c r="H738" s="1118"/>
      <c r="I738" s="974"/>
      <c r="J738" s="975"/>
      <c r="K738" s="975"/>
      <c r="L738" s="975"/>
      <c r="M738" s="976"/>
      <c r="N738" s="1059"/>
    </row>
    <row r="739" spans="1:14" s="114" customFormat="1" ht="18.75" customHeight="1">
      <c r="A739" s="392"/>
      <c r="B739" s="393" t="s">
        <v>91</v>
      </c>
      <c r="C739" s="1119" t="s">
        <v>77</v>
      </c>
      <c r="D739" s="1115" t="s">
        <v>167</v>
      </c>
      <c r="E739" s="1116"/>
      <c r="F739" s="1115" t="s">
        <v>169</v>
      </c>
      <c r="G739" s="1117"/>
      <c r="H739" s="1118"/>
      <c r="I739" s="977"/>
      <c r="J739" s="978"/>
      <c r="K739" s="978"/>
      <c r="L739" s="978"/>
      <c r="M739" s="979"/>
      <c r="N739" s="1059"/>
    </row>
    <row r="740" spans="1:14" s="114" customFormat="1" ht="18.75" customHeight="1" thickBot="1">
      <c r="A740" s="392"/>
      <c r="B740" s="400" t="s">
        <v>91</v>
      </c>
      <c r="C740" s="1120" t="s">
        <v>79</v>
      </c>
      <c r="D740" s="1121" t="s">
        <v>168</v>
      </c>
      <c r="E740" s="1122"/>
      <c r="F740" s="1121" t="s">
        <v>85</v>
      </c>
      <c r="G740" s="1123"/>
      <c r="H740" s="1124"/>
      <c r="I740" s="1132" t="s">
        <v>118</v>
      </c>
      <c r="J740" s="1133"/>
      <c r="K740" s="1133"/>
      <c r="L740" s="1133"/>
      <c r="M740" s="1134"/>
      <c r="N740" s="1059"/>
    </row>
    <row r="741" spans="1:14" s="114" customFormat="1" ht="11.25" customHeight="1" thickBot="1">
      <c r="A741" s="980"/>
      <c r="B741" s="980"/>
      <c r="C741" s="980"/>
      <c r="D741" s="980"/>
      <c r="E741" s="980"/>
      <c r="F741" s="980"/>
      <c r="G741" s="980"/>
      <c r="H741" s="980"/>
      <c r="I741" s="980"/>
      <c r="J741" s="980"/>
      <c r="K741" s="980"/>
      <c r="L741" s="980"/>
      <c r="M741" s="980"/>
      <c r="N741" s="1059"/>
    </row>
    <row r="742" spans="1:14" s="391" customFormat="1" ht="25.5" customHeight="1" thickBot="1">
      <c r="A742" s="403">
        <f>A703+1</f>
        <v>20</v>
      </c>
      <c r="B742" s="1056" t="str">
        <f>B703</f>
        <v>Department Of Sanskrit Education, Rajasthan</v>
      </c>
      <c r="C742" s="1057"/>
      <c r="D742" s="1057"/>
      <c r="E742" s="1057"/>
      <c r="F742" s="1057"/>
      <c r="G742" s="1057"/>
      <c r="H742" s="1057"/>
      <c r="I742" s="1057"/>
      <c r="J742" s="1057"/>
      <c r="K742" s="1057"/>
      <c r="L742" s="1057"/>
      <c r="M742" s="1058"/>
      <c r="N742" s="1059"/>
    </row>
    <row r="743" spans="1:14" ht="60" customHeight="1">
      <c r="A743" s="15"/>
      <c r="B743" s="1060">
        <f>IF(I747&gt;0,CONCATENATE(C747,I747),0)</f>
        <v>0</v>
      </c>
      <c r="C743" s="1062"/>
      <c r="D743" s="1064" t="str">
        <f>Master!$E$8</f>
        <v>Govt.Sr.Sec.Sch. Raimalwada</v>
      </c>
      <c r="E743" s="1065"/>
      <c r="F743" s="1065"/>
      <c r="G743" s="1065"/>
      <c r="H743" s="1065"/>
      <c r="I743" s="1065"/>
      <c r="J743" s="1065"/>
      <c r="K743" s="1065"/>
      <c r="L743" s="1065"/>
      <c r="M743" s="1066"/>
      <c r="N743" s="1059"/>
    </row>
    <row r="744" spans="1:14" ht="35.25" customHeight="1" thickBot="1">
      <c r="A744" s="15"/>
      <c r="B744" s="1061"/>
      <c r="C744" s="1063"/>
      <c r="D744" s="1067" t="str">
        <f>Master!$E$11</f>
        <v>P.S.-Bapini (Jodhpur)</v>
      </c>
      <c r="E744" s="1067"/>
      <c r="F744" s="1067"/>
      <c r="G744" s="1067"/>
      <c r="H744" s="1067"/>
      <c r="I744" s="1067"/>
      <c r="J744" s="1067"/>
      <c r="K744" s="1067"/>
      <c r="L744" s="1067"/>
      <c r="M744" s="1068"/>
      <c r="N744" s="1059"/>
    </row>
    <row r="745" spans="1:14" ht="31.5" customHeight="1">
      <c r="A745" s="15"/>
      <c r="B745" s="402"/>
      <c r="C745" s="1069" t="s">
        <v>60</v>
      </c>
      <c r="D745" s="1070"/>
      <c r="E745" s="1070"/>
      <c r="F745" s="1070"/>
      <c r="G745" s="1070"/>
      <c r="H745" s="1070"/>
      <c r="I745" s="1071"/>
      <c r="J745" s="1072" t="s">
        <v>88</v>
      </c>
      <c r="K745" s="1072"/>
      <c r="L745" s="1073">
        <f>Master!$E$14</f>
        <v>810000000</v>
      </c>
      <c r="M745" s="1074"/>
      <c r="N745" s="1059"/>
    </row>
    <row r="746" spans="1:14" ht="18" customHeight="1" thickBot="1">
      <c r="A746" s="15"/>
      <c r="B746" s="188"/>
      <c r="C746" s="1069"/>
      <c r="D746" s="1070"/>
      <c r="E746" s="1070"/>
      <c r="F746" s="1070"/>
      <c r="G746" s="1070"/>
      <c r="H746" s="1070"/>
      <c r="I746" s="1071"/>
      <c r="J746" s="1075" t="s">
        <v>61</v>
      </c>
      <c r="K746" s="1076"/>
      <c r="L746" s="1079" t="str">
        <f>Master!$E$6</f>
        <v>2022-23</v>
      </c>
      <c r="M746" s="1080"/>
      <c r="N746" s="1059"/>
    </row>
    <row r="747" spans="1:14" ht="20.25" customHeight="1" thickBot="1">
      <c r="A747" s="15"/>
      <c r="B747" s="188"/>
      <c r="C747" s="1160" t="s">
        <v>119</v>
      </c>
      <c r="D747" s="1161"/>
      <c r="E747" s="1161"/>
      <c r="F747" s="1161"/>
      <c r="G747" s="1161"/>
      <c r="H747" s="1161"/>
      <c r="I747" s="1162">
        <f>VLOOKUP($A742,'Result Entry'!$B$9:$F$108,5,0)</f>
        <v>0</v>
      </c>
      <c r="J747" s="1077"/>
      <c r="K747" s="1078"/>
      <c r="L747" s="1081"/>
      <c r="M747" s="1082"/>
      <c r="N747" s="1059"/>
    </row>
    <row r="748" spans="1:14" s="114" customFormat="1" ht="19.5" customHeight="1">
      <c r="A748" s="392"/>
      <c r="B748" s="393" t="s">
        <v>91</v>
      </c>
      <c r="C748" s="1090" t="s">
        <v>21</v>
      </c>
      <c r="D748" s="1091"/>
      <c r="E748" s="1091"/>
      <c r="F748" s="1092"/>
      <c r="G748" s="1093" t="s">
        <v>1</v>
      </c>
      <c r="H748" s="1094">
        <f>VLOOKUP($A742,'Result Entry'!$B$9:$EQ$108,3,0)</f>
        <v>0</v>
      </c>
      <c r="I748" s="1094"/>
      <c r="J748" s="1094"/>
      <c r="K748" s="1094"/>
      <c r="L748" s="1094"/>
      <c r="M748" s="1095"/>
      <c r="N748" s="1059"/>
    </row>
    <row r="749" spans="1:14" s="114" customFormat="1" ht="19.5" customHeight="1">
      <c r="A749" s="392"/>
      <c r="B749" s="393" t="s">
        <v>91</v>
      </c>
      <c r="C749" s="1096" t="s">
        <v>23</v>
      </c>
      <c r="D749" s="1097"/>
      <c r="E749" s="1097"/>
      <c r="F749" s="1098"/>
      <c r="G749" s="1099" t="s">
        <v>1</v>
      </c>
      <c r="H749" s="1100">
        <f>VLOOKUP($A742,'Result Entry'!$B$9:$EQ$108,6,0)</f>
        <v>0</v>
      </c>
      <c r="I749" s="1100"/>
      <c r="J749" s="1100"/>
      <c r="K749" s="1100"/>
      <c r="L749" s="1100"/>
      <c r="M749" s="1101"/>
      <c r="N749" s="1059"/>
    </row>
    <row r="750" spans="1:14" s="114" customFormat="1" ht="19.5" customHeight="1">
      <c r="A750" s="392"/>
      <c r="B750" s="393" t="s">
        <v>91</v>
      </c>
      <c r="C750" s="1096" t="s">
        <v>24</v>
      </c>
      <c r="D750" s="1097"/>
      <c r="E750" s="1097"/>
      <c r="F750" s="1098"/>
      <c r="G750" s="1099" t="s">
        <v>1</v>
      </c>
      <c r="H750" s="1100">
        <f>VLOOKUP($A742,'Result Entry'!$B$9:$EQ$108,7,0)</f>
        <v>0</v>
      </c>
      <c r="I750" s="1100"/>
      <c r="J750" s="1100"/>
      <c r="K750" s="1100"/>
      <c r="L750" s="1100"/>
      <c r="M750" s="1101"/>
      <c r="N750" s="1059"/>
    </row>
    <row r="751" spans="1:14" s="114" customFormat="1" ht="19.5" customHeight="1">
      <c r="A751" s="392"/>
      <c r="B751" s="393" t="s">
        <v>91</v>
      </c>
      <c r="C751" s="1096" t="s">
        <v>62</v>
      </c>
      <c r="D751" s="1097"/>
      <c r="E751" s="1097"/>
      <c r="F751" s="1098"/>
      <c r="G751" s="1099" t="s">
        <v>1</v>
      </c>
      <c r="H751" s="1100">
        <f>VLOOKUP($A742,'Result Entry'!$B$9:$EQ$108,8,0)</f>
        <v>0</v>
      </c>
      <c r="I751" s="1100"/>
      <c r="J751" s="1100"/>
      <c r="K751" s="1100"/>
      <c r="L751" s="1100"/>
      <c r="M751" s="1101"/>
      <c r="N751" s="1059"/>
    </row>
    <row r="752" spans="1:14" s="114" customFormat="1" ht="19.5" customHeight="1">
      <c r="A752" s="392"/>
      <c r="B752" s="393" t="s">
        <v>91</v>
      </c>
      <c r="C752" s="1096" t="s">
        <v>63</v>
      </c>
      <c r="D752" s="1097"/>
      <c r="E752" s="1097"/>
      <c r="F752" s="1098"/>
      <c r="G752" s="1099" t="s">
        <v>1</v>
      </c>
      <c r="H752" s="1102" t="str">
        <f>CONCATENATE('Result Entry'!$F$4,'Result Entry'!$I$4)</f>
        <v>2(A)</v>
      </c>
      <c r="I752" s="1100"/>
      <c r="J752" s="1100"/>
      <c r="K752" s="1100"/>
      <c r="L752" s="1100"/>
      <c r="M752" s="1101"/>
      <c r="N752" s="1059"/>
    </row>
    <row r="753" spans="1:14" s="114" customFormat="1" ht="19.5" customHeight="1" thickBot="1">
      <c r="A753" s="392"/>
      <c r="B753" s="393" t="s">
        <v>91</v>
      </c>
      <c r="C753" s="1103" t="s">
        <v>26</v>
      </c>
      <c r="D753" s="1104"/>
      <c r="E753" s="1104"/>
      <c r="F753" s="1105"/>
      <c r="G753" s="1106" t="s">
        <v>1</v>
      </c>
      <c r="H753" s="1107">
        <f>VLOOKUP($A742,'Result Entry'!$B$9:$EQ$108,9,0)</f>
        <v>0</v>
      </c>
      <c r="I753" s="1107"/>
      <c r="J753" s="1107"/>
      <c r="K753" s="1107"/>
      <c r="L753" s="1107"/>
      <c r="M753" s="1108"/>
      <c r="N753" s="1059"/>
    </row>
    <row r="754" spans="1:14" s="114" customFormat="1" ht="37.5" customHeight="1">
      <c r="A754" s="392"/>
      <c r="B754" s="394" t="s">
        <v>91</v>
      </c>
      <c r="C754" s="1005" t="s">
        <v>64</v>
      </c>
      <c r="D754" s="1038"/>
      <c r="E754" s="498" t="str">
        <f>'Result Entry'!$K$6</f>
        <v>First Test</v>
      </c>
      <c r="F754" s="499" t="str">
        <f>'Result Entry'!$L$6</f>
        <v>Second Test</v>
      </c>
      <c r="G754" s="499" t="str">
        <f>'Result Entry'!$M$6</f>
        <v>Third Test</v>
      </c>
      <c r="H754" s="1083" t="s">
        <v>65</v>
      </c>
      <c r="I754" s="1085" t="s">
        <v>183</v>
      </c>
      <c r="J754" s="493" t="s">
        <v>32</v>
      </c>
      <c r="K754" s="1039" t="s">
        <v>112</v>
      </c>
      <c r="L754" s="1040"/>
      <c r="M754" s="1084" t="s">
        <v>113</v>
      </c>
      <c r="N754" s="1059"/>
    </row>
    <row r="755" spans="1:14" s="114" customFormat="1" ht="22.5" customHeight="1" thickBot="1">
      <c r="A755" s="392"/>
      <c r="B755" s="394" t="s">
        <v>91</v>
      </c>
      <c r="C755" s="1041" t="s">
        <v>66</v>
      </c>
      <c r="D755" s="1042"/>
      <c r="E755" s="504">
        <f>'Result Entry'!$K$7</f>
        <v>10</v>
      </c>
      <c r="F755" s="505">
        <f>'Result Entry'!$L$7</f>
        <v>10</v>
      </c>
      <c r="G755" s="545">
        <f>'Result Entry'!$M$7</f>
        <v>10</v>
      </c>
      <c r="H755" s="506">
        <f>'Result Entry'!$R$7</f>
        <v>70</v>
      </c>
      <c r="I755" s="507">
        <f>SUM(E755:H755)</f>
        <v>100</v>
      </c>
      <c r="J755" s="508">
        <f>'Result Entry'!$V$7</f>
        <v>100</v>
      </c>
      <c r="K755" s="1043">
        <f>I755+J755</f>
        <v>200</v>
      </c>
      <c r="L755" s="1044"/>
      <c r="M755" s="1086" t="s">
        <v>36</v>
      </c>
      <c r="N755" s="1059"/>
    </row>
    <row r="756" spans="1:14" s="114" customFormat="1" ht="22.5" customHeight="1">
      <c r="A756" s="392"/>
      <c r="B756" s="394" t="s">
        <v>91</v>
      </c>
      <c r="C756" s="1045" t="str">
        <f>'Result Entry'!$K$3</f>
        <v>Hindi</v>
      </c>
      <c r="D756" s="1046"/>
      <c r="E756" s="500">
        <f>IF(OR(C756="",$I747="NSO"),"",VLOOKUP($A742,'Result Entry'!$B$9:$EQ$108,10,0))</f>
        <v>0</v>
      </c>
      <c r="F756" s="501">
        <f>IF(OR(C756="",$I747="NSO"),"",VLOOKUP($A742,'Result Entry'!$B$9:$EQ$108,11,0))</f>
        <v>0</v>
      </c>
      <c r="G756" s="544">
        <f>IF(OR(C756="",$I747="NSO"),"",VLOOKUP($A742,'Result Entry'!$B$9:$EQ$108,12,0))</f>
        <v>0</v>
      </c>
      <c r="H756" s="494">
        <f>IF(OR(C756="",$I747="NSO"),"",VLOOKUP($A742,'Result Entry'!$B$9:$EQ$108,17,0))</f>
        <v>0</v>
      </c>
      <c r="I756" s="395">
        <f t="shared" ref="I756:I760" si="57">SUM(E756:H756)</f>
        <v>0</v>
      </c>
      <c r="J756" s="495">
        <f>IF(OR(C756="",$I747="NSO"),"",VLOOKUP($A742,'Result Entry'!$B$9:$EQ$108,21,0))</f>
        <v>0</v>
      </c>
      <c r="K756" s="1047">
        <f>SUM(I756,J756)</f>
        <v>0</v>
      </c>
      <c r="L756" s="1048"/>
      <c r="M756" s="396" t="str">
        <f>IF(OR(C756="",$I747="NSO"),"",VLOOKUP($A742,'Result Entry'!$B$9:$EQ$108,24,0))</f>
        <v/>
      </c>
      <c r="N756" s="1059"/>
    </row>
    <row r="757" spans="1:14" s="114" customFormat="1" ht="22.5" customHeight="1">
      <c r="A757" s="392"/>
      <c r="B757" s="394" t="s">
        <v>91</v>
      </c>
      <c r="C757" s="990" t="str">
        <f>'Result Entry'!$Z$3</f>
        <v>Mathematics</v>
      </c>
      <c r="D757" s="1049"/>
      <c r="E757" s="502">
        <f>IF(OR(C757="",$I747="NSO"),"",VLOOKUP($A742,'Result Entry'!$B$9:$EQ$108,25,0))</f>
        <v>0</v>
      </c>
      <c r="F757" s="503">
        <f>IF(OR(C757="",$I747="NSO"),"",VLOOKUP($A742,'Result Entry'!$B$9:$EQ$108,26,0))</f>
        <v>0</v>
      </c>
      <c r="G757" s="542">
        <f>IF(OR(C757="",$I747="NSO"),"",VLOOKUP($A742,'Result Entry'!$B$9:$EQ$108,27,0))</f>
        <v>0</v>
      </c>
      <c r="H757" s="494">
        <f>IF(OR(C757="",$I747="NSO"),"",VLOOKUP($A742,'Result Entry'!$B$9:$EQ$108,32,0))</f>
        <v>0</v>
      </c>
      <c r="I757" s="395">
        <f t="shared" si="57"/>
        <v>0</v>
      </c>
      <c r="J757" s="495">
        <f>IF(OR(C757="",$I747="NSO"),"",VLOOKUP($A742,'Result Entry'!$B$9:$EQ$108,36,0))</f>
        <v>0</v>
      </c>
      <c r="K757" s="1050">
        <f t="shared" ref="K757:K762" si="58">SUM(I757,J757)</f>
        <v>0</v>
      </c>
      <c r="L757" s="1051"/>
      <c r="M757" s="396" t="str">
        <f>IF(OR(C757="",$I747="NSO"),"",VLOOKUP($A742,'Result Entry'!$B$9:$EQ$108,39,0))</f>
        <v/>
      </c>
      <c r="N757" s="1059"/>
    </row>
    <row r="758" spans="1:14" s="114" customFormat="1" ht="22.5" customHeight="1" thickBot="1">
      <c r="A758" s="392"/>
      <c r="B758" s="394" t="s">
        <v>91</v>
      </c>
      <c r="C758" s="1052" t="str">
        <f>'Result Entry'!$BD$3</f>
        <v>Env. Study</v>
      </c>
      <c r="D758" s="1053"/>
      <c r="E758" s="509">
        <f>IF(OR(C758="",$I747="NSO"),"",VLOOKUP($A742,'Result Entry'!$B$9:$EQ$108,55,0))</f>
        <v>0</v>
      </c>
      <c r="F758" s="510">
        <f>IF(OR(C758="",$I747="NSO"),"",VLOOKUP($A742,'Result Entry'!$B$9:$EQ$108,56,0))</f>
        <v>0</v>
      </c>
      <c r="G758" s="511">
        <f>IF(OR(C758="",$I747="NSO"),"",VLOOKUP($A742,'Result Entry'!$B$9:$EQ$108,57,0))</f>
        <v>0</v>
      </c>
      <c r="H758" s="512">
        <f>IF(OR(C756="",$I747="NSO"),"",VLOOKUP($A742,'Result Entry'!$B$9:$EQ$108,62,0))</f>
        <v>0</v>
      </c>
      <c r="I758" s="513">
        <f t="shared" si="57"/>
        <v>0</v>
      </c>
      <c r="J758" s="514">
        <f>IF(OR(C757="",$I747="NSO"),"",VLOOKUP($A742,'Result Entry'!$B$9:$EQ$108,66,0))</f>
        <v>0</v>
      </c>
      <c r="K758" s="1054">
        <f t="shared" si="58"/>
        <v>0</v>
      </c>
      <c r="L758" s="1055"/>
      <c r="M758" s="515" t="str">
        <f>IF(OR(C757="",$I747="NSO"),"",VLOOKUP($A742,'Result Entry'!$B$9:$EQ$108,69,0))</f>
        <v/>
      </c>
      <c r="N758" s="1059"/>
    </row>
    <row r="759" spans="1:14" s="114" customFormat="1" ht="22.5" customHeight="1">
      <c r="A759" s="392"/>
      <c r="B759" s="394" t="s">
        <v>91</v>
      </c>
      <c r="C759" s="1016" t="s">
        <v>66</v>
      </c>
      <c r="D759" s="1017"/>
      <c r="E759" s="519">
        <f>'Result Entry'!$AO$7</f>
        <v>5</v>
      </c>
      <c r="F759" s="520">
        <f>'Result Entry'!$AP$7</f>
        <v>5</v>
      </c>
      <c r="G759" s="541">
        <f>'Result Entry'!$AQ$7</f>
        <v>5</v>
      </c>
      <c r="H759" s="521">
        <f>'Result Entry'!$AV$7</f>
        <v>35</v>
      </c>
      <c r="I759" s="522">
        <f t="shared" si="57"/>
        <v>50</v>
      </c>
      <c r="J759" s="523">
        <f>'Result Entry'!$AZ$7</f>
        <v>50</v>
      </c>
      <c r="K759" s="1018">
        <f t="shared" si="58"/>
        <v>100</v>
      </c>
      <c r="L759" s="1019"/>
      <c r="M759" s="1087" t="s">
        <v>36</v>
      </c>
      <c r="N759" s="1059"/>
    </row>
    <row r="760" spans="1:14" s="114" customFormat="1" ht="22.5" customHeight="1" thickBot="1">
      <c r="A760" s="392"/>
      <c r="B760" s="394" t="s">
        <v>91</v>
      </c>
      <c r="C760" s="1012" t="str">
        <f>'Result Entry'!$AO$3</f>
        <v>English</v>
      </c>
      <c r="D760" s="1013"/>
      <c r="E760" s="517">
        <f>IF(OR(C760="",$I747="NSO"),"",VLOOKUP($A742,'Result Entry'!$B$9:$EQ$108,40,0))</f>
        <v>0</v>
      </c>
      <c r="F760" s="518">
        <f>IF(OR(C760="",$I747="NSO"),"",VLOOKUP($A742,'Result Entry'!$B$9:$EQ$108,41,0))</f>
        <v>0</v>
      </c>
      <c r="G760" s="546">
        <f>IF(OR(C760="",$I747="NSO"),"",VLOOKUP($A742,'Result Entry'!$B$9:$EQ$108,42,0))</f>
        <v>0</v>
      </c>
      <c r="H760" s="401">
        <f>IF(OR(C760="",$I747="NSO"),"",VLOOKUP($A742,'Result Entry'!$B$9:$EQ$108,47,0))</f>
        <v>0</v>
      </c>
      <c r="I760" s="496">
        <f t="shared" si="57"/>
        <v>0</v>
      </c>
      <c r="J760" s="497">
        <f>IF(OR(C760="",$I747="NSO"),"",VLOOKUP($A742,'Result Entry'!$B$9:$EQ$108,51,0))</f>
        <v>0</v>
      </c>
      <c r="K760" s="1014">
        <f t="shared" si="58"/>
        <v>0</v>
      </c>
      <c r="L760" s="1015"/>
      <c r="M760" s="516" t="str">
        <f>IF(OR(C760="",$I747="NSO"),"",VLOOKUP($A742,'Result Entry'!$B$9:$EQ$108,54,0))</f>
        <v/>
      </c>
      <c r="N760" s="1059"/>
    </row>
    <row r="761" spans="1:14" s="114" customFormat="1" ht="22.5" customHeight="1">
      <c r="A761" s="392"/>
      <c r="B761" s="394" t="s">
        <v>91</v>
      </c>
      <c r="C761" s="1016" t="s">
        <v>66</v>
      </c>
      <c r="D761" s="1017"/>
      <c r="E761" s="519">
        <f>'Result Entry'!$BS$7</f>
        <v>10</v>
      </c>
      <c r="F761" s="520">
        <f>'Result Entry'!$BT$7</f>
        <v>10</v>
      </c>
      <c r="G761" s="541">
        <f>'Result Entry'!$BU$7</f>
        <v>10</v>
      </c>
      <c r="H761" s="521">
        <f>'Result Entry'!$BZ$7</f>
        <v>70</v>
      </c>
      <c r="I761" s="522">
        <f>SUM(E761:H761)</f>
        <v>100</v>
      </c>
      <c r="J761" s="523">
        <f>'Result Entry'!$CD$7</f>
        <v>100</v>
      </c>
      <c r="K761" s="1018">
        <f t="shared" si="58"/>
        <v>200</v>
      </c>
      <c r="L761" s="1019"/>
      <c r="M761" s="1087" t="s">
        <v>36</v>
      </c>
      <c r="N761" s="1059"/>
    </row>
    <row r="762" spans="1:14" s="114" customFormat="1" ht="22.5" customHeight="1" thickBot="1">
      <c r="A762" s="392"/>
      <c r="B762" s="394" t="s">
        <v>91</v>
      </c>
      <c r="C762" s="1012" t="str">
        <f>'Result Entry'!$BS$3</f>
        <v>Sanskrit/Urdu</v>
      </c>
      <c r="D762" s="1013"/>
      <c r="E762" s="517">
        <f>IF(OR(C762="",$I747="NSO"),"",VLOOKUP($A742,'Result Entry'!$B$9:$EQ$108,70,0))</f>
        <v>0</v>
      </c>
      <c r="F762" s="518">
        <f>IF(OR(C762="",$I747="NSO"),"",VLOOKUP($A742,'Result Entry'!$B$9:$EQ$108,71,0))</f>
        <v>0</v>
      </c>
      <c r="G762" s="546">
        <f>IF(OR(C762="",$I747="NSO"),"",VLOOKUP($A742,'Result Entry'!$B$9:$EQ$108,72,0))</f>
        <v>0</v>
      </c>
      <c r="H762" s="401">
        <f>IF(OR(C762="",$I747="NSO"),"",VLOOKUP($A742,'Result Entry'!$B$9:$EQ$108,77,0))</f>
        <v>0</v>
      </c>
      <c r="I762" s="496">
        <f t="shared" ref="I762" si="59">SUM(E762:H762)</f>
        <v>0</v>
      </c>
      <c r="J762" s="497">
        <f>IF(OR(C762="",$I747="NSO"),"",VLOOKUP($A742,'Result Entry'!$B$9:$EQ$108,81,0))</f>
        <v>0</v>
      </c>
      <c r="K762" s="1014">
        <f t="shared" si="58"/>
        <v>0</v>
      </c>
      <c r="L762" s="1015"/>
      <c r="M762" s="516" t="str">
        <f>IF(OR(C762="",$I747="NSO"),"",VLOOKUP($A742,'Result Entry'!$B$9:$EQ$108,84,0))</f>
        <v/>
      </c>
      <c r="N762" s="1059"/>
    </row>
    <row r="763" spans="1:14" s="114" customFormat="1" ht="14.25" customHeight="1" thickBot="1">
      <c r="A763" s="392"/>
      <c r="B763" s="394" t="s">
        <v>91</v>
      </c>
      <c r="C763" s="1020"/>
      <c r="D763" s="1021"/>
      <c r="E763" s="1021"/>
      <c r="F763" s="1021"/>
      <c r="G763" s="1021"/>
      <c r="H763" s="1021"/>
      <c r="I763" s="1021"/>
      <c r="J763" s="1021"/>
      <c r="K763" s="1021"/>
      <c r="L763" s="1021"/>
      <c r="M763" s="1022"/>
      <c r="N763" s="1059"/>
    </row>
    <row r="764" spans="1:14" s="114" customFormat="1" ht="39" customHeight="1">
      <c r="A764" s="392"/>
      <c r="B764" s="394" t="s">
        <v>91</v>
      </c>
      <c r="C764" s="1023" t="s">
        <v>114</v>
      </c>
      <c r="D764" s="1024"/>
      <c r="E764" s="1025"/>
      <c r="F764" s="1029" t="s">
        <v>115</v>
      </c>
      <c r="G764" s="1029"/>
      <c r="H764" s="1030" t="s">
        <v>116</v>
      </c>
      <c r="I764" s="1031"/>
      <c r="J764" s="397" t="s">
        <v>51</v>
      </c>
      <c r="K764" s="524" t="s">
        <v>117</v>
      </c>
      <c r="L764" s="543" t="s">
        <v>49</v>
      </c>
      <c r="M764" s="1089" t="s">
        <v>53</v>
      </c>
      <c r="N764" s="1059"/>
    </row>
    <row r="765" spans="1:14" s="114" customFormat="1" ht="18.75" customHeight="1" thickBot="1">
      <c r="A765" s="392"/>
      <c r="B765" s="394" t="s">
        <v>91</v>
      </c>
      <c r="C765" s="1026"/>
      <c r="D765" s="1027"/>
      <c r="E765" s="1028"/>
      <c r="F765" s="1109">
        <f>IF(OR($I747="",$I747="NSO"),"",VLOOKUP($A742,'Result Entry'!$B$9:$EQ$108,120,0))</f>
        <v>900</v>
      </c>
      <c r="G765" s="1110"/>
      <c r="H765" s="1109">
        <f>IF(OR($I747="",$I747="NSO"),"",VLOOKUP($A742,'Result Entry'!$B$9:$EQ$108,121,0))</f>
        <v>0</v>
      </c>
      <c r="I765" s="1110"/>
      <c r="J765" s="1111">
        <f>IF(OR($I747="",$I747="NSO"),"",VLOOKUP($A742,'Result Entry'!$B$9:$EQ$108,122,0))</f>
        <v>0</v>
      </c>
      <c r="K765" s="1112" t="str">
        <f>IF(OR($I747="",$I747="NSO"),"",VLOOKUP($A742,'Result Entry'!$B$9:$EQ$108,123,0))</f>
        <v/>
      </c>
      <c r="L765" s="1088" t="str">
        <f>IF(OR($I747="",$I747="NSO"),"",VLOOKUP($A742,'Result Entry'!$B$9:$EQ$108,124,0))</f>
        <v/>
      </c>
      <c r="M765" s="1113" t="str">
        <f>IF(OR($I747="",$I747="NSO"),"",VLOOKUP($A742,'Result Entry'!$B$9:$EQ$108,126,0))</f>
        <v/>
      </c>
      <c r="N765" s="1059"/>
    </row>
    <row r="766" spans="1:14" s="114" customFormat="1" ht="18.75" customHeight="1" thickBot="1">
      <c r="A766" s="392"/>
      <c r="B766" s="393" t="s">
        <v>91</v>
      </c>
      <c r="C766" s="1032"/>
      <c r="D766" s="1033"/>
      <c r="E766" s="1033"/>
      <c r="F766" s="1033"/>
      <c r="G766" s="1033"/>
      <c r="H766" s="1034"/>
      <c r="I766" s="1150" t="s">
        <v>71</v>
      </c>
      <c r="J766" s="1151"/>
      <c r="K766" s="1152">
        <f>IF(OR($I747="",$I747="NSO"),"",VLOOKUP($A742,'Result Entry'!$B$9:$EQ$108,117,0))</f>
        <v>0</v>
      </c>
      <c r="L766" s="1153" t="s">
        <v>90</v>
      </c>
      <c r="M766" s="1154"/>
      <c r="N766" s="1059"/>
    </row>
    <row r="767" spans="1:14" s="114" customFormat="1" ht="18.75" customHeight="1" thickBot="1">
      <c r="A767" s="392"/>
      <c r="B767" s="393" t="s">
        <v>91</v>
      </c>
      <c r="C767" s="1035" t="s">
        <v>70</v>
      </c>
      <c r="D767" s="1036"/>
      <c r="E767" s="1036"/>
      <c r="F767" s="1036"/>
      <c r="G767" s="1036"/>
      <c r="H767" s="1037"/>
      <c r="I767" s="1155" t="s">
        <v>72</v>
      </c>
      <c r="J767" s="1156"/>
      <c r="K767" s="1157">
        <f>IF(OR($I747="",$I747="NSO"),"",VLOOKUP($A742,'Result Entry'!$B$9:$EQ$108,118,0))</f>
        <v>0</v>
      </c>
      <c r="L767" s="1158" t="str">
        <f>IF(OR($I747="",$I747="NSO"),"",VLOOKUP($A742,'Result Entry'!$B$9:$EQ$108,119,0))</f>
        <v/>
      </c>
      <c r="M767" s="1159"/>
      <c r="N767" s="1059"/>
    </row>
    <row r="768" spans="1:14" s="114" customFormat="1" ht="18.75" customHeight="1" thickBot="1">
      <c r="A768" s="392"/>
      <c r="B768" s="393" t="s">
        <v>91</v>
      </c>
      <c r="C768" s="981" t="s">
        <v>64</v>
      </c>
      <c r="D768" s="982"/>
      <c r="E768" s="983"/>
      <c r="F768" s="984" t="s">
        <v>67</v>
      </c>
      <c r="G768" s="985"/>
      <c r="H768" s="398" t="s">
        <v>57</v>
      </c>
      <c r="I768" s="986" t="s">
        <v>73</v>
      </c>
      <c r="J768" s="987"/>
      <c r="K768" s="988">
        <f>IF(OR($I747="",$I747="NSO"),"",VLOOKUP($A742,'Result Entry'!$B$9:$EQ$108,127,0))</f>
        <v>0</v>
      </c>
      <c r="L768" s="988"/>
      <c r="M768" s="989"/>
      <c r="N768" s="1059"/>
    </row>
    <row r="769" spans="1:14" s="114" customFormat="1" ht="18.75" customHeight="1">
      <c r="A769" s="392"/>
      <c r="B769" s="393" t="s">
        <v>91</v>
      </c>
      <c r="C769" s="1096" t="str">
        <f>'Result Entry'!$CH$3</f>
        <v>WORK EXP.</v>
      </c>
      <c r="D769" s="1097"/>
      <c r="E769" s="1125"/>
      <c r="F769" s="1115" t="str">
        <f>IF(OR(C769="",$I747="NSO"),"",VLOOKUP($A742,'Result Entry'!$B$9:$EQ$108,134,0))</f>
        <v>0/100</v>
      </c>
      <c r="G769" s="1125"/>
      <c r="H769" s="1126" t="str">
        <f>IF(OR(C769="",$I747="NSO"),"",VLOOKUP($A742,'Result Entry'!$B$9:$EQ$108,92,0))</f>
        <v/>
      </c>
      <c r="I769" s="991" t="s">
        <v>93</v>
      </c>
      <c r="J769" s="992"/>
      <c r="K769" s="993">
        <f>'Result Entry'!$U$2</f>
        <v>45070</v>
      </c>
      <c r="L769" s="994"/>
      <c r="M769" s="995"/>
      <c r="N769" s="1059"/>
    </row>
    <row r="770" spans="1:14" s="114" customFormat="1" ht="18.75" customHeight="1">
      <c r="A770" s="392"/>
      <c r="B770" s="393" t="s">
        <v>91</v>
      </c>
      <c r="C770" s="1096" t="str">
        <f>'Result Entry'!$CP$3</f>
        <v>ART EDU.</v>
      </c>
      <c r="D770" s="1097"/>
      <c r="E770" s="1125"/>
      <c r="F770" s="1115" t="str">
        <f>IF(OR(C770="",$I747="NSO"),"",VLOOKUP($A742,'Result Entry'!$B$9:$EQ$108,138,0))</f>
        <v>0/100</v>
      </c>
      <c r="G770" s="1125"/>
      <c r="H770" s="1127" t="str">
        <f>IF(OR(C770="",$I747="NSO"),"",VLOOKUP($A742,'Result Entry'!$B$9:$EQ$108,100,0))</f>
        <v/>
      </c>
      <c r="I770" s="996"/>
      <c r="J770" s="997"/>
      <c r="K770" s="997"/>
      <c r="L770" s="997"/>
      <c r="M770" s="998"/>
      <c r="N770" s="1059"/>
    </row>
    <row r="771" spans="1:14" s="114" customFormat="1" ht="18.75" customHeight="1">
      <c r="A771" s="392"/>
      <c r="B771" s="393"/>
      <c r="C771" s="1096" t="str">
        <f>'Result Entry'!$CX$3</f>
        <v>H&amp;P. EDU.</v>
      </c>
      <c r="D771" s="1097"/>
      <c r="E771" s="1125"/>
      <c r="F771" s="1115" t="str">
        <f>IF(OR(C771="",$I747="NSO"),"",VLOOKUP($A742,'Result Entry'!$B$9:$EQ$108,142,0))</f>
        <v>0/100</v>
      </c>
      <c r="G771" s="1125"/>
      <c r="H771" s="1127" t="str">
        <f>IF(OR(C771="",$I747="NSO"),"",VLOOKUP($A742,'Result Entry'!$B$9:$EQ$108,108,0))</f>
        <v/>
      </c>
      <c r="I771" s="999"/>
      <c r="J771" s="1000"/>
      <c r="K771" s="1000"/>
      <c r="L771" s="1000"/>
      <c r="M771" s="1001"/>
      <c r="N771" s="1059"/>
    </row>
    <row r="772" spans="1:14" s="114" customFormat="1" ht="23.25" customHeight="1" thickBot="1">
      <c r="A772" s="392"/>
      <c r="B772" s="393" t="s">
        <v>91</v>
      </c>
      <c r="C772" s="1128">
        <f>'Result Entry'!$DF$3</f>
        <v>0</v>
      </c>
      <c r="D772" s="1129"/>
      <c r="E772" s="1130"/>
      <c r="F772" s="1115" t="str">
        <f>IF(OR(C772="",$I747="NSO"),"",VLOOKUP($A742,'Result Entry'!$B$9:$EQ$108,146,0))</f>
        <v>0/0</v>
      </c>
      <c r="G772" s="1125"/>
      <c r="H772" s="1131" t="str">
        <f>IF(OR(C772="",$I747="NSO"),"",VLOOKUP($A742,'Result Entry'!$B$9:$EQ$108,116,0))</f>
        <v/>
      </c>
      <c r="I772" s="1135" t="s">
        <v>86</v>
      </c>
      <c r="J772" s="1136"/>
      <c r="K772" s="1137"/>
      <c r="L772" s="1138"/>
      <c r="M772" s="1139"/>
      <c r="N772" s="1059"/>
    </row>
    <row r="773" spans="1:14" s="114" customFormat="1" ht="23.25" customHeight="1">
      <c r="A773" s="392"/>
      <c r="B773" s="393" t="s">
        <v>91</v>
      </c>
      <c r="C773" s="1005" t="s">
        <v>74</v>
      </c>
      <c r="D773" s="1006"/>
      <c r="E773" s="1006"/>
      <c r="F773" s="1006"/>
      <c r="G773" s="1006"/>
      <c r="H773" s="1007"/>
      <c r="I773" s="1143" t="s">
        <v>184</v>
      </c>
      <c r="J773" s="1144"/>
      <c r="K773" s="1140"/>
      <c r="L773" s="1141"/>
      <c r="M773" s="1142"/>
      <c r="N773" s="1059"/>
    </row>
    <row r="774" spans="1:14" s="114" customFormat="1" ht="23.25" customHeight="1">
      <c r="A774" s="392"/>
      <c r="B774" s="393" t="s">
        <v>91</v>
      </c>
      <c r="C774" s="399" t="s">
        <v>37</v>
      </c>
      <c r="D774" s="1008" t="s">
        <v>80</v>
      </c>
      <c r="E774" s="1009"/>
      <c r="F774" s="1008" t="s">
        <v>81</v>
      </c>
      <c r="G774" s="1010"/>
      <c r="H774" s="1011"/>
      <c r="I774" s="1145" t="s">
        <v>185</v>
      </c>
      <c r="J774" s="1146"/>
      <c r="K774" s="1002"/>
      <c r="L774" s="1003"/>
      <c r="M774" s="1004"/>
      <c r="N774" s="1059"/>
    </row>
    <row r="775" spans="1:14" s="114" customFormat="1" ht="18.75" customHeight="1">
      <c r="A775" s="392"/>
      <c r="B775" s="393" t="s">
        <v>91</v>
      </c>
      <c r="C775" s="1114" t="s">
        <v>75</v>
      </c>
      <c r="D775" s="1115" t="s">
        <v>164</v>
      </c>
      <c r="E775" s="1116"/>
      <c r="F775" s="1115" t="s">
        <v>82</v>
      </c>
      <c r="G775" s="1117"/>
      <c r="H775" s="1118"/>
      <c r="I775" s="971" t="s">
        <v>87</v>
      </c>
      <c r="J775" s="972"/>
      <c r="K775" s="972"/>
      <c r="L775" s="972"/>
      <c r="M775" s="973"/>
      <c r="N775" s="1059"/>
    </row>
    <row r="776" spans="1:14" s="114" customFormat="1" ht="18.75" customHeight="1">
      <c r="A776" s="392"/>
      <c r="B776" s="393" t="s">
        <v>91</v>
      </c>
      <c r="C776" s="1119" t="s">
        <v>76</v>
      </c>
      <c r="D776" s="1115" t="s">
        <v>165</v>
      </c>
      <c r="E776" s="1116"/>
      <c r="F776" s="1115" t="s">
        <v>83</v>
      </c>
      <c r="G776" s="1117"/>
      <c r="H776" s="1118"/>
      <c r="I776" s="974"/>
      <c r="J776" s="975"/>
      <c r="K776" s="975"/>
      <c r="L776" s="975"/>
      <c r="M776" s="976"/>
      <c r="N776" s="1059"/>
    </row>
    <row r="777" spans="1:14" s="114" customFormat="1" ht="18.75" customHeight="1">
      <c r="A777" s="392"/>
      <c r="B777" s="393" t="s">
        <v>91</v>
      </c>
      <c r="C777" s="1119" t="s">
        <v>78</v>
      </c>
      <c r="D777" s="1115" t="s">
        <v>166</v>
      </c>
      <c r="E777" s="1116"/>
      <c r="F777" s="1115" t="s">
        <v>84</v>
      </c>
      <c r="G777" s="1117"/>
      <c r="H777" s="1118"/>
      <c r="I777" s="974"/>
      <c r="J777" s="975"/>
      <c r="K777" s="975"/>
      <c r="L777" s="975"/>
      <c r="M777" s="976"/>
      <c r="N777" s="1059"/>
    </row>
    <row r="778" spans="1:14" s="114" customFormat="1" ht="18.75" customHeight="1">
      <c r="A778" s="392"/>
      <c r="B778" s="393" t="s">
        <v>91</v>
      </c>
      <c r="C778" s="1119" t="s">
        <v>77</v>
      </c>
      <c r="D778" s="1115" t="s">
        <v>167</v>
      </c>
      <c r="E778" s="1116"/>
      <c r="F778" s="1115" t="s">
        <v>169</v>
      </c>
      <c r="G778" s="1117"/>
      <c r="H778" s="1118"/>
      <c r="I778" s="977"/>
      <c r="J778" s="978"/>
      <c r="K778" s="978"/>
      <c r="L778" s="978"/>
      <c r="M778" s="979"/>
      <c r="N778" s="1059"/>
    </row>
    <row r="779" spans="1:14" s="114" customFormat="1" ht="18.75" customHeight="1" thickBot="1">
      <c r="A779" s="392"/>
      <c r="B779" s="400" t="s">
        <v>91</v>
      </c>
      <c r="C779" s="1120" t="s">
        <v>79</v>
      </c>
      <c r="D779" s="1121" t="s">
        <v>168</v>
      </c>
      <c r="E779" s="1122"/>
      <c r="F779" s="1121" t="s">
        <v>85</v>
      </c>
      <c r="G779" s="1123"/>
      <c r="H779" s="1124"/>
      <c r="I779" s="1132" t="s">
        <v>118</v>
      </c>
      <c r="J779" s="1133"/>
      <c r="K779" s="1133"/>
      <c r="L779" s="1133"/>
      <c r="M779" s="1134"/>
      <c r="N779" s="1059"/>
    </row>
    <row r="780" spans="1:14" s="114" customFormat="1" ht="11.25" customHeight="1" thickBot="1">
      <c r="A780" s="980"/>
      <c r="B780" s="980"/>
      <c r="C780" s="980"/>
      <c r="D780" s="980"/>
      <c r="E780" s="980"/>
      <c r="F780" s="980"/>
      <c r="G780" s="980"/>
      <c r="H780" s="980"/>
      <c r="I780" s="980"/>
      <c r="J780" s="980"/>
      <c r="K780" s="980"/>
      <c r="L780" s="980"/>
      <c r="M780" s="980"/>
      <c r="N780" s="1059"/>
    </row>
    <row r="781" spans="1:14" s="391" customFormat="1" ht="25.5" customHeight="1" thickBot="1">
      <c r="A781" s="403">
        <f>A742+1</f>
        <v>21</v>
      </c>
      <c r="B781" s="1056" t="str">
        <f>B742</f>
        <v>Department Of Sanskrit Education, Rajasthan</v>
      </c>
      <c r="C781" s="1057"/>
      <c r="D781" s="1057"/>
      <c r="E781" s="1057"/>
      <c r="F781" s="1057"/>
      <c r="G781" s="1057"/>
      <c r="H781" s="1057"/>
      <c r="I781" s="1057"/>
      <c r="J781" s="1057"/>
      <c r="K781" s="1057"/>
      <c r="L781" s="1057"/>
      <c r="M781" s="1058"/>
      <c r="N781" s="1059"/>
    </row>
    <row r="782" spans="1:14" ht="60" customHeight="1">
      <c r="A782" s="15"/>
      <c r="B782" s="1060">
        <f>IF(I786&gt;0,CONCATENATE(C786,I786),0)</f>
        <v>0</v>
      </c>
      <c r="C782" s="1062"/>
      <c r="D782" s="1064" t="str">
        <f>Master!$E$8</f>
        <v>Govt.Sr.Sec.Sch. Raimalwada</v>
      </c>
      <c r="E782" s="1065"/>
      <c r="F782" s="1065"/>
      <c r="G782" s="1065"/>
      <c r="H782" s="1065"/>
      <c r="I782" s="1065"/>
      <c r="J782" s="1065"/>
      <c r="K782" s="1065"/>
      <c r="L782" s="1065"/>
      <c r="M782" s="1066"/>
      <c r="N782" s="1059"/>
    </row>
    <row r="783" spans="1:14" ht="35.25" customHeight="1" thickBot="1">
      <c r="A783" s="15"/>
      <c r="B783" s="1061"/>
      <c r="C783" s="1063"/>
      <c r="D783" s="1067" t="str">
        <f>Master!$E$11</f>
        <v>P.S.-Bapini (Jodhpur)</v>
      </c>
      <c r="E783" s="1067"/>
      <c r="F783" s="1067"/>
      <c r="G783" s="1067"/>
      <c r="H783" s="1067"/>
      <c r="I783" s="1067"/>
      <c r="J783" s="1067"/>
      <c r="K783" s="1067"/>
      <c r="L783" s="1067"/>
      <c r="M783" s="1068"/>
      <c r="N783" s="1059"/>
    </row>
    <row r="784" spans="1:14" ht="31.5" customHeight="1">
      <c r="A784" s="15"/>
      <c r="B784" s="402"/>
      <c r="C784" s="1069" t="s">
        <v>60</v>
      </c>
      <c r="D784" s="1070"/>
      <c r="E784" s="1070"/>
      <c r="F784" s="1070"/>
      <c r="G784" s="1070"/>
      <c r="H784" s="1070"/>
      <c r="I784" s="1071"/>
      <c r="J784" s="1072" t="s">
        <v>88</v>
      </c>
      <c r="K784" s="1072"/>
      <c r="L784" s="1073">
        <f>Master!$E$14</f>
        <v>810000000</v>
      </c>
      <c r="M784" s="1074"/>
      <c r="N784" s="1059"/>
    </row>
    <row r="785" spans="1:14" ht="18" customHeight="1" thickBot="1">
      <c r="A785" s="15"/>
      <c r="B785" s="188"/>
      <c r="C785" s="1069"/>
      <c r="D785" s="1070"/>
      <c r="E785" s="1070"/>
      <c r="F785" s="1070"/>
      <c r="G785" s="1070"/>
      <c r="H785" s="1070"/>
      <c r="I785" s="1071"/>
      <c r="J785" s="1075" t="s">
        <v>61</v>
      </c>
      <c r="K785" s="1076"/>
      <c r="L785" s="1079" t="str">
        <f>Master!$E$6</f>
        <v>2022-23</v>
      </c>
      <c r="M785" s="1080"/>
      <c r="N785" s="1059"/>
    </row>
    <row r="786" spans="1:14" ht="20.25" customHeight="1" thickBot="1">
      <c r="A786" s="15"/>
      <c r="B786" s="188"/>
      <c r="C786" s="1160" t="s">
        <v>119</v>
      </c>
      <c r="D786" s="1161"/>
      <c r="E786" s="1161"/>
      <c r="F786" s="1161"/>
      <c r="G786" s="1161"/>
      <c r="H786" s="1161"/>
      <c r="I786" s="1162">
        <f>VLOOKUP($A781,'Result Entry'!$B$9:$F$108,5,0)</f>
        <v>0</v>
      </c>
      <c r="J786" s="1077"/>
      <c r="K786" s="1078"/>
      <c r="L786" s="1081"/>
      <c r="M786" s="1082"/>
      <c r="N786" s="1059"/>
    </row>
    <row r="787" spans="1:14" s="114" customFormat="1" ht="19.5" customHeight="1">
      <c r="A787" s="392"/>
      <c r="B787" s="393" t="s">
        <v>91</v>
      </c>
      <c r="C787" s="1090" t="s">
        <v>21</v>
      </c>
      <c r="D787" s="1091"/>
      <c r="E787" s="1091"/>
      <c r="F787" s="1092"/>
      <c r="G787" s="1093" t="s">
        <v>1</v>
      </c>
      <c r="H787" s="1094">
        <f>VLOOKUP($A781,'Result Entry'!$B$9:$EQ$108,3,0)</f>
        <v>0</v>
      </c>
      <c r="I787" s="1094"/>
      <c r="J787" s="1094"/>
      <c r="K787" s="1094"/>
      <c r="L787" s="1094"/>
      <c r="M787" s="1095"/>
      <c r="N787" s="1059"/>
    </row>
    <row r="788" spans="1:14" s="114" customFormat="1" ht="19.5" customHeight="1">
      <c r="A788" s="392"/>
      <c r="B788" s="393" t="s">
        <v>91</v>
      </c>
      <c r="C788" s="1096" t="s">
        <v>23</v>
      </c>
      <c r="D788" s="1097"/>
      <c r="E788" s="1097"/>
      <c r="F788" s="1098"/>
      <c r="G788" s="1099" t="s">
        <v>1</v>
      </c>
      <c r="H788" s="1100">
        <f>VLOOKUP($A781,'Result Entry'!$B$9:$EQ$108,6,0)</f>
        <v>0</v>
      </c>
      <c r="I788" s="1100"/>
      <c r="J788" s="1100"/>
      <c r="K788" s="1100"/>
      <c r="L788" s="1100"/>
      <c r="M788" s="1101"/>
      <c r="N788" s="1059"/>
    </row>
    <row r="789" spans="1:14" s="114" customFormat="1" ht="19.5" customHeight="1">
      <c r="A789" s="392"/>
      <c r="B789" s="393" t="s">
        <v>91</v>
      </c>
      <c r="C789" s="1096" t="s">
        <v>24</v>
      </c>
      <c r="D789" s="1097"/>
      <c r="E789" s="1097"/>
      <c r="F789" s="1098"/>
      <c r="G789" s="1099" t="s">
        <v>1</v>
      </c>
      <c r="H789" s="1100">
        <f>VLOOKUP($A781,'Result Entry'!$B$9:$EQ$108,7,0)</f>
        <v>0</v>
      </c>
      <c r="I789" s="1100"/>
      <c r="J789" s="1100"/>
      <c r="K789" s="1100"/>
      <c r="L789" s="1100"/>
      <c r="M789" s="1101"/>
      <c r="N789" s="1059"/>
    </row>
    <row r="790" spans="1:14" s="114" customFormat="1" ht="19.5" customHeight="1">
      <c r="A790" s="392"/>
      <c r="B790" s="393" t="s">
        <v>91</v>
      </c>
      <c r="C790" s="1096" t="s">
        <v>62</v>
      </c>
      <c r="D790" s="1097"/>
      <c r="E790" s="1097"/>
      <c r="F790" s="1098"/>
      <c r="G790" s="1099" t="s">
        <v>1</v>
      </c>
      <c r="H790" s="1100">
        <f>VLOOKUP($A781,'Result Entry'!$B$9:$EQ$108,8,0)</f>
        <v>0</v>
      </c>
      <c r="I790" s="1100"/>
      <c r="J790" s="1100"/>
      <c r="K790" s="1100"/>
      <c r="L790" s="1100"/>
      <c r="M790" s="1101"/>
      <c r="N790" s="1059"/>
    </row>
    <row r="791" spans="1:14" s="114" customFormat="1" ht="19.5" customHeight="1">
      <c r="A791" s="392"/>
      <c r="B791" s="393" t="s">
        <v>91</v>
      </c>
      <c r="C791" s="1096" t="s">
        <v>63</v>
      </c>
      <c r="D791" s="1097"/>
      <c r="E791" s="1097"/>
      <c r="F791" s="1098"/>
      <c r="G791" s="1099" t="s">
        <v>1</v>
      </c>
      <c r="H791" s="1102" t="str">
        <f>CONCATENATE('Result Entry'!$F$4,'Result Entry'!$I$4)</f>
        <v>2(A)</v>
      </c>
      <c r="I791" s="1100"/>
      <c r="J791" s="1100"/>
      <c r="K791" s="1100"/>
      <c r="L791" s="1100"/>
      <c r="M791" s="1101"/>
      <c r="N791" s="1059"/>
    </row>
    <row r="792" spans="1:14" s="114" customFormat="1" ht="19.5" customHeight="1" thickBot="1">
      <c r="A792" s="392"/>
      <c r="B792" s="393" t="s">
        <v>91</v>
      </c>
      <c r="C792" s="1103" t="s">
        <v>26</v>
      </c>
      <c r="D792" s="1104"/>
      <c r="E792" s="1104"/>
      <c r="F792" s="1105"/>
      <c r="G792" s="1106" t="s">
        <v>1</v>
      </c>
      <c r="H792" s="1107">
        <f>VLOOKUP($A781,'Result Entry'!$B$9:$EQ$108,9,0)</f>
        <v>0</v>
      </c>
      <c r="I792" s="1107"/>
      <c r="J792" s="1107"/>
      <c r="K792" s="1107"/>
      <c r="L792" s="1107"/>
      <c r="M792" s="1108"/>
      <c r="N792" s="1059"/>
    </row>
    <row r="793" spans="1:14" s="114" customFormat="1" ht="37.5" customHeight="1">
      <c r="A793" s="392"/>
      <c r="B793" s="394" t="s">
        <v>91</v>
      </c>
      <c r="C793" s="1005" t="s">
        <v>64</v>
      </c>
      <c r="D793" s="1038"/>
      <c r="E793" s="498" t="str">
        <f>'Result Entry'!$K$6</f>
        <v>First Test</v>
      </c>
      <c r="F793" s="499" t="str">
        <f>'Result Entry'!$L$6</f>
        <v>Second Test</v>
      </c>
      <c r="G793" s="499" t="str">
        <f>'Result Entry'!$M$6</f>
        <v>Third Test</v>
      </c>
      <c r="H793" s="1083" t="s">
        <v>65</v>
      </c>
      <c r="I793" s="1085" t="s">
        <v>183</v>
      </c>
      <c r="J793" s="493" t="s">
        <v>32</v>
      </c>
      <c r="K793" s="1039" t="s">
        <v>112</v>
      </c>
      <c r="L793" s="1040"/>
      <c r="M793" s="1084" t="s">
        <v>113</v>
      </c>
      <c r="N793" s="1059"/>
    </row>
    <row r="794" spans="1:14" s="114" customFormat="1" ht="22.5" customHeight="1" thickBot="1">
      <c r="A794" s="392"/>
      <c r="B794" s="394" t="s">
        <v>91</v>
      </c>
      <c r="C794" s="1041" t="s">
        <v>66</v>
      </c>
      <c r="D794" s="1042"/>
      <c r="E794" s="504">
        <f>'Result Entry'!$K$7</f>
        <v>10</v>
      </c>
      <c r="F794" s="505">
        <f>'Result Entry'!$L$7</f>
        <v>10</v>
      </c>
      <c r="G794" s="545">
        <f>'Result Entry'!$M$7</f>
        <v>10</v>
      </c>
      <c r="H794" s="506">
        <f>'Result Entry'!$R$7</f>
        <v>70</v>
      </c>
      <c r="I794" s="507">
        <f>SUM(E794:H794)</f>
        <v>100</v>
      </c>
      <c r="J794" s="508">
        <f>'Result Entry'!$V$7</f>
        <v>100</v>
      </c>
      <c r="K794" s="1043">
        <f>I794+J794</f>
        <v>200</v>
      </c>
      <c r="L794" s="1044"/>
      <c r="M794" s="1086" t="s">
        <v>36</v>
      </c>
      <c r="N794" s="1059"/>
    </row>
    <row r="795" spans="1:14" s="114" customFormat="1" ht="22.5" customHeight="1">
      <c r="A795" s="392"/>
      <c r="B795" s="394" t="s">
        <v>91</v>
      </c>
      <c r="C795" s="1045" t="str">
        <f>'Result Entry'!$K$3</f>
        <v>Hindi</v>
      </c>
      <c r="D795" s="1046"/>
      <c r="E795" s="500">
        <f>IF(OR(C795="",$I786="NSO"),"",VLOOKUP($A781,'Result Entry'!$B$9:$EQ$108,10,0))</f>
        <v>0</v>
      </c>
      <c r="F795" s="501">
        <f>IF(OR(C795="",$I786="NSO"),"",VLOOKUP($A781,'Result Entry'!$B$9:$EQ$108,11,0))</f>
        <v>0</v>
      </c>
      <c r="G795" s="544">
        <f>IF(OR(C795="",$I786="NSO"),"",VLOOKUP($A781,'Result Entry'!$B$9:$EQ$108,12,0))</f>
        <v>0</v>
      </c>
      <c r="H795" s="494">
        <f>IF(OR(C795="",$I786="NSO"),"",VLOOKUP($A781,'Result Entry'!$B$9:$EQ$108,17,0))</f>
        <v>0</v>
      </c>
      <c r="I795" s="395">
        <f t="shared" ref="I795:I799" si="60">SUM(E795:H795)</f>
        <v>0</v>
      </c>
      <c r="J795" s="495">
        <f>IF(OR(C795="",$I786="NSO"),"",VLOOKUP($A781,'Result Entry'!$B$9:$EQ$108,21,0))</f>
        <v>0</v>
      </c>
      <c r="K795" s="1047">
        <f>SUM(I795,J795)</f>
        <v>0</v>
      </c>
      <c r="L795" s="1048"/>
      <c r="M795" s="396" t="str">
        <f>IF(OR(C795="",$I786="NSO"),"",VLOOKUP($A781,'Result Entry'!$B$9:$EQ$108,24,0))</f>
        <v/>
      </c>
      <c r="N795" s="1059"/>
    </row>
    <row r="796" spans="1:14" s="114" customFormat="1" ht="22.5" customHeight="1">
      <c r="A796" s="392"/>
      <c r="B796" s="394" t="s">
        <v>91</v>
      </c>
      <c r="C796" s="990" t="str">
        <f>'Result Entry'!$Z$3</f>
        <v>Mathematics</v>
      </c>
      <c r="D796" s="1049"/>
      <c r="E796" s="502">
        <f>IF(OR(C796="",$I786="NSO"),"",VLOOKUP($A781,'Result Entry'!$B$9:$EQ$108,25,0))</f>
        <v>0</v>
      </c>
      <c r="F796" s="503">
        <f>IF(OR(C796="",$I786="NSO"),"",VLOOKUP($A781,'Result Entry'!$B$9:$EQ$108,26,0))</f>
        <v>0</v>
      </c>
      <c r="G796" s="542">
        <f>IF(OR(C796="",$I786="NSO"),"",VLOOKUP($A781,'Result Entry'!$B$9:$EQ$108,27,0))</f>
        <v>0</v>
      </c>
      <c r="H796" s="494">
        <f>IF(OR(C796="",$I786="NSO"),"",VLOOKUP($A781,'Result Entry'!$B$9:$EQ$108,32,0))</f>
        <v>0</v>
      </c>
      <c r="I796" s="395">
        <f t="shared" si="60"/>
        <v>0</v>
      </c>
      <c r="J796" s="495">
        <f>IF(OR(C796="",$I786="NSO"),"",VLOOKUP($A781,'Result Entry'!$B$9:$EQ$108,36,0))</f>
        <v>0</v>
      </c>
      <c r="K796" s="1050">
        <f t="shared" ref="K796:K801" si="61">SUM(I796,J796)</f>
        <v>0</v>
      </c>
      <c r="L796" s="1051"/>
      <c r="M796" s="396" t="str">
        <f>IF(OR(C796="",$I786="NSO"),"",VLOOKUP($A781,'Result Entry'!$B$9:$EQ$108,39,0))</f>
        <v/>
      </c>
      <c r="N796" s="1059"/>
    </row>
    <row r="797" spans="1:14" s="114" customFormat="1" ht="22.5" customHeight="1" thickBot="1">
      <c r="A797" s="392"/>
      <c r="B797" s="394" t="s">
        <v>91</v>
      </c>
      <c r="C797" s="1052" t="str">
        <f>'Result Entry'!$BD$3</f>
        <v>Env. Study</v>
      </c>
      <c r="D797" s="1053"/>
      <c r="E797" s="509">
        <f>IF(OR(C797="",$I786="NSO"),"",VLOOKUP($A781,'Result Entry'!$B$9:$EQ$108,55,0))</f>
        <v>0</v>
      </c>
      <c r="F797" s="510">
        <f>IF(OR(C797="",$I786="NSO"),"",VLOOKUP($A781,'Result Entry'!$B$9:$EQ$108,56,0))</f>
        <v>0</v>
      </c>
      <c r="G797" s="511">
        <f>IF(OR(C797="",$I786="NSO"),"",VLOOKUP($A781,'Result Entry'!$B$9:$EQ$108,57,0))</f>
        <v>0</v>
      </c>
      <c r="H797" s="512">
        <f>IF(OR(C795="",$I786="NSO"),"",VLOOKUP($A781,'Result Entry'!$B$9:$EQ$108,62,0))</f>
        <v>0</v>
      </c>
      <c r="I797" s="513">
        <f t="shared" si="60"/>
        <v>0</v>
      </c>
      <c r="J797" s="514">
        <f>IF(OR(C796="",$I786="NSO"),"",VLOOKUP($A781,'Result Entry'!$B$9:$EQ$108,66,0))</f>
        <v>0</v>
      </c>
      <c r="K797" s="1054">
        <f t="shared" si="61"/>
        <v>0</v>
      </c>
      <c r="L797" s="1055"/>
      <c r="M797" s="515" t="str">
        <f>IF(OR(C796="",$I786="NSO"),"",VLOOKUP($A781,'Result Entry'!$B$9:$EQ$108,69,0))</f>
        <v/>
      </c>
      <c r="N797" s="1059"/>
    </row>
    <row r="798" spans="1:14" s="114" customFormat="1" ht="22.5" customHeight="1">
      <c r="A798" s="392"/>
      <c r="B798" s="394" t="s">
        <v>91</v>
      </c>
      <c r="C798" s="1016" t="s">
        <v>66</v>
      </c>
      <c r="D798" s="1017"/>
      <c r="E798" s="519">
        <f>'Result Entry'!$AO$7</f>
        <v>5</v>
      </c>
      <c r="F798" s="520">
        <f>'Result Entry'!$AP$7</f>
        <v>5</v>
      </c>
      <c r="G798" s="541">
        <f>'Result Entry'!$AQ$7</f>
        <v>5</v>
      </c>
      <c r="H798" s="521">
        <f>'Result Entry'!$AV$7</f>
        <v>35</v>
      </c>
      <c r="I798" s="522">
        <f t="shared" si="60"/>
        <v>50</v>
      </c>
      <c r="J798" s="523">
        <f>'Result Entry'!$AZ$7</f>
        <v>50</v>
      </c>
      <c r="K798" s="1018">
        <f t="shared" si="61"/>
        <v>100</v>
      </c>
      <c r="L798" s="1019"/>
      <c r="M798" s="1087" t="s">
        <v>36</v>
      </c>
      <c r="N798" s="1059"/>
    </row>
    <row r="799" spans="1:14" s="114" customFormat="1" ht="22.5" customHeight="1" thickBot="1">
      <c r="A799" s="392"/>
      <c r="B799" s="394" t="s">
        <v>91</v>
      </c>
      <c r="C799" s="1012" t="str">
        <f>'Result Entry'!$AO$3</f>
        <v>English</v>
      </c>
      <c r="D799" s="1013"/>
      <c r="E799" s="517">
        <f>IF(OR(C799="",$I786="NSO"),"",VLOOKUP($A781,'Result Entry'!$B$9:$EQ$108,40,0))</f>
        <v>0</v>
      </c>
      <c r="F799" s="518">
        <f>IF(OR(C799="",$I786="NSO"),"",VLOOKUP($A781,'Result Entry'!$B$9:$EQ$108,41,0))</f>
        <v>0</v>
      </c>
      <c r="G799" s="546">
        <f>IF(OR(C799="",$I786="NSO"),"",VLOOKUP($A781,'Result Entry'!$B$9:$EQ$108,42,0))</f>
        <v>0</v>
      </c>
      <c r="H799" s="401">
        <f>IF(OR(C799="",$I786="NSO"),"",VLOOKUP($A781,'Result Entry'!$B$9:$EQ$108,47,0))</f>
        <v>0</v>
      </c>
      <c r="I799" s="496">
        <f t="shared" si="60"/>
        <v>0</v>
      </c>
      <c r="J799" s="497">
        <f>IF(OR(C799="",$I786="NSO"),"",VLOOKUP($A781,'Result Entry'!$B$9:$EQ$108,51,0))</f>
        <v>0</v>
      </c>
      <c r="K799" s="1014">
        <f t="shared" si="61"/>
        <v>0</v>
      </c>
      <c r="L799" s="1015"/>
      <c r="M799" s="516" t="str">
        <f>IF(OR(C799="",$I786="NSO"),"",VLOOKUP($A781,'Result Entry'!$B$9:$EQ$108,54,0))</f>
        <v/>
      </c>
      <c r="N799" s="1059"/>
    </row>
    <row r="800" spans="1:14" s="114" customFormat="1" ht="22.5" customHeight="1">
      <c r="A800" s="392"/>
      <c r="B800" s="394" t="s">
        <v>91</v>
      </c>
      <c r="C800" s="1016" t="s">
        <v>66</v>
      </c>
      <c r="D800" s="1017"/>
      <c r="E800" s="519">
        <f>'Result Entry'!$BS$7</f>
        <v>10</v>
      </c>
      <c r="F800" s="520">
        <f>'Result Entry'!$BT$7</f>
        <v>10</v>
      </c>
      <c r="G800" s="541">
        <f>'Result Entry'!$BU$7</f>
        <v>10</v>
      </c>
      <c r="H800" s="521">
        <f>'Result Entry'!$BZ$7</f>
        <v>70</v>
      </c>
      <c r="I800" s="522">
        <f>SUM(E800:H800)</f>
        <v>100</v>
      </c>
      <c r="J800" s="523">
        <f>'Result Entry'!$CD$7</f>
        <v>100</v>
      </c>
      <c r="K800" s="1018">
        <f t="shared" si="61"/>
        <v>200</v>
      </c>
      <c r="L800" s="1019"/>
      <c r="M800" s="1087" t="s">
        <v>36</v>
      </c>
      <c r="N800" s="1059"/>
    </row>
    <row r="801" spans="1:14" s="114" customFormat="1" ht="22.5" customHeight="1" thickBot="1">
      <c r="A801" s="392"/>
      <c r="B801" s="394" t="s">
        <v>91</v>
      </c>
      <c r="C801" s="1012" t="str">
        <f>'Result Entry'!$BS$3</f>
        <v>Sanskrit/Urdu</v>
      </c>
      <c r="D801" s="1013"/>
      <c r="E801" s="517">
        <f>IF(OR(C801="",$I786="NSO"),"",VLOOKUP($A781,'Result Entry'!$B$9:$EQ$108,70,0))</f>
        <v>0</v>
      </c>
      <c r="F801" s="518">
        <f>IF(OR(C801="",$I786="NSO"),"",VLOOKUP($A781,'Result Entry'!$B$9:$EQ$108,71,0))</f>
        <v>0</v>
      </c>
      <c r="G801" s="546">
        <f>IF(OR(C801="",$I786="NSO"),"",VLOOKUP($A781,'Result Entry'!$B$9:$EQ$108,72,0))</f>
        <v>0</v>
      </c>
      <c r="H801" s="401">
        <f>IF(OR(C801="",$I786="NSO"),"",VLOOKUP($A781,'Result Entry'!$B$9:$EQ$108,77,0))</f>
        <v>0</v>
      </c>
      <c r="I801" s="496">
        <f t="shared" ref="I801" si="62">SUM(E801:H801)</f>
        <v>0</v>
      </c>
      <c r="J801" s="497">
        <f>IF(OR(C801="",$I786="NSO"),"",VLOOKUP($A781,'Result Entry'!$B$9:$EQ$108,81,0))</f>
        <v>0</v>
      </c>
      <c r="K801" s="1014">
        <f t="shared" si="61"/>
        <v>0</v>
      </c>
      <c r="L801" s="1015"/>
      <c r="M801" s="516" t="str">
        <f>IF(OR(C801="",$I786="NSO"),"",VLOOKUP($A781,'Result Entry'!$B$9:$EQ$108,84,0))</f>
        <v/>
      </c>
      <c r="N801" s="1059"/>
    </row>
    <row r="802" spans="1:14" s="114" customFormat="1" ht="14.25" customHeight="1" thickBot="1">
      <c r="A802" s="392"/>
      <c r="B802" s="394" t="s">
        <v>91</v>
      </c>
      <c r="C802" s="1020"/>
      <c r="D802" s="1021"/>
      <c r="E802" s="1021"/>
      <c r="F802" s="1021"/>
      <c r="G802" s="1021"/>
      <c r="H802" s="1021"/>
      <c r="I802" s="1021"/>
      <c r="J802" s="1021"/>
      <c r="K802" s="1021"/>
      <c r="L802" s="1021"/>
      <c r="M802" s="1022"/>
      <c r="N802" s="1059"/>
    </row>
    <row r="803" spans="1:14" s="114" customFormat="1" ht="39" customHeight="1">
      <c r="A803" s="392"/>
      <c r="B803" s="394" t="s">
        <v>91</v>
      </c>
      <c r="C803" s="1023" t="s">
        <v>114</v>
      </c>
      <c r="D803" s="1024"/>
      <c r="E803" s="1025"/>
      <c r="F803" s="1029" t="s">
        <v>115</v>
      </c>
      <c r="G803" s="1029"/>
      <c r="H803" s="1030" t="s">
        <v>116</v>
      </c>
      <c r="I803" s="1031"/>
      <c r="J803" s="397" t="s">
        <v>51</v>
      </c>
      <c r="K803" s="524" t="s">
        <v>117</v>
      </c>
      <c r="L803" s="543" t="s">
        <v>49</v>
      </c>
      <c r="M803" s="1089" t="s">
        <v>53</v>
      </c>
      <c r="N803" s="1059"/>
    </row>
    <row r="804" spans="1:14" s="114" customFormat="1" ht="18.75" customHeight="1" thickBot="1">
      <c r="A804" s="392"/>
      <c r="B804" s="394" t="s">
        <v>91</v>
      </c>
      <c r="C804" s="1026"/>
      <c r="D804" s="1027"/>
      <c r="E804" s="1028"/>
      <c r="F804" s="1109">
        <f>IF(OR($I786="",$I786="NSO"),"",VLOOKUP($A781,'Result Entry'!$B$9:$EQ$108,120,0))</f>
        <v>900</v>
      </c>
      <c r="G804" s="1110"/>
      <c r="H804" s="1109">
        <f>IF(OR($I786="",$I786="NSO"),"",VLOOKUP($A781,'Result Entry'!$B$9:$EQ$108,121,0))</f>
        <v>0</v>
      </c>
      <c r="I804" s="1110"/>
      <c r="J804" s="1111">
        <f>IF(OR($I786="",$I786="NSO"),"",VLOOKUP($A781,'Result Entry'!$B$9:$EQ$108,122,0))</f>
        <v>0</v>
      </c>
      <c r="K804" s="1112" t="str">
        <f>IF(OR($I786="",$I786="NSO"),"",VLOOKUP($A781,'Result Entry'!$B$9:$EQ$108,123,0))</f>
        <v/>
      </c>
      <c r="L804" s="1088" t="str">
        <f>IF(OR($I786="",$I786="NSO"),"",VLOOKUP($A781,'Result Entry'!$B$9:$EQ$108,124,0))</f>
        <v/>
      </c>
      <c r="M804" s="1113" t="str">
        <f>IF(OR($I786="",$I786="NSO"),"",VLOOKUP($A781,'Result Entry'!$B$9:$EQ$108,126,0))</f>
        <v/>
      </c>
      <c r="N804" s="1059"/>
    </row>
    <row r="805" spans="1:14" s="114" customFormat="1" ht="18.75" customHeight="1" thickBot="1">
      <c r="A805" s="392"/>
      <c r="B805" s="393" t="s">
        <v>91</v>
      </c>
      <c r="C805" s="1032"/>
      <c r="D805" s="1033"/>
      <c r="E805" s="1033"/>
      <c r="F805" s="1033"/>
      <c r="G805" s="1033"/>
      <c r="H805" s="1034"/>
      <c r="I805" s="1150" t="s">
        <v>71</v>
      </c>
      <c r="J805" s="1151"/>
      <c r="K805" s="1152">
        <f>IF(OR($I786="",$I786="NSO"),"",VLOOKUP($A781,'Result Entry'!$B$9:$EQ$108,117,0))</f>
        <v>0</v>
      </c>
      <c r="L805" s="1153" t="s">
        <v>90</v>
      </c>
      <c r="M805" s="1154"/>
      <c r="N805" s="1059"/>
    </row>
    <row r="806" spans="1:14" s="114" customFormat="1" ht="18.75" customHeight="1" thickBot="1">
      <c r="A806" s="392"/>
      <c r="B806" s="393" t="s">
        <v>91</v>
      </c>
      <c r="C806" s="1035" t="s">
        <v>70</v>
      </c>
      <c r="D806" s="1036"/>
      <c r="E806" s="1036"/>
      <c r="F806" s="1036"/>
      <c r="G806" s="1036"/>
      <c r="H806" s="1037"/>
      <c r="I806" s="1155" t="s">
        <v>72</v>
      </c>
      <c r="J806" s="1156"/>
      <c r="K806" s="1157">
        <f>IF(OR($I786="",$I786="NSO"),"",VLOOKUP($A781,'Result Entry'!$B$9:$EQ$108,118,0))</f>
        <v>0</v>
      </c>
      <c r="L806" s="1158" t="str">
        <f>IF(OR($I786="",$I786="NSO"),"",VLOOKUP($A781,'Result Entry'!$B$9:$EQ$108,119,0))</f>
        <v/>
      </c>
      <c r="M806" s="1159"/>
      <c r="N806" s="1059"/>
    </row>
    <row r="807" spans="1:14" s="114" customFormat="1" ht="18.75" customHeight="1" thickBot="1">
      <c r="A807" s="392"/>
      <c r="B807" s="393" t="s">
        <v>91</v>
      </c>
      <c r="C807" s="981" t="s">
        <v>64</v>
      </c>
      <c r="D807" s="982"/>
      <c r="E807" s="983"/>
      <c r="F807" s="984" t="s">
        <v>67</v>
      </c>
      <c r="G807" s="985"/>
      <c r="H807" s="398" t="s">
        <v>57</v>
      </c>
      <c r="I807" s="986" t="s">
        <v>73</v>
      </c>
      <c r="J807" s="987"/>
      <c r="K807" s="988">
        <f>IF(OR($I786="",$I786="NSO"),"",VLOOKUP($A781,'Result Entry'!$B$9:$EQ$108,127,0))</f>
        <v>0</v>
      </c>
      <c r="L807" s="988"/>
      <c r="M807" s="989"/>
      <c r="N807" s="1059"/>
    </row>
    <row r="808" spans="1:14" s="114" customFormat="1" ht="18.75" customHeight="1">
      <c r="A808" s="392"/>
      <c r="B808" s="393" t="s">
        <v>91</v>
      </c>
      <c r="C808" s="1096" t="str">
        <f>'Result Entry'!$CH$3</f>
        <v>WORK EXP.</v>
      </c>
      <c r="D808" s="1097"/>
      <c r="E808" s="1125"/>
      <c r="F808" s="1115" t="str">
        <f>IF(OR(C808="",$I786="NSO"),"",VLOOKUP($A781,'Result Entry'!$B$9:$EQ$108,134,0))</f>
        <v>0/100</v>
      </c>
      <c r="G808" s="1125"/>
      <c r="H808" s="1126" t="str">
        <f>IF(OR(C808="",$I786="NSO"),"",VLOOKUP($A781,'Result Entry'!$B$9:$EQ$108,92,0))</f>
        <v/>
      </c>
      <c r="I808" s="991" t="s">
        <v>93</v>
      </c>
      <c r="J808" s="992"/>
      <c r="K808" s="993">
        <f>'Result Entry'!$U$2</f>
        <v>45070</v>
      </c>
      <c r="L808" s="994"/>
      <c r="M808" s="995"/>
      <c r="N808" s="1059"/>
    </row>
    <row r="809" spans="1:14" s="114" customFormat="1" ht="18.75" customHeight="1">
      <c r="A809" s="392"/>
      <c r="B809" s="393" t="s">
        <v>91</v>
      </c>
      <c r="C809" s="1096" t="str">
        <f>'Result Entry'!$CP$3</f>
        <v>ART EDU.</v>
      </c>
      <c r="D809" s="1097"/>
      <c r="E809" s="1125"/>
      <c r="F809" s="1115" t="str">
        <f>IF(OR(C809="",$I786="NSO"),"",VLOOKUP($A781,'Result Entry'!$B$9:$EQ$108,138,0))</f>
        <v>0/100</v>
      </c>
      <c r="G809" s="1125"/>
      <c r="H809" s="1127" t="str">
        <f>IF(OR(C809="",$I786="NSO"),"",VLOOKUP($A781,'Result Entry'!$B$9:$EQ$108,100,0))</f>
        <v/>
      </c>
      <c r="I809" s="996"/>
      <c r="J809" s="997"/>
      <c r="K809" s="997"/>
      <c r="L809" s="997"/>
      <c r="M809" s="998"/>
      <c r="N809" s="1059"/>
    </row>
    <row r="810" spans="1:14" s="114" customFormat="1" ht="18.75" customHeight="1">
      <c r="A810" s="392"/>
      <c r="B810" s="393"/>
      <c r="C810" s="1096" t="str">
        <f>'Result Entry'!$CX$3</f>
        <v>H&amp;P. EDU.</v>
      </c>
      <c r="D810" s="1097"/>
      <c r="E810" s="1125"/>
      <c r="F810" s="1115" t="str">
        <f>IF(OR(C810="",$I786="NSO"),"",VLOOKUP($A781,'Result Entry'!$B$9:$EQ$108,142,0))</f>
        <v>0/100</v>
      </c>
      <c r="G810" s="1125"/>
      <c r="H810" s="1127" t="str">
        <f>IF(OR(C810="",$I786="NSO"),"",VLOOKUP($A781,'Result Entry'!$B$9:$EQ$108,108,0))</f>
        <v/>
      </c>
      <c r="I810" s="999"/>
      <c r="J810" s="1000"/>
      <c r="K810" s="1000"/>
      <c r="L810" s="1000"/>
      <c r="M810" s="1001"/>
      <c r="N810" s="1059"/>
    </row>
    <row r="811" spans="1:14" s="114" customFormat="1" ht="23.25" customHeight="1" thickBot="1">
      <c r="A811" s="392"/>
      <c r="B811" s="393" t="s">
        <v>91</v>
      </c>
      <c r="C811" s="1128">
        <f>'Result Entry'!$DF$3</f>
        <v>0</v>
      </c>
      <c r="D811" s="1129"/>
      <c r="E811" s="1130"/>
      <c r="F811" s="1115" t="str">
        <f>IF(OR(C811="",$I786="NSO"),"",VLOOKUP($A781,'Result Entry'!$B$9:$EQ$108,146,0))</f>
        <v>0/0</v>
      </c>
      <c r="G811" s="1125"/>
      <c r="H811" s="1131" t="str">
        <f>IF(OR(C811="",$I786="NSO"),"",VLOOKUP($A781,'Result Entry'!$B$9:$EQ$108,116,0))</f>
        <v/>
      </c>
      <c r="I811" s="1135" t="s">
        <v>86</v>
      </c>
      <c r="J811" s="1136"/>
      <c r="K811" s="1137"/>
      <c r="L811" s="1138"/>
      <c r="M811" s="1139"/>
      <c r="N811" s="1059"/>
    </row>
    <row r="812" spans="1:14" s="114" customFormat="1" ht="23.25" customHeight="1">
      <c r="A812" s="392"/>
      <c r="B812" s="393" t="s">
        <v>91</v>
      </c>
      <c r="C812" s="1005" t="s">
        <v>74</v>
      </c>
      <c r="D812" s="1006"/>
      <c r="E812" s="1006"/>
      <c r="F812" s="1006"/>
      <c r="G812" s="1006"/>
      <c r="H812" s="1007"/>
      <c r="I812" s="1143" t="s">
        <v>184</v>
      </c>
      <c r="J812" s="1144"/>
      <c r="K812" s="1140"/>
      <c r="L812" s="1141"/>
      <c r="M812" s="1142"/>
      <c r="N812" s="1059"/>
    </row>
    <row r="813" spans="1:14" s="114" customFormat="1" ht="23.25" customHeight="1">
      <c r="A813" s="392"/>
      <c r="B813" s="393" t="s">
        <v>91</v>
      </c>
      <c r="C813" s="399" t="s">
        <v>37</v>
      </c>
      <c r="D813" s="1008" t="s">
        <v>80</v>
      </c>
      <c r="E813" s="1009"/>
      <c r="F813" s="1008" t="s">
        <v>81</v>
      </c>
      <c r="G813" s="1010"/>
      <c r="H813" s="1011"/>
      <c r="I813" s="1145" t="s">
        <v>185</v>
      </c>
      <c r="J813" s="1146"/>
      <c r="K813" s="1002"/>
      <c r="L813" s="1003"/>
      <c r="M813" s="1004"/>
      <c r="N813" s="1059"/>
    </row>
    <row r="814" spans="1:14" s="114" customFormat="1" ht="18.75" customHeight="1">
      <c r="A814" s="392"/>
      <c r="B814" s="393" t="s">
        <v>91</v>
      </c>
      <c r="C814" s="1114" t="s">
        <v>75</v>
      </c>
      <c r="D814" s="1115" t="s">
        <v>164</v>
      </c>
      <c r="E814" s="1116"/>
      <c r="F814" s="1115" t="s">
        <v>82</v>
      </c>
      <c r="G814" s="1117"/>
      <c r="H814" s="1118"/>
      <c r="I814" s="971" t="s">
        <v>87</v>
      </c>
      <c r="J814" s="972"/>
      <c r="K814" s="972"/>
      <c r="L814" s="972"/>
      <c r="M814" s="973"/>
      <c r="N814" s="1059"/>
    </row>
    <row r="815" spans="1:14" s="114" customFormat="1" ht="18.75" customHeight="1">
      <c r="A815" s="392"/>
      <c r="B815" s="393" t="s">
        <v>91</v>
      </c>
      <c r="C815" s="1119" t="s">
        <v>76</v>
      </c>
      <c r="D815" s="1115" t="s">
        <v>165</v>
      </c>
      <c r="E815" s="1116"/>
      <c r="F815" s="1115" t="s">
        <v>83</v>
      </c>
      <c r="G815" s="1117"/>
      <c r="H815" s="1118"/>
      <c r="I815" s="974"/>
      <c r="J815" s="975"/>
      <c r="K815" s="975"/>
      <c r="L815" s="975"/>
      <c r="M815" s="976"/>
      <c r="N815" s="1059"/>
    </row>
    <row r="816" spans="1:14" s="114" customFormat="1" ht="18.75" customHeight="1">
      <c r="A816" s="392"/>
      <c r="B816" s="393" t="s">
        <v>91</v>
      </c>
      <c r="C816" s="1119" t="s">
        <v>78</v>
      </c>
      <c r="D816" s="1115" t="s">
        <v>166</v>
      </c>
      <c r="E816" s="1116"/>
      <c r="F816" s="1115" t="s">
        <v>84</v>
      </c>
      <c r="G816" s="1117"/>
      <c r="H816" s="1118"/>
      <c r="I816" s="974"/>
      <c r="J816" s="975"/>
      <c r="K816" s="975"/>
      <c r="L816" s="975"/>
      <c r="M816" s="976"/>
      <c r="N816" s="1059"/>
    </row>
    <row r="817" spans="1:14" s="114" customFormat="1" ht="18.75" customHeight="1">
      <c r="A817" s="392"/>
      <c r="B817" s="393" t="s">
        <v>91</v>
      </c>
      <c r="C817" s="1119" t="s">
        <v>77</v>
      </c>
      <c r="D817" s="1115" t="s">
        <v>167</v>
      </c>
      <c r="E817" s="1116"/>
      <c r="F817" s="1115" t="s">
        <v>169</v>
      </c>
      <c r="G817" s="1117"/>
      <c r="H817" s="1118"/>
      <c r="I817" s="977"/>
      <c r="J817" s="978"/>
      <c r="K817" s="978"/>
      <c r="L817" s="978"/>
      <c r="M817" s="979"/>
      <c r="N817" s="1059"/>
    </row>
    <row r="818" spans="1:14" s="114" customFormat="1" ht="18.75" customHeight="1" thickBot="1">
      <c r="A818" s="392"/>
      <c r="B818" s="400" t="s">
        <v>91</v>
      </c>
      <c r="C818" s="1120" t="s">
        <v>79</v>
      </c>
      <c r="D818" s="1121" t="s">
        <v>168</v>
      </c>
      <c r="E818" s="1122"/>
      <c r="F818" s="1121" t="s">
        <v>85</v>
      </c>
      <c r="G818" s="1123"/>
      <c r="H818" s="1124"/>
      <c r="I818" s="1132" t="s">
        <v>118</v>
      </c>
      <c r="J818" s="1133"/>
      <c r="K818" s="1133"/>
      <c r="L818" s="1133"/>
      <c r="M818" s="1134"/>
      <c r="N818" s="1059"/>
    </row>
    <row r="819" spans="1:14" s="114" customFormat="1" ht="11.25" customHeight="1" thickBot="1">
      <c r="A819" s="980"/>
      <c r="B819" s="980"/>
      <c r="C819" s="980"/>
      <c r="D819" s="980"/>
      <c r="E819" s="980"/>
      <c r="F819" s="980"/>
      <c r="G819" s="980"/>
      <c r="H819" s="980"/>
      <c r="I819" s="980"/>
      <c r="J819" s="980"/>
      <c r="K819" s="980"/>
      <c r="L819" s="980"/>
      <c r="M819" s="980"/>
      <c r="N819" s="1059"/>
    </row>
    <row r="820" spans="1:14" s="391" customFormat="1" ht="25.5" customHeight="1" thickBot="1">
      <c r="A820" s="403">
        <f>A781+1</f>
        <v>22</v>
      </c>
      <c r="B820" s="1056" t="str">
        <f>B781</f>
        <v>Department Of Sanskrit Education, Rajasthan</v>
      </c>
      <c r="C820" s="1057"/>
      <c r="D820" s="1057"/>
      <c r="E820" s="1057"/>
      <c r="F820" s="1057"/>
      <c r="G820" s="1057"/>
      <c r="H820" s="1057"/>
      <c r="I820" s="1057"/>
      <c r="J820" s="1057"/>
      <c r="K820" s="1057"/>
      <c r="L820" s="1057"/>
      <c r="M820" s="1058"/>
      <c r="N820" s="1059"/>
    </row>
    <row r="821" spans="1:14" ht="60" customHeight="1">
      <c r="A821" s="15"/>
      <c r="B821" s="1060">
        <f>IF(I825&gt;0,CONCATENATE(C825,I825),0)</f>
        <v>0</v>
      </c>
      <c r="C821" s="1062"/>
      <c r="D821" s="1064" t="str">
        <f>Master!$E$8</f>
        <v>Govt.Sr.Sec.Sch. Raimalwada</v>
      </c>
      <c r="E821" s="1065"/>
      <c r="F821" s="1065"/>
      <c r="G821" s="1065"/>
      <c r="H821" s="1065"/>
      <c r="I821" s="1065"/>
      <c r="J821" s="1065"/>
      <c r="K821" s="1065"/>
      <c r="L821" s="1065"/>
      <c r="M821" s="1066"/>
      <c r="N821" s="1059"/>
    </row>
    <row r="822" spans="1:14" ht="35.25" customHeight="1" thickBot="1">
      <c r="A822" s="15"/>
      <c r="B822" s="1061"/>
      <c r="C822" s="1063"/>
      <c r="D822" s="1067" t="str">
        <f>Master!$E$11</f>
        <v>P.S.-Bapini (Jodhpur)</v>
      </c>
      <c r="E822" s="1067"/>
      <c r="F822" s="1067"/>
      <c r="G822" s="1067"/>
      <c r="H822" s="1067"/>
      <c r="I822" s="1067"/>
      <c r="J822" s="1067"/>
      <c r="K822" s="1067"/>
      <c r="L822" s="1067"/>
      <c r="M822" s="1068"/>
      <c r="N822" s="1059"/>
    </row>
    <row r="823" spans="1:14" ht="31.5" customHeight="1">
      <c r="A823" s="15"/>
      <c r="B823" s="402"/>
      <c r="C823" s="1069" t="s">
        <v>60</v>
      </c>
      <c r="D823" s="1070"/>
      <c r="E823" s="1070"/>
      <c r="F823" s="1070"/>
      <c r="G823" s="1070"/>
      <c r="H823" s="1070"/>
      <c r="I823" s="1071"/>
      <c r="J823" s="1072" t="s">
        <v>88</v>
      </c>
      <c r="K823" s="1072"/>
      <c r="L823" s="1073">
        <f>Master!$E$14</f>
        <v>810000000</v>
      </c>
      <c r="M823" s="1074"/>
      <c r="N823" s="1059"/>
    </row>
    <row r="824" spans="1:14" ht="18" customHeight="1" thickBot="1">
      <c r="A824" s="15"/>
      <c r="B824" s="188"/>
      <c r="C824" s="1069"/>
      <c r="D824" s="1070"/>
      <c r="E824" s="1070"/>
      <c r="F824" s="1070"/>
      <c r="G824" s="1070"/>
      <c r="H824" s="1070"/>
      <c r="I824" s="1071"/>
      <c r="J824" s="1075" t="s">
        <v>61</v>
      </c>
      <c r="K824" s="1076"/>
      <c r="L824" s="1079" t="str">
        <f>Master!$E$6</f>
        <v>2022-23</v>
      </c>
      <c r="M824" s="1080"/>
      <c r="N824" s="1059"/>
    </row>
    <row r="825" spans="1:14" ht="20.25" customHeight="1" thickBot="1">
      <c r="A825" s="15"/>
      <c r="B825" s="188"/>
      <c r="C825" s="1160" t="s">
        <v>119</v>
      </c>
      <c r="D825" s="1161"/>
      <c r="E825" s="1161"/>
      <c r="F825" s="1161"/>
      <c r="G825" s="1161"/>
      <c r="H825" s="1161"/>
      <c r="I825" s="1162">
        <f>VLOOKUP($A820,'Result Entry'!$B$9:$F$108,5,0)</f>
        <v>0</v>
      </c>
      <c r="J825" s="1077"/>
      <c r="K825" s="1078"/>
      <c r="L825" s="1081"/>
      <c r="M825" s="1082"/>
      <c r="N825" s="1059"/>
    </row>
    <row r="826" spans="1:14" s="114" customFormat="1" ht="19.5" customHeight="1">
      <c r="A826" s="392"/>
      <c r="B826" s="393" t="s">
        <v>91</v>
      </c>
      <c r="C826" s="1090" t="s">
        <v>21</v>
      </c>
      <c r="D826" s="1091"/>
      <c r="E826" s="1091"/>
      <c r="F826" s="1092"/>
      <c r="G826" s="1093" t="s">
        <v>1</v>
      </c>
      <c r="H826" s="1094">
        <f>VLOOKUP($A820,'Result Entry'!$B$9:$EQ$108,3,0)</f>
        <v>0</v>
      </c>
      <c r="I826" s="1094"/>
      <c r="J826" s="1094"/>
      <c r="K826" s="1094"/>
      <c r="L826" s="1094"/>
      <c r="M826" s="1095"/>
      <c r="N826" s="1059"/>
    </row>
    <row r="827" spans="1:14" s="114" customFormat="1" ht="19.5" customHeight="1">
      <c r="A827" s="392"/>
      <c r="B827" s="393" t="s">
        <v>91</v>
      </c>
      <c r="C827" s="1096" t="s">
        <v>23</v>
      </c>
      <c r="D827" s="1097"/>
      <c r="E827" s="1097"/>
      <c r="F827" s="1098"/>
      <c r="G827" s="1099" t="s">
        <v>1</v>
      </c>
      <c r="H827" s="1100">
        <f>VLOOKUP($A820,'Result Entry'!$B$9:$EQ$108,6,0)</f>
        <v>0</v>
      </c>
      <c r="I827" s="1100"/>
      <c r="J827" s="1100"/>
      <c r="K827" s="1100"/>
      <c r="L827" s="1100"/>
      <c r="M827" s="1101"/>
      <c r="N827" s="1059"/>
    </row>
    <row r="828" spans="1:14" s="114" customFormat="1" ht="19.5" customHeight="1">
      <c r="A828" s="392"/>
      <c r="B828" s="393" t="s">
        <v>91</v>
      </c>
      <c r="C828" s="1096" t="s">
        <v>24</v>
      </c>
      <c r="D828" s="1097"/>
      <c r="E828" s="1097"/>
      <c r="F828" s="1098"/>
      <c r="G828" s="1099" t="s">
        <v>1</v>
      </c>
      <c r="H828" s="1100">
        <f>VLOOKUP($A820,'Result Entry'!$B$9:$EQ$108,7,0)</f>
        <v>0</v>
      </c>
      <c r="I828" s="1100"/>
      <c r="J828" s="1100"/>
      <c r="K828" s="1100"/>
      <c r="L828" s="1100"/>
      <c r="M828" s="1101"/>
      <c r="N828" s="1059"/>
    </row>
    <row r="829" spans="1:14" s="114" customFormat="1" ht="19.5" customHeight="1">
      <c r="A829" s="392"/>
      <c r="B829" s="393" t="s">
        <v>91</v>
      </c>
      <c r="C829" s="1096" t="s">
        <v>62</v>
      </c>
      <c r="D829" s="1097"/>
      <c r="E829" s="1097"/>
      <c r="F829" s="1098"/>
      <c r="G829" s="1099" t="s">
        <v>1</v>
      </c>
      <c r="H829" s="1100">
        <f>VLOOKUP($A820,'Result Entry'!$B$9:$EQ$108,8,0)</f>
        <v>0</v>
      </c>
      <c r="I829" s="1100"/>
      <c r="J829" s="1100"/>
      <c r="K829" s="1100"/>
      <c r="L829" s="1100"/>
      <c r="M829" s="1101"/>
      <c r="N829" s="1059"/>
    </row>
    <row r="830" spans="1:14" s="114" customFormat="1" ht="19.5" customHeight="1">
      <c r="A830" s="392"/>
      <c r="B830" s="393" t="s">
        <v>91</v>
      </c>
      <c r="C830" s="1096" t="s">
        <v>63</v>
      </c>
      <c r="D830" s="1097"/>
      <c r="E830" s="1097"/>
      <c r="F830" s="1098"/>
      <c r="G830" s="1099" t="s">
        <v>1</v>
      </c>
      <c r="H830" s="1102" t="str">
        <f>CONCATENATE('Result Entry'!$F$4,'Result Entry'!$I$4)</f>
        <v>2(A)</v>
      </c>
      <c r="I830" s="1100"/>
      <c r="J830" s="1100"/>
      <c r="K830" s="1100"/>
      <c r="L830" s="1100"/>
      <c r="M830" s="1101"/>
      <c r="N830" s="1059"/>
    </row>
    <row r="831" spans="1:14" s="114" customFormat="1" ht="19.5" customHeight="1" thickBot="1">
      <c r="A831" s="392"/>
      <c r="B831" s="393" t="s">
        <v>91</v>
      </c>
      <c r="C831" s="1103" t="s">
        <v>26</v>
      </c>
      <c r="D831" s="1104"/>
      <c r="E831" s="1104"/>
      <c r="F831" s="1105"/>
      <c r="G831" s="1106" t="s">
        <v>1</v>
      </c>
      <c r="H831" s="1107">
        <f>VLOOKUP($A820,'Result Entry'!$B$9:$EQ$108,9,0)</f>
        <v>0</v>
      </c>
      <c r="I831" s="1107"/>
      <c r="J831" s="1107"/>
      <c r="K831" s="1107"/>
      <c r="L831" s="1107"/>
      <c r="M831" s="1108"/>
      <c r="N831" s="1059"/>
    </row>
    <row r="832" spans="1:14" s="114" customFormat="1" ht="37.5" customHeight="1">
      <c r="A832" s="392"/>
      <c r="B832" s="394" t="s">
        <v>91</v>
      </c>
      <c r="C832" s="1005" t="s">
        <v>64</v>
      </c>
      <c r="D832" s="1038"/>
      <c r="E832" s="498" t="str">
        <f>'Result Entry'!$K$6</f>
        <v>First Test</v>
      </c>
      <c r="F832" s="499" t="str">
        <f>'Result Entry'!$L$6</f>
        <v>Second Test</v>
      </c>
      <c r="G832" s="499" t="str">
        <f>'Result Entry'!$M$6</f>
        <v>Third Test</v>
      </c>
      <c r="H832" s="1083" t="s">
        <v>65</v>
      </c>
      <c r="I832" s="1085" t="s">
        <v>183</v>
      </c>
      <c r="J832" s="493" t="s">
        <v>32</v>
      </c>
      <c r="K832" s="1039" t="s">
        <v>112</v>
      </c>
      <c r="L832" s="1040"/>
      <c r="M832" s="1084" t="s">
        <v>113</v>
      </c>
      <c r="N832" s="1059"/>
    </row>
    <row r="833" spans="1:14" s="114" customFormat="1" ht="22.5" customHeight="1" thickBot="1">
      <c r="A833" s="392"/>
      <c r="B833" s="394" t="s">
        <v>91</v>
      </c>
      <c r="C833" s="1041" t="s">
        <v>66</v>
      </c>
      <c r="D833" s="1042"/>
      <c r="E833" s="504">
        <f>'Result Entry'!$K$7</f>
        <v>10</v>
      </c>
      <c r="F833" s="505">
        <f>'Result Entry'!$L$7</f>
        <v>10</v>
      </c>
      <c r="G833" s="545">
        <f>'Result Entry'!$M$7</f>
        <v>10</v>
      </c>
      <c r="H833" s="506">
        <f>'Result Entry'!$R$7</f>
        <v>70</v>
      </c>
      <c r="I833" s="507">
        <f>SUM(E833:H833)</f>
        <v>100</v>
      </c>
      <c r="J833" s="508">
        <f>'Result Entry'!$V$7</f>
        <v>100</v>
      </c>
      <c r="K833" s="1043">
        <f>I833+J833</f>
        <v>200</v>
      </c>
      <c r="L833" s="1044"/>
      <c r="M833" s="1086" t="s">
        <v>36</v>
      </c>
      <c r="N833" s="1059"/>
    </row>
    <row r="834" spans="1:14" s="114" customFormat="1" ht="22.5" customHeight="1">
      <c r="A834" s="392"/>
      <c r="B834" s="394" t="s">
        <v>91</v>
      </c>
      <c r="C834" s="1045" t="str">
        <f>'Result Entry'!$K$3</f>
        <v>Hindi</v>
      </c>
      <c r="D834" s="1046"/>
      <c r="E834" s="500">
        <f>IF(OR(C834="",$I825="NSO"),"",VLOOKUP($A820,'Result Entry'!$B$9:$EQ$108,10,0))</f>
        <v>0</v>
      </c>
      <c r="F834" s="501">
        <f>IF(OR(C834="",$I825="NSO"),"",VLOOKUP($A820,'Result Entry'!$B$9:$EQ$108,11,0))</f>
        <v>0</v>
      </c>
      <c r="G834" s="544">
        <f>IF(OR(C834="",$I825="NSO"),"",VLOOKUP($A820,'Result Entry'!$B$9:$EQ$108,12,0))</f>
        <v>0</v>
      </c>
      <c r="H834" s="494">
        <f>IF(OR(C834="",$I825="NSO"),"",VLOOKUP($A820,'Result Entry'!$B$9:$EQ$108,17,0))</f>
        <v>0</v>
      </c>
      <c r="I834" s="395">
        <f t="shared" ref="I834:I838" si="63">SUM(E834:H834)</f>
        <v>0</v>
      </c>
      <c r="J834" s="495">
        <f>IF(OR(C834="",$I825="NSO"),"",VLOOKUP($A820,'Result Entry'!$B$9:$EQ$108,21,0))</f>
        <v>0</v>
      </c>
      <c r="K834" s="1047">
        <f>SUM(I834,J834)</f>
        <v>0</v>
      </c>
      <c r="L834" s="1048"/>
      <c r="M834" s="396" t="str">
        <f>IF(OR(C834="",$I825="NSO"),"",VLOOKUP($A820,'Result Entry'!$B$9:$EQ$108,24,0))</f>
        <v/>
      </c>
      <c r="N834" s="1059"/>
    </row>
    <row r="835" spans="1:14" s="114" customFormat="1" ht="22.5" customHeight="1">
      <c r="A835" s="392"/>
      <c r="B835" s="394" t="s">
        <v>91</v>
      </c>
      <c r="C835" s="990" t="str">
        <f>'Result Entry'!$Z$3</f>
        <v>Mathematics</v>
      </c>
      <c r="D835" s="1049"/>
      <c r="E835" s="502">
        <f>IF(OR(C835="",$I825="NSO"),"",VLOOKUP($A820,'Result Entry'!$B$9:$EQ$108,25,0))</f>
        <v>0</v>
      </c>
      <c r="F835" s="503">
        <f>IF(OR(C835="",$I825="NSO"),"",VLOOKUP($A820,'Result Entry'!$B$9:$EQ$108,26,0))</f>
        <v>0</v>
      </c>
      <c r="G835" s="542">
        <f>IF(OR(C835="",$I825="NSO"),"",VLOOKUP($A820,'Result Entry'!$B$9:$EQ$108,27,0))</f>
        <v>0</v>
      </c>
      <c r="H835" s="494">
        <f>IF(OR(C835="",$I825="NSO"),"",VLOOKUP($A820,'Result Entry'!$B$9:$EQ$108,32,0))</f>
        <v>0</v>
      </c>
      <c r="I835" s="395">
        <f t="shared" si="63"/>
        <v>0</v>
      </c>
      <c r="J835" s="495">
        <f>IF(OR(C835="",$I825="NSO"),"",VLOOKUP($A820,'Result Entry'!$B$9:$EQ$108,36,0))</f>
        <v>0</v>
      </c>
      <c r="K835" s="1050">
        <f t="shared" ref="K835:K840" si="64">SUM(I835,J835)</f>
        <v>0</v>
      </c>
      <c r="L835" s="1051"/>
      <c r="M835" s="396" t="str">
        <f>IF(OR(C835="",$I825="NSO"),"",VLOOKUP($A820,'Result Entry'!$B$9:$EQ$108,39,0))</f>
        <v/>
      </c>
      <c r="N835" s="1059"/>
    </row>
    <row r="836" spans="1:14" s="114" customFormat="1" ht="22.5" customHeight="1" thickBot="1">
      <c r="A836" s="392"/>
      <c r="B836" s="394" t="s">
        <v>91</v>
      </c>
      <c r="C836" s="1052" t="str">
        <f>'Result Entry'!$BD$3</f>
        <v>Env. Study</v>
      </c>
      <c r="D836" s="1053"/>
      <c r="E836" s="509">
        <f>IF(OR(C836="",$I825="NSO"),"",VLOOKUP($A820,'Result Entry'!$B$9:$EQ$108,55,0))</f>
        <v>0</v>
      </c>
      <c r="F836" s="510">
        <f>IF(OR(C836="",$I825="NSO"),"",VLOOKUP($A820,'Result Entry'!$B$9:$EQ$108,56,0))</f>
        <v>0</v>
      </c>
      <c r="G836" s="511">
        <f>IF(OR(C836="",$I825="NSO"),"",VLOOKUP($A820,'Result Entry'!$B$9:$EQ$108,57,0))</f>
        <v>0</v>
      </c>
      <c r="H836" s="512">
        <f>IF(OR(C834="",$I825="NSO"),"",VLOOKUP($A820,'Result Entry'!$B$9:$EQ$108,62,0))</f>
        <v>0</v>
      </c>
      <c r="I836" s="513">
        <f t="shared" si="63"/>
        <v>0</v>
      </c>
      <c r="J836" s="514">
        <f>IF(OR(C835="",$I825="NSO"),"",VLOOKUP($A820,'Result Entry'!$B$9:$EQ$108,66,0))</f>
        <v>0</v>
      </c>
      <c r="K836" s="1054">
        <f t="shared" si="64"/>
        <v>0</v>
      </c>
      <c r="L836" s="1055"/>
      <c r="M836" s="515" t="str">
        <f>IF(OR(C835="",$I825="NSO"),"",VLOOKUP($A820,'Result Entry'!$B$9:$EQ$108,69,0))</f>
        <v/>
      </c>
      <c r="N836" s="1059"/>
    </row>
    <row r="837" spans="1:14" s="114" customFormat="1" ht="22.5" customHeight="1">
      <c r="A837" s="392"/>
      <c r="B837" s="394" t="s">
        <v>91</v>
      </c>
      <c r="C837" s="1016" t="s">
        <v>66</v>
      </c>
      <c r="D837" s="1017"/>
      <c r="E837" s="519">
        <f>'Result Entry'!$AO$7</f>
        <v>5</v>
      </c>
      <c r="F837" s="520">
        <f>'Result Entry'!$AP$7</f>
        <v>5</v>
      </c>
      <c r="G837" s="541">
        <f>'Result Entry'!$AQ$7</f>
        <v>5</v>
      </c>
      <c r="H837" s="521">
        <f>'Result Entry'!$AV$7</f>
        <v>35</v>
      </c>
      <c r="I837" s="522">
        <f t="shared" si="63"/>
        <v>50</v>
      </c>
      <c r="J837" s="523">
        <f>'Result Entry'!$AZ$7</f>
        <v>50</v>
      </c>
      <c r="K837" s="1018">
        <f t="shared" si="64"/>
        <v>100</v>
      </c>
      <c r="L837" s="1019"/>
      <c r="M837" s="1087" t="s">
        <v>36</v>
      </c>
      <c r="N837" s="1059"/>
    </row>
    <row r="838" spans="1:14" s="114" customFormat="1" ht="22.5" customHeight="1" thickBot="1">
      <c r="A838" s="392"/>
      <c r="B838" s="394" t="s">
        <v>91</v>
      </c>
      <c r="C838" s="1012" t="str">
        <f>'Result Entry'!$AO$3</f>
        <v>English</v>
      </c>
      <c r="D838" s="1013"/>
      <c r="E838" s="517">
        <f>IF(OR(C838="",$I825="NSO"),"",VLOOKUP($A820,'Result Entry'!$B$9:$EQ$108,40,0))</f>
        <v>0</v>
      </c>
      <c r="F838" s="518">
        <f>IF(OR(C838="",$I825="NSO"),"",VLOOKUP($A820,'Result Entry'!$B$9:$EQ$108,41,0))</f>
        <v>0</v>
      </c>
      <c r="G838" s="546">
        <f>IF(OR(C838="",$I825="NSO"),"",VLOOKUP($A820,'Result Entry'!$B$9:$EQ$108,42,0))</f>
        <v>0</v>
      </c>
      <c r="H838" s="401">
        <f>IF(OR(C838="",$I825="NSO"),"",VLOOKUP($A820,'Result Entry'!$B$9:$EQ$108,47,0))</f>
        <v>0</v>
      </c>
      <c r="I838" s="496">
        <f t="shared" si="63"/>
        <v>0</v>
      </c>
      <c r="J838" s="497">
        <f>IF(OR(C838="",$I825="NSO"),"",VLOOKUP($A820,'Result Entry'!$B$9:$EQ$108,51,0))</f>
        <v>0</v>
      </c>
      <c r="K838" s="1014">
        <f t="shared" si="64"/>
        <v>0</v>
      </c>
      <c r="L838" s="1015"/>
      <c r="M838" s="516" t="str">
        <f>IF(OR(C838="",$I825="NSO"),"",VLOOKUP($A820,'Result Entry'!$B$9:$EQ$108,54,0))</f>
        <v/>
      </c>
      <c r="N838" s="1059"/>
    </row>
    <row r="839" spans="1:14" s="114" customFormat="1" ht="22.5" customHeight="1">
      <c r="A839" s="392"/>
      <c r="B839" s="394" t="s">
        <v>91</v>
      </c>
      <c r="C839" s="1016" t="s">
        <v>66</v>
      </c>
      <c r="D839" s="1017"/>
      <c r="E839" s="519">
        <f>'Result Entry'!$BS$7</f>
        <v>10</v>
      </c>
      <c r="F839" s="520">
        <f>'Result Entry'!$BT$7</f>
        <v>10</v>
      </c>
      <c r="G839" s="541">
        <f>'Result Entry'!$BU$7</f>
        <v>10</v>
      </c>
      <c r="H839" s="521">
        <f>'Result Entry'!$BZ$7</f>
        <v>70</v>
      </c>
      <c r="I839" s="522">
        <f>SUM(E839:H839)</f>
        <v>100</v>
      </c>
      <c r="J839" s="523">
        <f>'Result Entry'!$CD$7</f>
        <v>100</v>
      </c>
      <c r="K839" s="1018">
        <f t="shared" si="64"/>
        <v>200</v>
      </c>
      <c r="L839" s="1019"/>
      <c r="M839" s="1087" t="s">
        <v>36</v>
      </c>
      <c r="N839" s="1059"/>
    </row>
    <row r="840" spans="1:14" s="114" customFormat="1" ht="22.5" customHeight="1" thickBot="1">
      <c r="A840" s="392"/>
      <c r="B840" s="394" t="s">
        <v>91</v>
      </c>
      <c r="C840" s="1012" t="str">
        <f>'Result Entry'!$BS$3</f>
        <v>Sanskrit/Urdu</v>
      </c>
      <c r="D840" s="1013"/>
      <c r="E840" s="517">
        <f>IF(OR(C840="",$I825="NSO"),"",VLOOKUP($A820,'Result Entry'!$B$9:$EQ$108,70,0))</f>
        <v>0</v>
      </c>
      <c r="F840" s="518">
        <f>IF(OR(C840="",$I825="NSO"),"",VLOOKUP($A820,'Result Entry'!$B$9:$EQ$108,71,0))</f>
        <v>0</v>
      </c>
      <c r="G840" s="546">
        <f>IF(OR(C840="",$I825="NSO"),"",VLOOKUP($A820,'Result Entry'!$B$9:$EQ$108,72,0))</f>
        <v>0</v>
      </c>
      <c r="H840" s="401">
        <f>IF(OR(C840="",$I825="NSO"),"",VLOOKUP($A820,'Result Entry'!$B$9:$EQ$108,77,0))</f>
        <v>0</v>
      </c>
      <c r="I840" s="496">
        <f t="shared" ref="I840" si="65">SUM(E840:H840)</f>
        <v>0</v>
      </c>
      <c r="J840" s="497">
        <f>IF(OR(C840="",$I825="NSO"),"",VLOOKUP($A820,'Result Entry'!$B$9:$EQ$108,81,0))</f>
        <v>0</v>
      </c>
      <c r="K840" s="1014">
        <f t="shared" si="64"/>
        <v>0</v>
      </c>
      <c r="L840" s="1015"/>
      <c r="M840" s="516" t="str">
        <f>IF(OR(C840="",$I825="NSO"),"",VLOOKUP($A820,'Result Entry'!$B$9:$EQ$108,84,0))</f>
        <v/>
      </c>
      <c r="N840" s="1059"/>
    </row>
    <row r="841" spans="1:14" s="114" customFormat="1" ht="14.25" customHeight="1" thickBot="1">
      <c r="A841" s="392"/>
      <c r="B841" s="394" t="s">
        <v>91</v>
      </c>
      <c r="C841" s="1020"/>
      <c r="D841" s="1021"/>
      <c r="E841" s="1021"/>
      <c r="F841" s="1021"/>
      <c r="G841" s="1021"/>
      <c r="H841" s="1021"/>
      <c r="I841" s="1021"/>
      <c r="J841" s="1021"/>
      <c r="K841" s="1021"/>
      <c r="L841" s="1021"/>
      <c r="M841" s="1022"/>
      <c r="N841" s="1059"/>
    </row>
    <row r="842" spans="1:14" s="114" customFormat="1" ht="39" customHeight="1">
      <c r="A842" s="392"/>
      <c r="B842" s="394" t="s">
        <v>91</v>
      </c>
      <c r="C842" s="1023" t="s">
        <v>114</v>
      </c>
      <c r="D842" s="1024"/>
      <c r="E842" s="1025"/>
      <c r="F842" s="1029" t="s">
        <v>115</v>
      </c>
      <c r="G842" s="1029"/>
      <c r="H842" s="1030" t="s">
        <v>116</v>
      </c>
      <c r="I842" s="1031"/>
      <c r="J842" s="397" t="s">
        <v>51</v>
      </c>
      <c r="K842" s="524" t="s">
        <v>117</v>
      </c>
      <c r="L842" s="543" t="s">
        <v>49</v>
      </c>
      <c r="M842" s="1089" t="s">
        <v>53</v>
      </c>
      <c r="N842" s="1059"/>
    </row>
    <row r="843" spans="1:14" s="114" customFormat="1" ht="18.75" customHeight="1" thickBot="1">
      <c r="A843" s="392"/>
      <c r="B843" s="394" t="s">
        <v>91</v>
      </c>
      <c r="C843" s="1026"/>
      <c r="D843" s="1027"/>
      <c r="E843" s="1028"/>
      <c r="F843" s="1109">
        <f>IF(OR($I825="",$I825="NSO"),"",VLOOKUP($A820,'Result Entry'!$B$9:$EQ$108,120,0))</f>
        <v>900</v>
      </c>
      <c r="G843" s="1110"/>
      <c r="H843" s="1109">
        <f>IF(OR($I825="",$I825="NSO"),"",VLOOKUP($A820,'Result Entry'!$B$9:$EQ$108,121,0))</f>
        <v>0</v>
      </c>
      <c r="I843" s="1110"/>
      <c r="J843" s="1111">
        <f>IF(OR($I825="",$I825="NSO"),"",VLOOKUP($A820,'Result Entry'!$B$9:$EQ$108,122,0))</f>
        <v>0</v>
      </c>
      <c r="K843" s="1112" t="str">
        <f>IF(OR($I825="",$I825="NSO"),"",VLOOKUP($A820,'Result Entry'!$B$9:$EQ$108,123,0))</f>
        <v/>
      </c>
      <c r="L843" s="1088" t="str">
        <f>IF(OR($I825="",$I825="NSO"),"",VLOOKUP($A820,'Result Entry'!$B$9:$EQ$108,124,0))</f>
        <v/>
      </c>
      <c r="M843" s="1113" t="str">
        <f>IF(OR($I825="",$I825="NSO"),"",VLOOKUP($A820,'Result Entry'!$B$9:$EQ$108,126,0))</f>
        <v/>
      </c>
      <c r="N843" s="1059"/>
    </row>
    <row r="844" spans="1:14" s="114" customFormat="1" ht="18.75" customHeight="1" thickBot="1">
      <c r="A844" s="392"/>
      <c r="B844" s="393" t="s">
        <v>91</v>
      </c>
      <c r="C844" s="1032"/>
      <c r="D844" s="1033"/>
      <c r="E844" s="1033"/>
      <c r="F844" s="1033"/>
      <c r="G844" s="1033"/>
      <c r="H844" s="1034"/>
      <c r="I844" s="1150" t="s">
        <v>71</v>
      </c>
      <c r="J844" s="1151"/>
      <c r="K844" s="1152">
        <f>IF(OR($I825="",$I825="NSO"),"",VLOOKUP($A820,'Result Entry'!$B$9:$EQ$108,117,0))</f>
        <v>0</v>
      </c>
      <c r="L844" s="1153" t="s">
        <v>90</v>
      </c>
      <c r="M844" s="1154"/>
      <c r="N844" s="1059"/>
    </row>
    <row r="845" spans="1:14" s="114" customFormat="1" ht="18.75" customHeight="1" thickBot="1">
      <c r="A845" s="392"/>
      <c r="B845" s="393" t="s">
        <v>91</v>
      </c>
      <c r="C845" s="1035" t="s">
        <v>70</v>
      </c>
      <c r="D845" s="1036"/>
      <c r="E845" s="1036"/>
      <c r="F845" s="1036"/>
      <c r="G845" s="1036"/>
      <c r="H845" s="1037"/>
      <c r="I845" s="1155" t="s">
        <v>72</v>
      </c>
      <c r="J845" s="1156"/>
      <c r="K845" s="1157">
        <f>IF(OR($I825="",$I825="NSO"),"",VLOOKUP($A820,'Result Entry'!$B$9:$EQ$108,118,0))</f>
        <v>0</v>
      </c>
      <c r="L845" s="1158" t="str">
        <f>IF(OR($I825="",$I825="NSO"),"",VLOOKUP($A820,'Result Entry'!$B$9:$EQ$108,119,0))</f>
        <v/>
      </c>
      <c r="M845" s="1159"/>
      <c r="N845" s="1059"/>
    </row>
    <row r="846" spans="1:14" s="114" customFormat="1" ht="18.75" customHeight="1" thickBot="1">
      <c r="A846" s="392"/>
      <c r="B846" s="393" t="s">
        <v>91</v>
      </c>
      <c r="C846" s="981" t="s">
        <v>64</v>
      </c>
      <c r="D846" s="982"/>
      <c r="E846" s="983"/>
      <c r="F846" s="984" t="s">
        <v>67</v>
      </c>
      <c r="G846" s="985"/>
      <c r="H846" s="398" t="s">
        <v>57</v>
      </c>
      <c r="I846" s="986" t="s">
        <v>73</v>
      </c>
      <c r="J846" s="987"/>
      <c r="K846" s="988">
        <f>IF(OR($I825="",$I825="NSO"),"",VLOOKUP($A820,'Result Entry'!$B$9:$EQ$108,127,0))</f>
        <v>0</v>
      </c>
      <c r="L846" s="988"/>
      <c r="M846" s="989"/>
      <c r="N846" s="1059"/>
    </row>
    <row r="847" spans="1:14" s="114" customFormat="1" ht="18.75" customHeight="1">
      <c r="A847" s="392"/>
      <c r="B847" s="393" t="s">
        <v>91</v>
      </c>
      <c r="C847" s="1096" t="str">
        <f>'Result Entry'!$CH$3</f>
        <v>WORK EXP.</v>
      </c>
      <c r="D847" s="1097"/>
      <c r="E847" s="1125"/>
      <c r="F847" s="1115" t="str">
        <f>IF(OR(C847="",$I825="NSO"),"",VLOOKUP($A820,'Result Entry'!$B$9:$EQ$108,134,0))</f>
        <v>0/100</v>
      </c>
      <c r="G847" s="1125"/>
      <c r="H847" s="1126" t="str">
        <f>IF(OR(C847="",$I825="NSO"),"",VLOOKUP($A820,'Result Entry'!$B$9:$EQ$108,92,0))</f>
        <v/>
      </c>
      <c r="I847" s="991" t="s">
        <v>93</v>
      </c>
      <c r="J847" s="992"/>
      <c r="K847" s="993">
        <f>'Result Entry'!$U$2</f>
        <v>45070</v>
      </c>
      <c r="L847" s="994"/>
      <c r="M847" s="995"/>
      <c r="N847" s="1059"/>
    </row>
    <row r="848" spans="1:14" s="114" customFormat="1" ht="18.75" customHeight="1">
      <c r="A848" s="392"/>
      <c r="B848" s="393" t="s">
        <v>91</v>
      </c>
      <c r="C848" s="1096" t="str">
        <f>'Result Entry'!$CP$3</f>
        <v>ART EDU.</v>
      </c>
      <c r="D848" s="1097"/>
      <c r="E848" s="1125"/>
      <c r="F848" s="1115" t="str">
        <f>IF(OR(C848="",$I825="NSO"),"",VLOOKUP($A820,'Result Entry'!$B$9:$EQ$108,138,0))</f>
        <v>0/100</v>
      </c>
      <c r="G848" s="1125"/>
      <c r="H848" s="1127" t="str">
        <f>IF(OR(C848="",$I825="NSO"),"",VLOOKUP($A820,'Result Entry'!$B$9:$EQ$108,100,0))</f>
        <v/>
      </c>
      <c r="I848" s="996"/>
      <c r="J848" s="997"/>
      <c r="K848" s="997"/>
      <c r="L848" s="997"/>
      <c r="M848" s="998"/>
      <c r="N848" s="1059"/>
    </row>
    <row r="849" spans="1:14" s="114" customFormat="1" ht="18.75" customHeight="1">
      <c r="A849" s="392"/>
      <c r="B849" s="393"/>
      <c r="C849" s="1096" t="str">
        <f>'Result Entry'!$CX$3</f>
        <v>H&amp;P. EDU.</v>
      </c>
      <c r="D849" s="1097"/>
      <c r="E849" s="1125"/>
      <c r="F849" s="1115" t="str">
        <f>IF(OR(C849="",$I825="NSO"),"",VLOOKUP($A820,'Result Entry'!$B$9:$EQ$108,142,0))</f>
        <v>0/100</v>
      </c>
      <c r="G849" s="1125"/>
      <c r="H849" s="1127" t="str">
        <f>IF(OR(C849="",$I825="NSO"),"",VLOOKUP($A820,'Result Entry'!$B$9:$EQ$108,108,0))</f>
        <v/>
      </c>
      <c r="I849" s="999"/>
      <c r="J849" s="1000"/>
      <c r="K849" s="1000"/>
      <c r="L849" s="1000"/>
      <c r="M849" s="1001"/>
      <c r="N849" s="1059"/>
    </row>
    <row r="850" spans="1:14" s="114" customFormat="1" ht="23.25" customHeight="1" thickBot="1">
      <c r="A850" s="392"/>
      <c r="B850" s="393" t="s">
        <v>91</v>
      </c>
      <c r="C850" s="1128">
        <f>'Result Entry'!$DF$3</f>
        <v>0</v>
      </c>
      <c r="D850" s="1129"/>
      <c r="E850" s="1130"/>
      <c r="F850" s="1115" t="str">
        <f>IF(OR(C850="",$I825="NSO"),"",VLOOKUP($A820,'Result Entry'!$B$9:$EQ$108,146,0))</f>
        <v>0/0</v>
      </c>
      <c r="G850" s="1125"/>
      <c r="H850" s="1131" t="str">
        <f>IF(OR(C850="",$I825="NSO"),"",VLOOKUP($A820,'Result Entry'!$B$9:$EQ$108,116,0))</f>
        <v/>
      </c>
      <c r="I850" s="1135" t="s">
        <v>86</v>
      </c>
      <c r="J850" s="1136"/>
      <c r="K850" s="1137"/>
      <c r="L850" s="1138"/>
      <c r="M850" s="1139"/>
      <c r="N850" s="1059"/>
    </row>
    <row r="851" spans="1:14" s="114" customFormat="1" ht="23.25" customHeight="1">
      <c r="A851" s="392"/>
      <c r="B851" s="393" t="s">
        <v>91</v>
      </c>
      <c r="C851" s="1005" t="s">
        <v>74</v>
      </c>
      <c r="D851" s="1006"/>
      <c r="E851" s="1006"/>
      <c r="F851" s="1006"/>
      <c r="G851" s="1006"/>
      <c r="H851" s="1007"/>
      <c r="I851" s="1143" t="s">
        <v>184</v>
      </c>
      <c r="J851" s="1144"/>
      <c r="K851" s="1140"/>
      <c r="L851" s="1141"/>
      <c r="M851" s="1142"/>
      <c r="N851" s="1059"/>
    </row>
    <row r="852" spans="1:14" s="114" customFormat="1" ht="23.25" customHeight="1">
      <c r="A852" s="392"/>
      <c r="B852" s="393" t="s">
        <v>91</v>
      </c>
      <c r="C852" s="399" t="s">
        <v>37</v>
      </c>
      <c r="D852" s="1008" t="s">
        <v>80</v>
      </c>
      <c r="E852" s="1009"/>
      <c r="F852" s="1008" t="s">
        <v>81</v>
      </c>
      <c r="G852" s="1010"/>
      <c r="H852" s="1011"/>
      <c r="I852" s="1145" t="s">
        <v>185</v>
      </c>
      <c r="J852" s="1146"/>
      <c r="K852" s="1002"/>
      <c r="L852" s="1003"/>
      <c r="M852" s="1004"/>
      <c r="N852" s="1059"/>
    </row>
    <row r="853" spans="1:14" s="114" customFormat="1" ht="18.75" customHeight="1">
      <c r="A853" s="392"/>
      <c r="B853" s="393" t="s">
        <v>91</v>
      </c>
      <c r="C853" s="1114" t="s">
        <v>75</v>
      </c>
      <c r="D853" s="1115" t="s">
        <v>164</v>
      </c>
      <c r="E853" s="1116"/>
      <c r="F853" s="1115" t="s">
        <v>82</v>
      </c>
      <c r="G853" s="1117"/>
      <c r="H853" s="1118"/>
      <c r="I853" s="971" t="s">
        <v>87</v>
      </c>
      <c r="J853" s="972"/>
      <c r="K853" s="972"/>
      <c r="L853" s="972"/>
      <c r="M853" s="973"/>
      <c r="N853" s="1059"/>
    </row>
    <row r="854" spans="1:14" s="114" customFormat="1" ht="18.75" customHeight="1">
      <c r="A854" s="392"/>
      <c r="B854" s="393" t="s">
        <v>91</v>
      </c>
      <c r="C854" s="1119" t="s">
        <v>76</v>
      </c>
      <c r="D854" s="1115" t="s">
        <v>165</v>
      </c>
      <c r="E854" s="1116"/>
      <c r="F854" s="1115" t="s">
        <v>83</v>
      </c>
      <c r="G854" s="1117"/>
      <c r="H854" s="1118"/>
      <c r="I854" s="974"/>
      <c r="J854" s="975"/>
      <c r="K854" s="975"/>
      <c r="L854" s="975"/>
      <c r="M854" s="976"/>
      <c r="N854" s="1059"/>
    </row>
    <row r="855" spans="1:14" s="114" customFormat="1" ht="18.75" customHeight="1">
      <c r="A855" s="392"/>
      <c r="B855" s="393" t="s">
        <v>91</v>
      </c>
      <c r="C855" s="1119" t="s">
        <v>78</v>
      </c>
      <c r="D855" s="1115" t="s">
        <v>166</v>
      </c>
      <c r="E855" s="1116"/>
      <c r="F855" s="1115" t="s">
        <v>84</v>
      </c>
      <c r="G855" s="1117"/>
      <c r="H855" s="1118"/>
      <c r="I855" s="974"/>
      <c r="J855" s="975"/>
      <c r="K855" s="975"/>
      <c r="L855" s="975"/>
      <c r="M855" s="976"/>
      <c r="N855" s="1059"/>
    </row>
    <row r="856" spans="1:14" s="114" customFormat="1" ht="18.75" customHeight="1">
      <c r="A856" s="392"/>
      <c r="B856" s="393" t="s">
        <v>91</v>
      </c>
      <c r="C856" s="1119" t="s">
        <v>77</v>
      </c>
      <c r="D856" s="1115" t="s">
        <v>167</v>
      </c>
      <c r="E856" s="1116"/>
      <c r="F856" s="1115" t="s">
        <v>169</v>
      </c>
      <c r="G856" s="1117"/>
      <c r="H856" s="1118"/>
      <c r="I856" s="977"/>
      <c r="J856" s="978"/>
      <c r="K856" s="978"/>
      <c r="L856" s="978"/>
      <c r="M856" s="979"/>
      <c r="N856" s="1059"/>
    </row>
    <row r="857" spans="1:14" s="114" customFormat="1" ht="18.75" customHeight="1" thickBot="1">
      <c r="A857" s="392"/>
      <c r="B857" s="400" t="s">
        <v>91</v>
      </c>
      <c r="C857" s="1120" t="s">
        <v>79</v>
      </c>
      <c r="D857" s="1121" t="s">
        <v>168</v>
      </c>
      <c r="E857" s="1122"/>
      <c r="F857" s="1121" t="s">
        <v>85</v>
      </c>
      <c r="G857" s="1123"/>
      <c r="H857" s="1124"/>
      <c r="I857" s="1132" t="s">
        <v>118</v>
      </c>
      <c r="J857" s="1133"/>
      <c r="K857" s="1133"/>
      <c r="L857" s="1133"/>
      <c r="M857" s="1134"/>
      <c r="N857" s="1059"/>
    </row>
    <row r="858" spans="1:14" s="114" customFormat="1" ht="11.25" customHeight="1" thickBot="1">
      <c r="A858" s="980"/>
      <c r="B858" s="980"/>
      <c r="C858" s="980"/>
      <c r="D858" s="980"/>
      <c r="E858" s="980"/>
      <c r="F858" s="980"/>
      <c r="G858" s="980"/>
      <c r="H858" s="980"/>
      <c r="I858" s="980"/>
      <c r="J858" s="980"/>
      <c r="K858" s="980"/>
      <c r="L858" s="980"/>
      <c r="M858" s="980"/>
      <c r="N858" s="1059"/>
    </row>
    <row r="859" spans="1:14" s="391" customFormat="1" ht="25.5" customHeight="1" thickBot="1">
      <c r="A859" s="403">
        <f>A820+1</f>
        <v>23</v>
      </c>
      <c r="B859" s="1056" t="str">
        <f>B820</f>
        <v>Department Of Sanskrit Education, Rajasthan</v>
      </c>
      <c r="C859" s="1057"/>
      <c r="D859" s="1057"/>
      <c r="E859" s="1057"/>
      <c r="F859" s="1057"/>
      <c r="G859" s="1057"/>
      <c r="H859" s="1057"/>
      <c r="I859" s="1057"/>
      <c r="J859" s="1057"/>
      <c r="K859" s="1057"/>
      <c r="L859" s="1057"/>
      <c r="M859" s="1058"/>
      <c r="N859" s="1059"/>
    </row>
    <row r="860" spans="1:14" ht="60" customHeight="1">
      <c r="A860" s="15"/>
      <c r="B860" s="1060">
        <f>IF(I864&gt;0,CONCATENATE(C864,I864),0)</f>
        <v>0</v>
      </c>
      <c r="C860" s="1062"/>
      <c r="D860" s="1064" t="str">
        <f>Master!$E$8</f>
        <v>Govt.Sr.Sec.Sch. Raimalwada</v>
      </c>
      <c r="E860" s="1065"/>
      <c r="F860" s="1065"/>
      <c r="G860" s="1065"/>
      <c r="H860" s="1065"/>
      <c r="I860" s="1065"/>
      <c r="J860" s="1065"/>
      <c r="K860" s="1065"/>
      <c r="L860" s="1065"/>
      <c r="M860" s="1066"/>
      <c r="N860" s="1059"/>
    </row>
    <row r="861" spans="1:14" ht="35.25" customHeight="1" thickBot="1">
      <c r="A861" s="15"/>
      <c r="B861" s="1061"/>
      <c r="C861" s="1063"/>
      <c r="D861" s="1067" t="str">
        <f>Master!$E$11</f>
        <v>P.S.-Bapini (Jodhpur)</v>
      </c>
      <c r="E861" s="1067"/>
      <c r="F861" s="1067"/>
      <c r="G861" s="1067"/>
      <c r="H861" s="1067"/>
      <c r="I861" s="1067"/>
      <c r="J861" s="1067"/>
      <c r="K861" s="1067"/>
      <c r="L861" s="1067"/>
      <c r="M861" s="1068"/>
      <c r="N861" s="1059"/>
    </row>
    <row r="862" spans="1:14" ht="31.5" customHeight="1">
      <c r="A862" s="15"/>
      <c r="B862" s="402"/>
      <c r="C862" s="1069" t="s">
        <v>60</v>
      </c>
      <c r="D862" s="1070"/>
      <c r="E862" s="1070"/>
      <c r="F862" s="1070"/>
      <c r="G862" s="1070"/>
      <c r="H862" s="1070"/>
      <c r="I862" s="1071"/>
      <c r="J862" s="1072" t="s">
        <v>88</v>
      </c>
      <c r="K862" s="1072"/>
      <c r="L862" s="1073">
        <f>Master!$E$14</f>
        <v>810000000</v>
      </c>
      <c r="M862" s="1074"/>
      <c r="N862" s="1059"/>
    </row>
    <row r="863" spans="1:14" ht="18" customHeight="1" thickBot="1">
      <c r="A863" s="15"/>
      <c r="B863" s="188"/>
      <c r="C863" s="1069"/>
      <c r="D863" s="1070"/>
      <c r="E863" s="1070"/>
      <c r="F863" s="1070"/>
      <c r="G863" s="1070"/>
      <c r="H863" s="1070"/>
      <c r="I863" s="1071"/>
      <c r="J863" s="1075" t="s">
        <v>61</v>
      </c>
      <c r="K863" s="1076"/>
      <c r="L863" s="1079" t="str">
        <f>Master!$E$6</f>
        <v>2022-23</v>
      </c>
      <c r="M863" s="1080"/>
      <c r="N863" s="1059"/>
    </row>
    <row r="864" spans="1:14" ht="20.25" customHeight="1" thickBot="1">
      <c r="A864" s="15"/>
      <c r="B864" s="188"/>
      <c r="C864" s="1160" t="s">
        <v>119</v>
      </c>
      <c r="D864" s="1161"/>
      <c r="E864" s="1161"/>
      <c r="F864" s="1161"/>
      <c r="G864" s="1161"/>
      <c r="H864" s="1161"/>
      <c r="I864" s="1162">
        <f>VLOOKUP($A859,'Result Entry'!$B$9:$F$108,5,0)</f>
        <v>0</v>
      </c>
      <c r="J864" s="1077"/>
      <c r="K864" s="1078"/>
      <c r="L864" s="1081"/>
      <c r="M864" s="1082"/>
      <c r="N864" s="1059"/>
    </row>
    <row r="865" spans="1:14" s="114" customFormat="1" ht="19.5" customHeight="1">
      <c r="A865" s="392"/>
      <c r="B865" s="393" t="s">
        <v>91</v>
      </c>
      <c r="C865" s="1090" t="s">
        <v>21</v>
      </c>
      <c r="D865" s="1091"/>
      <c r="E865" s="1091"/>
      <c r="F865" s="1092"/>
      <c r="G865" s="1093" t="s">
        <v>1</v>
      </c>
      <c r="H865" s="1094">
        <f>VLOOKUP($A859,'Result Entry'!$B$9:$EQ$108,3,0)</f>
        <v>0</v>
      </c>
      <c r="I865" s="1094"/>
      <c r="J865" s="1094"/>
      <c r="K865" s="1094"/>
      <c r="L865" s="1094"/>
      <c r="M865" s="1095"/>
      <c r="N865" s="1059"/>
    </row>
    <row r="866" spans="1:14" s="114" customFormat="1" ht="19.5" customHeight="1">
      <c r="A866" s="392"/>
      <c r="B866" s="393" t="s">
        <v>91</v>
      </c>
      <c r="C866" s="1096" t="s">
        <v>23</v>
      </c>
      <c r="D866" s="1097"/>
      <c r="E866" s="1097"/>
      <c r="F866" s="1098"/>
      <c r="G866" s="1099" t="s">
        <v>1</v>
      </c>
      <c r="H866" s="1100">
        <f>VLOOKUP($A859,'Result Entry'!$B$9:$EQ$108,6,0)</f>
        <v>0</v>
      </c>
      <c r="I866" s="1100"/>
      <c r="J866" s="1100"/>
      <c r="K866" s="1100"/>
      <c r="L866" s="1100"/>
      <c r="M866" s="1101"/>
      <c r="N866" s="1059"/>
    </row>
    <row r="867" spans="1:14" s="114" customFormat="1" ht="19.5" customHeight="1">
      <c r="A867" s="392"/>
      <c r="B867" s="393" t="s">
        <v>91</v>
      </c>
      <c r="C867" s="1096" t="s">
        <v>24</v>
      </c>
      <c r="D867" s="1097"/>
      <c r="E867" s="1097"/>
      <c r="F867" s="1098"/>
      <c r="G867" s="1099" t="s">
        <v>1</v>
      </c>
      <c r="H867" s="1100">
        <f>VLOOKUP($A859,'Result Entry'!$B$9:$EQ$108,7,0)</f>
        <v>0</v>
      </c>
      <c r="I867" s="1100"/>
      <c r="J867" s="1100"/>
      <c r="K867" s="1100"/>
      <c r="L867" s="1100"/>
      <c r="M867" s="1101"/>
      <c r="N867" s="1059"/>
    </row>
    <row r="868" spans="1:14" s="114" customFormat="1" ht="19.5" customHeight="1">
      <c r="A868" s="392"/>
      <c r="B868" s="393" t="s">
        <v>91</v>
      </c>
      <c r="C868" s="1096" t="s">
        <v>62</v>
      </c>
      <c r="D868" s="1097"/>
      <c r="E868" s="1097"/>
      <c r="F868" s="1098"/>
      <c r="G868" s="1099" t="s">
        <v>1</v>
      </c>
      <c r="H868" s="1100">
        <f>VLOOKUP($A859,'Result Entry'!$B$9:$EQ$108,8,0)</f>
        <v>0</v>
      </c>
      <c r="I868" s="1100"/>
      <c r="J868" s="1100"/>
      <c r="K868" s="1100"/>
      <c r="L868" s="1100"/>
      <c r="M868" s="1101"/>
      <c r="N868" s="1059"/>
    </row>
    <row r="869" spans="1:14" s="114" customFormat="1" ht="19.5" customHeight="1">
      <c r="A869" s="392"/>
      <c r="B869" s="393" t="s">
        <v>91</v>
      </c>
      <c r="C869" s="1096" t="s">
        <v>63</v>
      </c>
      <c r="D869" s="1097"/>
      <c r="E869" s="1097"/>
      <c r="F869" s="1098"/>
      <c r="G869" s="1099" t="s">
        <v>1</v>
      </c>
      <c r="H869" s="1102" t="str">
        <f>CONCATENATE('Result Entry'!$F$4,'Result Entry'!$I$4)</f>
        <v>2(A)</v>
      </c>
      <c r="I869" s="1100"/>
      <c r="J869" s="1100"/>
      <c r="K869" s="1100"/>
      <c r="L869" s="1100"/>
      <c r="M869" s="1101"/>
      <c r="N869" s="1059"/>
    </row>
    <row r="870" spans="1:14" s="114" customFormat="1" ht="19.5" customHeight="1" thickBot="1">
      <c r="A870" s="392"/>
      <c r="B870" s="393" t="s">
        <v>91</v>
      </c>
      <c r="C870" s="1103" t="s">
        <v>26</v>
      </c>
      <c r="D870" s="1104"/>
      <c r="E870" s="1104"/>
      <c r="F870" s="1105"/>
      <c r="G870" s="1106" t="s">
        <v>1</v>
      </c>
      <c r="H870" s="1107">
        <f>VLOOKUP($A859,'Result Entry'!$B$9:$EQ$108,9,0)</f>
        <v>0</v>
      </c>
      <c r="I870" s="1107"/>
      <c r="J870" s="1107"/>
      <c r="K870" s="1107"/>
      <c r="L870" s="1107"/>
      <c r="M870" s="1108"/>
      <c r="N870" s="1059"/>
    </row>
    <row r="871" spans="1:14" s="114" customFormat="1" ht="37.5" customHeight="1">
      <c r="A871" s="392"/>
      <c r="B871" s="394" t="s">
        <v>91</v>
      </c>
      <c r="C871" s="1005" t="s">
        <v>64</v>
      </c>
      <c r="D871" s="1038"/>
      <c r="E871" s="498" t="str">
        <f>'Result Entry'!$K$6</f>
        <v>First Test</v>
      </c>
      <c r="F871" s="499" t="str">
        <f>'Result Entry'!$L$6</f>
        <v>Second Test</v>
      </c>
      <c r="G871" s="499" t="str">
        <f>'Result Entry'!$M$6</f>
        <v>Third Test</v>
      </c>
      <c r="H871" s="1083" t="s">
        <v>65</v>
      </c>
      <c r="I871" s="1085" t="s">
        <v>183</v>
      </c>
      <c r="J871" s="493" t="s">
        <v>32</v>
      </c>
      <c r="K871" s="1039" t="s">
        <v>112</v>
      </c>
      <c r="L871" s="1040"/>
      <c r="M871" s="1084" t="s">
        <v>113</v>
      </c>
      <c r="N871" s="1059"/>
    </row>
    <row r="872" spans="1:14" s="114" customFormat="1" ht="22.5" customHeight="1" thickBot="1">
      <c r="A872" s="392"/>
      <c r="B872" s="394" t="s">
        <v>91</v>
      </c>
      <c r="C872" s="1041" t="s">
        <v>66</v>
      </c>
      <c r="D872" s="1042"/>
      <c r="E872" s="504">
        <f>'Result Entry'!$K$7</f>
        <v>10</v>
      </c>
      <c r="F872" s="505">
        <f>'Result Entry'!$L$7</f>
        <v>10</v>
      </c>
      <c r="G872" s="545">
        <f>'Result Entry'!$M$7</f>
        <v>10</v>
      </c>
      <c r="H872" s="506">
        <f>'Result Entry'!$R$7</f>
        <v>70</v>
      </c>
      <c r="I872" s="507">
        <f>SUM(E872:H872)</f>
        <v>100</v>
      </c>
      <c r="J872" s="508">
        <f>'Result Entry'!$V$7</f>
        <v>100</v>
      </c>
      <c r="K872" s="1043">
        <f>I872+J872</f>
        <v>200</v>
      </c>
      <c r="L872" s="1044"/>
      <c r="M872" s="1086" t="s">
        <v>36</v>
      </c>
      <c r="N872" s="1059"/>
    </row>
    <row r="873" spans="1:14" s="114" customFormat="1" ht="22.5" customHeight="1">
      <c r="A873" s="392"/>
      <c r="B873" s="394" t="s">
        <v>91</v>
      </c>
      <c r="C873" s="1045" t="str">
        <f>'Result Entry'!$K$3</f>
        <v>Hindi</v>
      </c>
      <c r="D873" s="1046"/>
      <c r="E873" s="500">
        <f>IF(OR(C873="",$I864="NSO"),"",VLOOKUP($A859,'Result Entry'!$B$9:$EQ$108,10,0))</f>
        <v>0</v>
      </c>
      <c r="F873" s="501">
        <f>IF(OR(C873="",$I864="NSO"),"",VLOOKUP($A859,'Result Entry'!$B$9:$EQ$108,11,0))</f>
        <v>0</v>
      </c>
      <c r="G873" s="544">
        <f>IF(OR(C873="",$I864="NSO"),"",VLOOKUP($A859,'Result Entry'!$B$9:$EQ$108,12,0))</f>
        <v>0</v>
      </c>
      <c r="H873" s="494">
        <f>IF(OR(C873="",$I864="NSO"),"",VLOOKUP($A859,'Result Entry'!$B$9:$EQ$108,17,0))</f>
        <v>0</v>
      </c>
      <c r="I873" s="395">
        <f t="shared" ref="I873:I877" si="66">SUM(E873:H873)</f>
        <v>0</v>
      </c>
      <c r="J873" s="495">
        <f>IF(OR(C873="",$I864="NSO"),"",VLOOKUP($A859,'Result Entry'!$B$9:$EQ$108,21,0))</f>
        <v>0</v>
      </c>
      <c r="K873" s="1047">
        <f>SUM(I873,J873)</f>
        <v>0</v>
      </c>
      <c r="L873" s="1048"/>
      <c r="M873" s="396" t="str">
        <f>IF(OR(C873="",$I864="NSO"),"",VLOOKUP($A859,'Result Entry'!$B$9:$EQ$108,24,0))</f>
        <v/>
      </c>
      <c r="N873" s="1059"/>
    </row>
    <row r="874" spans="1:14" s="114" customFormat="1" ht="22.5" customHeight="1">
      <c r="A874" s="392"/>
      <c r="B874" s="394" t="s">
        <v>91</v>
      </c>
      <c r="C874" s="990" t="str">
        <f>'Result Entry'!$Z$3</f>
        <v>Mathematics</v>
      </c>
      <c r="D874" s="1049"/>
      <c r="E874" s="502">
        <f>IF(OR(C874="",$I864="NSO"),"",VLOOKUP($A859,'Result Entry'!$B$9:$EQ$108,25,0))</f>
        <v>0</v>
      </c>
      <c r="F874" s="503">
        <f>IF(OR(C874="",$I864="NSO"),"",VLOOKUP($A859,'Result Entry'!$B$9:$EQ$108,26,0))</f>
        <v>0</v>
      </c>
      <c r="G874" s="542">
        <f>IF(OR(C874="",$I864="NSO"),"",VLOOKUP($A859,'Result Entry'!$B$9:$EQ$108,27,0))</f>
        <v>0</v>
      </c>
      <c r="H874" s="494">
        <f>IF(OR(C874="",$I864="NSO"),"",VLOOKUP($A859,'Result Entry'!$B$9:$EQ$108,32,0))</f>
        <v>0</v>
      </c>
      <c r="I874" s="395">
        <f t="shared" si="66"/>
        <v>0</v>
      </c>
      <c r="J874" s="495">
        <f>IF(OR(C874="",$I864="NSO"),"",VLOOKUP($A859,'Result Entry'!$B$9:$EQ$108,36,0))</f>
        <v>0</v>
      </c>
      <c r="K874" s="1050">
        <f t="shared" ref="K874:K879" si="67">SUM(I874,J874)</f>
        <v>0</v>
      </c>
      <c r="L874" s="1051"/>
      <c r="M874" s="396" t="str">
        <f>IF(OR(C874="",$I864="NSO"),"",VLOOKUP($A859,'Result Entry'!$B$9:$EQ$108,39,0))</f>
        <v/>
      </c>
      <c r="N874" s="1059"/>
    </row>
    <row r="875" spans="1:14" s="114" customFormat="1" ht="22.5" customHeight="1" thickBot="1">
      <c r="A875" s="392"/>
      <c r="B875" s="394" t="s">
        <v>91</v>
      </c>
      <c r="C875" s="1052" t="str">
        <f>'Result Entry'!$BD$3</f>
        <v>Env. Study</v>
      </c>
      <c r="D875" s="1053"/>
      <c r="E875" s="509">
        <f>IF(OR(C875="",$I864="NSO"),"",VLOOKUP($A859,'Result Entry'!$B$9:$EQ$108,55,0))</f>
        <v>0</v>
      </c>
      <c r="F875" s="510">
        <f>IF(OR(C875="",$I864="NSO"),"",VLOOKUP($A859,'Result Entry'!$B$9:$EQ$108,56,0))</f>
        <v>0</v>
      </c>
      <c r="G875" s="511">
        <f>IF(OR(C875="",$I864="NSO"),"",VLOOKUP($A859,'Result Entry'!$B$9:$EQ$108,57,0))</f>
        <v>0</v>
      </c>
      <c r="H875" s="512">
        <f>IF(OR(C873="",$I864="NSO"),"",VLOOKUP($A859,'Result Entry'!$B$9:$EQ$108,62,0))</f>
        <v>0</v>
      </c>
      <c r="I875" s="513">
        <f t="shared" si="66"/>
        <v>0</v>
      </c>
      <c r="J875" s="514">
        <f>IF(OR(C874="",$I864="NSO"),"",VLOOKUP($A859,'Result Entry'!$B$9:$EQ$108,66,0))</f>
        <v>0</v>
      </c>
      <c r="K875" s="1054">
        <f t="shared" si="67"/>
        <v>0</v>
      </c>
      <c r="L875" s="1055"/>
      <c r="M875" s="515" t="str">
        <f>IF(OR(C874="",$I864="NSO"),"",VLOOKUP($A859,'Result Entry'!$B$9:$EQ$108,69,0))</f>
        <v/>
      </c>
      <c r="N875" s="1059"/>
    </row>
    <row r="876" spans="1:14" s="114" customFormat="1" ht="22.5" customHeight="1">
      <c r="A876" s="392"/>
      <c r="B876" s="394" t="s">
        <v>91</v>
      </c>
      <c r="C876" s="1016" t="s">
        <v>66</v>
      </c>
      <c r="D876" s="1017"/>
      <c r="E876" s="519">
        <f>'Result Entry'!$AO$7</f>
        <v>5</v>
      </c>
      <c r="F876" s="520">
        <f>'Result Entry'!$AP$7</f>
        <v>5</v>
      </c>
      <c r="G876" s="541">
        <f>'Result Entry'!$AQ$7</f>
        <v>5</v>
      </c>
      <c r="H876" s="521">
        <f>'Result Entry'!$AV$7</f>
        <v>35</v>
      </c>
      <c r="I876" s="522">
        <f t="shared" si="66"/>
        <v>50</v>
      </c>
      <c r="J876" s="523">
        <f>'Result Entry'!$AZ$7</f>
        <v>50</v>
      </c>
      <c r="K876" s="1018">
        <f t="shared" si="67"/>
        <v>100</v>
      </c>
      <c r="L876" s="1019"/>
      <c r="M876" s="1087" t="s">
        <v>36</v>
      </c>
      <c r="N876" s="1059"/>
    </row>
    <row r="877" spans="1:14" s="114" customFormat="1" ht="22.5" customHeight="1" thickBot="1">
      <c r="A877" s="392"/>
      <c r="B877" s="394" t="s">
        <v>91</v>
      </c>
      <c r="C877" s="1012" t="str">
        <f>'Result Entry'!$AO$3</f>
        <v>English</v>
      </c>
      <c r="D877" s="1013"/>
      <c r="E877" s="517">
        <f>IF(OR(C877="",$I864="NSO"),"",VLOOKUP($A859,'Result Entry'!$B$9:$EQ$108,40,0))</f>
        <v>0</v>
      </c>
      <c r="F877" s="518">
        <f>IF(OR(C877="",$I864="NSO"),"",VLOOKUP($A859,'Result Entry'!$B$9:$EQ$108,41,0))</f>
        <v>0</v>
      </c>
      <c r="G877" s="546">
        <f>IF(OR(C877="",$I864="NSO"),"",VLOOKUP($A859,'Result Entry'!$B$9:$EQ$108,42,0))</f>
        <v>0</v>
      </c>
      <c r="H877" s="401">
        <f>IF(OR(C877="",$I864="NSO"),"",VLOOKUP($A859,'Result Entry'!$B$9:$EQ$108,47,0))</f>
        <v>0</v>
      </c>
      <c r="I877" s="496">
        <f t="shared" si="66"/>
        <v>0</v>
      </c>
      <c r="J877" s="497">
        <f>IF(OR(C877="",$I864="NSO"),"",VLOOKUP($A859,'Result Entry'!$B$9:$EQ$108,51,0))</f>
        <v>0</v>
      </c>
      <c r="K877" s="1014">
        <f t="shared" si="67"/>
        <v>0</v>
      </c>
      <c r="L877" s="1015"/>
      <c r="M877" s="516" t="str">
        <f>IF(OR(C877="",$I864="NSO"),"",VLOOKUP($A859,'Result Entry'!$B$9:$EQ$108,54,0))</f>
        <v/>
      </c>
      <c r="N877" s="1059"/>
    </row>
    <row r="878" spans="1:14" s="114" customFormat="1" ht="22.5" customHeight="1">
      <c r="A878" s="392"/>
      <c r="B878" s="394" t="s">
        <v>91</v>
      </c>
      <c r="C878" s="1016" t="s">
        <v>66</v>
      </c>
      <c r="D878" s="1017"/>
      <c r="E878" s="519">
        <f>'Result Entry'!$BS$7</f>
        <v>10</v>
      </c>
      <c r="F878" s="520">
        <f>'Result Entry'!$BT$7</f>
        <v>10</v>
      </c>
      <c r="G878" s="541">
        <f>'Result Entry'!$BU$7</f>
        <v>10</v>
      </c>
      <c r="H878" s="521">
        <f>'Result Entry'!$BZ$7</f>
        <v>70</v>
      </c>
      <c r="I878" s="522">
        <f>SUM(E878:H878)</f>
        <v>100</v>
      </c>
      <c r="J878" s="523">
        <f>'Result Entry'!$CD$7</f>
        <v>100</v>
      </c>
      <c r="K878" s="1018">
        <f t="shared" si="67"/>
        <v>200</v>
      </c>
      <c r="L878" s="1019"/>
      <c r="M878" s="1087" t="s">
        <v>36</v>
      </c>
      <c r="N878" s="1059"/>
    </row>
    <row r="879" spans="1:14" s="114" customFormat="1" ht="22.5" customHeight="1" thickBot="1">
      <c r="A879" s="392"/>
      <c r="B879" s="394" t="s">
        <v>91</v>
      </c>
      <c r="C879" s="1012" t="str">
        <f>'Result Entry'!$BS$3</f>
        <v>Sanskrit/Urdu</v>
      </c>
      <c r="D879" s="1013"/>
      <c r="E879" s="517">
        <f>IF(OR(C879="",$I864="NSO"),"",VLOOKUP($A859,'Result Entry'!$B$9:$EQ$108,70,0))</f>
        <v>0</v>
      </c>
      <c r="F879" s="518">
        <f>IF(OR(C879="",$I864="NSO"),"",VLOOKUP($A859,'Result Entry'!$B$9:$EQ$108,71,0))</f>
        <v>0</v>
      </c>
      <c r="G879" s="546">
        <f>IF(OR(C879="",$I864="NSO"),"",VLOOKUP($A859,'Result Entry'!$B$9:$EQ$108,72,0))</f>
        <v>0</v>
      </c>
      <c r="H879" s="401">
        <f>IF(OR(C879="",$I864="NSO"),"",VLOOKUP($A859,'Result Entry'!$B$9:$EQ$108,77,0))</f>
        <v>0</v>
      </c>
      <c r="I879" s="496">
        <f t="shared" ref="I879" si="68">SUM(E879:H879)</f>
        <v>0</v>
      </c>
      <c r="J879" s="497">
        <f>IF(OR(C879="",$I864="NSO"),"",VLOOKUP($A859,'Result Entry'!$B$9:$EQ$108,81,0))</f>
        <v>0</v>
      </c>
      <c r="K879" s="1014">
        <f t="shared" si="67"/>
        <v>0</v>
      </c>
      <c r="L879" s="1015"/>
      <c r="M879" s="516" t="str">
        <f>IF(OR(C879="",$I864="NSO"),"",VLOOKUP($A859,'Result Entry'!$B$9:$EQ$108,84,0))</f>
        <v/>
      </c>
      <c r="N879" s="1059"/>
    </row>
    <row r="880" spans="1:14" s="114" customFormat="1" ht="14.25" customHeight="1" thickBot="1">
      <c r="A880" s="392"/>
      <c r="B880" s="394" t="s">
        <v>91</v>
      </c>
      <c r="C880" s="1020"/>
      <c r="D880" s="1021"/>
      <c r="E880" s="1021"/>
      <c r="F880" s="1021"/>
      <c r="G880" s="1021"/>
      <c r="H880" s="1021"/>
      <c r="I880" s="1021"/>
      <c r="J880" s="1021"/>
      <c r="K880" s="1021"/>
      <c r="L880" s="1021"/>
      <c r="M880" s="1022"/>
      <c r="N880" s="1059"/>
    </row>
    <row r="881" spans="1:14" s="114" customFormat="1" ht="39" customHeight="1">
      <c r="A881" s="392"/>
      <c r="B881" s="394" t="s">
        <v>91</v>
      </c>
      <c r="C881" s="1023" t="s">
        <v>114</v>
      </c>
      <c r="D881" s="1024"/>
      <c r="E881" s="1025"/>
      <c r="F881" s="1029" t="s">
        <v>115</v>
      </c>
      <c r="G881" s="1029"/>
      <c r="H881" s="1030" t="s">
        <v>116</v>
      </c>
      <c r="I881" s="1031"/>
      <c r="J881" s="397" t="s">
        <v>51</v>
      </c>
      <c r="K881" s="524" t="s">
        <v>117</v>
      </c>
      <c r="L881" s="543" t="s">
        <v>49</v>
      </c>
      <c r="M881" s="1089" t="s">
        <v>53</v>
      </c>
      <c r="N881" s="1059"/>
    </row>
    <row r="882" spans="1:14" s="114" customFormat="1" ht="18.75" customHeight="1" thickBot="1">
      <c r="A882" s="392"/>
      <c r="B882" s="394" t="s">
        <v>91</v>
      </c>
      <c r="C882" s="1026"/>
      <c r="D882" s="1027"/>
      <c r="E882" s="1028"/>
      <c r="F882" s="1109">
        <f>IF(OR($I864="",$I864="NSO"),"",VLOOKUP($A859,'Result Entry'!$B$9:$EQ$108,120,0))</f>
        <v>900</v>
      </c>
      <c r="G882" s="1110"/>
      <c r="H882" s="1109">
        <f>IF(OR($I864="",$I864="NSO"),"",VLOOKUP($A859,'Result Entry'!$B$9:$EQ$108,121,0))</f>
        <v>0</v>
      </c>
      <c r="I882" s="1110"/>
      <c r="J882" s="1111">
        <f>IF(OR($I864="",$I864="NSO"),"",VLOOKUP($A859,'Result Entry'!$B$9:$EQ$108,122,0))</f>
        <v>0</v>
      </c>
      <c r="K882" s="1112" t="str">
        <f>IF(OR($I864="",$I864="NSO"),"",VLOOKUP($A859,'Result Entry'!$B$9:$EQ$108,123,0))</f>
        <v/>
      </c>
      <c r="L882" s="1088" t="str">
        <f>IF(OR($I864="",$I864="NSO"),"",VLOOKUP($A859,'Result Entry'!$B$9:$EQ$108,124,0))</f>
        <v/>
      </c>
      <c r="M882" s="1113" t="str">
        <f>IF(OR($I864="",$I864="NSO"),"",VLOOKUP($A859,'Result Entry'!$B$9:$EQ$108,126,0))</f>
        <v/>
      </c>
      <c r="N882" s="1059"/>
    </row>
    <row r="883" spans="1:14" s="114" customFormat="1" ht="18.75" customHeight="1" thickBot="1">
      <c r="A883" s="392"/>
      <c r="B883" s="393" t="s">
        <v>91</v>
      </c>
      <c r="C883" s="1032"/>
      <c r="D883" s="1033"/>
      <c r="E883" s="1033"/>
      <c r="F883" s="1033"/>
      <c r="G883" s="1033"/>
      <c r="H883" s="1034"/>
      <c r="I883" s="1150" t="s">
        <v>71</v>
      </c>
      <c r="J883" s="1151"/>
      <c r="K883" s="1152">
        <f>IF(OR($I864="",$I864="NSO"),"",VLOOKUP($A859,'Result Entry'!$B$9:$EQ$108,117,0))</f>
        <v>0</v>
      </c>
      <c r="L883" s="1153" t="s">
        <v>90</v>
      </c>
      <c r="M883" s="1154"/>
      <c r="N883" s="1059"/>
    </row>
    <row r="884" spans="1:14" s="114" customFormat="1" ht="18.75" customHeight="1" thickBot="1">
      <c r="A884" s="392"/>
      <c r="B884" s="393" t="s">
        <v>91</v>
      </c>
      <c r="C884" s="1035" t="s">
        <v>70</v>
      </c>
      <c r="D884" s="1036"/>
      <c r="E884" s="1036"/>
      <c r="F884" s="1036"/>
      <c r="G884" s="1036"/>
      <c r="H884" s="1037"/>
      <c r="I884" s="1155" t="s">
        <v>72</v>
      </c>
      <c r="J884" s="1156"/>
      <c r="K884" s="1157">
        <f>IF(OR($I864="",$I864="NSO"),"",VLOOKUP($A859,'Result Entry'!$B$9:$EQ$108,118,0))</f>
        <v>0</v>
      </c>
      <c r="L884" s="1158" t="str">
        <f>IF(OR($I864="",$I864="NSO"),"",VLOOKUP($A859,'Result Entry'!$B$9:$EQ$108,119,0))</f>
        <v/>
      </c>
      <c r="M884" s="1159"/>
      <c r="N884" s="1059"/>
    </row>
    <row r="885" spans="1:14" s="114" customFormat="1" ht="18.75" customHeight="1" thickBot="1">
      <c r="A885" s="392"/>
      <c r="B885" s="393" t="s">
        <v>91</v>
      </c>
      <c r="C885" s="981" t="s">
        <v>64</v>
      </c>
      <c r="D885" s="982"/>
      <c r="E885" s="983"/>
      <c r="F885" s="984" t="s">
        <v>67</v>
      </c>
      <c r="G885" s="985"/>
      <c r="H885" s="398" t="s">
        <v>57</v>
      </c>
      <c r="I885" s="986" t="s">
        <v>73</v>
      </c>
      <c r="J885" s="987"/>
      <c r="K885" s="988">
        <f>IF(OR($I864="",$I864="NSO"),"",VLOOKUP($A859,'Result Entry'!$B$9:$EQ$108,127,0))</f>
        <v>0</v>
      </c>
      <c r="L885" s="988"/>
      <c r="M885" s="989"/>
      <c r="N885" s="1059"/>
    </row>
    <row r="886" spans="1:14" s="114" customFormat="1" ht="18.75" customHeight="1">
      <c r="A886" s="392"/>
      <c r="B886" s="393" t="s">
        <v>91</v>
      </c>
      <c r="C886" s="1096" t="str">
        <f>'Result Entry'!$CH$3</f>
        <v>WORK EXP.</v>
      </c>
      <c r="D886" s="1097"/>
      <c r="E886" s="1125"/>
      <c r="F886" s="1115" t="str">
        <f>IF(OR(C886="",$I864="NSO"),"",VLOOKUP($A859,'Result Entry'!$B$9:$EQ$108,134,0))</f>
        <v>0/100</v>
      </c>
      <c r="G886" s="1125"/>
      <c r="H886" s="1126" t="str">
        <f>IF(OR(C886="",$I864="NSO"),"",VLOOKUP($A859,'Result Entry'!$B$9:$EQ$108,92,0))</f>
        <v/>
      </c>
      <c r="I886" s="991" t="s">
        <v>93</v>
      </c>
      <c r="J886" s="992"/>
      <c r="K886" s="993">
        <f>'Result Entry'!$U$2</f>
        <v>45070</v>
      </c>
      <c r="L886" s="994"/>
      <c r="M886" s="995"/>
      <c r="N886" s="1059"/>
    </row>
    <row r="887" spans="1:14" s="114" customFormat="1" ht="18.75" customHeight="1">
      <c r="A887" s="392"/>
      <c r="B887" s="393" t="s">
        <v>91</v>
      </c>
      <c r="C887" s="1096" t="str">
        <f>'Result Entry'!$CP$3</f>
        <v>ART EDU.</v>
      </c>
      <c r="D887" s="1097"/>
      <c r="E887" s="1125"/>
      <c r="F887" s="1115" t="str">
        <f>IF(OR(C887="",$I864="NSO"),"",VLOOKUP($A859,'Result Entry'!$B$9:$EQ$108,138,0))</f>
        <v>0/100</v>
      </c>
      <c r="G887" s="1125"/>
      <c r="H887" s="1127" t="str">
        <f>IF(OR(C887="",$I864="NSO"),"",VLOOKUP($A859,'Result Entry'!$B$9:$EQ$108,100,0))</f>
        <v/>
      </c>
      <c r="I887" s="996"/>
      <c r="J887" s="997"/>
      <c r="K887" s="997"/>
      <c r="L887" s="997"/>
      <c r="M887" s="998"/>
      <c r="N887" s="1059"/>
    </row>
    <row r="888" spans="1:14" s="114" customFormat="1" ht="18.75" customHeight="1">
      <c r="A888" s="392"/>
      <c r="B888" s="393"/>
      <c r="C888" s="1096" t="str">
        <f>'Result Entry'!$CX$3</f>
        <v>H&amp;P. EDU.</v>
      </c>
      <c r="D888" s="1097"/>
      <c r="E888" s="1125"/>
      <c r="F888" s="1115" t="str">
        <f>IF(OR(C888="",$I864="NSO"),"",VLOOKUP($A859,'Result Entry'!$B$9:$EQ$108,142,0))</f>
        <v>0/100</v>
      </c>
      <c r="G888" s="1125"/>
      <c r="H888" s="1127" t="str">
        <f>IF(OR(C888="",$I864="NSO"),"",VLOOKUP($A859,'Result Entry'!$B$9:$EQ$108,108,0))</f>
        <v/>
      </c>
      <c r="I888" s="999"/>
      <c r="J888" s="1000"/>
      <c r="K888" s="1000"/>
      <c r="L888" s="1000"/>
      <c r="M888" s="1001"/>
      <c r="N888" s="1059"/>
    </row>
    <row r="889" spans="1:14" s="114" customFormat="1" ht="23.25" customHeight="1" thickBot="1">
      <c r="A889" s="392"/>
      <c r="B889" s="393" t="s">
        <v>91</v>
      </c>
      <c r="C889" s="1128">
        <f>'Result Entry'!$DF$3</f>
        <v>0</v>
      </c>
      <c r="D889" s="1129"/>
      <c r="E889" s="1130"/>
      <c r="F889" s="1115" t="str">
        <f>IF(OR(C889="",$I864="NSO"),"",VLOOKUP($A859,'Result Entry'!$B$9:$EQ$108,146,0))</f>
        <v>0/0</v>
      </c>
      <c r="G889" s="1125"/>
      <c r="H889" s="1131" t="str">
        <f>IF(OR(C889="",$I864="NSO"),"",VLOOKUP($A859,'Result Entry'!$B$9:$EQ$108,116,0))</f>
        <v/>
      </c>
      <c r="I889" s="1135" t="s">
        <v>86</v>
      </c>
      <c r="J889" s="1136"/>
      <c r="K889" s="1137"/>
      <c r="L889" s="1138"/>
      <c r="M889" s="1139"/>
      <c r="N889" s="1059"/>
    </row>
    <row r="890" spans="1:14" s="114" customFormat="1" ht="23.25" customHeight="1">
      <c r="A890" s="392"/>
      <c r="B890" s="393" t="s">
        <v>91</v>
      </c>
      <c r="C890" s="1005" t="s">
        <v>74</v>
      </c>
      <c r="D890" s="1006"/>
      <c r="E890" s="1006"/>
      <c r="F890" s="1006"/>
      <c r="G890" s="1006"/>
      <c r="H890" s="1007"/>
      <c r="I890" s="1143" t="s">
        <v>184</v>
      </c>
      <c r="J890" s="1144"/>
      <c r="K890" s="1140"/>
      <c r="L890" s="1141"/>
      <c r="M890" s="1142"/>
      <c r="N890" s="1059"/>
    </row>
    <row r="891" spans="1:14" s="114" customFormat="1" ht="23.25" customHeight="1">
      <c r="A891" s="392"/>
      <c r="B891" s="393" t="s">
        <v>91</v>
      </c>
      <c r="C891" s="399" t="s">
        <v>37</v>
      </c>
      <c r="D891" s="1008" t="s">
        <v>80</v>
      </c>
      <c r="E891" s="1009"/>
      <c r="F891" s="1008" t="s">
        <v>81</v>
      </c>
      <c r="G891" s="1010"/>
      <c r="H891" s="1011"/>
      <c r="I891" s="1145" t="s">
        <v>185</v>
      </c>
      <c r="J891" s="1146"/>
      <c r="K891" s="1002"/>
      <c r="L891" s="1003"/>
      <c r="M891" s="1004"/>
      <c r="N891" s="1059"/>
    </row>
    <row r="892" spans="1:14" s="114" customFormat="1" ht="18.75" customHeight="1">
      <c r="A892" s="392"/>
      <c r="B892" s="393" t="s">
        <v>91</v>
      </c>
      <c r="C892" s="1114" t="s">
        <v>75</v>
      </c>
      <c r="D892" s="1115" t="s">
        <v>164</v>
      </c>
      <c r="E892" s="1116"/>
      <c r="F892" s="1115" t="s">
        <v>82</v>
      </c>
      <c r="G892" s="1117"/>
      <c r="H892" s="1118"/>
      <c r="I892" s="971" t="s">
        <v>87</v>
      </c>
      <c r="J892" s="972"/>
      <c r="K892" s="972"/>
      <c r="L892" s="972"/>
      <c r="M892" s="973"/>
      <c r="N892" s="1059"/>
    </row>
    <row r="893" spans="1:14" s="114" customFormat="1" ht="18.75" customHeight="1">
      <c r="A893" s="392"/>
      <c r="B893" s="393" t="s">
        <v>91</v>
      </c>
      <c r="C893" s="1119" t="s">
        <v>76</v>
      </c>
      <c r="D893" s="1115" t="s">
        <v>165</v>
      </c>
      <c r="E893" s="1116"/>
      <c r="F893" s="1115" t="s">
        <v>83</v>
      </c>
      <c r="G893" s="1117"/>
      <c r="H893" s="1118"/>
      <c r="I893" s="974"/>
      <c r="J893" s="975"/>
      <c r="K893" s="975"/>
      <c r="L893" s="975"/>
      <c r="M893" s="976"/>
      <c r="N893" s="1059"/>
    </row>
    <row r="894" spans="1:14" s="114" customFormat="1" ht="18.75" customHeight="1">
      <c r="A894" s="392"/>
      <c r="B894" s="393" t="s">
        <v>91</v>
      </c>
      <c r="C894" s="1119" t="s">
        <v>78</v>
      </c>
      <c r="D894" s="1115" t="s">
        <v>166</v>
      </c>
      <c r="E894" s="1116"/>
      <c r="F894" s="1115" t="s">
        <v>84</v>
      </c>
      <c r="G894" s="1117"/>
      <c r="H894" s="1118"/>
      <c r="I894" s="974"/>
      <c r="J894" s="975"/>
      <c r="K894" s="975"/>
      <c r="L894" s="975"/>
      <c r="M894" s="976"/>
      <c r="N894" s="1059"/>
    </row>
    <row r="895" spans="1:14" s="114" customFormat="1" ht="18.75" customHeight="1">
      <c r="A895" s="392"/>
      <c r="B895" s="393" t="s">
        <v>91</v>
      </c>
      <c r="C895" s="1119" t="s">
        <v>77</v>
      </c>
      <c r="D895" s="1115" t="s">
        <v>167</v>
      </c>
      <c r="E895" s="1116"/>
      <c r="F895" s="1115" t="s">
        <v>169</v>
      </c>
      <c r="G895" s="1117"/>
      <c r="H895" s="1118"/>
      <c r="I895" s="977"/>
      <c r="J895" s="978"/>
      <c r="K895" s="978"/>
      <c r="L895" s="978"/>
      <c r="M895" s="979"/>
      <c r="N895" s="1059"/>
    </row>
    <row r="896" spans="1:14" s="114" customFormat="1" ht="18.75" customHeight="1" thickBot="1">
      <c r="A896" s="392"/>
      <c r="B896" s="400" t="s">
        <v>91</v>
      </c>
      <c r="C896" s="1120" t="s">
        <v>79</v>
      </c>
      <c r="D896" s="1121" t="s">
        <v>168</v>
      </c>
      <c r="E896" s="1122"/>
      <c r="F896" s="1121" t="s">
        <v>85</v>
      </c>
      <c r="G896" s="1123"/>
      <c r="H896" s="1124"/>
      <c r="I896" s="1132" t="s">
        <v>118</v>
      </c>
      <c r="J896" s="1133"/>
      <c r="K896" s="1133"/>
      <c r="L896" s="1133"/>
      <c r="M896" s="1134"/>
      <c r="N896" s="1059"/>
    </row>
    <row r="897" spans="1:14" s="114" customFormat="1" ht="11.25" customHeight="1" thickBot="1">
      <c r="A897" s="980"/>
      <c r="B897" s="980"/>
      <c r="C897" s="980"/>
      <c r="D897" s="980"/>
      <c r="E897" s="980"/>
      <c r="F897" s="980"/>
      <c r="G897" s="980"/>
      <c r="H897" s="980"/>
      <c r="I897" s="980"/>
      <c r="J897" s="980"/>
      <c r="K897" s="980"/>
      <c r="L897" s="980"/>
      <c r="M897" s="980"/>
      <c r="N897" s="1059"/>
    </row>
    <row r="898" spans="1:14" s="391" customFormat="1" ht="25.5" customHeight="1" thickBot="1">
      <c r="A898" s="403">
        <f>A859+1</f>
        <v>24</v>
      </c>
      <c r="B898" s="1056" t="str">
        <f>B859</f>
        <v>Department Of Sanskrit Education, Rajasthan</v>
      </c>
      <c r="C898" s="1057"/>
      <c r="D898" s="1057"/>
      <c r="E898" s="1057"/>
      <c r="F898" s="1057"/>
      <c r="G898" s="1057"/>
      <c r="H898" s="1057"/>
      <c r="I898" s="1057"/>
      <c r="J898" s="1057"/>
      <c r="K898" s="1057"/>
      <c r="L898" s="1057"/>
      <c r="M898" s="1058"/>
      <c r="N898" s="1059"/>
    </row>
    <row r="899" spans="1:14" ht="60" customHeight="1">
      <c r="A899" s="15"/>
      <c r="B899" s="1060">
        <f>IF(I903&gt;0,CONCATENATE(C903,I903),0)</f>
        <v>0</v>
      </c>
      <c r="C899" s="1062"/>
      <c r="D899" s="1064" t="str">
        <f>Master!$E$8</f>
        <v>Govt.Sr.Sec.Sch. Raimalwada</v>
      </c>
      <c r="E899" s="1065"/>
      <c r="F899" s="1065"/>
      <c r="G899" s="1065"/>
      <c r="H899" s="1065"/>
      <c r="I899" s="1065"/>
      <c r="J899" s="1065"/>
      <c r="K899" s="1065"/>
      <c r="L899" s="1065"/>
      <c r="M899" s="1066"/>
      <c r="N899" s="1059"/>
    </row>
    <row r="900" spans="1:14" ht="35.25" customHeight="1" thickBot="1">
      <c r="A900" s="15"/>
      <c r="B900" s="1061"/>
      <c r="C900" s="1063"/>
      <c r="D900" s="1067" t="str">
        <f>Master!$E$11</f>
        <v>P.S.-Bapini (Jodhpur)</v>
      </c>
      <c r="E900" s="1067"/>
      <c r="F900" s="1067"/>
      <c r="G900" s="1067"/>
      <c r="H900" s="1067"/>
      <c r="I900" s="1067"/>
      <c r="J900" s="1067"/>
      <c r="K900" s="1067"/>
      <c r="L900" s="1067"/>
      <c r="M900" s="1068"/>
      <c r="N900" s="1059"/>
    </row>
    <row r="901" spans="1:14" ht="31.5" customHeight="1">
      <c r="A901" s="15"/>
      <c r="B901" s="402"/>
      <c r="C901" s="1069" t="s">
        <v>60</v>
      </c>
      <c r="D901" s="1070"/>
      <c r="E901" s="1070"/>
      <c r="F901" s="1070"/>
      <c r="G901" s="1070"/>
      <c r="H901" s="1070"/>
      <c r="I901" s="1071"/>
      <c r="J901" s="1072" t="s">
        <v>88</v>
      </c>
      <c r="K901" s="1072"/>
      <c r="L901" s="1073">
        <f>Master!$E$14</f>
        <v>810000000</v>
      </c>
      <c r="M901" s="1074"/>
      <c r="N901" s="1059"/>
    </row>
    <row r="902" spans="1:14" ht="18" customHeight="1" thickBot="1">
      <c r="A902" s="15"/>
      <c r="B902" s="188"/>
      <c r="C902" s="1069"/>
      <c r="D902" s="1070"/>
      <c r="E902" s="1070"/>
      <c r="F902" s="1070"/>
      <c r="G902" s="1070"/>
      <c r="H902" s="1070"/>
      <c r="I902" s="1071"/>
      <c r="J902" s="1075" t="s">
        <v>61</v>
      </c>
      <c r="K902" s="1076"/>
      <c r="L902" s="1079" t="str">
        <f>Master!$E$6</f>
        <v>2022-23</v>
      </c>
      <c r="M902" s="1080"/>
      <c r="N902" s="1059"/>
    </row>
    <row r="903" spans="1:14" ht="20.25" customHeight="1" thickBot="1">
      <c r="A903" s="15"/>
      <c r="B903" s="188"/>
      <c r="C903" s="1160" t="s">
        <v>119</v>
      </c>
      <c r="D903" s="1161"/>
      <c r="E903" s="1161"/>
      <c r="F903" s="1161"/>
      <c r="G903" s="1161"/>
      <c r="H903" s="1161"/>
      <c r="I903" s="1162">
        <f>VLOOKUP($A898,'Result Entry'!$B$9:$F$108,5,0)</f>
        <v>0</v>
      </c>
      <c r="J903" s="1077"/>
      <c r="K903" s="1078"/>
      <c r="L903" s="1081"/>
      <c r="M903" s="1082"/>
      <c r="N903" s="1059"/>
    </row>
    <row r="904" spans="1:14" s="114" customFormat="1" ht="19.5" customHeight="1">
      <c r="A904" s="392"/>
      <c r="B904" s="393" t="s">
        <v>91</v>
      </c>
      <c r="C904" s="1090" t="s">
        <v>21</v>
      </c>
      <c r="D904" s="1091"/>
      <c r="E904" s="1091"/>
      <c r="F904" s="1092"/>
      <c r="G904" s="1093" t="s">
        <v>1</v>
      </c>
      <c r="H904" s="1094">
        <f>VLOOKUP($A898,'Result Entry'!$B$9:$EQ$108,3,0)</f>
        <v>0</v>
      </c>
      <c r="I904" s="1094"/>
      <c r="J904" s="1094"/>
      <c r="K904" s="1094"/>
      <c r="L904" s="1094"/>
      <c r="M904" s="1095"/>
      <c r="N904" s="1059"/>
    </row>
    <row r="905" spans="1:14" s="114" customFormat="1" ht="19.5" customHeight="1">
      <c r="A905" s="392"/>
      <c r="B905" s="393" t="s">
        <v>91</v>
      </c>
      <c r="C905" s="1096" t="s">
        <v>23</v>
      </c>
      <c r="D905" s="1097"/>
      <c r="E905" s="1097"/>
      <c r="F905" s="1098"/>
      <c r="G905" s="1099" t="s">
        <v>1</v>
      </c>
      <c r="H905" s="1100">
        <f>VLOOKUP($A898,'Result Entry'!$B$9:$EQ$108,6,0)</f>
        <v>0</v>
      </c>
      <c r="I905" s="1100"/>
      <c r="J905" s="1100"/>
      <c r="K905" s="1100"/>
      <c r="L905" s="1100"/>
      <c r="M905" s="1101"/>
      <c r="N905" s="1059"/>
    </row>
    <row r="906" spans="1:14" s="114" customFormat="1" ht="19.5" customHeight="1">
      <c r="A906" s="392"/>
      <c r="B906" s="393" t="s">
        <v>91</v>
      </c>
      <c r="C906" s="1096" t="s">
        <v>24</v>
      </c>
      <c r="D906" s="1097"/>
      <c r="E906" s="1097"/>
      <c r="F906" s="1098"/>
      <c r="G906" s="1099" t="s">
        <v>1</v>
      </c>
      <c r="H906" s="1100">
        <f>VLOOKUP($A898,'Result Entry'!$B$9:$EQ$108,7,0)</f>
        <v>0</v>
      </c>
      <c r="I906" s="1100"/>
      <c r="J906" s="1100"/>
      <c r="K906" s="1100"/>
      <c r="L906" s="1100"/>
      <c r="M906" s="1101"/>
      <c r="N906" s="1059"/>
    </row>
    <row r="907" spans="1:14" s="114" customFormat="1" ht="19.5" customHeight="1">
      <c r="A907" s="392"/>
      <c r="B907" s="393" t="s">
        <v>91</v>
      </c>
      <c r="C907" s="1096" t="s">
        <v>62</v>
      </c>
      <c r="D907" s="1097"/>
      <c r="E907" s="1097"/>
      <c r="F907" s="1098"/>
      <c r="G907" s="1099" t="s">
        <v>1</v>
      </c>
      <c r="H907" s="1100">
        <f>VLOOKUP($A898,'Result Entry'!$B$9:$EQ$108,8,0)</f>
        <v>0</v>
      </c>
      <c r="I907" s="1100"/>
      <c r="J907" s="1100"/>
      <c r="K907" s="1100"/>
      <c r="L907" s="1100"/>
      <c r="M907" s="1101"/>
      <c r="N907" s="1059"/>
    </row>
    <row r="908" spans="1:14" s="114" customFormat="1" ht="19.5" customHeight="1">
      <c r="A908" s="392"/>
      <c r="B908" s="393" t="s">
        <v>91</v>
      </c>
      <c r="C908" s="1096" t="s">
        <v>63</v>
      </c>
      <c r="D908" s="1097"/>
      <c r="E908" s="1097"/>
      <c r="F908" s="1098"/>
      <c r="G908" s="1099" t="s">
        <v>1</v>
      </c>
      <c r="H908" s="1102" t="str">
        <f>CONCATENATE('Result Entry'!$F$4,'Result Entry'!$I$4)</f>
        <v>2(A)</v>
      </c>
      <c r="I908" s="1100"/>
      <c r="J908" s="1100"/>
      <c r="K908" s="1100"/>
      <c r="L908" s="1100"/>
      <c r="M908" s="1101"/>
      <c r="N908" s="1059"/>
    </row>
    <row r="909" spans="1:14" s="114" customFormat="1" ht="19.5" customHeight="1" thickBot="1">
      <c r="A909" s="392"/>
      <c r="B909" s="393" t="s">
        <v>91</v>
      </c>
      <c r="C909" s="1103" t="s">
        <v>26</v>
      </c>
      <c r="D909" s="1104"/>
      <c r="E909" s="1104"/>
      <c r="F909" s="1105"/>
      <c r="G909" s="1106" t="s">
        <v>1</v>
      </c>
      <c r="H909" s="1107">
        <f>VLOOKUP($A898,'Result Entry'!$B$9:$EQ$108,9,0)</f>
        <v>0</v>
      </c>
      <c r="I909" s="1107"/>
      <c r="J909" s="1107"/>
      <c r="K909" s="1107"/>
      <c r="L909" s="1107"/>
      <c r="M909" s="1108"/>
      <c r="N909" s="1059"/>
    </row>
    <row r="910" spans="1:14" s="114" customFormat="1" ht="37.5" customHeight="1">
      <c r="A910" s="392"/>
      <c r="B910" s="394" t="s">
        <v>91</v>
      </c>
      <c r="C910" s="1005" t="s">
        <v>64</v>
      </c>
      <c r="D910" s="1038"/>
      <c r="E910" s="498" t="str">
        <f>'Result Entry'!$K$6</f>
        <v>First Test</v>
      </c>
      <c r="F910" s="499" t="str">
        <f>'Result Entry'!$L$6</f>
        <v>Second Test</v>
      </c>
      <c r="G910" s="499" t="str">
        <f>'Result Entry'!$M$6</f>
        <v>Third Test</v>
      </c>
      <c r="H910" s="1083" t="s">
        <v>65</v>
      </c>
      <c r="I910" s="1085" t="s">
        <v>183</v>
      </c>
      <c r="J910" s="493" t="s">
        <v>32</v>
      </c>
      <c r="K910" s="1039" t="s">
        <v>112</v>
      </c>
      <c r="L910" s="1040"/>
      <c r="M910" s="1084" t="s">
        <v>113</v>
      </c>
      <c r="N910" s="1059"/>
    </row>
    <row r="911" spans="1:14" s="114" customFormat="1" ht="22.5" customHeight="1" thickBot="1">
      <c r="A911" s="392"/>
      <c r="B911" s="394" t="s">
        <v>91</v>
      </c>
      <c r="C911" s="1041" t="s">
        <v>66</v>
      </c>
      <c r="D911" s="1042"/>
      <c r="E911" s="504">
        <f>'Result Entry'!$K$7</f>
        <v>10</v>
      </c>
      <c r="F911" s="505">
        <f>'Result Entry'!$L$7</f>
        <v>10</v>
      </c>
      <c r="G911" s="545">
        <f>'Result Entry'!$M$7</f>
        <v>10</v>
      </c>
      <c r="H911" s="506">
        <f>'Result Entry'!$R$7</f>
        <v>70</v>
      </c>
      <c r="I911" s="507">
        <f>SUM(E911:H911)</f>
        <v>100</v>
      </c>
      <c r="J911" s="508">
        <f>'Result Entry'!$V$7</f>
        <v>100</v>
      </c>
      <c r="K911" s="1043">
        <f>I911+J911</f>
        <v>200</v>
      </c>
      <c r="L911" s="1044"/>
      <c r="M911" s="1086" t="s">
        <v>36</v>
      </c>
      <c r="N911" s="1059"/>
    </row>
    <row r="912" spans="1:14" s="114" customFormat="1" ht="22.5" customHeight="1">
      <c r="A912" s="392"/>
      <c r="B912" s="394" t="s">
        <v>91</v>
      </c>
      <c r="C912" s="1045" t="str">
        <f>'Result Entry'!$K$3</f>
        <v>Hindi</v>
      </c>
      <c r="D912" s="1046"/>
      <c r="E912" s="500">
        <f>IF(OR(C912="",$I903="NSO"),"",VLOOKUP($A898,'Result Entry'!$B$9:$EQ$108,10,0))</f>
        <v>0</v>
      </c>
      <c r="F912" s="501">
        <f>IF(OR(C912="",$I903="NSO"),"",VLOOKUP($A898,'Result Entry'!$B$9:$EQ$108,11,0))</f>
        <v>0</v>
      </c>
      <c r="G912" s="544">
        <f>IF(OR(C912="",$I903="NSO"),"",VLOOKUP($A898,'Result Entry'!$B$9:$EQ$108,12,0))</f>
        <v>0</v>
      </c>
      <c r="H912" s="494">
        <f>IF(OR(C912="",$I903="NSO"),"",VLOOKUP($A898,'Result Entry'!$B$9:$EQ$108,17,0))</f>
        <v>0</v>
      </c>
      <c r="I912" s="395">
        <f t="shared" ref="I912:I916" si="69">SUM(E912:H912)</f>
        <v>0</v>
      </c>
      <c r="J912" s="495">
        <f>IF(OR(C912="",$I903="NSO"),"",VLOOKUP($A898,'Result Entry'!$B$9:$EQ$108,21,0))</f>
        <v>0</v>
      </c>
      <c r="K912" s="1047">
        <f>SUM(I912,J912)</f>
        <v>0</v>
      </c>
      <c r="L912" s="1048"/>
      <c r="M912" s="396" t="str">
        <f>IF(OR(C912="",$I903="NSO"),"",VLOOKUP($A898,'Result Entry'!$B$9:$EQ$108,24,0))</f>
        <v/>
      </c>
      <c r="N912" s="1059"/>
    </row>
    <row r="913" spans="1:14" s="114" customFormat="1" ht="22.5" customHeight="1">
      <c r="A913" s="392"/>
      <c r="B913" s="394" t="s">
        <v>91</v>
      </c>
      <c r="C913" s="990" t="str">
        <f>'Result Entry'!$Z$3</f>
        <v>Mathematics</v>
      </c>
      <c r="D913" s="1049"/>
      <c r="E913" s="502">
        <f>IF(OR(C913="",$I903="NSO"),"",VLOOKUP($A898,'Result Entry'!$B$9:$EQ$108,25,0))</f>
        <v>0</v>
      </c>
      <c r="F913" s="503">
        <f>IF(OR(C913="",$I903="NSO"),"",VLOOKUP($A898,'Result Entry'!$B$9:$EQ$108,26,0))</f>
        <v>0</v>
      </c>
      <c r="G913" s="542">
        <f>IF(OR(C913="",$I903="NSO"),"",VLOOKUP($A898,'Result Entry'!$B$9:$EQ$108,27,0))</f>
        <v>0</v>
      </c>
      <c r="H913" s="494">
        <f>IF(OR(C913="",$I903="NSO"),"",VLOOKUP($A898,'Result Entry'!$B$9:$EQ$108,32,0))</f>
        <v>0</v>
      </c>
      <c r="I913" s="395">
        <f t="shared" si="69"/>
        <v>0</v>
      </c>
      <c r="J913" s="495">
        <f>IF(OR(C913="",$I903="NSO"),"",VLOOKUP($A898,'Result Entry'!$B$9:$EQ$108,36,0))</f>
        <v>0</v>
      </c>
      <c r="K913" s="1050">
        <f t="shared" ref="K913:K918" si="70">SUM(I913,J913)</f>
        <v>0</v>
      </c>
      <c r="L913" s="1051"/>
      <c r="M913" s="396" t="str">
        <f>IF(OR(C913="",$I903="NSO"),"",VLOOKUP($A898,'Result Entry'!$B$9:$EQ$108,39,0))</f>
        <v/>
      </c>
      <c r="N913" s="1059"/>
    </row>
    <row r="914" spans="1:14" s="114" customFormat="1" ht="22.5" customHeight="1" thickBot="1">
      <c r="A914" s="392"/>
      <c r="B914" s="394" t="s">
        <v>91</v>
      </c>
      <c r="C914" s="1052" t="str">
        <f>'Result Entry'!$BD$3</f>
        <v>Env. Study</v>
      </c>
      <c r="D914" s="1053"/>
      <c r="E914" s="509">
        <f>IF(OR(C914="",$I903="NSO"),"",VLOOKUP($A898,'Result Entry'!$B$9:$EQ$108,55,0))</f>
        <v>0</v>
      </c>
      <c r="F914" s="510">
        <f>IF(OR(C914="",$I903="NSO"),"",VLOOKUP($A898,'Result Entry'!$B$9:$EQ$108,56,0))</f>
        <v>0</v>
      </c>
      <c r="G914" s="511">
        <f>IF(OR(C914="",$I903="NSO"),"",VLOOKUP($A898,'Result Entry'!$B$9:$EQ$108,57,0))</f>
        <v>0</v>
      </c>
      <c r="H914" s="512">
        <f>IF(OR(C912="",$I903="NSO"),"",VLOOKUP($A898,'Result Entry'!$B$9:$EQ$108,62,0))</f>
        <v>0</v>
      </c>
      <c r="I914" s="513">
        <f t="shared" si="69"/>
        <v>0</v>
      </c>
      <c r="J914" s="514">
        <f>IF(OR(C913="",$I903="NSO"),"",VLOOKUP($A898,'Result Entry'!$B$9:$EQ$108,66,0))</f>
        <v>0</v>
      </c>
      <c r="K914" s="1054">
        <f t="shared" si="70"/>
        <v>0</v>
      </c>
      <c r="L914" s="1055"/>
      <c r="M914" s="515" t="str">
        <f>IF(OR(C913="",$I903="NSO"),"",VLOOKUP($A898,'Result Entry'!$B$9:$EQ$108,69,0))</f>
        <v/>
      </c>
      <c r="N914" s="1059"/>
    </row>
    <row r="915" spans="1:14" s="114" customFormat="1" ht="22.5" customHeight="1">
      <c r="A915" s="392"/>
      <c r="B915" s="394" t="s">
        <v>91</v>
      </c>
      <c r="C915" s="1016" t="s">
        <v>66</v>
      </c>
      <c r="D915" s="1017"/>
      <c r="E915" s="519">
        <f>'Result Entry'!$AO$7</f>
        <v>5</v>
      </c>
      <c r="F915" s="520">
        <f>'Result Entry'!$AP$7</f>
        <v>5</v>
      </c>
      <c r="G915" s="541">
        <f>'Result Entry'!$AQ$7</f>
        <v>5</v>
      </c>
      <c r="H915" s="521">
        <f>'Result Entry'!$AV$7</f>
        <v>35</v>
      </c>
      <c r="I915" s="522">
        <f t="shared" si="69"/>
        <v>50</v>
      </c>
      <c r="J915" s="523">
        <f>'Result Entry'!$AZ$7</f>
        <v>50</v>
      </c>
      <c r="K915" s="1018">
        <f t="shared" si="70"/>
        <v>100</v>
      </c>
      <c r="L915" s="1019"/>
      <c r="M915" s="1087" t="s">
        <v>36</v>
      </c>
      <c r="N915" s="1059"/>
    </row>
    <row r="916" spans="1:14" s="114" customFormat="1" ht="22.5" customHeight="1" thickBot="1">
      <c r="A916" s="392"/>
      <c r="B916" s="394" t="s">
        <v>91</v>
      </c>
      <c r="C916" s="1012" t="str">
        <f>'Result Entry'!$AO$3</f>
        <v>English</v>
      </c>
      <c r="D916" s="1013"/>
      <c r="E916" s="517">
        <f>IF(OR(C916="",$I903="NSO"),"",VLOOKUP($A898,'Result Entry'!$B$9:$EQ$108,40,0))</f>
        <v>0</v>
      </c>
      <c r="F916" s="518">
        <f>IF(OR(C916="",$I903="NSO"),"",VLOOKUP($A898,'Result Entry'!$B$9:$EQ$108,41,0))</f>
        <v>0</v>
      </c>
      <c r="G916" s="546">
        <f>IF(OR(C916="",$I903="NSO"),"",VLOOKUP($A898,'Result Entry'!$B$9:$EQ$108,42,0))</f>
        <v>0</v>
      </c>
      <c r="H916" s="401">
        <f>IF(OR(C916="",$I903="NSO"),"",VLOOKUP($A898,'Result Entry'!$B$9:$EQ$108,47,0))</f>
        <v>0</v>
      </c>
      <c r="I916" s="496">
        <f t="shared" si="69"/>
        <v>0</v>
      </c>
      <c r="J916" s="497">
        <f>IF(OR(C916="",$I903="NSO"),"",VLOOKUP($A898,'Result Entry'!$B$9:$EQ$108,51,0))</f>
        <v>0</v>
      </c>
      <c r="K916" s="1014">
        <f t="shared" si="70"/>
        <v>0</v>
      </c>
      <c r="L916" s="1015"/>
      <c r="M916" s="516" t="str">
        <f>IF(OR(C916="",$I903="NSO"),"",VLOOKUP($A898,'Result Entry'!$B$9:$EQ$108,54,0))</f>
        <v/>
      </c>
      <c r="N916" s="1059"/>
    </row>
    <row r="917" spans="1:14" s="114" customFormat="1" ht="22.5" customHeight="1">
      <c r="A917" s="392"/>
      <c r="B917" s="394" t="s">
        <v>91</v>
      </c>
      <c r="C917" s="1016" t="s">
        <v>66</v>
      </c>
      <c r="D917" s="1017"/>
      <c r="E917" s="519">
        <f>'Result Entry'!$BS$7</f>
        <v>10</v>
      </c>
      <c r="F917" s="520">
        <f>'Result Entry'!$BT$7</f>
        <v>10</v>
      </c>
      <c r="G917" s="541">
        <f>'Result Entry'!$BU$7</f>
        <v>10</v>
      </c>
      <c r="H917" s="521">
        <f>'Result Entry'!$BZ$7</f>
        <v>70</v>
      </c>
      <c r="I917" s="522">
        <f>SUM(E917:H917)</f>
        <v>100</v>
      </c>
      <c r="J917" s="523">
        <f>'Result Entry'!$CD$7</f>
        <v>100</v>
      </c>
      <c r="K917" s="1018">
        <f t="shared" si="70"/>
        <v>200</v>
      </c>
      <c r="L917" s="1019"/>
      <c r="M917" s="1087" t="s">
        <v>36</v>
      </c>
      <c r="N917" s="1059"/>
    </row>
    <row r="918" spans="1:14" s="114" customFormat="1" ht="22.5" customHeight="1" thickBot="1">
      <c r="A918" s="392"/>
      <c r="B918" s="394" t="s">
        <v>91</v>
      </c>
      <c r="C918" s="1012" t="str">
        <f>'Result Entry'!$BS$3</f>
        <v>Sanskrit/Urdu</v>
      </c>
      <c r="D918" s="1013"/>
      <c r="E918" s="517">
        <f>IF(OR(C918="",$I903="NSO"),"",VLOOKUP($A898,'Result Entry'!$B$9:$EQ$108,70,0))</f>
        <v>0</v>
      </c>
      <c r="F918" s="518">
        <f>IF(OR(C918="",$I903="NSO"),"",VLOOKUP($A898,'Result Entry'!$B$9:$EQ$108,71,0))</f>
        <v>0</v>
      </c>
      <c r="G918" s="546">
        <f>IF(OR(C918="",$I903="NSO"),"",VLOOKUP($A898,'Result Entry'!$B$9:$EQ$108,72,0))</f>
        <v>0</v>
      </c>
      <c r="H918" s="401">
        <f>IF(OR(C918="",$I903="NSO"),"",VLOOKUP($A898,'Result Entry'!$B$9:$EQ$108,77,0))</f>
        <v>0</v>
      </c>
      <c r="I918" s="496">
        <f t="shared" ref="I918" si="71">SUM(E918:H918)</f>
        <v>0</v>
      </c>
      <c r="J918" s="497">
        <f>IF(OR(C918="",$I903="NSO"),"",VLOOKUP($A898,'Result Entry'!$B$9:$EQ$108,81,0))</f>
        <v>0</v>
      </c>
      <c r="K918" s="1014">
        <f t="shared" si="70"/>
        <v>0</v>
      </c>
      <c r="L918" s="1015"/>
      <c r="M918" s="516" t="str">
        <f>IF(OR(C918="",$I903="NSO"),"",VLOOKUP($A898,'Result Entry'!$B$9:$EQ$108,84,0))</f>
        <v/>
      </c>
      <c r="N918" s="1059"/>
    </row>
    <row r="919" spans="1:14" s="114" customFormat="1" ht="14.25" customHeight="1" thickBot="1">
      <c r="A919" s="392"/>
      <c r="B919" s="394" t="s">
        <v>91</v>
      </c>
      <c r="C919" s="1020"/>
      <c r="D919" s="1021"/>
      <c r="E919" s="1021"/>
      <c r="F919" s="1021"/>
      <c r="G919" s="1021"/>
      <c r="H919" s="1021"/>
      <c r="I919" s="1021"/>
      <c r="J919" s="1021"/>
      <c r="K919" s="1021"/>
      <c r="L919" s="1021"/>
      <c r="M919" s="1022"/>
      <c r="N919" s="1059"/>
    </row>
    <row r="920" spans="1:14" s="114" customFormat="1" ht="39" customHeight="1">
      <c r="A920" s="392"/>
      <c r="B920" s="394" t="s">
        <v>91</v>
      </c>
      <c r="C920" s="1023" t="s">
        <v>114</v>
      </c>
      <c r="D920" s="1024"/>
      <c r="E920" s="1025"/>
      <c r="F920" s="1029" t="s">
        <v>115</v>
      </c>
      <c r="G920" s="1029"/>
      <c r="H920" s="1030" t="s">
        <v>116</v>
      </c>
      <c r="I920" s="1031"/>
      <c r="J920" s="397" t="s">
        <v>51</v>
      </c>
      <c r="K920" s="524" t="s">
        <v>117</v>
      </c>
      <c r="L920" s="543" t="s">
        <v>49</v>
      </c>
      <c r="M920" s="1089" t="s">
        <v>53</v>
      </c>
      <c r="N920" s="1059"/>
    </row>
    <row r="921" spans="1:14" s="114" customFormat="1" ht="18.75" customHeight="1" thickBot="1">
      <c r="A921" s="392"/>
      <c r="B921" s="394" t="s">
        <v>91</v>
      </c>
      <c r="C921" s="1026"/>
      <c r="D921" s="1027"/>
      <c r="E921" s="1028"/>
      <c r="F921" s="1109">
        <f>IF(OR($I903="",$I903="NSO"),"",VLOOKUP($A898,'Result Entry'!$B$9:$EQ$108,120,0))</f>
        <v>900</v>
      </c>
      <c r="G921" s="1110"/>
      <c r="H921" s="1109">
        <f>IF(OR($I903="",$I903="NSO"),"",VLOOKUP($A898,'Result Entry'!$B$9:$EQ$108,121,0))</f>
        <v>0</v>
      </c>
      <c r="I921" s="1110"/>
      <c r="J921" s="1111">
        <f>IF(OR($I903="",$I903="NSO"),"",VLOOKUP($A898,'Result Entry'!$B$9:$EQ$108,122,0))</f>
        <v>0</v>
      </c>
      <c r="K921" s="1112" t="str">
        <f>IF(OR($I903="",$I903="NSO"),"",VLOOKUP($A898,'Result Entry'!$B$9:$EQ$108,123,0))</f>
        <v/>
      </c>
      <c r="L921" s="1088" t="str">
        <f>IF(OR($I903="",$I903="NSO"),"",VLOOKUP($A898,'Result Entry'!$B$9:$EQ$108,124,0))</f>
        <v/>
      </c>
      <c r="M921" s="1113" t="str">
        <f>IF(OR($I903="",$I903="NSO"),"",VLOOKUP($A898,'Result Entry'!$B$9:$EQ$108,126,0))</f>
        <v/>
      </c>
      <c r="N921" s="1059"/>
    </row>
    <row r="922" spans="1:14" s="114" customFormat="1" ht="18.75" customHeight="1" thickBot="1">
      <c r="A922" s="392"/>
      <c r="B922" s="393" t="s">
        <v>91</v>
      </c>
      <c r="C922" s="1032"/>
      <c r="D922" s="1033"/>
      <c r="E922" s="1033"/>
      <c r="F922" s="1033"/>
      <c r="G922" s="1033"/>
      <c r="H922" s="1034"/>
      <c r="I922" s="1150" t="s">
        <v>71</v>
      </c>
      <c r="J922" s="1151"/>
      <c r="K922" s="1152">
        <f>IF(OR($I903="",$I903="NSO"),"",VLOOKUP($A898,'Result Entry'!$B$9:$EQ$108,117,0))</f>
        <v>0</v>
      </c>
      <c r="L922" s="1153" t="s">
        <v>90</v>
      </c>
      <c r="M922" s="1154"/>
      <c r="N922" s="1059"/>
    </row>
    <row r="923" spans="1:14" s="114" customFormat="1" ht="18.75" customHeight="1" thickBot="1">
      <c r="A923" s="392"/>
      <c r="B923" s="393" t="s">
        <v>91</v>
      </c>
      <c r="C923" s="1035" t="s">
        <v>70</v>
      </c>
      <c r="D923" s="1036"/>
      <c r="E923" s="1036"/>
      <c r="F923" s="1036"/>
      <c r="G923" s="1036"/>
      <c r="H923" s="1037"/>
      <c r="I923" s="1155" t="s">
        <v>72</v>
      </c>
      <c r="J923" s="1156"/>
      <c r="K923" s="1157">
        <f>IF(OR($I903="",$I903="NSO"),"",VLOOKUP($A898,'Result Entry'!$B$9:$EQ$108,118,0))</f>
        <v>0</v>
      </c>
      <c r="L923" s="1158" t="str">
        <f>IF(OR($I903="",$I903="NSO"),"",VLOOKUP($A898,'Result Entry'!$B$9:$EQ$108,119,0))</f>
        <v/>
      </c>
      <c r="M923" s="1159"/>
      <c r="N923" s="1059"/>
    </row>
    <row r="924" spans="1:14" s="114" customFormat="1" ht="18.75" customHeight="1" thickBot="1">
      <c r="A924" s="392"/>
      <c r="B924" s="393" t="s">
        <v>91</v>
      </c>
      <c r="C924" s="981" t="s">
        <v>64</v>
      </c>
      <c r="D924" s="982"/>
      <c r="E924" s="983"/>
      <c r="F924" s="984" t="s">
        <v>67</v>
      </c>
      <c r="G924" s="985"/>
      <c r="H924" s="398" t="s">
        <v>57</v>
      </c>
      <c r="I924" s="986" t="s">
        <v>73</v>
      </c>
      <c r="J924" s="987"/>
      <c r="K924" s="988">
        <f>IF(OR($I903="",$I903="NSO"),"",VLOOKUP($A898,'Result Entry'!$B$9:$EQ$108,127,0))</f>
        <v>0</v>
      </c>
      <c r="L924" s="988"/>
      <c r="M924" s="989"/>
      <c r="N924" s="1059"/>
    </row>
    <row r="925" spans="1:14" s="114" customFormat="1" ht="18.75" customHeight="1">
      <c r="A925" s="392"/>
      <c r="B925" s="393" t="s">
        <v>91</v>
      </c>
      <c r="C925" s="1096" t="str">
        <f>'Result Entry'!$CH$3</f>
        <v>WORK EXP.</v>
      </c>
      <c r="D925" s="1097"/>
      <c r="E925" s="1125"/>
      <c r="F925" s="1115" t="str">
        <f>IF(OR(C925="",$I903="NSO"),"",VLOOKUP($A898,'Result Entry'!$B$9:$EQ$108,134,0))</f>
        <v>0/100</v>
      </c>
      <c r="G925" s="1125"/>
      <c r="H925" s="1126" t="str">
        <f>IF(OR(C925="",$I903="NSO"),"",VLOOKUP($A898,'Result Entry'!$B$9:$EQ$108,92,0))</f>
        <v/>
      </c>
      <c r="I925" s="991" t="s">
        <v>93</v>
      </c>
      <c r="J925" s="992"/>
      <c r="K925" s="993">
        <f>'Result Entry'!$U$2</f>
        <v>45070</v>
      </c>
      <c r="L925" s="994"/>
      <c r="M925" s="995"/>
      <c r="N925" s="1059"/>
    </row>
    <row r="926" spans="1:14" s="114" customFormat="1" ht="18.75" customHeight="1">
      <c r="A926" s="392"/>
      <c r="B926" s="393" t="s">
        <v>91</v>
      </c>
      <c r="C926" s="1096" t="str">
        <f>'Result Entry'!$CP$3</f>
        <v>ART EDU.</v>
      </c>
      <c r="D926" s="1097"/>
      <c r="E926" s="1125"/>
      <c r="F926" s="1115" t="str">
        <f>IF(OR(C926="",$I903="NSO"),"",VLOOKUP($A898,'Result Entry'!$B$9:$EQ$108,138,0))</f>
        <v>0/100</v>
      </c>
      <c r="G926" s="1125"/>
      <c r="H926" s="1127" t="str">
        <f>IF(OR(C926="",$I903="NSO"),"",VLOOKUP($A898,'Result Entry'!$B$9:$EQ$108,100,0))</f>
        <v/>
      </c>
      <c r="I926" s="996"/>
      <c r="J926" s="997"/>
      <c r="K926" s="997"/>
      <c r="L926" s="997"/>
      <c r="M926" s="998"/>
      <c r="N926" s="1059"/>
    </row>
    <row r="927" spans="1:14" s="114" customFormat="1" ht="18.75" customHeight="1">
      <c r="A927" s="392"/>
      <c r="B927" s="393"/>
      <c r="C927" s="1096" t="str">
        <f>'Result Entry'!$CX$3</f>
        <v>H&amp;P. EDU.</v>
      </c>
      <c r="D927" s="1097"/>
      <c r="E927" s="1125"/>
      <c r="F927" s="1115" t="str">
        <f>IF(OR(C927="",$I903="NSO"),"",VLOOKUP($A898,'Result Entry'!$B$9:$EQ$108,142,0))</f>
        <v>0/100</v>
      </c>
      <c r="G927" s="1125"/>
      <c r="H927" s="1127" t="str">
        <f>IF(OR(C927="",$I903="NSO"),"",VLOOKUP($A898,'Result Entry'!$B$9:$EQ$108,108,0))</f>
        <v/>
      </c>
      <c r="I927" s="999"/>
      <c r="J927" s="1000"/>
      <c r="K927" s="1000"/>
      <c r="L927" s="1000"/>
      <c r="M927" s="1001"/>
      <c r="N927" s="1059"/>
    </row>
    <row r="928" spans="1:14" s="114" customFormat="1" ht="23.25" customHeight="1" thickBot="1">
      <c r="A928" s="392"/>
      <c r="B928" s="393" t="s">
        <v>91</v>
      </c>
      <c r="C928" s="1128">
        <f>'Result Entry'!$DF$3</f>
        <v>0</v>
      </c>
      <c r="D928" s="1129"/>
      <c r="E928" s="1130"/>
      <c r="F928" s="1115" t="str">
        <f>IF(OR(C928="",$I903="NSO"),"",VLOOKUP($A898,'Result Entry'!$B$9:$EQ$108,146,0))</f>
        <v>0/0</v>
      </c>
      <c r="G928" s="1125"/>
      <c r="H928" s="1131" t="str">
        <f>IF(OR(C928="",$I903="NSO"),"",VLOOKUP($A898,'Result Entry'!$B$9:$EQ$108,116,0))</f>
        <v/>
      </c>
      <c r="I928" s="1135" t="s">
        <v>86</v>
      </c>
      <c r="J928" s="1136"/>
      <c r="K928" s="1137"/>
      <c r="L928" s="1138"/>
      <c r="M928" s="1139"/>
      <c r="N928" s="1059"/>
    </row>
    <row r="929" spans="1:14" s="114" customFormat="1" ht="23.25" customHeight="1">
      <c r="A929" s="392"/>
      <c r="B929" s="393" t="s">
        <v>91</v>
      </c>
      <c r="C929" s="1005" t="s">
        <v>74</v>
      </c>
      <c r="D929" s="1006"/>
      <c r="E929" s="1006"/>
      <c r="F929" s="1006"/>
      <c r="G929" s="1006"/>
      <c r="H929" s="1007"/>
      <c r="I929" s="1143" t="s">
        <v>184</v>
      </c>
      <c r="J929" s="1144"/>
      <c r="K929" s="1140"/>
      <c r="L929" s="1141"/>
      <c r="M929" s="1142"/>
      <c r="N929" s="1059"/>
    </row>
    <row r="930" spans="1:14" s="114" customFormat="1" ht="23.25" customHeight="1">
      <c r="A930" s="392"/>
      <c r="B930" s="393" t="s">
        <v>91</v>
      </c>
      <c r="C930" s="399" t="s">
        <v>37</v>
      </c>
      <c r="D930" s="1008" t="s">
        <v>80</v>
      </c>
      <c r="E930" s="1009"/>
      <c r="F930" s="1008" t="s">
        <v>81</v>
      </c>
      <c r="G930" s="1010"/>
      <c r="H930" s="1011"/>
      <c r="I930" s="1145" t="s">
        <v>185</v>
      </c>
      <c r="J930" s="1146"/>
      <c r="K930" s="1002"/>
      <c r="L930" s="1003"/>
      <c r="M930" s="1004"/>
      <c r="N930" s="1059"/>
    </row>
    <row r="931" spans="1:14" s="114" customFormat="1" ht="18.75" customHeight="1">
      <c r="A931" s="392"/>
      <c r="B931" s="393" t="s">
        <v>91</v>
      </c>
      <c r="C931" s="1114" t="s">
        <v>75</v>
      </c>
      <c r="D931" s="1115" t="s">
        <v>164</v>
      </c>
      <c r="E931" s="1116"/>
      <c r="F931" s="1115" t="s">
        <v>82</v>
      </c>
      <c r="G931" s="1117"/>
      <c r="H931" s="1118"/>
      <c r="I931" s="971" t="s">
        <v>87</v>
      </c>
      <c r="J931" s="972"/>
      <c r="K931" s="972"/>
      <c r="L931" s="972"/>
      <c r="M931" s="973"/>
      <c r="N931" s="1059"/>
    </row>
    <row r="932" spans="1:14" s="114" customFormat="1" ht="18.75" customHeight="1">
      <c r="A932" s="392"/>
      <c r="B932" s="393" t="s">
        <v>91</v>
      </c>
      <c r="C932" s="1119" t="s">
        <v>76</v>
      </c>
      <c r="D932" s="1115" t="s">
        <v>165</v>
      </c>
      <c r="E932" s="1116"/>
      <c r="F932" s="1115" t="s">
        <v>83</v>
      </c>
      <c r="G932" s="1117"/>
      <c r="H932" s="1118"/>
      <c r="I932" s="974"/>
      <c r="J932" s="975"/>
      <c r="K932" s="975"/>
      <c r="L932" s="975"/>
      <c r="M932" s="976"/>
      <c r="N932" s="1059"/>
    </row>
    <row r="933" spans="1:14" s="114" customFormat="1" ht="18.75" customHeight="1">
      <c r="A933" s="392"/>
      <c r="B933" s="393" t="s">
        <v>91</v>
      </c>
      <c r="C933" s="1119" t="s">
        <v>78</v>
      </c>
      <c r="D933" s="1115" t="s">
        <v>166</v>
      </c>
      <c r="E933" s="1116"/>
      <c r="F933" s="1115" t="s">
        <v>84</v>
      </c>
      <c r="G933" s="1117"/>
      <c r="H933" s="1118"/>
      <c r="I933" s="974"/>
      <c r="J933" s="975"/>
      <c r="K933" s="975"/>
      <c r="L933" s="975"/>
      <c r="M933" s="976"/>
      <c r="N933" s="1059"/>
    </row>
    <row r="934" spans="1:14" s="114" customFormat="1" ht="18.75" customHeight="1">
      <c r="A934" s="392"/>
      <c r="B934" s="393" t="s">
        <v>91</v>
      </c>
      <c r="C934" s="1119" t="s">
        <v>77</v>
      </c>
      <c r="D934" s="1115" t="s">
        <v>167</v>
      </c>
      <c r="E934" s="1116"/>
      <c r="F934" s="1115" t="s">
        <v>169</v>
      </c>
      <c r="G934" s="1117"/>
      <c r="H934" s="1118"/>
      <c r="I934" s="977"/>
      <c r="J934" s="978"/>
      <c r="K934" s="978"/>
      <c r="L934" s="978"/>
      <c r="M934" s="979"/>
      <c r="N934" s="1059"/>
    </row>
    <row r="935" spans="1:14" s="114" customFormat="1" ht="18.75" customHeight="1" thickBot="1">
      <c r="A935" s="392"/>
      <c r="B935" s="400" t="s">
        <v>91</v>
      </c>
      <c r="C935" s="1120" t="s">
        <v>79</v>
      </c>
      <c r="D935" s="1121" t="s">
        <v>168</v>
      </c>
      <c r="E935" s="1122"/>
      <c r="F935" s="1121" t="s">
        <v>85</v>
      </c>
      <c r="G935" s="1123"/>
      <c r="H935" s="1124"/>
      <c r="I935" s="1132" t="s">
        <v>118</v>
      </c>
      <c r="J935" s="1133"/>
      <c r="K935" s="1133"/>
      <c r="L935" s="1133"/>
      <c r="M935" s="1134"/>
      <c r="N935" s="1059"/>
    </row>
    <row r="936" spans="1:14" s="114" customFormat="1" ht="11.25" customHeight="1" thickBot="1">
      <c r="A936" s="980"/>
      <c r="B936" s="980"/>
      <c r="C936" s="980"/>
      <c r="D936" s="980"/>
      <c r="E936" s="980"/>
      <c r="F936" s="980"/>
      <c r="G936" s="980"/>
      <c r="H936" s="980"/>
      <c r="I936" s="980"/>
      <c r="J936" s="980"/>
      <c r="K936" s="980"/>
      <c r="L936" s="980"/>
      <c r="M936" s="980"/>
      <c r="N936" s="1059"/>
    </row>
    <row r="937" spans="1:14" s="391" customFormat="1" ht="25.5" customHeight="1" thickBot="1">
      <c r="A937" s="403">
        <f>A898+1</f>
        <v>25</v>
      </c>
      <c r="B937" s="1056" t="str">
        <f>B898</f>
        <v>Department Of Sanskrit Education, Rajasthan</v>
      </c>
      <c r="C937" s="1057"/>
      <c r="D937" s="1057"/>
      <c r="E937" s="1057"/>
      <c r="F937" s="1057"/>
      <c r="G937" s="1057"/>
      <c r="H937" s="1057"/>
      <c r="I937" s="1057"/>
      <c r="J937" s="1057"/>
      <c r="K937" s="1057"/>
      <c r="L937" s="1057"/>
      <c r="M937" s="1058"/>
      <c r="N937" s="1059"/>
    </row>
    <row r="938" spans="1:14" ht="60" customHeight="1">
      <c r="A938" s="15"/>
      <c r="B938" s="1060">
        <f>IF(I942&gt;0,CONCATENATE(C942,I942),0)</f>
        <v>0</v>
      </c>
      <c r="C938" s="1062"/>
      <c r="D938" s="1064" t="str">
        <f>Master!$E$8</f>
        <v>Govt.Sr.Sec.Sch. Raimalwada</v>
      </c>
      <c r="E938" s="1065"/>
      <c r="F938" s="1065"/>
      <c r="G938" s="1065"/>
      <c r="H938" s="1065"/>
      <c r="I938" s="1065"/>
      <c r="J938" s="1065"/>
      <c r="K938" s="1065"/>
      <c r="L938" s="1065"/>
      <c r="M938" s="1066"/>
      <c r="N938" s="1059"/>
    </row>
    <row r="939" spans="1:14" ht="35.25" customHeight="1" thickBot="1">
      <c r="A939" s="15"/>
      <c r="B939" s="1061"/>
      <c r="C939" s="1063"/>
      <c r="D939" s="1067" t="str">
        <f>Master!$E$11</f>
        <v>P.S.-Bapini (Jodhpur)</v>
      </c>
      <c r="E939" s="1067"/>
      <c r="F939" s="1067"/>
      <c r="G939" s="1067"/>
      <c r="H939" s="1067"/>
      <c r="I939" s="1067"/>
      <c r="J939" s="1067"/>
      <c r="K939" s="1067"/>
      <c r="L939" s="1067"/>
      <c r="M939" s="1068"/>
      <c r="N939" s="1059"/>
    </row>
    <row r="940" spans="1:14" ht="31.5" customHeight="1">
      <c r="A940" s="15"/>
      <c r="B940" s="402"/>
      <c r="C940" s="1069" t="s">
        <v>60</v>
      </c>
      <c r="D940" s="1070"/>
      <c r="E940" s="1070"/>
      <c r="F940" s="1070"/>
      <c r="G940" s="1070"/>
      <c r="H940" s="1070"/>
      <c r="I940" s="1071"/>
      <c r="J940" s="1072" t="s">
        <v>88</v>
      </c>
      <c r="K940" s="1072"/>
      <c r="L940" s="1073">
        <f>Master!$E$14</f>
        <v>810000000</v>
      </c>
      <c r="M940" s="1074"/>
      <c r="N940" s="1059"/>
    </row>
    <row r="941" spans="1:14" ht="18" customHeight="1" thickBot="1">
      <c r="A941" s="15"/>
      <c r="B941" s="188"/>
      <c r="C941" s="1069"/>
      <c r="D941" s="1070"/>
      <c r="E941" s="1070"/>
      <c r="F941" s="1070"/>
      <c r="G941" s="1070"/>
      <c r="H941" s="1070"/>
      <c r="I941" s="1071"/>
      <c r="J941" s="1075" t="s">
        <v>61</v>
      </c>
      <c r="K941" s="1076"/>
      <c r="L941" s="1079" t="str">
        <f>Master!$E$6</f>
        <v>2022-23</v>
      </c>
      <c r="M941" s="1080"/>
      <c r="N941" s="1059"/>
    </row>
    <row r="942" spans="1:14" ht="20.25" customHeight="1" thickBot="1">
      <c r="A942" s="15"/>
      <c r="B942" s="188"/>
      <c r="C942" s="1160" t="s">
        <v>119</v>
      </c>
      <c r="D942" s="1161"/>
      <c r="E942" s="1161"/>
      <c r="F942" s="1161"/>
      <c r="G942" s="1161"/>
      <c r="H942" s="1161"/>
      <c r="I942" s="1162">
        <f>VLOOKUP($A937,'Result Entry'!$B$9:$F$108,5,0)</f>
        <v>0</v>
      </c>
      <c r="J942" s="1077"/>
      <c r="K942" s="1078"/>
      <c r="L942" s="1081"/>
      <c r="M942" s="1082"/>
      <c r="N942" s="1059"/>
    </row>
    <row r="943" spans="1:14" s="114" customFormat="1" ht="19.5" customHeight="1">
      <c r="A943" s="392"/>
      <c r="B943" s="393" t="s">
        <v>91</v>
      </c>
      <c r="C943" s="1090" t="s">
        <v>21</v>
      </c>
      <c r="D943" s="1091"/>
      <c r="E943" s="1091"/>
      <c r="F943" s="1092"/>
      <c r="G943" s="1093" t="s">
        <v>1</v>
      </c>
      <c r="H943" s="1094">
        <f>VLOOKUP($A937,'Result Entry'!$B$9:$EQ$108,3,0)</f>
        <v>0</v>
      </c>
      <c r="I943" s="1094"/>
      <c r="J943" s="1094"/>
      <c r="K943" s="1094"/>
      <c r="L943" s="1094"/>
      <c r="M943" s="1095"/>
      <c r="N943" s="1059"/>
    </row>
    <row r="944" spans="1:14" s="114" customFormat="1" ht="19.5" customHeight="1">
      <c r="A944" s="392"/>
      <c r="B944" s="393" t="s">
        <v>91</v>
      </c>
      <c r="C944" s="1096" t="s">
        <v>23</v>
      </c>
      <c r="D944" s="1097"/>
      <c r="E944" s="1097"/>
      <c r="F944" s="1098"/>
      <c r="G944" s="1099" t="s">
        <v>1</v>
      </c>
      <c r="H944" s="1100">
        <f>VLOOKUP($A937,'Result Entry'!$B$9:$EQ$108,6,0)</f>
        <v>0</v>
      </c>
      <c r="I944" s="1100"/>
      <c r="J944" s="1100"/>
      <c r="K944" s="1100"/>
      <c r="L944" s="1100"/>
      <c r="M944" s="1101"/>
      <c r="N944" s="1059"/>
    </row>
    <row r="945" spans="1:14" s="114" customFormat="1" ht="19.5" customHeight="1">
      <c r="A945" s="392"/>
      <c r="B945" s="393" t="s">
        <v>91</v>
      </c>
      <c r="C945" s="1096" t="s">
        <v>24</v>
      </c>
      <c r="D945" s="1097"/>
      <c r="E945" s="1097"/>
      <c r="F945" s="1098"/>
      <c r="G945" s="1099" t="s">
        <v>1</v>
      </c>
      <c r="H945" s="1100">
        <f>VLOOKUP($A937,'Result Entry'!$B$9:$EQ$108,7,0)</f>
        <v>0</v>
      </c>
      <c r="I945" s="1100"/>
      <c r="J945" s="1100"/>
      <c r="K945" s="1100"/>
      <c r="L945" s="1100"/>
      <c r="M945" s="1101"/>
      <c r="N945" s="1059"/>
    </row>
    <row r="946" spans="1:14" s="114" customFormat="1" ht="19.5" customHeight="1">
      <c r="A946" s="392"/>
      <c r="B946" s="393" t="s">
        <v>91</v>
      </c>
      <c r="C946" s="1096" t="s">
        <v>62</v>
      </c>
      <c r="D946" s="1097"/>
      <c r="E946" s="1097"/>
      <c r="F946" s="1098"/>
      <c r="G946" s="1099" t="s">
        <v>1</v>
      </c>
      <c r="H946" s="1100">
        <f>VLOOKUP($A937,'Result Entry'!$B$9:$EQ$108,8,0)</f>
        <v>0</v>
      </c>
      <c r="I946" s="1100"/>
      <c r="J946" s="1100"/>
      <c r="K946" s="1100"/>
      <c r="L946" s="1100"/>
      <c r="M946" s="1101"/>
      <c r="N946" s="1059"/>
    </row>
    <row r="947" spans="1:14" s="114" customFormat="1" ht="19.5" customHeight="1">
      <c r="A947" s="392"/>
      <c r="B947" s="393" t="s">
        <v>91</v>
      </c>
      <c r="C947" s="1096" t="s">
        <v>63</v>
      </c>
      <c r="D947" s="1097"/>
      <c r="E947" s="1097"/>
      <c r="F947" s="1098"/>
      <c r="G947" s="1099" t="s">
        <v>1</v>
      </c>
      <c r="H947" s="1102" t="str">
        <f>CONCATENATE('Result Entry'!$F$4,'Result Entry'!$I$4)</f>
        <v>2(A)</v>
      </c>
      <c r="I947" s="1100"/>
      <c r="J947" s="1100"/>
      <c r="K947" s="1100"/>
      <c r="L947" s="1100"/>
      <c r="M947" s="1101"/>
      <c r="N947" s="1059"/>
    </row>
    <row r="948" spans="1:14" s="114" customFormat="1" ht="19.5" customHeight="1" thickBot="1">
      <c r="A948" s="392"/>
      <c r="B948" s="393" t="s">
        <v>91</v>
      </c>
      <c r="C948" s="1103" t="s">
        <v>26</v>
      </c>
      <c r="D948" s="1104"/>
      <c r="E948" s="1104"/>
      <c r="F948" s="1105"/>
      <c r="G948" s="1106" t="s">
        <v>1</v>
      </c>
      <c r="H948" s="1107">
        <f>VLOOKUP($A937,'Result Entry'!$B$9:$EQ$108,9,0)</f>
        <v>0</v>
      </c>
      <c r="I948" s="1107"/>
      <c r="J948" s="1107"/>
      <c r="K948" s="1107"/>
      <c r="L948" s="1107"/>
      <c r="M948" s="1108"/>
      <c r="N948" s="1059"/>
    </row>
    <row r="949" spans="1:14" s="114" customFormat="1" ht="37.5" customHeight="1">
      <c r="A949" s="392"/>
      <c r="B949" s="394" t="s">
        <v>91</v>
      </c>
      <c r="C949" s="1005" t="s">
        <v>64</v>
      </c>
      <c r="D949" s="1038"/>
      <c r="E949" s="498" t="str">
        <f>'Result Entry'!$K$6</f>
        <v>First Test</v>
      </c>
      <c r="F949" s="499" t="str">
        <f>'Result Entry'!$L$6</f>
        <v>Second Test</v>
      </c>
      <c r="G949" s="499" t="str">
        <f>'Result Entry'!$M$6</f>
        <v>Third Test</v>
      </c>
      <c r="H949" s="1083" t="s">
        <v>65</v>
      </c>
      <c r="I949" s="1085" t="s">
        <v>183</v>
      </c>
      <c r="J949" s="493" t="s">
        <v>32</v>
      </c>
      <c r="K949" s="1039" t="s">
        <v>112</v>
      </c>
      <c r="L949" s="1040"/>
      <c r="M949" s="1084" t="s">
        <v>113</v>
      </c>
      <c r="N949" s="1059"/>
    </row>
    <row r="950" spans="1:14" s="114" customFormat="1" ht="22.5" customHeight="1" thickBot="1">
      <c r="A950" s="392"/>
      <c r="B950" s="394" t="s">
        <v>91</v>
      </c>
      <c r="C950" s="1041" t="s">
        <v>66</v>
      </c>
      <c r="D950" s="1042"/>
      <c r="E950" s="504">
        <f>'Result Entry'!$K$7</f>
        <v>10</v>
      </c>
      <c r="F950" s="505">
        <f>'Result Entry'!$L$7</f>
        <v>10</v>
      </c>
      <c r="G950" s="545">
        <f>'Result Entry'!$M$7</f>
        <v>10</v>
      </c>
      <c r="H950" s="506">
        <f>'Result Entry'!$R$7</f>
        <v>70</v>
      </c>
      <c r="I950" s="507">
        <f>SUM(E950:H950)</f>
        <v>100</v>
      </c>
      <c r="J950" s="508">
        <f>'Result Entry'!$V$7</f>
        <v>100</v>
      </c>
      <c r="K950" s="1043">
        <f>I950+J950</f>
        <v>200</v>
      </c>
      <c r="L950" s="1044"/>
      <c r="M950" s="1086" t="s">
        <v>36</v>
      </c>
      <c r="N950" s="1059"/>
    </row>
    <row r="951" spans="1:14" s="114" customFormat="1" ht="22.5" customHeight="1">
      <c r="A951" s="392"/>
      <c r="B951" s="394" t="s">
        <v>91</v>
      </c>
      <c r="C951" s="1045" t="str">
        <f>'Result Entry'!$K$3</f>
        <v>Hindi</v>
      </c>
      <c r="D951" s="1046"/>
      <c r="E951" s="500">
        <f>IF(OR(C951="",$I942="NSO"),"",VLOOKUP($A937,'Result Entry'!$B$9:$EQ$108,10,0))</f>
        <v>0</v>
      </c>
      <c r="F951" s="501">
        <f>IF(OR(C951="",$I942="NSO"),"",VLOOKUP($A937,'Result Entry'!$B$9:$EQ$108,11,0))</f>
        <v>0</v>
      </c>
      <c r="G951" s="544">
        <f>IF(OR(C951="",$I942="NSO"),"",VLOOKUP($A937,'Result Entry'!$B$9:$EQ$108,12,0))</f>
        <v>0</v>
      </c>
      <c r="H951" s="494">
        <f>IF(OR(C951="",$I942="NSO"),"",VLOOKUP($A937,'Result Entry'!$B$9:$EQ$108,17,0))</f>
        <v>0</v>
      </c>
      <c r="I951" s="395">
        <f t="shared" ref="I951:I955" si="72">SUM(E951:H951)</f>
        <v>0</v>
      </c>
      <c r="J951" s="495">
        <f>IF(OR(C951="",$I942="NSO"),"",VLOOKUP($A937,'Result Entry'!$B$9:$EQ$108,21,0))</f>
        <v>0</v>
      </c>
      <c r="K951" s="1047">
        <f>SUM(I951,J951)</f>
        <v>0</v>
      </c>
      <c r="L951" s="1048"/>
      <c r="M951" s="396" t="str">
        <f>IF(OR(C951="",$I942="NSO"),"",VLOOKUP($A937,'Result Entry'!$B$9:$EQ$108,24,0))</f>
        <v/>
      </c>
      <c r="N951" s="1059"/>
    </row>
    <row r="952" spans="1:14" s="114" customFormat="1" ht="22.5" customHeight="1">
      <c r="A952" s="392"/>
      <c r="B952" s="394" t="s">
        <v>91</v>
      </c>
      <c r="C952" s="990" t="str">
        <f>'Result Entry'!$Z$3</f>
        <v>Mathematics</v>
      </c>
      <c r="D952" s="1049"/>
      <c r="E952" s="502">
        <f>IF(OR(C952="",$I942="NSO"),"",VLOOKUP($A937,'Result Entry'!$B$9:$EQ$108,25,0))</f>
        <v>0</v>
      </c>
      <c r="F952" s="503">
        <f>IF(OR(C952="",$I942="NSO"),"",VLOOKUP($A937,'Result Entry'!$B$9:$EQ$108,26,0))</f>
        <v>0</v>
      </c>
      <c r="G952" s="542">
        <f>IF(OR(C952="",$I942="NSO"),"",VLOOKUP($A937,'Result Entry'!$B$9:$EQ$108,27,0))</f>
        <v>0</v>
      </c>
      <c r="H952" s="494">
        <f>IF(OR(C952="",$I942="NSO"),"",VLOOKUP($A937,'Result Entry'!$B$9:$EQ$108,32,0))</f>
        <v>0</v>
      </c>
      <c r="I952" s="395">
        <f t="shared" si="72"/>
        <v>0</v>
      </c>
      <c r="J952" s="495">
        <f>IF(OR(C952="",$I942="NSO"),"",VLOOKUP($A937,'Result Entry'!$B$9:$EQ$108,36,0))</f>
        <v>0</v>
      </c>
      <c r="K952" s="1050">
        <f t="shared" ref="K952:K957" si="73">SUM(I952,J952)</f>
        <v>0</v>
      </c>
      <c r="L952" s="1051"/>
      <c r="M952" s="396" t="str">
        <f>IF(OR(C952="",$I942="NSO"),"",VLOOKUP($A937,'Result Entry'!$B$9:$EQ$108,39,0))</f>
        <v/>
      </c>
      <c r="N952" s="1059"/>
    </row>
    <row r="953" spans="1:14" s="114" customFormat="1" ht="22.5" customHeight="1" thickBot="1">
      <c r="A953" s="392"/>
      <c r="B953" s="394" t="s">
        <v>91</v>
      </c>
      <c r="C953" s="1052" t="str">
        <f>'Result Entry'!$BD$3</f>
        <v>Env. Study</v>
      </c>
      <c r="D953" s="1053"/>
      <c r="E953" s="509">
        <f>IF(OR(C953="",$I942="NSO"),"",VLOOKUP($A937,'Result Entry'!$B$9:$EQ$108,55,0))</f>
        <v>0</v>
      </c>
      <c r="F953" s="510">
        <f>IF(OR(C953="",$I942="NSO"),"",VLOOKUP($A937,'Result Entry'!$B$9:$EQ$108,56,0))</f>
        <v>0</v>
      </c>
      <c r="G953" s="511">
        <f>IF(OR(C953="",$I942="NSO"),"",VLOOKUP($A937,'Result Entry'!$B$9:$EQ$108,57,0))</f>
        <v>0</v>
      </c>
      <c r="H953" s="512">
        <f>IF(OR(C951="",$I942="NSO"),"",VLOOKUP($A937,'Result Entry'!$B$9:$EQ$108,62,0))</f>
        <v>0</v>
      </c>
      <c r="I953" s="513">
        <f t="shared" si="72"/>
        <v>0</v>
      </c>
      <c r="J953" s="514">
        <f>IF(OR(C952="",$I942="NSO"),"",VLOOKUP($A937,'Result Entry'!$B$9:$EQ$108,66,0))</f>
        <v>0</v>
      </c>
      <c r="K953" s="1054">
        <f t="shared" si="73"/>
        <v>0</v>
      </c>
      <c r="L953" s="1055"/>
      <c r="M953" s="515" t="str">
        <f>IF(OR(C952="",$I942="NSO"),"",VLOOKUP($A937,'Result Entry'!$B$9:$EQ$108,69,0))</f>
        <v/>
      </c>
      <c r="N953" s="1059"/>
    </row>
    <row r="954" spans="1:14" s="114" customFormat="1" ht="22.5" customHeight="1">
      <c r="A954" s="392"/>
      <c r="B954" s="394" t="s">
        <v>91</v>
      </c>
      <c r="C954" s="1016" t="s">
        <v>66</v>
      </c>
      <c r="D954" s="1017"/>
      <c r="E954" s="519">
        <f>'Result Entry'!$AO$7</f>
        <v>5</v>
      </c>
      <c r="F954" s="520">
        <f>'Result Entry'!$AP$7</f>
        <v>5</v>
      </c>
      <c r="G954" s="541">
        <f>'Result Entry'!$AQ$7</f>
        <v>5</v>
      </c>
      <c r="H954" s="521">
        <f>'Result Entry'!$AV$7</f>
        <v>35</v>
      </c>
      <c r="I954" s="522">
        <f t="shared" si="72"/>
        <v>50</v>
      </c>
      <c r="J954" s="523">
        <f>'Result Entry'!$AZ$7</f>
        <v>50</v>
      </c>
      <c r="K954" s="1018">
        <f t="shared" si="73"/>
        <v>100</v>
      </c>
      <c r="L954" s="1019"/>
      <c r="M954" s="1087" t="s">
        <v>36</v>
      </c>
      <c r="N954" s="1059"/>
    </row>
    <row r="955" spans="1:14" s="114" customFormat="1" ht="22.5" customHeight="1" thickBot="1">
      <c r="A955" s="392"/>
      <c r="B955" s="394" t="s">
        <v>91</v>
      </c>
      <c r="C955" s="1012" t="str">
        <f>'Result Entry'!$AO$3</f>
        <v>English</v>
      </c>
      <c r="D955" s="1013"/>
      <c r="E955" s="517">
        <f>IF(OR(C955="",$I942="NSO"),"",VLOOKUP($A937,'Result Entry'!$B$9:$EQ$108,40,0))</f>
        <v>0</v>
      </c>
      <c r="F955" s="518">
        <f>IF(OR(C955="",$I942="NSO"),"",VLOOKUP($A937,'Result Entry'!$B$9:$EQ$108,41,0))</f>
        <v>0</v>
      </c>
      <c r="G955" s="546">
        <f>IF(OR(C955="",$I942="NSO"),"",VLOOKUP($A937,'Result Entry'!$B$9:$EQ$108,42,0))</f>
        <v>0</v>
      </c>
      <c r="H955" s="401">
        <f>IF(OR(C955="",$I942="NSO"),"",VLOOKUP($A937,'Result Entry'!$B$9:$EQ$108,47,0))</f>
        <v>0</v>
      </c>
      <c r="I955" s="496">
        <f t="shared" si="72"/>
        <v>0</v>
      </c>
      <c r="J955" s="497">
        <f>IF(OR(C955="",$I942="NSO"),"",VLOOKUP($A937,'Result Entry'!$B$9:$EQ$108,51,0))</f>
        <v>0</v>
      </c>
      <c r="K955" s="1014">
        <f t="shared" si="73"/>
        <v>0</v>
      </c>
      <c r="L955" s="1015"/>
      <c r="M955" s="516" t="str">
        <f>IF(OR(C955="",$I942="NSO"),"",VLOOKUP($A937,'Result Entry'!$B$9:$EQ$108,54,0))</f>
        <v/>
      </c>
      <c r="N955" s="1059"/>
    </row>
    <row r="956" spans="1:14" s="114" customFormat="1" ht="22.5" customHeight="1">
      <c r="A956" s="392"/>
      <c r="B956" s="394" t="s">
        <v>91</v>
      </c>
      <c r="C956" s="1016" t="s">
        <v>66</v>
      </c>
      <c r="D956" s="1017"/>
      <c r="E956" s="519">
        <f>'Result Entry'!$BS$7</f>
        <v>10</v>
      </c>
      <c r="F956" s="520">
        <f>'Result Entry'!$BT$7</f>
        <v>10</v>
      </c>
      <c r="G956" s="541">
        <f>'Result Entry'!$BU$7</f>
        <v>10</v>
      </c>
      <c r="H956" s="521">
        <f>'Result Entry'!$BZ$7</f>
        <v>70</v>
      </c>
      <c r="I956" s="522">
        <f>SUM(E956:H956)</f>
        <v>100</v>
      </c>
      <c r="J956" s="523">
        <f>'Result Entry'!$CD$7</f>
        <v>100</v>
      </c>
      <c r="K956" s="1018">
        <f t="shared" si="73"/>
        <v>200</v>
      </c>
      <c r="L956" s="1019"/>
      <c r="M956" s="1087" t="s">
        <v>36</v>
      </c>
      <c r="N956" s="1059"/>
    </row>
    <row r="957" spans="1:14" s="114" customFormat="1" ht="22.5" customHeight="1" thickBot="1">
      <c r="A957" s="392"/>
      <c r="B957" s="394" t="s">
        <v>91</v>
      </c>
      <c r="C957" s="1012" t="str">
        <f>'Result Entry'!$BS$3</f>
        <v>Sanskrit/Urdu</v>
      </c>
      <c r="D957" s="1013"/>
      <c r="E957" s="517">
        <f>IF(OR(C957="",$I942="NSO"),"",VLOOKUP($A937,'Result Entry'!$B$9:$EQ$108,70,0))</f>
        <v>0</v>
      </c>
      <c r="F957" s="518">
        <f>IF(OR(C957="",$I942="NSO"),"",VLOOKUP($A937,'Result Entry'!$B$9:$EQ$108,71,0))</f>
        <v>0</v>
      </c>
      <c r="G957" s="546">
        <f>IF(OR(C957="",$I942="NSO"),"",VLOOKUP($A937,'Result Entry'!$B$9:$EQ$108,72,0))</f>
        <v>0</v>
      </c>
      <c r="H957" s="401">
        <f>IF(OR(C957="",$I942="NSO"),"",VLOOKUP($A937,'Result Entry'!$B$9:$EQ$108,77,0))</f>
        <v>0</v>
      </c>
      <c r="I957" s="496">
        <f t="shared" ref="I957" si="74">SUM(E957:H957)</f>
        <v>0</v>
      </c>
      <c r="J957" s="497">
        <f>IF(OR(C957="",$I942="NSO"),"",VLOOKUP($A937,'Result Entry'!$B$9:$EQ$108,81,0))</f>
        <v>0</v>
      </c>
      <c r="K957" s="1014">
        <f t="shared" si="73"/>
        <v>0</v>
      </c>
      <c r="L957" s="1015"/>
      <c r="M957" s="516" t="str">
        <f>IF(OR(C957="",$I942="NSO"),"",VLOOKUP($A937,'Result Entry'!$B$9:$EQ$108,84,0))</f>
        <v/>
      </c>
      <c r="N957" s="1059"/>
    </row>
    <row r="958" spans="1:14" s="114" customFormat="1" ht="14.25" customHeight="1" thickBot="1">
      <c r="A958" s="392"/>
      <c r="B958" s="394" t="s">
        <v>91</v>
      </c>
      <c r="C958" s="1020"/>
      <c r="D958" s="1021"/>
      <c r="E958" s="1021"/>
      <c r="F958" s="1021"/>
      <c r="G958" s="1021"/>
      <c r="H958" s="1021"/>
      <c r="I958" s="1021"/>
      <c r="J958" s="1021"/>
      <c r="K958" s="1021"/>
      <c r="L958" s="1021"/>
      <c r="M958" s="1022"/>
      <c r="N958" s="1059"/>
    </row>
    <row r="959" spans="1:14" s="114" customFormat="1" ht="39" customHeight="1">
      <c r="A959" s="392"/>
      <c r="B959" s="394" t="s">
        <v>91</v>
      </c>
      <c r="C959" s="1023" t="s">
        <v>114</v>
      </c>
      <c r="D959" s="1024"/>
      <c r="E959" s="1025"/>
      <c r="F959" s="1029" t="s">
        <v>115</v>
      </c>
      <c r="G959" s="1029"/>
      <c r="H959" s="1030" t="s">
        <v>116</v>
      </c>
      <c r="I959" s="1031"/>
      <c r="J959" s="397" t="s">
        <v>51</v>
      </c>
      <c r="K959" s="524" t="s">
        <v>117</v>
      </c>
      <c r="L959" s="543" t="s">
        <v>49</v>
      </c>
      <c r="M959" s="1089" t="s">
        <v>53</v>
      </c>
      <c r="N959" s="1059"/>
    </row>
    <row r="960" spans="1:14" s="114" customFormat="1" ht="18.75" customHeight="1" thickBot="1">
      <c r="A960" s="392"/>
      <c r="B960" s="394" t="s">
        <v>91</v>
      </c>
      <c r="C960" s="1026"/>
      <c r="D960" s="1027"/>
      <c r="E960" s="1028"/>
      <c r="F960" s="1109">
        <f>IF(OR($I942="",$I942="NSO"),"",VLOOKUP($A937,'Result Entry'!$B$9:$EQ$108,120,0))</f>
        <v>900</v>
      </c>
      <c r="G960" s="1110"/>
      <c r="H960" s="1109">
        <f>IF(OR($I942="",$I942="NSO"),"",VLOOKUP($A937,'Result Entry'!$B$9:$EQ$108,121,0))</f>
        <v>0</v>
      </c>
      <c r="I960" s="1110"/>
      <c r="J960" s="1111">
        <f>IF(OR($I942="",$I942="NSO"),"",VLOOKUP($A937,'Result Entry'!$B$9:$EQ$108,122,0))</f>
        <v>0</v>
      </c>
      <c r="K960" s="1112" t="str">
        <f>IF(OR($I942="",$I942="NSO"),"",VLOOKUP($A937,'Result Entry'!$B$9:$EQ$108,123,0))</f>
        <v/>
      </c>
      <c r="L960" s="1088" t="str">
        <f>IF(OR($I942="",$I942="NSO"),"",VLOOKUP($A937,'Result Entry'!$B$9:$EQ$108,124,0))</f>
        <v/>
      </c>
      <c r="M960" s="1113" t="str">
        <f>IF(OR($I942="",$I942="NSO"),"",VLOOKUP($A937,'Result Entry'!$B$9:$EQ$108,126,0))</f>
        <v/>
      </c>
      <c r="N960" s="1059"/>
    </row>
    <row r="961" spans="1:14" s="114" customFormat="1" ht="18.75" customHeight="1" thickBot="1">
      <c r="A961" s="392"/>
      <c r="B961" s="393" t="s">
        <v>91</v>
      </c>
      <c r="C961" s="1032"/>
      <c r="D961" s="1033"/>
      <c r="E961" s="1033"/>
      <c r="F961" s="1033"/>
      <c r="G961" s="1033"/>
      <c r="H961" s="1034"/>
      <c r="I961" s="1150" t="s">
        <v>71</v>
      </c>
      <c r="J961" s="1151"/>
      <c r="K961" s="1152">
        <f>IF(OR($I942="",$I942="NSO"),"",VLOOKUP($A937,'Result Entry'!$B$9:$EQ$108,117,0))</f>
        <v>0</v>
      </c>
      <c r="L961" s="1153" t="s">
        <v>90</v>
      </c>
      <c r="M961" s="1154"/>
      <c r="N961" s="1059"/>
    </row>
    <row r="962" spans="1:14" s="114" customFormat="1" ht="18.75" customHeight="1" thickBot="1">
      <c r="A962" s="392"/>
      <c r="B962" s="393" t="s">
        <v>91</v>
      </c>
      <c r="C962" s="1035" t="s">
        <v>70</v>
      </c>
      <c r="D962" s="1036"/>
      <c r="E962" s="1036"/>
      <c r="F962" s="1036"/>
      <c r="G962" s="1036"/>
      <c r="H962" s="1037"/>
      <c r="I962" s="1155" t="s">
        <v>72</v>
      </c>
      <c r="J962" s="1156"/>
      <c r="K962" s="1157">
        <f>IF(OR($I942="",$I942="NSO"),"",VLOOKUP($A937,'Result Entry'!$B$9:$EQ$108,118,0))</f>
        <v>0</v>
      </c>
      <c r="L962" s="1158" t="str">
        <f>IF(OR($I942="",$I942="NSO"),"",VLOOKUP($A937,'Result Entry'!$B$9:$EQ$108,119,0))</f>
        <v/>
      </c>
      <c r="M962" s="1159"/>
      <c r="N962" s="1059"/>
    </row>
    <row r="963" spans="1:14" s="114" customFormat="1" ht="18.75" customHeight="1" thickBot="1">
      <c r="A963" s="392"/>
      <c r="B963" s="393" t="s">
        <v>91</v>
      </c>
      <c r="C963" s="981" t="s">
        <v>64</v>
      </c>
      <c r="D963" s="982"/>
      <c r="E963" s="983"/>
      <c r="F963" s="984" t="s">
        <v>67</v>
      </c>
      <c r="G963" s="985"/>
      <c r="H963" s="398" t="s">
        <v>57</v>
      </c>
      <c r="I963" s="986" t="s">
        <v>73</v>
      </c>
      <c r="J963" s="987"/>
      <c r="K963" s="988">
        <f>IF(OR($I942="",$I942="NSO"),"",VLOOKUP($A937,'Result Entry'!$B$9:$EQ$108,127,0))</f>
        <v>0</v>
      </c>
      <c r="L963" s="988"/>
      <c r="M963" s="989"/>
      <c r="N963" s="1059"/>
    </row>
    <row r="964" spans="1:14" s="114" customFormat="1" ht="18.75" customHeight="1">
      <c r="A964" s="392"/>
      <c r="B964" s="393" t="s">
        <v>91</v>
      </c>
      <c r="C964" s="1096" t="str">
        <f>'Result Entry'!$CH$3</f>
        <v>WORK EXP.</v>
      </c>
      <c r="D964" s="1097"/>
      <c r="E964" s="1125"/>
      <c r="F964" s="1115" t="str">
        <f>IF(OR(C964="",$I942="NSO"),"",VLOOKUP($A937,'Result Entry'!$B$9:$EQ$108,134,0))</f>
        <v>0/100</v>
      </c>
      <c r="G964" s="1125"/>
      <c r="H964" s="1126" t="str">
        <f>IF(OR(C964="",$I942="NSO"),"",VLOOKUP($A937,'Result Entry'!$B$9:$EQ$108,92,0))</f>
        <v/>
      </c>
      <c r="I964" s="991" t="s">
        <v>93</v>
      </c>
      <c r="J964" s="992"/>
      <c r="K964" s="993">
        <f>'Result Entry'!$U$2</f>
        <v>45070</v>
      </c>
      <c r="L964" s="994"/>
      <c r="M964" s="995"/>
      <c r="N964" s="1059"/>
    </row>
    <row r="965" spans="1:14" s="114" customFormat="1" ht="18.75" customHeight="1">
      <c r="A965" s="392"/>
      <c r="B965" s="393" t="s">
        <v>91</v>
      </c>
      <c r="C965" s="1096" t="str">
        <f>'Result Entry'!$CP$3</f>
        <v>ART EDU.</v>
      </c>
      <c r="D965" s="1097"/>
      <c r="E965" s="1125"/>
      <c r="F965" s="1115" t="str">
        <f>IF(OR(C965="",$I942="NSO"),"",VLOOKUP($A937,'Result Entry'!$B$9:$EQ$108,138,0))</f>
        <v>0/100</v>
      </c>
      <c r="G965" s="1125"/>
      <c r="H965" s="1127" t="str">
        <f>IF(OR(C965="",$I942="NSO"),"",VLOOKUP($A937,'Result Entry'!$B$9:$EQ$108,100,0))</f>
        <v/>
      </c>
      <c r="I965" s="996"/>
      <c r="J965" s="997"/>
      <c r="K965" s="997"/>
      <c r="L965" s="997"/>
      <c r="M965" s="998"/>
      <c r="N965" s="1059"/>
    </row>
    <row r="966" spans="1:14" s="114" customFormat="1" ht="18.75" customHeight="1">
      <c r="A966" s="392"/>
      <c r="B966" s="393"/>
      <c r="C966" s="1096" t="str">
        <f>'Result Entry'!$CX$3</f>
        <v>H&amp;P. EDU.</v>
      </c>
      <c r="D966" s="1097"/>
      <c r="E966" s="1125"/>
      <c r="F966" s="1115" t="str">
        <f>IF(OR(C966="",$I942="NSO"),"",VLOOKUP($A937,'Result Entry'!$B$9:$EQ$108,142,0))</f>
        <v>0/100</v>
      </c>
      <c r="G966" s="1125"/>
      <c r="H966" s="1127" t="str">
        <f>IF(OR(C966="",$I942="NSO"),"",VLOOKUP($A937,'Result Entry'!$B$9:$EQ$108,108,0))</f>
        <v/>
      </c>
      <c r="I966" s="999"/>
      <c r="J966" s="1000"/>
      <c r="K966" s="1000"/>
      <c r="L966" s="1000"/>
      <c r="M966" s="1001"/>
      <c r="N966" s="1059"/>
    </row>
    <row r="967" spans="1:14" s="114" customFormat="1" ht="23.25" customHeight="1" thickBot="1">
      <c r="A967" s="392"/>
      <c r="B967" s="393" t="s">
        <v>91</v>
      </c>
      <c r="C967" s="1128">
        <f>'Result Entry'!$DF$3</f>
        <v>0</v>
      </c>
      <c r="D967" s="1129"/>
      <c r="E967" s="1130"/>
      <c r="F967" s="1115" t="str">
        <f>IF(OR(C967="",$I942="NSO"),"",VLOOKUP($A937,'Result Entry'!$B$9:$EQ$108,146,0))</f>
        <v>0/0</v>
      </c>
      <c r="G967" s="1125"/>
      <c r="H967" s="1131" t="str">
        <f>IF(OR(C967="",$I942="NSO"),"",VLOOKUP($A937,'Result Entry'!$B$9:$EQ$108,116,0))</f>
        <v/>
      </c>
      <c r="I967" s="1135" t="s">
        <v>86</v>
      </c>
      <c r="J967" s="1136"/>
      <c r="K967" s="1137"/>
      <c r="L967" s="1138"/>
      <c r="M967" s="1139"/>
      <c r="N967" s="1059"/>
    </row>
    <row r="968" spans="1:14" s="114" customFormat="1" ht="23.25" customHeight="1">
      <c r="A968" s="392"/>
      <c r="B968" s="393" t="s">
        <v>91</v>
      </c>
      <c r="C968" s="1005" t="s">
        <v>74</v>
      </c>
      <c r="D968" s="1006"/>
      <c r="E968" s="1006"/>
      <c r="F968" s="1006"/>
      <c r="G968" s="1006"/>
      <c r="H968" s="1007"/>
      <c r="I968" s="1143" t="s">
        <v>184</v>
      </c>
      <c r="J968" s="1144"/>
      <c r="K968" s="1140"/>
      <c r="L968" s="1141"/>
      <c r="M968" s="1142"/>
      <c r="N968" s="1059"/>
    </row>
    <row r="969" spans="1:14" s="114" customFormat="1" ht="23.25" customHeight="1">
      <c r="A969" s="392"/>
      <c r="B969" s="393" t="s">
        <v>91</v>
      </c>
      <c r="C969" s="399" t="s">
        <v>37</v>
      </c>
      <c r="D969" s="1008" t="s">
        <v>80</v>
      </c>
      <c r="E969" s="1009"/>
      <c r="F969" s="1008" t="s">
        <v>81</v>
      </c>
      <c r="G969" s="1010"/>
      <c r="H969" s="1011"/>
      <c r="I969" s="1145" t="s">
        <v>185</v>
      </c>
      <c r="J969" s="1146"/>
      <c r="K969" s="1002"/>
      <c r="L969" s="1003"/>
      <c r="M969" s="1004"/>
      <c r="N969" s="1059"/>
    </row>
    <row r="970" spans="1:14" s="114" customFormat="1" ht="18.75" customHeight="1">
      <c r="A970" s="392"/>
      <c r="B970" s="393" t="s">
        <v>91</v>
      </c>
      <c r="C970" s="1114" t="s">
        <v>75</v>
      </c>
      <c r="D970" s="1115" t="s">
        <v>164</v>
      </c>
      <c r="E970" s="1116"/>
      <c r="F970" s="1115" t="s">
        <v>82</v>
      </c>
      <c r="G970" s="1117"/>
      <c r="H970" s="1118"/>
      <c r="I970" s="971" t="s">
        <v>87</v>
      </c>
      <c r="J970" s="972"/>
      <c r="K970" s="972"/>
      <c r="L970" s="972"/>
      <c r="M970" s="973"/>
      <c r="N970" s="1059"/>
    </row>
    <row r="971" spans="1:14" s="114" customFormat="1" ht="18.75" customHeight="1">
      <c r="A971" s="392"/>
      <c r="B971" s="393" t="s">
        <v>91</v>
      </c>
      <c r="C971" s="1119" t="s">
        <v>76</v>
      </c>
      <c r="D971" s="1115" t="s">
        <v>165</v>
      </c>
      <c r="E971" s="1116"/>
      <c r="F971" s="1115" t="s">
        <v>83</v>
      </c>
      <c r="G971" s="1117"/>
      <c r="H971" s="1118"/>
      <c r="I971" s="974"/>
      <c r="J971" s="975"/>
      <c r="K971" s="975"/>
      <c r="L971" s="975"/>
      <c r="M971" s="976"/>
      <c r="N971" s="1059"/>
    </row>
    <row r="972" spans="1:14" s="114" customFormat="1" ht="18.75" customHeight="1">
      <c r="A972" s="392"/>
      <c r="B972" s="393" t="s">
        <v>91</v>
      </c>
      <c r="C972" s="1119" t="s">
        <v>78</v>
      </c>
      <c r="D972" s="1115" t="s">
        <v>166</v>
      </c>
      <c r="E972" s="1116"/>
      <c r="F972" s="1115" t="s">
        <v>84</v>
      </c>
      <c r="G972" s="1117"/>
      <c r="H972" s="1118"/>
      <c r="I972" s="974"/>
      <c r="J972" s="975"/>
      <c r="K972" s="975"/>
      <c r="L972" s="975"/>
      <c r="M972" s="976"/>
      <c r="N972" s="1059"/>
    </row>
    <row r="973" spans="1:14" s="114" customFormat="1" ht="18.75" customHeight="1">
      <c r="A973" s="392"/>
      <c r="B973" s="393" t="s">
        <v>91</v>
      </c>
      <c r="C973" s="1119" t="s">
        <v>77</v>
      </c>
      <c r="D973" s="1115" t="s">
        <v>167</v>
      </c>
      <c r="E973" s="1116"/>
      <c r="F973" s="1115" t="s">
        <v>169</v>
      </c>
      <c r="G973" s="1117"/>
      <c r="H973" s="1118"/>
      <c r="I973" s="977"/>
      <c r="J973" s="978"/>
      <c r="K973" s="978"/>
      <c r="L973" s="978"/>
      <c r="M973" s="979"/>
      <c r="N973" s="1059"/>
    </row>
    <row r="974" spans="1:14" s="114" customFormat="1" ht="18.75" customHeight="1" thickBot="1">
      <c r="A974" s="392"/>
      <c r="B974" s="400" t="s">
        <v>91</v>
      </c>
      <c r="C974" s="1120" t="s">
        <v>79</v>
      </c>
      <c r="D974" s="1121" t="s">
        <v>168</v>
      </c>
      <c r="E974" s="1122"/>
      <c r="F974" s="1121" t="s">
        <v>85</v>
      </c>
      <c r="G974" s="1123"/>
      <c r="H974" s="1124"/>
      <c r="I974" s="1132" t="s">
        <v>118</v>
      </c>
      <c r="J974" s="1133"/>
      <c r="K974" s="1133"/>
      <c r="L974" s="1133"/>
      <c r="M974" s="1134"/>
      <c r="N974" s="1059"/>
    </row>
    <row r="975" spans="1:14" s="114" customFormat="1" ht="11.25" customHeight="1" thickBot="1">
      <c r="A975" s="980"/>
      <c r="B975" s="980"/>
      <c r="C975" s="980"/>
      <c r="D975" s="980"/>
      <c r="E975" s="980"/>
      <c r="F975" s="980"/>
      <c r="G975" s="980"/>
      <c r="H975" s="980"/>
      <c r="I975" s="980"/>
      <c r="J975" s="980"/>
      <c r="K975" s="980"/>
      <c r="L975" s="980"/>
      <c r="M975" s="980"/>
      <c r="N975" s="1059"/>
    </row>
    <row r="976" spans="1:14" s="391" customFormat="1" ht="25.5" customHeight="1" thickBot="1">
      <c r="A976" s="403">
        <f>A937+1</f>
        <v>26</v>
      </c>
      <c r="B976" s="1056" t="str">
        <f>B937</f>
        <v>Department Of Sanskrit Education, Rajasthan</v>
      </c>
      <c r="C976" s="1057"/>
      <c r="D976" s="1057"/>
      <c r="E976" s="1057"/>
      <c r="F976" s="1057"/>
      <c r="G976" s="1057"/>
      <c r="H976" s="1057"/>
      <c r="I976" s="1057"/>
      <c r="J976" s="1057"/>
      <c r="K976" s="1057"/>
      <c r="L976" s="1057"/>
      <c r="M976" s="1058"/>
      <c r="N976" s="1059"/>
    </row>
    <row r="977" spans="1:14" ht="60" customHeight="1">
      <c r="A977" s="15"/>
      <c r="B977" s="1060">
        <f>IF(I981&gt;0,CONCATENATE(C981,I981),0)</f>
        <v>0</v>
      </c>
      <c r="C977" s="1062"/>
      <c r="D977" s="1064" t="str">
        <f>Master!$E$8</f>
        <v>Govt.Sr.Sec.Sch. Raimalwada</v>
      </c>
      <c r="E977" s="1065"/>
      <c r="F977" s="1065"/>
      <c r="G977" s="1065"/>
      <c r="H977" s="1065"/>
      <c r="I977" s="1065"/>
      <c r="J977" s="1065"/>
      <c r="K977" s="1065"/>
      <c r="L977" s="1065"/>
      <c r="M977" s="1066"/>
      <c r="N977" s="1059"/>
    </row>
    <row r="978" spans="1:14" ht="35.25" customHeight="1" thickBot="1">
      <c r="A978" s="15"/>
      <c r="B978" s="1061"/>
      <c r="C978" s="1063"/>
      <c r="D978" s="1067" t="str">
        <f>Master!$E$11</f>
        <v>P.S.-Bapini (Jodhpur)</v>
      </c>
      <c r="E978" s="1067"/>
      <c r="F978" s="1067"/>
      <c r="G978" s="1067"/>
      <c r="H978" s="1067"/>
      <c r="I978" s="1067"/>
      <c r="J978" s="1067"/>
      <c r="K978" s="1067"/>
      <c r="L978" s="1067"/>
      <c r="M978" s="1068"/>
      <c r="N978" s="1059"/>
    </row>
    <row r="979" spans="1:14" ht="31.5" customHeight="1">
      <c r="A979" s="15"/>
      <c r="B979" s="402"/>
      <c r="C979" s="1069" t="s">
        <v>60</v>
      </c>
      <c r="D979" s="1070"/>
      <c r="E979" s="1070"/>
      <c r="F979" s="1070"/>
      <c r="G979" s="1070"/>
      <c r="H979" s="1070"/>
      <c r="I979" s="1071"/>
      <c r="J979" s="1072" t="s">
        <v>88</v>
      </c>
      <c r="K979" s="1072"/>
      <c r="L979" s="1073">
        <f>Master!$E$14</f>
        <v>810000000</v>
      </c>
      <c r="M979" s="1074"/>
      <c r="N979" s="1059"/>
    </row>
    <row r="980" spans="1:14" ht="18" customHeight="1" thickBot="1">
      <c r="A980" s="15"/>
      <c r="B980" s="188"/>
      <c r="C980" s="1069"/>
      <c r="D980" s="1070"/>
      <c r="E980" s="1070"/>
      <c r="F980" s="1070"/>
      <c r="G980" s="1070"/>
      <c r="H980" s="1070"/>
      <c r="I980" s="1071"/>
      <c r="J980" s="1075" t="s">
        <v>61</v>
      </c>
      <c r="K980" s="1076"/>
      <c r="L980" s="1079" t="str">
        <f>Master!$E$6</f>
        <v>2022-23</v>
      </c>
      <c r="M980" s="1080"/>
      <c r="N980" s="1059"/>
    </row>
    <row r="981" spans="1:14" ht="20.25" customHeight="1" thickBot="1">
      <c r="A981" s="15"/>
      <c r="B981" s="188"/>
      <c r="C981" s="1160" t="s">
        <v>119</v>
      </c>
      <c r="D981" s="1161"/>
      <c r="E981" s="1161"/>
      <c r="F981" s="1161"/>
      <c r="G981" s="1161"/>
      <c r="H981" s="1161"/>
      <c r="I981" s="1162">
        <f>VLOOKUP($A976,'Result Entry'!$B$9:$F$108,5,0)</f>
        <v>0</v>
      </c>
      <c r="J981" s="1077"/>
      <c r="K981" s="1078"/>
      <c r="L981" s="1081"/>
      <c r="M981" s="1082"/>
      <c r="N981" s="1059"/>
    </row>
    <row r="982" spans="1:14" s="114" customFormat="1" ht="19.5" customHeight="1">
      <c r="A982" s="392"/>
      <c r="B982" s="393" t="s">
        <v>91</v>
      </c>
      <c r="C982" s="1090" t="s">
        <v>21</v>
      </c>
      <c r="D982" s="1091"/>
      <c r="E982" s="1091"/>
      <c r="F982" s="1092"/>
      <c r="G982" s="1093" t="s">
        <v>1</v>
      </c>
      <c r="H982" s="1094">
        <f>VLOOKUP($A976,'Result Entry'!$B$9:$EQ$108,3,0)</f>
        <v>0</v>
      </c>
      <c r="I982" s="1094"/>
      <c r="J982" s="1094"/>
      <c r="K982" s="1094"/>
      <c r="L982" s="1094"/>
      <c r="M982" s="1095"/>
      <c r="N982" s="1059"/>
    </row>
    <row r="983" spans="1:14" s="114" customFormat="1" ht="19.5" customHeight="1">
      <c r="A983" s="392"/>
      <c r="B983" s="393" t="s">
        <v>91</v>
      </c>
      <c r="C983" s="1096" t="s">
        <v>23</v>
      </c>
      <c r="D983" s="1097"/>
      <c r="E983" s="1097"/>
      <c r="F983" s="1098"/>
      <c r="G983" s="1099" t="s">
        <v>1</v>
      </c>
      <c r="H983" s="1100">
        <f>VLOOKUP($A976,'Result Entry'!$B$9:$EQ$108,6,0)</f>
        <v>0</v>
      </c>
      <c r="I983" s="1100"/>
      <c r="J983" s="1100"/>
      <c r="K983" s="1100"/>
      <c r="L983" s="1100"/>
      <c r="M983" s="1101"/>
      <c r="N983" s="1059"/>
    </row>
    <row r="984" spans="1:14" s="114" customFormat="1" ht="19.5" customHeight="1">
      <c r="A984" s="392"/>
      <c r="B984" s="393" t="s">
        <v>91</v>
      </c>
      <c r="C984" s="1096" t="s">
        <v>24</v>
      </c>
      <c r="D984" s="1097"/>
      <c r="E984" s="1097"/>
      <c r="F984" s="1098"/>
      <c r="G984" s="1099" t="s">
        <v>1</v>
      </c>
      <c r="H984" s="1100">
        <f>VLOOKUP($A976,'Result Entry'!$B$9:$EQ$108,7,0)</f>
        <v>0</v>
      </c>
      <c r="I984" s="1100"/>
      <c r="J984" s="1100"/>
      <c r="K984" s="1100"/>
      <c r="L984" s="1100"/>
      <c r="M984" s="1101"/>
      <c r="N984" s="1059"/>
    </row>
    <row r="985" spans="1:14" s="114" customFormat="1" ht="19.5" customHeight="1">
      <c r="A985" s="392"/>
      <c r="B985" s="393" t="s">
        <v>91</v>
      </c>
      <c r="C985" s="1096" t="s">
        <v>62</v>
      </c>
      <c r="D985" s="1097"/>
      <c r="E985" s="1097"/>
      <c r="F985" s="1098"/>
      <c r="G985" s="1099" t="s">
        <v>1</v>
      </c>
      <c r="H985" s="1100">
        <f>VLOOKUP($A976,'Result Entry'!$B$9:$EQ$108,8,0)</f>
        <v>0</v>
      </c>
      <c r="I985" s="1100"/>
      <c r="J985" s="1100"/>
      <c r="K985" s="1100"/>
      <c r="L985" s="1100"/>
      <c r="M985" s="1101"/>
      <c r="N985" s="1059"/>
    </row>
    <row r="986" spans="1:14" s="114" customFormat="1" ht="19.5" customHeight="1">
      <c r="A986" s="392"/>
      <c r="B986" s="393" t="s">
        <v>91</v>
      </c>
      <c r="C986" s="1096" t="s">
        <v>63</v>
      </c>
      <c r="D986" s="1097"/>
      <c r="E986" s="1097"/>
      <c r="F986" s="1098"/>
      <c r="G986" s="1099" t="s">
        <v>1</v>
      </c>
      <c r="H986" s="1102" t="str">
        <f>CONCATENATE('Result Entry'!$F$4,'Result Entry'!$I$4)</f>
        <v>2(A)</v>
      </c>
      <c r="I986" s="1100"/>
      <c r="J986" s="1100"/>
      <c r="K986" s="1100"/>
      <c r="L986" s="1100"/>
      <c r="M986" s="1101"/>
      <c r="N986" s="1059"/>
    </row>
    <row r="987" spans="1:14" s="114" customFormat="1" ht="19.5" customHeight="1" thickBot="1">
      <c r="A987" s="392"/>
      <c r="B987" s="393" t="s">
        <v>91</v>
      </c>
      <c r="C987" s="1103" t="s">
        <v>26</v>
      </c>
      <c r="D987" s="1104"/>
      <c r="E987" s="1104"/>
      <c r="F987" s="1105"/>
      <c r="G987" s="1106" t="s">
        <v>1</v>
      </c>
      <c r="H987" s="1107">
        <f>VLOOKUP($A976,'Result Entry'!$B$9:$EQ$108,9,0)</f>
        <v>0</v>
      </c>
      <c r="I987" s="1107"/>
      <c r="J987" s="1107"/>
      <c r="K987" s="1107"/>
      <c r="L987" s="1107"/>
      <c r="M987" s="1108"/>
      <c r="N987" s="1059"/>
    </row>
    <row r="988" spans="1:14" s="114" customFormat="1" ht="37.5" customHeight="1">
      <c r="A988" s="392"/>
      <c r="B988" s="394" t="s">
        <v>91</v>
      </c>
      <c r="C988" s="1005" t="s">
        <v>64</v>
      </c>
      <c r="D988" s="1038"/>
      <c r="E988" s="498" t="str">
        <f>'Result Entry'!$K$6</f>
        <v>First Test</v>
      </c>
      <c r="F988" s="499" t="str">
        <f>'Result Entry'!$L$6</f>
        <v>Second Test</v>
      </c>
      <c r="G988" s="499" t="str">
        <f>'Result Entry'!$M$6</f>
        <v>Third Test</v>
      </c>
      <c r="H988" s="1083" t="s">
        <v>65</v>
      </c>
      <c r="I988" s="1085" t="s">
        <v>183</v>
      </c>
      <c r="J988" s="493" t="s">
        <v>32</v>
      </c>
      <c r="K988" s="1039" t="s">
        <v>112</v>
      </c>
      <c r="L988" s="1040"/>
      <c r="M988" s="1084" t="s">
        <v>113</v>
      </c>
      <c r="N988" s="1059"/>
    </row>
    <row r="989" spans="1:14" s="114" customFormat="1" ht="22.5" customHeight="1" thickBot="1">
      <c r="A989" s="392"/>
      <c r="B989" s="394" t="s">
        <v>91</v>
      </c>
      <c r="C989" s="1041" t="s">
        <v>66</v>
      </c>
      <c r="D989" s="1042"/>
      <c r="E989" s="504">
        <f>'Result Entry'!$K$7</f>
        <v>10</v>
      </c>
      <c r="F989" s="505">
        <f>'Result Entry'!$L$7</f>
        <v>10</v>
      </c>
      <c r="G989" s="545">
        <f>'Result Entry'!$M$7</f>
        <v>10</v>
      </c>
      <c r="H989" s="506">
        <f>'Result Entry'!$R$7</f>
        <v>70</v>
      </c>
      <c r="I989" s="507">
        <f>SUM(E989:H989)</f>
        <v>100</v>
      </c>
      <c r="J989" s="508">
        <f>'Result Entry'!$V$7</f>
        <v>100</v>
      </c>
      <c r="K989" s="1043">
        <f>I989+J989</f>
        <v>200</v>
      </c>
      <c r="L989" s="1044"/>
      <c r="M989" s="1086" t="s">
        <v>36</v>
      </c>
      <c r="N989" s="1059"/>
    </row>
    <row r="990" spans="1:14" s="114" customFormat="1" ht="22.5" customHeight="1">
      <c r="A990" s="392"/>
      <c r="B990" s="394" t="s">
        <v>91</v>
      </c>
      <c r="C990" s="1045" t="str">
        <f>'Result Entry'!$K$3</f>
        <v>Hindi</v>
      </c>
      <c r="D990" s="1046"/>
      <c r="E990" s="500">
        <f>IF(OR(C990="",$I981="NSO"),"",VLOOKUP($A976,'Result Entry'!$B$9:$EQ$108,10,0))</f>
        <v>0</v>
      </c>
      <c r="F990" s="501">
        <f>IF(OR(C990="",$I981="NSO"),"",VLOOKUP($A976,'Result Entry'!$B$9:$EQ$108,11,0))</f>
        <v>0</v>
      </c>
      <c r="G990" s="544">
        <f>IF(OR(C990="",$I981="NSO"),"",VLOOKUP($A976,'Result Entry'!$B$9:$EQ$108,12,0))</f>
        <v>0</v>
      </c>
      <c r="H990" s="494">
        <f>IF(OR(C990="",$I981="NSO"),"",VLOOKUP($A976,'Result Entry'!$B$9:$EQ$108,17,0))</f>
        <v>0</v>
      </c>
      <c r="I990" s="395">
        <f t="shared" ref="I990:I994" si="75">SUM(E990:H990)</f>
        <v>0</v>
      </c>
      <c r="J990" s="495">
        <f>IF(OR(C990="",$I981="NSO"),"",VLOOKUP($A976,'Result Entry'!$B$9:$EQ$108,21,0))</f>
        <v>0</v>
      </c>
      <c r="K990" s="1047">
        <f>SUM(I990,J990)</f>
        <v>0</v>
      </c>
      <c r="L990" s="1048"/>
      <c r="M990" s="396" t="str">
        <f>IF(OR(C990="",$I981="NSO"),"",VLOOKUP($A976,'Result Entry'!$B$9:$EQ$108,24,0))</f>
        <v/>
      </c>
      <c r="N990" s="1059"/>
    </row>
    <row r="991" spans="1:14" s="114" customFormat="1" ht="22.5" customHeight="1">
      <c r="A991" s="392"/>
      <c r="B991" s="394" t="s">
        <v>91</v>
      </c>
      <c r="C991" s="990" t="str">
        <f>'Result Entry'!$Z$3</f>
        <v>Mathematics</v>
      </c>
      <c r="D991" s="1049"/>
      <c r="E991" s="502">
        <f>IF(OR(C991="",$I981="NSO"),"",VLOOKUP($A976,'Result Entry'!$B$9:$EQ$108,25,0))</f>
        <v>0</v>
      </c>
      <c r="F991" s="503">
        <f>IF(OR(C991="",$I981="NSO"),"",VLOOKUP($A976,'Result Entry'!$B$9:$EQ$108,26,0))</f>
        <v>0</v>
      </c>
      <c r="G991" s="542">
        <f>IF(OR(C991="",$I981="NSO"),"",VLOOKUP($A976,'Result Entry'!$B$9:$EQ$108,27,0))</f>
        <v>0</v>
      </c>
      <c r="H991" s="494">
        <f>IF(OR(C991="",$I981="NSO"),"",VLOOKUP($A976,'Result Entry'!$B$9:$EQ$108,32,0))</f>
        <v>0</v>
      </c>
      <c r="I991" s="395">
        <f t="shared" si="75"/>
        <v>0</v>
      </c>
      <c r="J991" s="495">
        <f>IF(OR(C991="",$I981="NSO"),"",VLOOKUP($A976,'Result Entry'!$B$9:$EQ$108,36,0))</f>
        <v>0</v>
      </c>
      <c r="K991" s="1050">
        <f t="shared" ref="K991:K996" si="76">SUM(I991,J991)</f>
        <v>0</v>
      </c>
      <c r="L991" s="1051"/>
      <c r="M991" s="396" t="str">
        <f>IF(OR(C991="",$I981="NSO"),"",VLOOKUP($A976,'Result Entry'!$B$9:$EQ$108,39,0))</f>
        <v/>
      </c>
      <c r="N991" s="1059"/>
    </row>
    <row r="992" spans="1:14" s="114" customFormat="1" ht="22.5" customHeight="1" thickBot="1">
      <c r="A992" s="392"/>
      <c r="B992" s="394" t="s">
        <v>91</v>
      </c>
      <c r="C992" s="1052" t="str">
        <f>'Result Entry'!$BD$3</f>
        <v>Env. Study</v>
      </c>
      <c r="D992" s="1053"/>
      <c r="E992" s="509">
        <f>IF(OR(C992="",$I981="NSO"),"",VLOOKUP($A976,'Result Entry'!$B$9:$EQ$108,55,0))</f>
        <v>0</v>
      </c>
      <c r="F992" s="510">
        <f>IF(OR(C992="",$I981="NSO"),"",VLOOKUP($A976,'Result Entry'!$B$9:$EQ$108,56,0))</f>
        <v>0</v>
      </c>
      <c r="G992" s="511">
        <f>IF(OR(C992="",$I981="NSO"),"",VLOOKUP($A976,'Result Entry'!$B$9:$EQ$108,57,0))</f>
        <v>0</v>
      </c>
      <c r="H992" s="512">
        <f>IF(OR(C990="",$I981="NSO"),"",VLOOKUP($A976,'Result Entry'!$B$9:$EQ$108,62,0))</f>
        <v>0</v>
      </c>
      <c r="I992" s="513">
        <f t="shared" si="75"/>
        <v>0</v>
      </c>
      <c r="J992" s="514">
        <f>IF(OR(C991="",$I981="NSO"),"",VLOOKUP($A976,'Result Entry'!$B$9:$EQ$108,66,0))</f>
        <v>0</v>
      </c>
      <c r="K992" s="1054">
        <f t="shared" si="76"/>
        <v>0</v>
      </c>
      <c r="L992" s="1055"/>
      <c r="M992" s="515" t="str">
        <f>IF(OR(C991="",$I981="NSO"),"",VLOOKUP($A976,'Result Entry'!$B$9:$EQ$108,69,0))</f>
        <v/>
      </c>
      <c r="N992" s="1059"/>
    </row>
    <row r="993" spans="1:14" s="114" customFormat="1" ht="22.5" customHeight="1">
      <c r="A993" s="392"/>
      <c r="B993" s="394" t="s">
        <v>91</v>
      </c>
      <c r="C993" s="1016" t="s">
        <v>66</v>
      </c>
      <c r="D993" s="1017"/>
      <c r="E993" s="519">
        <f>'Result Entry'!$AO$7</f>
        <v>5</v>
      </c>
      <c r="F993" s="520">
        <f>'Result Entry'!$AP$7</f>
        <v>5</v>
      </c>
      <c r="G993" s="541">
        <f>'Result Entry'!$AQ$7</f>
        <v>5</v>
      </c>
      <c r="H993" s="521">
        <f>'Result Entry'!$AV$7</f>
        <v>35</v>
      </c>
      <c r="I993" s="522">
        <f t="shared" si="75"/>
        <v>50</v>
      </c>
      <c r="J993" s="523">
        <f>'Result Entry'!$AZ$7</f>
        <v>50</v>
      </c>
      <c r="K993" s="1018">
        <f t="shared" si="76"/>
        <v>100</v>
      </c>
      <c r="L993" s="1019"/>
      <c r="M993" s="1087" t="s">
        <v>36</v>
      </c>
      <c r="N993" s="1059"/>
    </row>
    <row r="994" spans="1:14" s="114" customFormat="1" ht="22.5" customHeight="1" thickBot="1">
      <c r="A994" s="392"/>
      <c r="B994" s="394" t="s">
        <v>91</v>
      </c>
      <c r="C994" s="1012" t="str">
        <f>'Result Entry'!$AO$3</f>
        <v>English</v>
      </c>
      <c r="D994" s="1013"/>
      <c r="E994" s="517">
        <f>IF(OR(C994="",$I981="NSO"),"",VLOOKUP($A976,'Result Entry'!$B$9:$EQ$108,40,0))</f>
        <v>0</v>
      </c>
      <c r="F994" s="518">
        <f>IF(OR(C994="",$I981="NSO"),"",VLOOKUP($A976,'Result Entry'!$B$9:$EQ$108,41,0))</f>
        <v>0</v>
      </c>
      <c r="G994" s="546">
        <f>IF(OR(C994="",$I981="NSO"),"",VLOOKUP($A976,'Result Entry'!$B$9:$EQ$108,42,0))</f>
        <v>0</v>
      </c>
      <c r="H994" s="401">
        <f>IF(OR(C994="",$I981="NSO"),"",VLOOKUP($A976,'Result Entry'!$B$9:$EQ$108,47,0))</f>
        <v>0</v>
      </c>
      <c r="I994" s="496">
        <f t="shared" si="75"/>
        <v>0</v>
      </c>
      <c r="J994" s="497">
        <f>IF(OR(C994="",$I981="NSO"),"",VLOOKUP($A976,'Result Entry'!$B$9:$EQ$108,51,0))</f>
        <v>0</v>
      </c>
      <c r="K994" s="1014">
        <f t="shared" si="76"/>
        <v>0</v>
      </c>
      <c r="L994" s="1015"/>
      <c r="M994" s="516" t="str">
        <f>IF(OR(C994="",$I981="NSO"),"",VLOOKUP($A976,'Result Entry'!$B$9:$EQ$108,54,0))</f>
        <v/>
      </c>
      <c r="N994" s="1059"/>
    </row>
    <row r="995" spans="1:14" s="114" customFormat="1" ht="22.5" customHeight="1">
      <c r="A995" s="392"/>
      <c r="B995" s="394" t="s">
        <v>91</v>
      </c>
      <c r="C995" s="1016" t="s">
        <v>66</v>
      </c>
      <c r="D995" s="1017"/>
      <c r="E995" s="519">
        <f>'Result Entry'!$BS$7</f>
        <v>10</v>
      </c>
      <c r="F995" s="520">
        <f>'Result Entry'!$BT$7</f>
        <v>10</v>
      </c>
      <c r="G995" s="541">
        <f>'Result Entry'!$BU$7</f>
        <v>10</v>
      </c>
      <c r="H995" s="521">
        <f>'Result Entry'!$BZ$7</f>
        <v>70</v>
      </c>
      <c r="I995" s="522">
        <f>SUM(E995:H995)</f>
        <v>100</v>
      </c>
      <c r="J995" s="523">
        <f>'Result Entry'!$CD$7</f>
        <v>100</v>
      </c>
      <c r="K995" s="1018">
        <f t="shared" si="76"/>
        <v>200</v>
      </c>
      <c r="L995" s="1019"/>
      <c r="M995" s="1087" t="s">
        <v>36</v>
      </c>
      <c r="N995" s="1059"/>
    </row>
    <row r="996" spans="1:14" s="114" customFormat="1" ht="22.5" customHeight="1" thickBot="1">
      <c r="A996" s="392"/>
      <c r="B996" s="394" t="s">
        <v>91</v>
      </c>
      <c r="C996" s="1012" t="str">
        <f>'Result Entry'!$BS$3</f>
        <v>Sanskrit/Urdu</v>
      </c>
      <c r="D996" s="1013"/>
      <c r="E996" s="517">
        <f>IF(OR(C996="",$I981="NSO"),"",VLOOKUP($A976,'Result Entry'!$B$9:$EQ$108,70,0))</f>
        <v>0</v>
      </c>
      <c r="F996" s="518">
        <f>IF(OR(C996="",$I981="NSO"),"",VLOOKUP($A976,'Result Entry'!$B$9:$EQ$108,71,0))</f>
        <v>0</v>
      </c>
      <c r="G996" s="546">
        <f>IF(OR(C996="",$I981="NSO"),"",VLOOKUP($A976,'Result Entry'!$B$9:$EQ$108,72,0))</f>
        <v>0</v>
      </c>
      <c r="H996" s="401">
        <f>IF(OR(C996="",$I981="NSO"),"",VLOOKUP($A976,'Result Entry'!$B$9:$EQ$108,77,0))</f>
        <v>0</v>
      </c>
      <c r="I996" s="496">
        <f t="shared" ref="I996" si="77">SUM(E996:H996)</f>
        <v>0</v>
      </c>
      <c r="J996" s="497">
        <f>IF(OR(C996="",$I981="NSO"),"",VLOOKUP($A976,'Result Entry'!$B$9:$EQ$108,81,0))</f>
        <v>0</v>
      </c>
      <c r="K996" s="1014">
        <f t="shared" si="76"/>
        <v>0</v>
      </c>
      <c r="L996" s="1015"/>
      <c r="M996" s="516" t="str">
        <f>IF(OR(C996="",$I981="NSO"),"",VLOOKUP($A976,'Result Entry'!$B$9:$EQ$108,84,0))</f>
        <v/>
      </c>
      <c r="N996" s="1059"/>
    </row>
    <row r="997" spans="1:14" s="114" customFormat="1" ht="14.25" customHeight="1" thickBot="1">
      <c r="A997" s="392"/>
      <c r="B997" s="394" t="s">
        <v>91</v>
      </c>
      <c r="C997" s="1020"/>
      <c r="D997" s="1021"/>
      <c r="E997" s="1021"/>
      <c r="F997" s="1021"/>
      <c r="G997" s="1021"/>
      <c r="H997" s="1021"/>
      <c r="I997" s="1021"/>
      <c r="J997" s="1021"/>
      <c r="K997" s="1021"/>
      <c r="L997" s="1021"/>
      <c r="M997" s="1022"/>
      <c r="N997" s="1059"/>
    </row>
    <row r="998" spans="1:14" s="114" customFormat="1" ht="39" customHeight="1">
      <c r="A998" s="392"/>
      <c r="B998" s="394" t="s">
        <v>91</v>
      </c>
      <c r="C998" s="1023" t="s">
        <v>114</v>
      </c>
      <c r="D998" s="1024"/>
      <c r="E998" s="1025"/>
      <c r="F998" s="1029" t="s">
        <v>115</v>
      </c>
      <c r="G998" s="1029"/>
      <c r="H998" s="1030" t="s">
        <v>116</v>
      </c>
      <c r="I998" s="1031"/>
      <c r="J998" s="397" t="s">
        <v>51</v>
      </c>
      <c r="K998" s="524" t="s">
        <v>117</v>
      </c>
      <c r="L998" s="543" t="s">
        <v>49</v>
      </c>
      <c r="M998" s="1089" t="s">
        <v>53</v>
      </c>
      <c r="N998" s="1059"/>
    </row>
    <row r="999" spans="1:14" s="114" customFormat="1" ht="18.75" customHeight="1" thickBot="1">
      <c r="A999" s="392"/>
      <c r="B999" s="394" t="s">
        <v>91</v>
      </c>
      <c r="C999" s="1026"/>
      <c r="D999" s="1027"/>
      <c r="E999" s="1028"/>
      <c r="F999" s="1109">
        <f>IF(OR($I981="",$I981="NSO"),"",VLOOKUP($A976,'Result Entry'!$B$9:$EQ$108,120,0))</f>
        <v>900</v>
      </c>
      <c r="G999" s="1110"/>
      <c r="H999" s="1109">
        <f>IF(OR($I981="",$I981="NSO"),"",VLOOKUP($A976,'Result Entry'!$B$9:$EQ$108,121,0))</f>
        <v>0</v>
      </c>
      <c r="I999" s="1110"/>
      <c r="J999" s="1111">
        <f>IF(OR($I981="",$I981="NSO"),"",VLOOKUP($A976,'Result Entry'!$B$9:$EQ$108,122,0))</f>
        <v>0</v>
      </c>
      <c r="K999" s="1112" t="str">
        <f>IF(OR($I981="",$I981="NSO"),"",VLOOKUP($A976,'Result Entry'!$B$9:$EQ$108,123,0))</f>
        <v/>
      </c>
      <c r="L999" s="1088" t="str">
        <f>IF(OR($I981="",$I981="NSO"),"",VLOOKUP($A976,'Result Entry'!$B$9:$EQ$108,124,0))</f>
        <v/>
      </c>
      <c r="M999" s="1113" t="str">
        <f>IF(OR($I981="",$I981="NSO"),"",VLOOKUP($A976,'Result Entry'!$B$9:$EQ$108,126,0))</f>
        <v/>
      </c>
      <c r="N999" s="1059"/>
    </row>
    <row r="1000" spans="1:14" s="114" customFormat="1" ht="18.75" customHeight="1" thickBot="1">
      <c r="A1000" s="392"/>
      <c r="B1000" s="393" t="s">
        <v>91</v>
      </c>
      <c r="C1000" s="1032"/>
      <c r="D1000" s="1033"/>
      <c r="E1000" s="1033"/>
      <c r="F1000" s="1033"/>
      <c r="G1000" s="1033"/>
      <c r="H1000" s="1034"/>
      <c r="I1000" s="1150" t="s">
        <v>71</v>
      </c>
      <c r="J1000" s="1151"/>
      <c r="K1000" s="1152">
        <f>IF(OR($I981="",$I981="NSO"),"",VLOOKUP($A976,'Result Entry'!$B$9:$EQ$108,117,0))</f>
        <v>0</v>
      </c>
      <c r="L1000" s="1153" t="s">
        <v>90</v>
      </c>
      <c r="M1000" s="1154"/>
      <c r="N1000" s="1059"/>
    </row>
    <row r="1001" spans="1:14" s="114" customFormat="1" ht="18.75" customHeight="1" thickBot="1">
      <c r="A1001" s="392"/>
      <c r="B1001" s="393" t="s">
        <v>91</v>
      </c>
      <c r="C1001" s="1035" t="s">
        <v>70</v>
      </c>
      <c r="D1001" s="1036"/>
      <c r="E1001" s="1036"/>
      <c r="F1001" s="1036"/>
      <c r="G1001" s="1036"/>
      <c r="H1001" s="1037"/>
      <c r="I1001" s="1155" t="s">
        <v>72</v>
      </c>
      <c r="J1001" s="1156"/>
      <c r="K1001" s="1157">
        <f>IF(OR($I981="",$I981="NSO"),"",VLOOKUP($A976,'Result Entry'!$B$9:$EQ$108,118,0))</f>
        <v>0</v>
      </c>
      <c r="L1001" s="1158" t="str">
        <f>IF(OR($I981="",$I981="NSO"),"",VLOOKUP($A976,'Result Entry'!$B$9:$EQ$108,119,0))</f>
        <v/>
      </c>
      <c r="M1001" s="1159"/>
      <c r="N1001" s="1059"/>
    </row>
    <row r="1002" spans="1:14" s="114" customFormat="1" ht="18.75" customHeight="1" thickBot="1">
      <c r="A1002" s="392"/>
      <c r="B1002" s="393" t="s">
        <v>91</v>
      </c>
      <c r="C1002" s="981" t="s">
        <v>64</v>
      </c>
      <c r="D1002" s="982"/>
      <c r="E1002" s="983"/>
      <c r="F1002" s="984" t="s">
        <v>67</v>
      </c>
      <c r="G1002" s="985"/>
      <c r="H1002" s="398" t="s">
        <v>57</v>
      </c>
      <c r="I1002" s="986" t="s">
        <v>73</v>
      </c>
      <c r="J1002" s="987"/>
      <c r="K1002" s="988">
        <f>IF(OR($I981="",$I981="NSO"),"",VLOOKUP($A976,'Result Entry'!$B$9:$EQ$108,127,0))</f>
        <v>0</v>
      </c>
      <c r="L1002" s="988"/>
      <c r="M1002" s="989"/>
      <c r="N1002" s="1059"/>
    </row>
    <row r="1003" spans="1:14" s="114" customFormat="1" ht="18.75" customHeight="1">
      <c r="A1003" s="392"/>
      <c r="B1003" s="393" t="s">
        <v>91</v>
      </c>
      <c r="C1003" s="1096" t="str">
        <f>'Result Entry'!$CH$3</f>
        <v>WORK EXP.</v>
      </c>
      <c r="D1003" s="1097"/>
      <c r="E1003" s="1125"/>
      <c r="F1003" s="1115" t="str">
        <f>IF(OR(C1003="",$I981="NSO"),"",VLOOKUP($A976,'Result Entry'!$B$9:$EQ$108,134,0))</f>
        <v>0/100</v>
      </c>
      <c r="G1003" s="1125"/>
      <c r="H1003" s="1126" t="str">
        <f>IF(OR(C1003="",$I981="NSO"),"",VLOOKUP($A976,'Result Entry'!$B$9:$EQ$108,92,0))</f>
        <v/>
      </c>
      <c r="I1003" s="991" t="s">
        <v>93</v>
      </c>
      <c r="J1003" s="992"/>
      <c r="K1003" s="993">
        <f>'Result Entry'!$U$2</f>
        <v>45070</v>
      </c>
      <c r="L1003" s="994"/>
      <c r="M1003" s="995"/>
      <c r="N1003" s="1059"/>
    </row>
    <row r="1004" spans="1:14" s="114" customFormat="1" ht="18.75" customHeight="1">
      <c r="A1004" s="392"/>
      <c r="B1004" s="393" t="s">
        <v>91</v>
      </c>
      <c r="C1004" s="1096" t="str">
        <f>'Result Entry'!$CP$3</f>
        <v>ART EDU.</v>
      </c>
      <c r="D1004" s="1097"/>
      <c r="E1004" s="1125"/>
      <c r="F1004" s="1115" t="str">
        <f>IF(OR(C1004="",$I981="NSO"),"",VLOOKUP($A976,'Result Entry'!$B$9:$EQ$108,138,0))</f>
        <v>0/100</v>
      </c>
      <c r="G1004" s="1125"/>
      <c r="H1004" s="1127" t="str">
        <f>IF(OR(C1004="",$I981="NSO"),"",VLOOKUP($A976,'Result Entry'!$B$9:$EQ$108,100,0))</f>
        <v/>
      </c>
      <c r="I1004" s="996"/>
      <c r="J1004" s="997"/>
      <c r="K1004" s="997"/>
      <c r="L1004" s="997"/>
      <c r="M1004" s="998"/>
      <c r="N1004" s="1059"/>
    </row>
    <row r="1005" spans="1:14" s="114" customFormat="1" ht="18.75" customHeight="1">
      <c r="A1005" s="392"/>
      <c r="B1005" s="393"/>
      <c r="C1005" s="1096" t="str">
        <f>'Result Entry'!$CX$3</f>
        <v>H&amp;P. EDU.</v>
      </c>
      <c r="D1005" s="1097"/>
      <c r="E1005" s="1125"/>
      <c r="F1005" s="1115" t="str">
        <f>IF(OR(C1005="",$I981="NSO"),"",VLOOKUP($A976,'Result Entry'!$B$9:$EQ$108,142,0))</f>
        <v>0/100</v>
      </c>
      <c r="G1005" s="1125"/>
      <c r="H1005" s="1127" t="str">
        <f>IF(OR(C1005="",$I981="NSO"),"",VLOOKUP($A976,'Result Entry'!$B$9:$EQ$108,108,0))</f>
        <v/>
      </c>
      <c r="I1005" s="999"/>
      <c r="J1005" s="1000"/>
      <c r="K1005" s="1000"/>
      <c r="L1005" s="1000"/>
      <c r="M1005" s="1001"/>
      <c r="N1005" s="1059"/>
    </row>
    <row r="1006" spans="1:14" s="114" customFormat="1" ht="23.25" customHeight="1" thickBot="1">
      <c r="A1006" s="392"/>
      <c r="B1006" s="393" t="s">
        <v>91</v>
      </c>
      <c r="C1006" s="1128">
        <f>'Result Entry'!$DF$3</f>
        <v>0</v>
      </c>
      <c r="D1006" s="1129"/>
      <c r="E1006" s="1130"/>
      <c r="F1006" s="1115" t="str">
        <f>IF(OR(C1006="",$I981="NSO"),"",VLOOKUP($A976,'Result Entry'!$B$9:$EQ$108,146,0))</f>
        <v>0/0</v>
      </c>
      <c r="G1006" s="1125"/>
      <c r="H1006" s="1131" t="str">
        <f>IF(OR(C1006="",$I981="NSO"),"",VLOOKUP($A976,'Result Entry'!$B$9:$EQ$108,116,0))</f>
        <v/>
      </c>
      <c r="I1006" s="1135" t="s">
        <v>86</v>
      </c>
      <c r="J1006" s="1136"/>
      <c r="K1006" s="1137"/>
      <c r="L1006" s="1138"/>
      <c r="M1006" s="1139"/>
      <c r="N1006" s="1059"/>
    </row>
    <row r="1007" spans="1:14" s="114" customFormat="1" ht="23.25" customHeight="1">
      <c r="A1007" s="392"/>
      <c r="B1007" s="393" t="s">
        <v>91</v>
      </c>
      <c r="C1007" s="1005" t="s">
        <v>74</v>
      </c>
      <c r="D1007" s="1006"/>
      <c r="E1007" s="1006"/>
      <c r="F1007" s="1006"/>
      <c r="G1007" s="1006"/>
      <c r="H1007" s="1007"/>
      <c r="I1007" s="1143" t="s">
        <v>184</v>
      </c>
      <c r="J1007" s="1144"/>
      <c r="K1007" s="1140"/>
      <c r="L1007" s="1141"/>
      <c r="M1007" s="1142"/>
      <c r="N1007" s="1059"/>
    </row>
    <row r="1008" spans="1:14" s="114" customFormat="1" ht="23.25" customHeight="1">
      <c r="A1008" s="392"/>
      <c r="B1008" s="393" t="s">
        <v>91</v>
      </c>
      <c r="C1008" s="399" t="s">
        <v>37</v>
      </c>
      <c r="D1008" s="1008" t="s">
        <v>80</v>
      </c>
      <c r="E1008" s="1009"/>
      <c r="F1008" s="1008" t="s">
        <v>81</v>
      </c>
      <c r="G1008" s="1010"/>
      <c r="H1008" s="1011"/>
      <c r="I1008" s="1145" t="s">
        <v>185</v>
      </c>
      <c r="J1008" s="1146"/>
      <c r="K1008" s="1002"/>
      <c r="L1008" s="1003"/>
      <c r="M1008" s="1004"/>
      <c r="N1008" s="1059"/>
    </row>
    <row r="1009" spans="1:14" s="114" customFormat="1" ht="18.75" customHeight="1">
      <c r="A1009" s="392"/>
      <c r="B1009" s="393" t="s">
        <v>91</v>
      </c>
      <c r="C1009" s="1114" t="s">
        <v>75</v>
      </c>
      <c r="D1009" s="1115" t="s">
        <v>164</v>
      </c>
      <c r="E1009" s="1116"/>
      <c r="F1009" s="1115" t="s">
        <v>82</v>
      </c>
      <c r="G1009" s="1117"/>
      <c r="H1009" s="1118"/>
      <c r="I1009" s="971" t="s">
        <v>87</v>
      </c>
      <c r="J1009" s="972"/>
      <c r="K1009" s="972"/>
      <c r="L1009" s="972"/>
      <c r="M1009" s="973"/>
      <c r="N1009" s="1059"/>
    </row>
    <row r="1010" spans="1:14" s="114" customFormat="1" ht="18.75" customHeight="1">
      <c r="A1010" s="392"/>
      <c r="B1010" s="393" t="s">
        <v>91</v>
      </c>
      <c r="C1010" s="1119" t="s">
        <v>76</v>
      </c>
      <c r="D1010" s="1115" t="s">
        <v>165</v>
      </c>
      <c r="E1010" s="1116"/>
      <c r="F1010" s="1115" t="s">
        <v>83</v>
      </c>
      <c r="G1010" s="1117"/>
      <c r="H1010" s="1118"/>
      <c r="I1010" s="974"/>
      <c r="J1010" s="975"/>
      <c r="K1010" s="975"/>
      <c r="L1010" s="975"/>
      <c r="M1010" s="976"/>
      <c r="N1010" s="1059"/>
    </row>
    <row r="1011" spans="1:14" s="114" customFormat="1" ht="18.75" customHeight="1">
      <c r="A1011" s="392"/>
      <c r="B1011" s="393" t="s">
        <v>91</v>
      </c>
      <c r="C1011" s="1119" t="s">
        <v>78</v>
      </c>
      <c r="D1011" s="1115" t="s">
        <v>166</v>
      </c>
      <c r="E1011" s="1116"/>
      <c r="F1011" s="1115" t="s">
        <v>84</v>
      </c>
      <c r="G1011" s="1117"/>
      <c r="H1011" s="1118"/>
      <c r="I1011" s="974"/>
      <c r="J1011" s="975"/>
      <c r="K1011" s="975"/>
      <c r="L1011" s="975"/>
      <c r="M1011" s="976"/>
      <c r="N1011" s="1059"/>
    </row>
    <row r="1012" spans="1:14" s="114" customFormat="1" ht="18.75" customHeight="1">
      <c r="A1012" s="392"/>
      <c r="B1012" s="393" t="s">
        <v>91</v>
      </c>
      <c r="C1012" s="1119" t="s">
        <v>77</v>
      </c>
      <c r="D1012" s="1115" t="s">
        <v>167</v>
      </c>
      <c r="E1012" s="1116"/>
      <c r="F1012" s="1115" t="s">
        <v>169</v>
      </c>
      <c r="G1012" s="1117"/>
      <c r="H1012" s="1118"/>
      <c r="I1012" s="977"/>
      <c r="J1012" s="978"/>
      <c r="K1012" s="978"/>
      <c r="L1012" s="978"/>
      <c r="M1012" s="979"/>
      <c r="N1012" s="1059"/>
    </row>
    <row r="1013" spans="1:14" s="114" customFormat="1" ht="18.75" customHeight="1" thickBot="1">
      <c r="A1013" s="392"/>
      <c r="B1013" s="400" t="s">
        <v>91</v>
      </c>
      <c r="C1013" s="1120" t="s">
        <v>79</v>
      </c>
      <c r="D1013" s="1121" t="s">
        <v>168</v>
      </c>
      <c r="E1013" s="1122"/>
      <c r="F1013" s="1121" t="s">
        <v>85</v>
      </c>
      <c r="G1013" s="1123"/>
      <c r="H1013" s="1124"/>
      <c r="I1013" s="1132" t="s">
        <v>118</v>
      </c>
      <c r="J1013" s="1133"/>
      <c r="K1013" s="1133"/>
      <c r="L1013" s="1133"/>
      <c r="M1013" s="1134"/>
      <c r="N1013" s="1059"/>
    </row>
    <row r="1014" spans="1:14" s="114" customFormat="1" ht="11.25" customHeight="1" thickBot="1">
      <c r="A1014" s="980"/>
      <c r="B1014" s="980"/>
      <c r="C1014" s="980"/>
      <c r="D1014" s="980"/>
      <c r="E1014" s="980"/>
      <c r="F1014" s="980"/>
      <c r="G1014" s="980"/>
      <c r="H1014" s="980"/>
      <c r="I1014" s="980"/>
      <c r="J1014" s="980"/>
      <c r="K1014" s="980"/>
      <c r="L1014" s="980"/>
      <c r="M1014" s="980"/>
      <c r="N1014" s="1059"/>
    </row>
    <row r="1015" spans="1:14" s="391" customFormat="1" ht="25.5" customHeight="1" thickBot="1">
      <c r="A1015" s="403">
        <f>A976+1</f>
        <v>27</v>
      </c>
      <c r="B1015" s="1056" t="str">
        <f>B976</f>
        <v>Department Of Sanskrit Education, Rajasthan</v>
      </c>
      <c r="C1015" s="1057"/>
      <c r="D1015" s="1057"/>
      <c r="E1015" s="1057"/>
      <c r="F1015" s="1057"/>
      <c r="G1015" s="1057"/>
      <c r="H1015" s="1057"/>
      <c r="I1015" s="1057"/>
      <c r="J1015" s="1057"/>
      <c r="K1015" s="1057"/>
      <c r="L1015" s="1057"/>
      <c r="M1015" s="1058"/>
      <c r="N1015" s="1059"/>
    </row>
    <row r="1016" spans="1:14" ht="60" customHeight="1">
      <c r="A1016" s="15"/>
      <c r="B1016" s="1060">
        <f>IF(I1020&gt;0,CONCATENATE(C1020,I1020),0)</f>
        <v>0</v>
      </c>
      <c r="C1016" s="1062"/>
      <c r="D1016" s="1064" t="str">
        <f>Master!$E$8</f>
        <v>Govt.Sr.Sec.Sch. Raimalwada</v>
      </c>
      <c r="E1016" s="1065"/>
      <c r="F1016" s="1065"/>
      <c r="G1016" s="1065"/>
      <c r="H1016" s="1065"/>
      <c r="I1016" s="1065"/>
      <c r="J1016" s="1065"/>
      <c r="K1016" s="1065"/>
      <c r="L1016" s="1065"/>
      <c r="M1016" s="1066"/>
      <c r="N1016" s="1059"/>
    </row>
    <row r="1017" spans="1:14" ht="35.25" customHeight="1" thickBot="1">
      <c r="A1017" s="15"/>
      <c r="B1017" s="1061"/>
      <c r="C1017" s="1063"/>
      <c r="D1017" s="1067" t="str">
        <f>Master!$E$11</f>
        <v>P.S.-Bapini (Jodhpur)</v>
      </c>
      <c r="E1017" s="1067"/>
      <c r="F1017" s="1067"/>
      <c r="G1017" s="1067"/>
      <c r="H1017" s="1067"/>
      <c r="I1017" s="1067"/>
      <c r="J1017" s="1067"/>
      <c r="K1017" s="1067"/>
      <c r="L1017" s="1067"/>
      <c r="M1017" s="1068"/>
      <c r="N1017" s="1059"/>
    </row>
    <row r="1018" spans="1:14" ht="31.5" customHeight="1">
      <c r="A1018" s="15"/>
      <c r="B1018" s="402"/>
      <c r="C1018" s="1069" t="s">
        <v>60</v>
      </c>
      <c r="D1018" s="1070"/>
      <c r="E1018" s="1070"/>
      <c r="F1018" s="1070"/>
      <c r="G1018" s="1070"/>
      <c r="H1018" s="1070"/>
      <c r="I1018" s="1071"/>
      <c r="J1018" s="1072" t="s">
        <v>88</v>
      </c>
      <c r="K1018" s="1072"/>
      <c r="L1018" s="1073">
        <f>Master!$E$14</f>
        <v>810000000</v>
      </c>
      <c r="M1018" s="1074"/>
      <c r="N1018" s="1059"/>
    </row>
    <row r="1019" spans="1:14" ht="18" customHeight="1" thickBot="1">
      <c r="A1019" s="15"/>
      <c r="B1019" s="188"/>
      <c r="C1019" s="1069"/>
      <c r="D1019" s="1070"/>
      <c r="E1019" s="1070"/>
      <c r="F1019" s="1070"/>
      <c r="G1019" s="1070"/>
      <c r="H1019" s="1070"/>
      <c r="I1019" s="1071"/>
      <c r="J1019" s="1075" t="s">
        <v>61</v>
      </c>
      <c r="K1019" s="1076"/>
      <c r="L1019" s="1079" t="str">
        <f>Master!$E$6</f>
        <v>2022-23</v>
      </c>
      <c r="M1019" s="1080"/>
      <c r="N1019" s="1059"/>
    </row>
    <row r="1020" spans="1:14" ht="20.25" customHeight="1" thickBot="1">
      <c r="A1020" s="15"/>
      <c r="B1020" s="188"/>
      <c r="C1020" s="1160" t="s">
        <v>119</v>
      </c>
      <c r="D1020" s="1161"/>
      <c r="E1020" s="1161"/>
      <c r="F1020" s="1161"/>
      <c r="G1020" s="1161"/>
      <c r="H1020" s="1161"/>
      <c r="I1020" s="1162">
        <f>VLOOKUP($A1015,'Result Entry'!$B$9:$F$108,5,0)</f>
        <v>0</v>
      </c>
      <c r="J1020" s="1077"/>
      <c r="K1020" s="1078"/>
      <c r="L1020" s="1081"/>
      <c r="M1020" s="1082"/>
      <c r="N1020" s="1059"/>
    </row>
    <row r="1021" spans="1:14" s="114" customFormat="1" ht="19.5" customHeight="1">
      <c r="A1021" s="392"/>
      <c r="B1021" s="393" t="s">
        <v>91</v>
      </c>
      <c r="C1021" s="1090" t="s">
        <v>21</v>
      </c>
      <c r="D1021" s="1091"/>
      <c r="E1021" s="1091"/>
      <c r="F1021" s="1092"/>
      <c r="G1021" s="1093" t="s">
        <v>1</v>
      </c>
      <c r="H1021" s="1094">
        <f>VLOOKUP($A1015,'Result Entry'!$B$9:$EQ$108,3,0)</f>
        <v>0</v>
      </c>
      <c r="I1021" s="1094"/>
      <c r="J1021" s="1094"/>
      <c r="K1021" s="1094"/>
      <c r="L1021" s="1094"/>
      <c r="M1021" s="1095"/>
      <c r="N1021" s="1059"/>
    </row>
    <row r="1022" spans="1:14" s="114" customFormat="1" ht="19.5" customHeight="1">
      <c r="A1022" s="392"/>
      <c r="B1022" s="393" t="s">
        <v>91</v>
      </c>
      <c r="C1022" s="1096" t="s">
        <v>23</v>
      </c>
      <c r="D1022" s="1097"/>
      <c r="E1022" s="1097"/>
      <c r="F1022" s="1098"/>
      <c r="G1022" s="1099" t="s">
        <v>1</v>
      </c>
      <c r="H1022" s="1100">
        <f>VLOOKUP($A1015,'Result Entry'!$B$9:$EQ$108,6,0)</f>
        <v>0</v>
      </c>
      <c r="I1022" s="1100"/>
      <c r="J1022" s="1100"/>
      <c r="K1022" s="1100"/>
      <c r="L1022" s="1100"/>
      <c r="M1022" s="1101"/>
      <c r="N1022" s="1059"/>
    </row>
    <row r="1023" spans="1:14" s="114" customFormat="1" ht="19.5" customHeight="1">
      <c r="A1023" s="392"/>
      <c r="B1023" s="393" t="s">
        <v>91</v>
      </c>
      <c r="C1023" s="1096" t="s">
        <v>24</v>
      </c>
      <c r="D1023" s="1097"/>
      <c r="E1023" s="1097"/>
      <c r="F1023" s="1098"/>
      <c r="G1023" s="1099" t="s">
        <v>1</v>
      </c>
      <c r="H1023" s="1100">
        <f>VLOOKUP($A1015,'Result Entry'!$B$9:$EQ$108,7,0)</f>
        <v>0</v>
      </c>
      <c r="I1023" s="1100"/>
      <c r="J1023" s="1100"/>
      <c r="K1023" s="1100"/>
      <c r="L1023" s="1100"/>
      <c r="M1023" s="1101"/>
      <c r="N1023" s="1059"/>
    </row>
    <row r="1024" spans="1:14" s="114" customFormat="1" ht="19.5" customHeight="1">
      <c r="A1024" s="392"/>
      <c r="B1024" s="393" t="s">
        <v>91</v>
      </c>
      <c r="C1024" s="1096" t="s">
        <v>62</v>
      </c>
      <c r="D1024" s="1097"/>
      <c r="E1024" s="1097"/>
      <c r="F1024" s="1098"/>
      <c r="G1024" s="1099" t="s">
        <v>1</v>
      </c>
      <c r="H1024" s="1100">
        <f>VLOOKUP($A1015,'Result Entry'!$B$9:$EQ$108,8,0)</f>
        <v>0</v>
      </c>
      <c r="I1024" s="1100"/>
      <c r="J1024" s="1100"/>
      <c r="K1024" s="1100"/>
      <c r="L1024" s="1100"/>
      <c r="M1024" s="1101"/>
      <c r="N1024" s="1059"/>
    </row>
    <row r="1025" spans="1:14" s="114" customFormat="1" ht="19.5" customHeight="1">
      <c r="A1025" s="392"/>
      <c r="B1025" s="393" t="s">
        <v>91</v>
      </c>
      <c r="C1025" s="1096" t="s">
        <v>63</v>
      </c>
      <c r="D1025" s="1097"/>
      <c r="E1025" s="1097"/>
      <c r="F1025" s="1098"/>
      <c r="G1025" s="1099" t="s">
        <v>1</v>
      </c>
      <c r="H1025" s="1102" t="str">
        <f>CONCATENATE('Result Entry'!$F$4,'Result Entry'!$I$4)</f>
        <v>2(A)</v>
      </c>
      <c r="I1025" s="1100"/>
      <c r="J1025" s="1100"/>
      <c r="K1025" s="1100"/>
      <c r="L1025" s="1100"/>
      <c r="M1025" s="1101"/>
      <c r="N1025" s="1059"/>
    </row>
    <row r="1026" spans="1:14" s="114" customFormat="1" ht="19.5" customHeight="1" thickBot="1">
      <c r="A1026" s="392"/>
      <c r="B1026" s="393" t="s">
        <v>91</v>
      </c>
      <c r="C1026" s="1103" t="s">
        <v>26</v>
      </c>
      <c r="D1026" s="1104"/>
      <c r="E1026" s="1104"/>
      <c r="F1026" s="1105"/>
      <c r="G1026" s="1106" t="s">
        <v>1</v>
      </c>
      <c r="H1026" s="1107">
        <f>VLOOKUP($A1015,'Result Entry'!$B$9:$EQ$108,9,0)</f>
        <v>0</v>
      </c>
      <c r="I1026" s="1107"/>
      <c r="J1026" s="1107"/>
      <c r="K1026" s="1107"/>
      <c r="L1026" s="1107"/>
      <c r="M1026" s="1108"/>
      <c r="N1026" s="1059"/>
    </row>
    <row r="1027" spans="1:14" s="114" customFormat="1" ht="37.5" customHeight="1">
      <c r="A1027" s="392"/>
      <c r="B1027" s="394" t="s">
        <v>91</v>
      </c>
      <c r="C1027" s="1005" t="s">
        <v>64</v>
      </c>
      <c r="D1027" s="1038"/>
      <c r="E1027" s="498" t="str">
        <f>'Result Entry'!$K$6</f>
        <v>First Test</v>
      </c>
      <c r="F1027" s="499" t="str">
        <f>'Result Entry'!$L$6</f>
        <v>Second Test</v>
      </c>
      <c r="G1027" s="499" t="str">
        <f>'Result Entry'!$M$6</f>
        <v>Third Test</v>
      </c>
      <c r="H1027" s="1083" t="s">
        <v>65</v>
      </c>
      <c r="I1027" s="1085" t="s">
        <v>183</v>
      </c>
      <c r="J1027" s="493" t="s">
        <v>32</v>
      </c>
      <c r="K1027" s="1039" t="s">
        <v>112</v>
      </c>
      <c r="L1027" s="1040"/>
      <c r="M1027" s="1084" t="s">
        <v>113</v>
      </c>
      <c r="N1027" s="1059"/>
    </row>
    <row r="1028" spans="1:14" s="114" customFormat="1" ht="22.5" customHeight="1" thickBot="1">
      <c r="A1028" s="392"/>
      <c r="B1028" s="394" t="s">
        <v>91</v>
      </c>
      <c r="C1028" s="1041" t="s">
        <v>66</v>
      </c>
      <c r="D1028" s="1042"/>
      <c r="E1028" s="504">
        <f>'Result Entry'!$K$7</f>
        <v>10</v>
      </c>
      <c r="F1028" s="505">
        <f>'Result Entry'!$L$7</f>
        <v>10</v>
      </c>
      <c r="G1028" s="545">
        <f>'Result Entry'!$M$7</f>
        <v>10</v>
      </c>
      <c r="H1028" s="506">
        <f>'Result Entry'!$R$7</f>
        <v>70</v>
      </c>
      <c r="I1028" s="507">
        <f>SUM(E1028:H1028)</f>
        <v>100</v>
      </c>
      <c r="J1028" s="508">
        <f>'Result Entry'!$V$7</f>
        <v>100</v>
      </c>
      <c r="K1028" s="1043">
        <f>I1028+J1028</f>
        <v>200</v>
      </c>
      <c r="L1028" s="1044"/>
      <c r="M1028" s="1086" t="s">
        <v>36</v>
      </c>
      <c r="N1028" s="1059"/>
    </row>
    <row r="1029" spans="1:14" s="114" customFormat="1" ht="22.5" customHeight="1">
      <c r="A1029" s="392"/>
      <c r="B1029" s="394" t="s">
        <v>91</v>
      </c>
      <c r="C1029" s="1045" t="str">
        <f>'Result Entry'!$K$3</f>
        <v>Hindi</v>
      </c>
      <c r="D1029" s="1046"/>
      <c r="E1029" s="500">
        <f>IF(OR(C1029="",$I1020="NSO"),"",VLOOKUP($A1015,'Result Entry'!$B$9:$EQ$108,10,0))</f>
        <v>0</v>
      </c>
      <c r="F1029" s="501">
        <f>IF(OR(C1029="",$I1020="NSO"),"",VLOOKUP($A1015,'Result Entry'!$B$9:$EQ$108,11,0))</f>
        <v>0</v>
      </c>
      <c r="G1029" s="544">
        <f>IF(OR(C1029="",$I1020="NSO"),"",VLOOKUP($A1015,'Result Entry'!$B$9:$EQ$108,12,0))</f>
        <v>0</v>
      </c>
      <c r="H1029" s="494">
        <f>IF(OR(C1029="",$I1020="NSO"),"",VLOOKUP($A1015,'Result Entry'!$B$9:$EQ$108,17,0))</f>
        <v>0</v>
      </c>
      <c r="I1029" s="395">
        <f t="shared" ref="I1029:I1033" si="78">SUM(E1029:H1029)</f>
        <v>0</v>
      </c>
      <c r="J1029" s="495">
        <f>IF(OR(C1029="",$I1020="NSO"),"",VLOOKUP($A1015,'Result Entry'!$B$9:$EQ$108,21,0))</f>
        <v>0</v>
      </c>
      <c r="K1029" s="1047">
        <f>SUM(I1029,J1029)</f>
        <v>0</v>
      </c>
      <c r="L1029" s="1048"/>
      <c r="M1029" s="396" t="str">
        <f>IF(OR(C1029="",$I1020="NSO"),"",VLOOKUP($A1015,'Result Entry'!$B$9:$EQ$108,24,0))</f>
        <v/>
      </c>
      <c r="N1029" s="1059"/>
    </row>
    <row r="1030" spans="1:14" s="114" customFormat="1" ht="22.5" customHeight="1">
      <c r="A1030" s="392"/>
      <c r="B1030" s="394" t="s">
        <v>91</v>
      </c>
      <c r="C1030" s="990" t="str">
        <f>'Result Entry'!$Z$3</f>
        <v>Mathematics</v>
      </c>
      <c r="D1030" s="1049"/>
      <c r="E1030" s="502">
        <f>IF(OR(C1030="",$I1020="NSO"),"",VLOOKUP($A1015,'Result Entry'!$B$9:$EQ$108,25,0))</f>
        <v>0</v>
      </c>
      <c r="F1030" s="503">
        <f>IF(OR(C1030="",$I1020="NSO"),"",VLOOKUP($A1015,'Result Entry'!$B$9:$EQ$108,26,0))</f>
        <v>0</v>
      </c>
      <c r="G1030" s="542">
        <f>IF(OR(C1030="",$I1020="NSO"),"",VLOOKUP($A1015,'Result Entry'!$B$9:$EQ$108,27,0))</f>
        <v>0</v>
      </c>
      <c r="H1030" s="494">
        <f>IF(OR(C1030="",$I1020="NSO"),"",VLOOKUP($A1015,'Result Entry'!$B$9:$EQ$108,32,0))</f>
        <v>0</v>
      </c>
      <c r="I1030" s="395">
        <f t="shared" si="78"/>
        <v>0</v>
      </c>
      <c r="J1030" s="495">
        <f>IF(OR(C1030="",$I1020="NSO"),"",VLOOKUP($A1015,'Result Entry'!$B$9:$EQ$108,36,0))</f>
        <v>0</v>
      </c>
      <c r="K1030" s="1050">
        <f t="shared" ref="K1030:K1035" si="79">SUM(I1030,J1030)</f>
        <v>0</v>
      </c>
      <c r="L1030" s="1051"/>
      <c r="M1030" s="396" t="str">
        <f>IF(OR(C1030="",$I1020="NSO"),"",VLOOKUP($A1015,'Result Entry'!$B$9:$EQ$108,39,0))</f>
        <v/>
      </c>
      <c r="N1030" s="1059"/>
    </row>
    <row r="1031" spans="1:14" s="114" customFormat="1" ht="22.5" customHeight="1" thickBot="1">
      <c r="A1031" s="392"/>
      <c r="B1031" s="394" t="s">
        <v>91</v>
      </c>
      <c r="C1031" s="1052" t="str">
        <f>'Result Entry'!$BD$3</f>
        <v>Env. Study</v>
      </c>
      <c r="D1031" s="1053"/>
      <c r="E1031" s="509">
        <f>IF(OR(C1031="",$I1020="NSO"),"",VLOOKUP($A1015,'Result Entry'!$B$9:$EQ$108,55,0))</f>
        <v>0</v>
      </c>
      <c r="F1031" s="510">
        <f>IF(OR(C1031="",$I1020="NSO"),"",VLOOKUP($A1015,'Result Entry'!$B$9:$EQ$108,56,0))</f>
        <v>0</v>
      </c>
      <c r="G1031" s="511">
        <f>IF(OR(C1031="",$I1020="NSO"),"",VLOOKUP($A1015,'Result Entry'!$B$9:$EQ$108,57,0))</f>
        <v>0</v>
      </c>
      <c r="H1031" s="512">
        <f>IF(OR(C1029="",$I1020="NSO"),"",VLOOKUP($A1015,'Result Entry'!$B$9:$EQ$108,62,0))</f>
        <v>0</v>
      </c>
      <c r="I1031" s="513">
        <f t="shared" si="78"/>
        <v>0</v>
      </c>
      <c r="J1031" s="514">
        <f>IF(OR(C1030="",$I1020="NSO"),"",VLOOKUP($A1015,'Result Entry'!$B$9:$EQ$108,66,0))</f>
        <v>0</v>
      </c>
      <c r="K1031" s="1054">
        <f t="shared" si="79"/>
        <v>0</v>
      </c>
      <c r="L1031" s="1055"/>
      <c r="M1031" s="515" t="str">
        <f>IF(OR(C1030="",$I1020="NSO"),"",VLOOKUP($A1015,'Result Entry'!$B$9:$EQ$108,69,0))</f>
        <v/>
      </c>
      <c r="N1031" s="1059"/>
    </row>
    <row r="1032" spans="1:14" s="114" customFormat="1" ht="22.5" customHeight="1">
      <c r="A1032" s="392"/>
      <c r="B1032" s="394" t="s">
        <v>91</v>
      </c>
      <c r="C1032" s="1016" t="s">
        <v>66</v>
      </c>
      <c r="D1032" s="1017"/>
      <c r="E1032" s="519">
        <f>'Result Entry'!$AO$7</f>
        <v>5</v>
      </c>
      <c r="F1032" s="520">
        <f>'Result Entry'!$AP$7</f>
        <v>5</v>
      </c>
      <c r="G1032" s="541">
        <f>'Result Entry'!$AQ$7</f>
        <v>5</v>
      </c>
      <c r="H1032" s="521">
        <f>'Result Entry'!$AV$7</f>
        <v>35</v>
      </c>
      <c r="I1032" s="522">
        <f t="shared" si="78"/>
        <v>50</v>
      </c>
      <c r="J1032" s="523">
        <f>'Result Entry'!$AZ$7</f>
        <v>50</v>
      </c>
      <c r="K1032" s="1018">
        <f t="shared" si="79"/>
        <v>100</v>
      </c>
      <c r="L1032" s="1019"/>
      <c r="M1032" s="1087" t="s">
        <v>36</v>
      </c>
      <c r="N1032" s="1059"/>
    </row>
    <row r="1033" spans="1:14" s="114" customFormat="1" ht="22.5" customHeight="1" thickBot="1">
      <c r="A1033" s="392"/>
      <c r="B1033" s="394" t="s">
        <v>91</v>
      </c>
      <c r="C1033" s="1012" t="str">
        <f>'Result Entry'!$AO$3</f>
        <v>English</v>
      </c>
      <c r="D1033" s="1013"/>
      <c r="E1033" s="517">
        <f>IF(OR(C1033="",$I1020="NSO"),"",VLOOKUP($A1015,'Result Entry'!$B$9:$EQ$108,40,0))</f>
        <v>0</v>
      </c>
      <c r="F1033" s="518">
        <f>IF(OR(C1033="",$I1020="NSO"),"",VLOOKUP($A1015,'Result Entry'!$B$9:$EQ$108,41,0))</f>
        <v>0</v>
      </c>
      <c r="G1033" s="546">
        <f>IF(OR(C1033="",$I1020="NSO"),"",VLOOKUP($A1015,'Result Entry'!$B$9:$EQ$108,42,0))</f>
        <v>0</v>
      </c>
      <c r="H1033" s="401">
        <f>IF(OR(C1033="",$I1020="NSO"),"",VLOOKUP($A1015,'Result Entry'!$B$9:$EQ$108,47,0))</f>
        <v>0</v>
      </c>
      <c r="I1033" s="496">
        <f t="shared" si="78"/>
        <v>0</v>
      </c>
      <c r="J1033" s="497">
        <f>IF(OR(C1033="",$I1020="NSO"),"",VLOOKUP($A1015,'Result Entry'!$B$9:$EQ$108,51,0))</f>
        <v>0</v>
      </c>
      <c r="K1033" s="1014">
        <f t="shared" si="79"/>
        <v>0</v>
      </c>
      <c r="L1033" s="1015"/>
      <c r="M1033" s="516" t="str">
        <f>IF(OR(C1033="",$I1020="NSO"),"",VLOOKUP($A1015,'Result Entry'!$B$9:$EQ$108,54,0))</f>
        <v/>
      </c>
      <c r="N1033" s="1059"/>
    </row>
    <row r="1034" spans="1:14" s="114" customFormat="1" ht="22.5" customHeight="1">
      <c r="A1034" s="392"/>
      <c r="B1034" s="394" t="s">
        <v>91</v>
      </c>
      <c r="C1034" s="1016" t="s">
        <v>66</v>
      </c>
      <c r="D1034" s="1017"/>
      <c r="E1034" s="519">
        <f>'Result Entry'!$BS$7</f>
        <v>10</v>
      </c>
      <c r="F1034" s="520">
        <f>'Result Entry'!$BT$7</f>
        <v>10</v>
      </c>
      <c r="G1034" s="541">
        <f>'Result Entry'!$BU$7</f>
        <v>10</v>
      </c>
      <c r="H1034" s="521">
        <f>'Result Entry'!$BZ$7</f>
        <v>70</v>
      </c>
      <c r="I1034" s="522">
        <f>SUM(E1034:H1034)</f>
        <v>100</v>
      </c>
      <c r="J1034" s="523">
        <f>'Result Entry'!$CD$7</f>
        <v>100</v>
      </c>
      <c r="K1034" s="1018">
        <f t="shared" si="79"/>
        <v>200</v>
      </c>
      <c r="L1034" s="1019"/>
      <c r="M1034" s="1087" t="s">
        <v>36</v>
      </c>
      <c r="N1034" s="1059"/>
    </row>
    <row r="1035" spans="1:14" s="114" customFormat="1" ht="22.5" customHeight="1" thickBot="1">
      <c r="A1035" s="392"/>
      <c r="B1035" s="394" t="s">
        <v>91</v>
      </c>
      <c r="C1035" s="1012" t="str">
        <f>'Result Entry'!$BS$3</f>
        <v>Sanskrit/Urdu</v>
      </c>
      <c r="D1035" s="1013"/>
      <c r="E1035" s="517">
        <f>IF(OR(C1035="",$I1020="NSO"),"",VLOOKUP($A1015,'Result Entry'!$B$9:$EQ$108,70,0))</f>
        <v>0</v>
      </c>
      <c r="F1035" s="518">
        <f>IF(OR(C1035="",$I1020="NSO"),"",VLOOKUP($A1015,'Result Entry'!$B$9:$EQ$108,71,0))</f>
        <v>0</v>
      </c>
      <c r="G1035" s="546">
        <f>IF(OR(C1035="",$I1020="NSO"),"",VLOOKUP($A1015,'Result Entry'!$B$9:$EQ$108,72,0))</f>
        <v>0</v>
      </c>
      <c r="H1035" s="401">
        <f>IF(OR(C1035="",$I1020="NSO"),"",VLOOKUP($A1015,'Result Entry'!$B$9:$EQ$108,77,0))</f>
        <v>0</v>
      </c>
      <c r="I1035" s="496">
        <f t="shared" ref="I1035" si="80">SUM(E1035:H1035)</f>
        <v>0</v>
      </c>
      <c r="J1035" s="497">
        <f>IF(OR(C1035="",$I1020="NSO"),"",VLOOKUP($A1015,'Result Entry'!$B$9:$EQ$108,81,0))</f>
        <v>0</v>
      </c>
      <c r="K1035" s="1014">
        <f t="shared" si="79"/>
        <v>0</v>
      </c>
      <c r="L1035" s="1015"/>
      <c r="M1035" s="516" t="str">
        <f>IF(OR(C1035="",$I1020="NSO"),"",VLOOKUP($A1015,'Result Entry'!$B$9:$EQ$108,84,0))</f>
        <v/>
      </c>
      <c r="N1035" s="1059"/>
    </row>
    <row r="1036" spans="1:14" s="114" customFormat="1" ht="14.25" customHeight="1" thickBot="1">
      <c r="A1036" s="392"/>
      <c r="B1036" s="394" t="s">
        <v>91</v>
      </c>
      <c r="C1036" s="1020"/>
      <c r="D1036" s="1021"/>
      <c r="E1036" s="1021"/>
      <c r="F1036" s="1021"/>
      <c r="G1036" s="1021"/>
      <c r="H1036" s="1021"/>
      <c r="I1036" s="1021"/>
      <c r="J1036" s="1021"/>
      <c r="K1036" s="1021"/>
      <c r="L1036" s="1021"/>
      <c r="M1036" s="1022"/>
      <c r="N1036" s="1059"/>
    </row>
    <row r="1037" spans="1:14" s="114" customFormat="1" ht="39" customHeight="1">
      <c r="A1037" s="392"/>
      <c r="B1037" s="394" t="s">
        <v>91</v>
      </c>
      <c r="C1037" s="1023" t="s">
        <v>114</v>
      </c>
      <c r="D1037" s="1024"/>
      <c r="E1037" s="1025"/>
      <c r="F1037" s="1029" t="s">
        <v>115</v>
      </c>
      <c r="G1037" s="1029"/>
      <c r="H1037" s="1030" t="s">
        <v>116</v>
      </c>
      <c r="I1037" s="1031"/>
      <c r="J1037" s="397" t="s">
        <v>51</v>
      </c>
      <c r="K1037" s="524" t="s">
        <v>117</v>
      </c>
      <c r="L1037" s="543" t="s">
        <v>49</v>
      </c>
      <c r="M1037" s="1089" t="s">
        <v>53</v>
      </c>
      <c r="N1037" s="1059"/>
    </row>
    <row r="1038" spans="1:14" s="114" customFormat="1" ht="18.75" customHeight="1" thickBot="1">
      <c r="A1038" s="392"/>
      <c r="B1038" s="394" t="s">
        <v>91</v>
      </c>
      <c r="C1038" s="1026"/>
      <c r="D1038" s="1027"/>
      <c r="E1038" s="1028"/>
      <c r="F1038" s="1109">
        <f>IF(OR($I1020="",$I1020="NSO"),"",VLOOKUP($A1015,'Result Entry'!$B$9:$EQ$108,120,0))</f>
        <v>900</v>
      </c>
      <c r="G1038" s="1110"/>
      <c r="H1038" s="1109">
        <f>IF(OR($I1020="",$I1020="NSO"),"",VLOOKUP($A1015,'Result Entry'!$B$9:$EQ$108,121,0))</f>
        <v>0</v>
      </c>
      <c r="I1038" s="1110"/>
      <c r="J1038" s="1111">
        <f>IF(OR($I1020="",$I1020="NSO"),"",VLOOKUP($A1015,'Result Entry'!$B$9:$EQ$108,122,0))</f>
        <v>0</v>
      </c>
      <c r="K1038" s="1112" t="str">
        <f>IF(OR($I1020="",$I1020="NSO"),"",VLOOKUP($A1015,'Result Entry'!$B$9:$EQ$108,123,0))</f>
        <v/>
      </c>
      <c r="L1038" s="1088" t="str">
        <f>IF(OR($I1020="",$I1020="NSO"),"",VLOOKUP($A1015,'Result Entry'!$B$9:$EQ$108,124,0))</f>
        <v/>
      </c>
      <c r="M1038" s="1113" t="str">
        <f>IF(OR($I1020="",$I1020="NSO"),"",VLOOKUP($A1015,'Result Entry'!$B$9:$EQ$108,126,0))</f>
        <v/>
      </c>
      <c r="N1038" s="1059"/>
    </row>
    <row r="1039" spans="1:14" s="114" customFormat="1" ht="18.75" customHeight="1" thickBot="1">
      <c r="A1039" s="392"/>
      <c r="B1039" s="393" t="s">
        <v>91</v>
      </c>
      <c r="C1039" s="1032"/>
      <c r="D1039" s="1033"/>
      <c r="E1039" s="1033"/>
      <c r="F1039" s="1033"/>
      <c r="G1039" s="1033"/>
      <c r="H1039" s="1034"/>
      <c r="I1039" s="1150" t="s">
        <v>71</v>
      </c>
      <c r="J1039" s="1151"/>
      <c r="K1039" s="1152">
        <f>IF(OR($I1020="",$I1020="NSO"),"",VLOOKUP($A1015,'Result Entry'!$B$9:$EQ$108,117,0))</f>
        <v>0</v>
      </c>
      <c r="L1039" s="1153" t="s">
        <v>90</v>
      </c>
      <c r="M1039" s="1154"/>
      <c r="N1039" s="1059"/>
    </row>
    <row r="1040" spans="1:14" s="114" customFormat="1" ht="18.75" customHeight="1" thickBot="1">
      <c r="A1040" s="392"/>
      <c r="B1040" s="393" t="s">
        <v>91</v>
      </c>
      <c r="C1040" s="1035" t="s">
        <v>70</v>
      </c>
      <c r="D1040" s="1036"/>
      <c r="E1040" s="1036"/>
      <c r="F1040" s="1036"/>
      <c r="G1040" s="1036"/>
      <c r="H1040" s="1037"/>
      <c r="I1040" s="1155" t="s">
        <v>72</v>
      </c>
      <c r="J1040" s="1156"/>
      <c r="K1040" s="1157">
        <f>IF(OR($I1020="",$I1020="NSO"),"",VLOOKUP($A1015,'Result Entry'!$B$9:$EQ$108,118,0))</f>
        <v>0</v>
      </c>
      <c r="L1040" s="1158" t="str">
        <f>IF(OR($I1020="",$I1020="NSO"),"",VLOOKUP($A1015,'Result Entry'!$B$9:$EQ$108,119,0))</f>
        <v/>
      </c>
      <c r="M1040" s="1159"/>
      <c r="N1040" s="1059"/>
    </row>
    <row r="1041" spans="1:14" s="114" customFormat="1" ht="18.75" customHeight="1" thickBot="1">
      <c r="A1041" s="392"/>
      <c r="B1041" s="393" t="s">
        <v>91</v>
      </c>
      <c r="C1041" s="981" t="s">
        <v>64</v>
      </c>
      <c r="D1041" s="982"/>
      <c r="E1041" s="983"/>
      <c r="F1041" s="984" t="s">
        <v>67</v>
      </c>
      <c r="G1041" s="985"/>
      <c r="H1041" s="398" t="s">
        <v>57</v>
      </c>
      <c r="I1041" s="986" t="s">
        <v>73</v>
      </c>
      <c r="J1041" s="987"/>
      <c r="K1041" s="988">
        <f>IF(OR($I1020="",$I1020="NSO"),"",VLOOKUP($A1015,'Result Entry'!$B$9:$EQ$108,127,0))</f>
        <v>0</v>
      </c>
      <c r="L1041" s="988"/>
      <c r="M1041" s="989"/>
      <c r="N1041" s="1059"/>
    </row>
    <row r="1042" spans="1:14" s="114" customFormat="1" ht="18.75" customHeight="1">
      <c r="A1042" s="392"/>
      <c r="B1042" s="393" t="s">
        <v>91</v>
      </c>
      <c r="C1042" s="1096" t="str">
        <f>'Result Entry'!$CH$3</f>
        <v>WORK EXP.</v>
      </c>
      <c r="D1042" s="1097"/>
      <c r="E1042" s="1125"/>
      <c r="F1042" s="1115" t="str">
        <f>IF(OR(C1042="",$I1020="NSO"),"",VLOOKUP($A1015,'Result Entry'!$B$9:$EQ$108,134,0))</f>
        <v>0/100</v>
      </c>
      <c r="G1042" s="1125"/>
      <c r="H1042" s="1126" t="str">
        <f>IF(OR(C1042="",$I1020="NSO"),"",VLOOKUP($A1015,'Result Entry'!$B$9:$EQ$108,92,0))</f>
        <v/>
      </c>
      <c r="I1042" s="991" t="s">
        <v>93</v>
      </c>
      <c r="J1042" s="992"/>
      <c r="K1042" s="993">
        <f>'Result Entry'!$U$2</f>
        <v>45070</v>
      </c>
      <c r="L1042" s="994"/>
      <c r="M1042" s="995"/>
      <c r="N1042" s="1059"/>
    </row>
    <row r="1043" spans="1:14" s="114" customFormat="1" ht="18.75" customHeight="1">
      <c r="A1043" s="392"/>
      <c r="B1043" s="393" t="s">
        <v>91</v>
      </c>
      <c r="C1043" s="1096" t="str">
        <f>'Result Entry'!$CP$3</f>
        <v>ART EDU.</v>
      </c>
      <c r="D1043" s="1097"/>
      <c r="E1043" s="1125"/>
      <c r="F1043" s="1115" t="str">
        <f>IF(OR(C1043="",$I1020="NSO"),"",VLOOKUP($A1015,'Result Entry'!$B$9:$EQ$108,138,0))</f>
        <v>0/100</v>
      </c>
      <c r="G1043" s="1125"/>
      <c r="H1043" s="1127" t="str">
        <f>IF(OR(C1043="",$I1020="NSO"),"",VLOOKUP($A1015,'Result Entry'!$B$9:$EQ$108,100,0))</f>
        <v/>
      </c>
      <c r="I1043" s="996"/>
      <c r="J1043" s="997"/>
      <c r="K1043" s="997"/>
      <c r="L1043" s="997"/>
      <c r="M1043" s="998"/>
      <c r="N1043" s="1059"/>
    </row>
    <row r="1044" spans="1:14" s="114" customFormat="1" ht="18.75" customHeight="1">
      <c r="A1044" s="392"/>
      <c r="B1044" s="393"/>
      <c r="C1044" s="1096" t="str">
        <f>'Result Entry'!$CX$3</f>
        <v>H&amp;P. EDU.</v>
      </c>
      <c r="D1044" s="1097"/>
      <c r="E1044" s="1125"/>
      <c r="F1044" s="1115" t="str">
        <f>IF(OR(C1044="",$I1020="NSO"),"",VLOOKUP($A1015,'Result Entry'!$B$9:$EQ$108,142,0))</f>
        <v>0/100</v>
      </c>
      <c r="G1044" s="1125"/>
      <c r="H1044" s="1127" t="str">
        <f>IF(OR(C1044="",$I1020="NSO"),"",VLOOKUP($A1015,'Result Entry'!$B$9:$EQ$108,108,0))</f>
        <v/>
      </c>
      <c r="I1044" s="999"/>
      <c r="J1044" s="1000"/>
      <c r="K1044" s="1000"/>
      <c r="L1044" s="1000"/>
      <c r="M1044" s="1001"/>
      <c r="N1044" s="1059"/>
    </row>
    <row r="1045" spans="1:14" s="114" customFormat="1" ht="23.25" customHeight="1" thickBot="1">
      <c r="A1045" s="392"/>
      <c r="B1045" s="393" t="s">
        <v>91</v>
      </c>
      <c r="C1045" s="1128">
        <f>'Result Entry'!$DF$3</f>
        <v>0</v>
      </c>
      <c r="D1045" s="1129"/>
      <c r="E1045" s="1130"/>
      <c r="F1045" s="1115" t="str">
        <f>IF(OR(C1045="",$I1020="NSO"),"",VLOOKUP($A1015,'Result Entry'!$B$9:$EQ$108,146,0))</f>
        <v>0/0</v>
      </c>
      <c r="G1045" s="1125"/>
      <c r="H1045" s="1131" t="str">
        <f>IF(OR(C1045="",$I1020="NSO"),"",VLOOKUP($A1015,'Result Entry'!$B$9:$EQ$108,116,0))</f>
        <v/>
      </c>
      <c r="I1045" s="1135" t="s">
        <v>86</v>
      </c>
      <c r="J1045" s="1136"/>
      <c r="K1045" s="1137"/>
      <c r="L1045" s="1138"/>
      <c r="M1045" s="1139"/>
      <c r="N1045" s="1059"/>
    </row>
    <row r="1046" spans="1:14" s="114" customFormat="1" ht="23.25" customHeight="1">
      <c r="A1046" s="392"/>
      <c r="B1046" s="393" t="s">
        <v>91</v>
      </c>
      <c r="C1046" s="1005" t="s">
        <v>74</v>
      </c>
      <c r="D1046" s="1006"/>
      <c r="E1046" s="1006"/>
      <c r="F1046" s="1006"/>
      <c r="G1046" s="1006"/>
      <c r="H1046" s="1007"/>
      <c r="I1046" s="1143" t="s">
        <v>184</v>
      </c>
      <c r="J1046" s="1144"/>
      <c r="K1046" s="1140"/>
      <c r="L1046" s="1141"/>
      <c r="M1046" s="1142"/>
      <c r="N1046" s="1059"/>
    </row>
    <row r="1047" spans="1:14" s="114" customFormat="1" ht="23.25" customHeight="1">
      <c r="A1047" s="392"/>
      <c r="B1047" s="393" t="s">
        <v>91</v>
      </c>
      <c r="C1047" s="399" t="s">
        <v>37</v>
      </c>
      <c r="D1047" s="1008" t="s">
        <v>80</v>
      </c>
      <c r="E1047" s="1009"/>
      <c r="F1047" s="1008" t="s">
        <v>81</v>
      </c>
      <c r="G1047" s="1010"/>
      <c r="H1047" s="1011"/>
      <c r="I1047" s="1145" t="s">
        <v>185</v>
      </c>
      <c r="J1047" s="1146"/>
      <c r="K1047" s="1002"/>
      <c r="L1047" s="1003"/>
      <c r="M1047" s="1004"/>
      <c r="N1047" s="1059"/>
    </row>
    <row r="1048" spans="1:14" s="114" customFormat="1" ht="18.75" customHeight="1">
      <c r="A1048" s="392"/>
      <c r="B1048" s="393" t="s">
        <v>91</v>
      </c>
      <c r="C1048" s="1114" t="s">
        <v>75</v>
      </c>
      <c r="D1048" s="1115" t="s">
        <v>164</v>
      </c>
      <c r="E1048" s="1116"/>
      <c r="F1048" s="1115" t="s">
        <v>82</v>
      </c>
      <c r="G1048" s="1117"/>
      <c r="H1048" s="1118"/>
      <c r="I1048" s="971" t="s">
        <v>87</v>
      </c>
      <c r="J1048" s="972"/>
      <c r="K1048" s="972"/>
      <c r="L1048" s="972"/>
      <c r="M1048" s="973"/>
      <c r="N1048" s="1059"/>
    </row>
    <row r="1049" spans="1:14" s="114" customFormat="1" ht="18.75" customHeight="1">
      <c r="A1049" s="392"/>
      <c r="B1049" s="393" t="s">
        <v>91</v>
      </c>
      <c r="C1049" s="1119" t="s">
        <v>76</v>
      </c>
      <c r="D1049" s="1115" t="s">
        <v>165</v>
      </c>
      <c r="E1049" s="1116"/>
      <c r="F1049" s="1115" t="s">
        <v>83</v>
      </c>
      <c r="G1049" s="1117"/>
      <c r="H1049" s="1118"/>
      <c r="I1049" s="974"/>
      <c r="J1049" s="975"/>
      <c r="K1049" s="975"/>
      <c r="L1049" s="975"/>
      <c r="M1049" s="976"/>
      <c r="N1049" s="1059"/>
    </row>
    <row r="1050" spans="1:14" s="114" customFormat="1" ht="18.75" customHeight="1">
      <c r="A1050" s="392"/>
      <c r="B1050" s="393" t="s">
        <v>91</v>
      </c>
      <c r="C1050" s="1119" t="s">
        <v>78</v>
      </c>
      <c r="D1050" s="1115" t="s">
        <v>166</v>
      </c>
      <c r="E1050" s="1116"/>
      <c r="F1050" s="1115" t="s">
        <v>84</v>
      </c>
      <c r="G1050" s="1117"/>
      <c r="H1050" s="1118"/>
      <c r="I1050" s="974"/>
      <c r="J1050" s="975"/>
      <c r="K1050" s="975"/>
      <c r="L1050" s="975"/>
      <c r="M1050" s="976"/>
      <c r="N1050" s="1059"/>
    </row>
    <row r="1051" spans="1:14" s="114" customFormat="1" ht="18.75" customHeight="1">
      <c r="A1051" s="392"/>
      <c r="B1051" s="393" t="s">
        <v>91</v>
      </c>
      <c r="C1051" s="1119" t="s">
        <v>77</v>
      </c>
      <c r="D1051" s="1115" t="s">
        <v>167</v>
      </c>
      <c r="E1051" s="1116"/>
      <c r="F1051" s="1115" t="s">
        <v>169</v>
      </c>
      <c r="G1051" s="1117"/>
      <c r="H1051" s="1118"/>
      <c r="I1051" s="977"/>
      <c r="J1051" s="978"/>
      <c r="K1051" s="978"/>
      <c r="L1051" s="978"/>
      <c r="M1051" s="979"/>
      <c r="N1051" s="1059"/>
    </row>
    <row r="1052" spans="1:14" s="114" customFormat="1" ht="18.75" customHeight="1" thickBot="1">
      <c r="A1052" s="392"/>
      <c r="B1052" s="400" t="s">
        <v>91</v>
      </c>
      <c r="C1052" s="1120" t="s">
        <v>79</v>
      </c>
      <c r="D1052" s="1121" t="s">
        <v>168</v>
      </c>
      <c r="E1052" s="1122"/>
      <c r="F1052" s="1121" t="s">
        <v>85</v>
      </c>
      <c r="G1052" s="1123"/>
      <c r="H1052" s="1124"/>
      <c r="I1052" s="1132" t="s">
        <v>118</v>
      </c>
      <c r="J1052" s="1133"/>
      <c r="K1052" s="1133"/>
      <c r="L1052" s="1133"/>
      <c r="M1052" s="1134"/>
      <c r="N1052" s="1059"/>
    </row>
    <row r="1053" spans="1:14" s="114" customFormat="1" ht="11.25" customHeight="1" thickBot="1">
      <c r="A1053" s="980"/>
      <c r="B1053" s="980"/>
      <c r="C1053" s="980"/>
      <c r="D1053" s="980"/>
      <c r="E1053" s="980"/>
      <c r="F1053" s="980"/>
      <c r="G1053" s="980"/>
      <c r="H1053" s="980"/>
      <c r="I1053" s="980"/>
      <c r="J1053" s="980"/>
      <c r="K1053" s="980"/>
      <c r="L1053" s="980"/>
      <c r="M1053" s="980"/>
      <c r="N1053" s="1059"/>
    </row>
    <row r="1054" spans="1:14" s="391" customFormat="1" ht="25.5" customHeight="1" thickBot="1">
      <c r="A1054" s="403">
        <f>A1015+1</f>
        <v>28</v>
      </c>
      <c r="B1054" s="1056" t="str">
        <f>B1015</f>
        <v>Department Of Sanskrit Education, Rajasthan</v>
      </c>
      <c r="C1054" s="1057"/>
      <c r="D1054" s="1057"/>
      <c r="E1054" s="1057"/>
      <c r="F1054" s="1057"/>
      <c r="G1054" s="1057"/>
      <c r="H1054" s="1057"/>
      <c r="I1054" s="1057"/>
      <c r="J1054" s="1057"/>
      <c r="K1054" s="1057"/>
      <c r="L1054" s="1057"/>
      <c r="M1054" s="1058"/>
      <c r="N1054" s="1059"/>
    </row>
    <row r="1055" spans="1:14" ht="60" customHeight="1">
      <c r="A1055" s="15"/>
      <c r="B1055" s="1060">
        <f>IF(I1059&gt;0,CONCATENATE(C1059,I1059),0)</f>
        <v>0</v>
      </c>
      <c r="C1055" s="1062"/>
      <c r="D1055" s="1064" t="str">
        <f>Master!$E$8</f>
        <v>Govt.Sr.Sec.Sch. Raimalwada</v>
      </c>
      <c r="E1055" s="1065"/>
      <c r="F1055" s="1065"/>
      <c r="G1055" s="1065"/>
      <c r="H1055" s="1065"/>
      <c r="I1055" s="1065"/>
      <c r="J1055" s="1065"/>
      <c r="K1055" s="1065"/>
      <c r="L1055" s="1065"/>
      <c r="M1055" s="1066"/>
      <c r="N1055" s="1059"/>
    </row>
    <row r="1056" spans="1:14" ht="35.25" customHeight="1" thickBot="1">
      <c r="A1056" s="15"/>
      <c r="B1056" s="1061"/>
      <c r="C1056" s="1063"/>
      <c r="D1056" s="1067" t="str">
        <f>Master!$E$11</f>
        <v>P.S.-Bapini (Jodhpur)</v>
      </c>
      <c r="E1056" s="1067"/>
      <c r="F1056" s="1067"/>
      <c r="G1056" s="1067"/>
      <c r="H1056" s="1067"/>
      <c r="I1056" s="1067"/>
      <c r="J1056" s="1067"/>
      <c r="K1056" s="1067"/>
      <c r="L1056" s="1067"/>
      <c r="M1056" s="1068"/>
      <c r="N1056" s="1059"/>
    </row>
    <row r="1057" spans="1:14" ht="31.5" customHeight="1">
      <c r="A1057" s="15"/>
      <c r="B1057" s="402"/>
      <c r="C1057" s="1069" t="s">
        <v>60</v>
      </c>
      <c r="D1057" s="1070"/>
      <c r="E1057" s="1070"/>
      <c r="F1057" s="1070"/>
      <c r="G1057" s="1070"/>
      <c r="H1057" s="1070"/>
      <c r="I1057" s="1071"/>
      <c r="J1057" s="1072" t="s">
        <v>88</v>
      </c>
      <c r="K1057" s="1072"/>
      <c r="L1057" s="1073">
        <f>Master!$E$14</f>
        <v>810000000</v>
      </c>
      <c r="M1057" s="1074"/>
      <c r="N1057" s="1059"/>
    </row>
    <row r="1058" spans="1:14" ht="18" customHeight="1" thickBot="1">
      <c r="A1058" s="15"/>
      <c r="B1058" s="188"/>
      <c r="C1058" s="1069"/>
      <c r="D1058" s="1070"/>
      <c r="E1058" s="1070"/>
      <c r="F1058" s="1070"/>
      <c r="G1058" s="1070"/>
      <c r="H1058" s="1070"/>
      <c r="I1058" s="1071"/>
      <c r="J1058" s="1075" t="s">
        <v>61</v>
      </c>
      <c r="K1058" s="1076"/>
      <c r="L1058" s="1079" t="str">
        <f>Master!$E$6</f>
        <v>2022-23</v>
      </c>
      <c r="M1058" s="1080"/>
      <c r="N1058" s="1059"/>
    </row>
    <row r="1059" spans="1:14" ht="20.25" customHeight="1" thickBot="1">
      <c r="A1059" s="15"/>
      <c r="B1059" s="188"/>
      <c r="C1059" s="1160" t="s">
        <v>119</v>
      </c>
      <c r="D1059" s="1161"/>
      <c r="E1059" s="1161"/>
      <c r="F1059" s="1161"/>
      <c r="G1059" s="1161"/>
      <c r="H1059" s="1161"/>
      <c r="I1059" s="1162">
        <f>VLOOKUP($A1054,'Result Entry'!$B$9:$F$108,5,0)</f>
        <v>0</v>
      </c>
      <c r="J1059" s="1077"/>
      <c r="K1059" s="1078"/>
      <c r="L1059" s="1081"/>
      <c r="M1059" s="1082"/>
      <c r="N1059" s="1059"/>
    </row>
    <row r="1060" spans="1:14" s="114" customFormat="1" ht="19.5" customHeight="1">
      <c r="A1060" s="392"/>
      <c r="B1060" s="393" t="s">
        <v>91</v>
      </c>
      <c r="C1060" s="1090" t="s">
        <v>21</v>
      </c>
      <c r="D1060" s="1091"/>
      <c r="E1060" s="1091"/>
      <c r="F1060" s="1092"/>
      <c r="G1060" s="1093" t="s">
        <v>1</v>
      </c>
      <c r="H1060" s="1094">
        <f>VLOOKUP($A1054,'Result Entry'!$B$9:$EQ$108,3,0)</f>
        <v>0</v>
      </c>
      <c r="I1060" s="1094"/>
      <c r="J1060" s="1094"/>
      <c r="K1060" s="1094"/>
      <c r="L1060" s="1094"/>
      <c r="M1060" s="1095"/>
      <c r="N1060" s="1059"/>
    </row>
    <row r="1061" spans="1:14" s="114" customFormat="1" ht="19.5" customHeight="1">
      <c r="A1061" s="392"/>
      <c r="B1061" s="393" t="s">
        <v>91</v>
      </c>
      <c r="C1061" s="1096" t="s">
        <v>23</v>
      </c>
      <c r="D1061" s="1097"/>
      <c r="E1061" s="1097"/>
      <c r="F1061" s="1098"/>
      <c r="G1061" s="1099" t="s">
        <v>1</v>
      </c>
      <c r="H1061" s="1100">
        <f>VLOOKUP($A1054,'Result Entry'!$B$9:$EQ$108,6,0)</f>
        <v>0</v>
      </c>
      <c r="I1061" s="1100"/>
      <c r="J1061" s="1100"/>
      <c r="K1061" s="1100"/>
      <c r="L1061" s="1100"/>
      <c r="M1061" s="1101"/>
      <c r="N1061" s="1059"/>
    </row>
    <row r="1062" spans="1:14" s="114" customFormat="1" ht="19.5" customHeight="1">
      <c r="A1062" s="392"/>
      <c r="B1062" s="393" t="s">
        <v>91</v>
      </c>
      <c r="C1062" s="1096" t="s">
        <v>24</v>
      </c>
      <c r="D1062" s="1097"/>
      <c r="E1062" s="1097"/>
      <c r="F1062" s="1098"/>
      <c r="G1062" s="1099" t="s">
        <v>1</v>
      </c>
      <c r="H1062" s="1100">
        <f>VLOOKUP($A1054,'Result Entry'!$B$9:$EQ$108,7,0)</f>
        <v>0</v>
      </c>
      <c r="I1062" s="1100"/>
      <c r="J1062" s="1100"/>
      <c r="K1062" s="1100"/>
      <c r="L1062" s="1100"/>
      <c r="M1062" s="1101"/>
      <c r="N1062" s="1059"/>
    </row>
    <row r="1063" spans="1:14" s="114" customFormat="1" ht="19.5" customHeight="1">
      <c r="A1063" s="392"/>
      <c r="B1063" s="393" t="s">
        <v>91</v>
      </c>
      <c r="C1063" s="1096" t="s">
        <v>62</v>
      </c>
      <c r="D1063" s="1097"/>
      <c r="E1063" s="1097"/>
      <c r="F1063" s="1098"/>
      <c r="G1063" s="1099" t="s">
        <v>1</v>
      </c>
      <c r="H1063" s="1100">
        <f>VLOOKUP($A1054,'Result Entry'!$B$9:$EQ$108,8,0)</f>
        <v>0</v>
      </c>
      <c r="I1063" s="1100"/>
      <c r="J1063" s="1100"/>
      <c r="K1063" s="1100"/>
      <c r="L1063" s="1100"/>
      <c r="M1063" s="1101"/>
      <c r="N1063" s="1059"/>
    </row>
    <row r="1064" spans="1:14" s="114" customFormat="1" ht="19.5" customHeight="1">
      <c r="A1064" s="392"/>
      <c r="B1064" s="393" t="s">
        <v>91</v>
      </c>
      <c r="C1064" s="1096" t="s">
        <v>63</v>
      </c>
      <c r="D1064" s="1097"/>
      <c r="E1064" s="1097"/>
      <c r="F1064" s="1098"/>
      <c r="G1064" s="1099" t="s">
        <v>1</v>
      </c>
      <c r="H1064" s="1102" t="str">
        <f>CONCATENATE('Result Entry'!$F$4,'Result Entry'!$I$4)</f>
        <v>2(A)</v>
      </c>
      <c r="I1064" s="1100"/>
      <c r="J1064" s="1100"/>
      <c r="K1064" s="1100"/>
      <c r="L1064" s="1100"/>
      <c r="M1064" s="1101"/>
      <c r="N1064" s="1059"/>
    </row>
    <row r="1065" spans="1:14" s="114" customFormat="1" ht="19.5" customHeight="1" thickBot="1">
      <c r="A1065" s="392"/>
      <c r="B1065" s="393" t="s">
        <v>91</v>
      </c>
      <c r="C1065" s="1103" t="s">
        <v>26</v>
      </c>
      <c r="D1065" s="1104"/>
      <c r="E1065" s="1104"/>
      <c r="F1065" s="1105"/>
      <c r="G1065" s="1106" t="s">
        <v>1</v>
      </c>
      <c r="H1065" s="1107">
        <f>VLOOKUP($A1054,'Result Entry'!$B$9:$EQ$108,9,0)</f>
        <v>0</v>
      </c>
      <c r="I1065" s="1107"/>
      <c r="J1065" s="1107"/>
      <c r="K1065" s="1107"/>
      <c r="L1065" s="1107"/>
      <c r="M1065" s="1108"/>
      <c r="N1065" s="1059"/>
    </row>
    <row r="1066" spans="1:14" s="114" customFormat="1" ht="37.5" customHeight="1">
      <c r="A1066" s="392"/>
      <c r="B1066" s="394" t="s">
        <v>91</v>
      </c>
      <c r="C1066" s="1005" t="s">
        <v>64</v>
      </c>
      <c r="D1066" s="1038"/>
      <c r="E1066" s="498" t="str">
        <f>'Result Entry'!$K$6</f>
        <v>First Test</v>
      </c>
      <c r="F1066" s="499" t="str">
        <f>'Result Entry'!$L$6</f>
        <v>Second Test</v>
      </c>
      <c r="G1066" s="499" t="str">
        <f>'Result Entry'!$M$6</f>
        <v>Third Test</v>
      </c>
      <c r="H1066" s="1083" t="s">
        <v>65</v>
      </c>
      <c r="I1066" s="1085" t="s">
        <v>183</v>
      </c>
      <c r="J1066" s="493" t="s">
        <v>32</v>
      </c>
      <c r="K1066" s="1039" t="s">
        <v>112</v>
      </c>
      <c r="L1066" s="1040"/>
      <c r="M1066" s="1084" t="s">
        <v>113</v>
      </c>
      <c r="N1066" s="1059"/>
    </row>
    <row r="1067" spans="1:14" s="114" customFormat="1" ht="22.5" customHeight="1" thickBot="1">
      <c r="A1067" s="392"/>
      <c r="B1067" s="394" t="s">
        <v>91</v>
      </c>
      <c r="C1067" s="1041" t="s">
        <v>66</v>
      </c>
      <c r="D1067" s="1042"/>
      <c r="E1067" s="504">
        <f>'Result Entry'!$K$7</f>
        <v>10</v>
      </c>
      <c r="F1067" s="505">
        <f>'Result Entry'!$L$7</f>
        <v>10</v>
      </c>
      <c r="G1067" s="545">
        <f>'Result Entry'!$M$7</f>
        <v>10</v>
      </c>
      <c r="H1067" s="506">
        <f>'Result Entry'!$R$7</f>
        <v>70</v>
      </c>
      <c r="I1067" s="507">
        <f>SUM(E1067:H1067)</f>
        <v>100</v>
      </c>
      <c r="J1067" s="508">
        <f>'Result Entry'!$V$7</f>
        <v>100</v>
      </c>
      <c r="K1067" s="1043">
        <f>I1067+J1067</f>
        <v>200</v>
      </c>
      <c r="L1067" s="1044"/>
      <c r="M1067" s="1086" t="s">
        <v>36</v>
      </c>
      <c r="N1067" s="1059"/>
    </row>
    <row r="1068" spans="1:14" s="114" customFormat="1" ht="22.5" customHeight="1">
      <c r="A1068" s="392"/>
      <c r="B1068" s="394" t="s">
        <v>91</v>
      </c>
      <c r="C1068" s="1045" t="str">
        <f>'Result Entry'!$K$3</f>
        <v>Hindi</v>
      </c>
      <c r="D1068" s="1046"/>
      <c r="E1068" s="500">
        <f>IF(OR(C1068="",$I1059="NSO"),"",VLOOKUP($A1054,'Result Entry'!$B$9:$EQ$108,10,0))</f>
        <v>0</v>
      </c>
      <c r="F1068" s="501">
        <f>IF(OR(C1068="",$I1059="NSO"),"",VLOOKUP($A1054,'Result Entry'!$B$9:$EQ$108,11,0))</f>
        <v>0</v>
      </c>
      <c r="G1068" s="544">
        <f>IF(OR(C1068="",$I1059="NSO"),"",VLOOKUP($A1054,'Result Entry'!$B$9:$EQ$108,12,0))</f>
        <v>0</v>
      </c>
      <c r="H1068" s="494">
        <f>IF(OR(C1068="",$I1059="NSO"),"",VLOOKUP($A1054,'Result Entry'!$B$9:$EQ$108,17,0))</f>
        <v>0</v>
      </c>
      <c r="I1068" s="395">
        <f t="shared" ref="I1068:I1072" si="81">SUM(E1068:H1068)</f>
        <v>0</v>
      </c>
      <c r="J1068" s="495">
        <f>IF(OR(C1068="",$I1059="NSO"),"",VLOOKUP($A1054,'Result Entry'!$B$9:$EQ$108,21,0))</f>
        <v>0</v>
      </c>
      <c r="K1068" s="1047">
        <f>SUM(I1068,J1068)</f>
        <v>0</v>
      </c>
      <c r="L1068" s="1048"/>
      <c r="M1068" s="396" t="str">
        <f>IF(OR(C1068="",$I1059="NSO"),"",VLOOKUP($A1054,'Result Entry'!$B$9:$EQ$108,24,0))</f>
        <v/>
      </c>
      <c r="N1068" s="1059"/>
    </row>
    <row r="1069" spans="1:14" s="114" customFormat="1" ht="22.5" customHeight="1">
      <c r="A1069" s="392"/>
      <c r="B1069" s="394" t="s">
        <v>91</v>
      </c>
      <c r="C1069" s="990" t="str">
        <f>'Result Entry'!$Z$3</f>
        <v>Mathematics</v>
      </c>
      <c r="D1069" s="1049"/>
      <c r="E1069" s="502">
        <f>IF(OR(C1069="",$I1059="NSO"),"",VLOOKUP($A1054,'Result Entry'!$B$9:$EQ$108,25,0))</f>
        <v>0</v>
      </c>
      <c r="F1069" s="503">
        <f>IF(OR(C1069="",$I1059="NSO"),"",VLOOKUP($A1054,'Result Entry'!$B$9:$EQ$108,26,0))</f>
        <v>0</v>
      </c>
      <c r="G1069" s="542">
        <f>IF(OR(C1069="",$I1059="NSO"),"",VLOOKUP($A1054,'Result Entry'!$B$9:$EQ$108,27,0))</f>
        <v>0</v>
      </c>
      <c r="H1069" s="494">
        <f>IF(OR(C1069="",$I1059="NSO"),"",VLOOKUP($A1054,'Result Entry'!$B$9:$EQ$108,32,0))</f>
        <v>0</v>
      </c>
      <c r="I1069" s="395">
        <f t="shared" si="81"/>
        <v>0</v>
      </c>
      <c r="J1069" s="495">
        <f>IF(OR(C1069="",$I1059="NSO"),"",VLOOKUP($A1054,'Result Entry'!$B$9:$EQ$108,36,0))</f>
        <v>0</v>
      </c>
      <c r="K1069" s="1050">
        <f t="shared" ref="K1069:K1074" si="82">SUM(I1069,J1069)</f>
        <v>0</v>
      </c>
      <c r="L1069" s="1051"/>
      <c r="M1069" s="396" t="str">
        <f>IF(OR(C1069="",$I1059="NSO"),"",VLOOKUP($A1054,'Result Entry'!$B$9:$EQ$108,39,0))</f>
        <v/>
      </c>
      <c r="N1069" s="1059"/>
    </row>
    <row r="1070" spans="1:14" s="114" customFormat="1" ht="22.5" customHeight="1" thickBot="1">
      <c r="A1070" s="392"/>
      <c r="B1070" s="394" t="s">
        <v>91</v>
      </c>
      <c r="C1070" s="1052" t="str">
        <f>'Result Entry'!$BD$3</f>
        <v>Env. Study</v>
      </c>
      <c r="D1070" s="1053"/>
      <c r="E1070" s="509">
        <f>IF(OR(C1070="",$I1059="NSO"),"",VLOOKUP($A1054,'Result Entry'!$B$9:$EQ$108,55,0))</f>
        <v>0</v>
      </c>
      <c r="F1070" s="510">
        <f>IF(OR(C1070="",$I1059="NSO"),"",VLOOKUP($A1054,'Result Entry'!$B$9:$EQ$108,56,0))</f>
        <v>0</v>
      </c>
      <c r="G1070" s="511">
        <f>IF(OR(C1070="",$I1059="NSO"),"",VLOOKUP($A1054,'Result Entry'!$B$9:$EQ$108,57,0))</f>
        <v>0</v>
      </c>
      <c r="H1070" s="512">
        <f>IF(OR(C1068="",$I1059="NSO"),"",VLOOKUP($A1054,'Result Entry'!$B$9:$EQ$108,62,0))</f>
        <v>0</v>
      </c>
      <c r="I1070" s="513">
        <f t="shared" si="81"/>
        <v>0</v>
      </c>
      <c r="J1070" s="514">
        <f>IF(OR(C1069="",$I1059="NSO"),"",VLOOKUP($A1054,'Result Entry'!$B$9:$EQ$108,66,0))</f>
        <v>0</v>
      </c>
      <c r="K1070" s="1054">
        <f t="shared" si="82"/>
        <v>0</v>
      </c>
      <c r="L1070" s="1055"/>
      <c r="M1070" s="515" t="str">
        <f>IF(OR(C1069="",$I1059="NSO"),"",VLOOKUP($A1054,'Result Entry'!$B$9:$EQ$108,69,0))</f>
        <v/>
      </c>
      <c r="N1070" s="1059"/>
    </row>
    <row r="1071" spans="1:14" s="114" customFormat="1" ht="22.5" customHeight="1">
      <c r="A1071" s="392"/>
      <c r="B1071" s="394" t="s">
        <v>91</v>
      </c>
      <c r="C1071" s="1016" t="s">
        <v>66</v>
      </c>
      <c r="D1071" s="1017"/>
      <c r="E1071" s="519">
        <f>'Result Entry'!$AO$7</f>
        <v>5</v>
      </c>
      <c r="F1071" s="520">
        <f>'Result Entry'!$AP$7</f>
        <v>5</v>
      </c>
      <c r="G1071" s="541">
        <f>'Result Entry'!$AQ$7</f>
        <v>5</v>
      </c>
      <c r="H1071" s="521">
        <f>'Result Entry'!$AV$7</f>
        <v>35</v>
      </c>
      <c r="I1071" s="522">
        <f t="shared" si="81"/>
        <v>50</v>
      </c>
      <c r="J1071" s="523">
        <f>'Result Entry'!$AZ$7</f>
        <v>50</v>
      </c>
      <c r="K1071" s="1018">
        <f t="shared" si="82"/>
        <v>100</v>
      </c>
      <c r="L1071" s="1019"/>
      <c r="M1071" s="1087" t="s">
        <v>36</v>
      </c>
      <c r="N1071" s="1059"/>
    </row>
    <row r="1072" spans="1:14" s="114" customFormat="1" ht="22.5" customHeight="1" thickBot="1">
      <c r="A1072" s="392"/>
      <c r="B1072" s="394" t="s">
        <v>91</v>
      </c>
      <c r="C1072" s="1012" t="str">
        <f>'Result Entry'!$AO$3</f>
        <v>English</v>
      </c>
      <c r="D1072" s="1013"/>
      <c r="E1072" s="517">
        <f>IF(OR(C1072="",$I1059="NSO"),"",VLOOKUP($A1054,'Result Entry'!$B$9:$EQ$108,40,0))</f>
        <v>0</v>
      </c>
      <c r="F1072" s="518">
        <f>IF(OR(C1072="",$I1059="NSO"),"",VLOOKUP($A1054,'Result Entry'!$B$9:$EQ$108,41,0))</f>
        <v>0</v>
      </c>
      <c r="G1072" s="546">
        <f>IF(OR(C1072="",$I1059="NSO"),"",VLOOKUP($A1054,'Result Entry'!$B$9:$EQ$108,42,0))</f>
        <v>0</v>
      </c>
      <c r="H1072" s="401">
        <f>IF(OR(C1072="",$I1059="NSO"),"",VLOOKUP($A1054,'Result Entry'!$B$9:$EQ$108,47,0))</f>
        <v>0</v>
      </c>
      <c r="I1072" s="496">
        <f t="shared" si="81"/>
        <v>0</v>
      </c>
      <c r="J1072" s="497">
        <f>IF(OR(C1072="",$I1059="NSO"),"",VLOOKUP($A1054,'Result Entry'!$B$9:$EQ$108,51,0))</f>
        <v>0</v>
      </c>
      <c r="K1072" s="1014">
        <f t="shared" si="82"/>
        <v>0</v>
      </c>
      <c r="L1072" s="1015"/>
      <c r="M1072" s="516" t="str">
        <f>IF(OR(C1072="",$I1059="NSO"),"",VLOOKUP($A1054,'Result Entry'!$B$9:$EQ$108,54,0))</f>
        <v/>
      </c>
      <c r="N1072" s="1059"/>
    </row>
    <row r="1073" spans="1:14" s="114" customFormat="1" ht="22.5" customHeight="1">
      <c r="A1073" s="392"/>
      <c r="B1073" s="394" t="s">
        <v>91</v>
      </c>
      <c r="C1073" s="1016" t="s">
        <v>66</v>
      </c>
      <c r="D1073" s="1017"/>
      <c r="E1073" s="519">
        <f>'Result Entry'!$BS$7</f>
        <v>10</v>
      </c>
      <c r="F1073" s="520">
        <f>'Result Entry'!$BT$7</f>
        <v>10</v>
      </c>
      <c r="G1073" s="541">
        <f>'Result Entry'!$BU$7</f>
        <v>10</v>
      </c>
      <c r="H1073" s="521">
        <f>'Result Entry'!$BZ$7</f>
        <v>70</v>
      </c>
      <c r="I1073" s="522">
        <f>SUM(E1073:H1073)</f>
        <v>100</v>
      </c>
      <c r="J1073" s="523">
        <f>'Result Entry'!$CD$7</f>
        <v>100</v>
      </c>
      <c r="K1073" s="1018">
        <f t="shared" si="82"/>
        <v>200</v>
      </c>
      <c r="L1073" s="1019"/>
      <c r="M1073" s="1087" t="s">
        <v>36</v>
      </c>
      <c r="N1073" s="1059"/>
    </row>
    <row r="1074" spans="1:14" s="114" customFormat="1" ht="22.5" customHeight="1" thickBot="1">
      <c r="A1074" s="392"/>
      <c r="B1074" s="394" t="s">
        <v>91</v>
      </c>
      <c r="C1074" s="1012" t="str">
        <f>'Result Entry'!$BS$3</f>
        <v>Sanskrit/Urdu</v>
      </c>
      <c r="D1074" s="1013"/>
      <c r="E1074" s="517">
        <f>IF(OR(C1074="",$I1059="NSO"),"",VLOOKUP($A1054,'Result Entry'!$B$9:$EQ$108,70,0))</f>
        <v>0</v>
      </c>
      <c r="F1074" s="518">
        <f>IF(OR(C1074="",$I1059="NSO"),"",VLOOKUP($A1054,'Result Entry'!$B$9:$EQ$108,71,0))</f>
        <v>0</v>
      </c>
      <c r="G1074" s="546">
        <f>IF(OR(C1074="",$I1059="NSO"),"",VLOOKUP($A1054,'Result Entry'!$B$9:$EQ$108,72,0))</f>
        <v>0</v>
      </c>
      <c r="H1074" s="401">
        <f>IF(OR(C1074="",$I1059="NSO"),"",VLOOKUP($A1054,'Result Entry'!$B$9:$EQ$108,77,0))</f>
        <v>0</v>
      </c>
      <c r="I1074" s="496">
        <f t="shared" ref="I1074" si="83">SUM(E1074:H1074)</f>
        <v>0</v>
      </c>
      <c r="J1074" s="497">
        <f>IF(OR(C1074="",$I1059="NSO"),"",VLOOKUP($A1054,'Result Entry'!$B$9:$EQ$108,81,0))</f>
        <v>0</v>
      </c>
      <c r="K1074" s="1014">
        <f t="shared" si="82"/>
        <v>0</v>
      </c>
      <c r="L1074" s="1015"/>
      <c r="M1074" s="516" t="str">
        <f>IF(OR(C1074="",$I1059="NSO"),"",VLOOKUP($A1054,'Result Entry'!$B$9:$EQ$108,84,0))</f>
        <v/>
      </c>
      <c r="N1074" s="1059"/>
    </row>
    <row r="1075" spans="1:14" s="114" customFormat="1" ht="14.25" customHeight="1" thickBot="1">
      <c r="A1075" s="392"/>
      <c r="B1075" s="394" t="s">
        <v>91</v>
      </c>
      <c r="C1075" s="1020"/>
      <c r="D1075" s="1021"/>
      <c r="E1075" s="1021"/>
      <c r="F1075" s="1021"/>
      <c r="G1075" s="1021"/>
      <c r="H1075" s="1021"/>
      <c r="I1075" s="1021"/>
      <c r="J1075" s="1021"/>
      <c r="K1075" s="1021"/>
      <c r="L1075" s="1021"/>
      <c r="M1075" s="1022"/>
      <c r="N1075" s="1059"/>
    </row>
    <row r="1076" spans="1:14" s="114" customFormat="1" ht="39" customHeight="1">
      <c r="A1076" s="392"/>
      <c r="B1076" s="394" t="s">
        <v>91</v>
      </c>
      <c r="C1076" s="1023" t="s">
        <v>114</v>
      </c>
      <c r="D1076" s="1024"/>
      <c r="E1076" s="1025"/>
      <c r="F1076" s="1029" t="s">
        <v>115</v>
      </c>
      <c r="G1076" s="1029"/>
      <c r="H1076" s="1030" t="s">
        <v>116</v>
      </c>
      <c r="I1076" s="1031"/>
      <c r="J1076" s="397" t="s">
        <v>51</v>
      </c>
      <c r="K1076" s="524" t="s">
        <v>117</v>
      </c>
      <c r="L1076" s="543" t="s">
        <v>49</v>
      </c>
      <c r="M1076" s="1089" t="s">
        <v>53</v>
      </c>
      <c r="N1076" s="1059"/>
    </row>
    <row r="1077" spans="1:14" s="114" customFormat="1" ht="18.75" customHeight="1" thickBot="1">
      <c r="A1077" s="392"/>
      <c r="B1077" s="394" t="s">
        <v>91</v>
      </c>
      <c r="C1077" s="1026"/>
      <c r="D1077" s="1027"/>
      <c r="E1077" s="1028"/>
      <c r="F1077" s="1109">
        <f>IF(OR($I1059="",$I1059="NSO"),"",VLOOKUP($A1054,'Result Entry'!$B$9:$EQ$108,120,0))</f>
        <v>900</v>
      </c>
      <c r="G1077" s="1110"/>
      <c r="H1077" s="1109">
        <f>IF(OR($I1059="",$I1059="NSO"),"",VLOOKUP($A1054,'Result Entry'!$B$9:$EQ$108,121,0))</f>
        <v>0</v>
      </c>
      <c r="I1077" s="1110"/>
      <c r="J1077" s="1111">
        <f>IF(OR($I1059="",$I1059="NSO"),"",VLOOKUP($A1054,'Result Entry'!$B$9:$EQ$108,122,0))</f>
        <v>0</v>
      </c>
      <c r="K1077" s="1112" t="str">
        <f>IF(OR($I1059="",$I1059="NSO"),"",VLOOKUP($A1054,'Result Entry'!$B$9:$EQ$108,123,0))</f>
        <v/>
      </c>
      <c r="L1077" s="1088" t="str">
        <f>IF(OR($I1059="",$I1059="NSO"),"",VLOOKUP($A1054,'Result Entry'!$B$9:$EQ$108,124,0))</f>
        <v/>
      </c>
      <c r="M1077" s="1113" t="str">
        <f>IF(OR($I1059="",$I1059="NSO"),"",VLOOKUP($A1054,'Result Entry'!$B$9:$EQ$108,126,0))</f>
        <v/>
      </c>
      <c r="N1077" s="1059"/>
    </row>
    <row r="1078" spans="1:14" s="114" customFormat="1" ht="18.75" customHeight="1" thickBot="1">
      <c r="A1078" s="392"/>
      <c r="B1078" s="393" t="s">
        <v>91</v>
      </c>
      <c r="C1078" s="1032"/>
      <c r="D1078" s="1033"/>
      <c r="E1078" s="1033"/>
      <c r="F1078" s="1033"/>
      <c r="G1078" s="1033"/>
      <c r="H1078" s="1034"/>
      <c r="I1078" s="1150" t="s">
        <v>71</v>
      </c>
      <c r="J1078" s="1151"/>
      <c r="K1078" s="1152">
        <f>IF(OR($I1059="",$I1059="NSO"),"",VLOOKUP($A1054,'Result Entry'!$B$9:$EQ$108,117,0))</f>
        <v>0</v>
      </c>
      <c r="L1078" s="1153" t="s">
        <v>90</v>
      </c>
      <c r="M1078" s="1154"/>
      <c r="N1078" s="1059"/>
    </row>
    <row r="1079" spans="1:14" s="114" customFormat="1" ht="18.75" customHeight="1" thickBot="1">
      <c r="A1079" s="392"/>
      <c r="B1079" s="393" t="s">
        <v>91</v>
      </c>
      <c r="C1079" s="1035" t="s">
        <v>70</v>
      </c>
      <c r="D1079" s="1036"/>
      <c r="E1079" s="1036"/>
      <c r="F1079" s="1036"/>
      <c r="G1079" s="1036"/>
      <c r="H1079" s="1037"/>
      <c r="I1079" s="1155" t="s">
        <v>72</v>
      </c>
      <c r="J1079" s="1156"/>
      <c r="K1079" s="1157">
        <f>IF(OR($I1059="",$I1059="NSO"),"",VLOOKUP($A1054,'Result Entry'!$B$9:$EQ$108,118,0))</f>
        <v>0</v>
      </c>
      <c r="L1079" s="1158" t="str">
        <f>IF(OR($I1059="",$I1059="NSO"),"",VLOOKUP($A1054,'Result Entry'!$B$9:$EQ$108,119,0))</f>
        <v/>
      </c>
      <c r="M1079" s="1159"/>
      <c r="N1079" s="1059"/>
    </row>
    <row r="1080" spans="1:14" s="114" customFormat="1" ht="18.75" customHeight="1" thickBot="1">
      <c r="A1080" s="392"/>
      <c r="B1080" s="393" t="s">
        <v>91</v>
      </c>
      <c r="C1080" s="981" t="s">
        <v>64</v>
      </c>
      <c r="D1080" s="982"/>
      <c r="E1080" s="983"/>
      <c r="F1080" s="984" t="s">
        <v>67</v>
      </c>
      <c r="G1080" s="985"/>
      <c r="H1080" s="398" t="s">
        <v>57</v>
      </c>
      <c r="I1080" s="986" t="s">
        <v>73</v>
      </c>
      <c r="J1080" s="987"/>
      <c r="K1080" s="988">
        <f>IF(OR($I1059="",$I1059="NSO"),"",VLOOKUP($A1054,'Result Entry'!$B$9:$EQ$108,127,0))</f>
        <v>0</v>
      </c>
      <c r="L1080" s="988"/>
      <c r="M1080" s="989"/>
      <c r="N1080" s="1059"/>
    </row>
    <row r="1081" spans="1:14" s="114" customFormat="1" ht="18.75" customHeight="1">
      <c r="A1081" s="392"/>
      <c r="B1081" s="393" t="s">
        <v>91</v>
      </c>
      <c r="C1081" s="1096" t="str">
        <f>'Result Entry'!$CH$3</f>
        <v>WORK EXP.</v>
      </c>
      <c r="D1081" s="1097"/>
      <c r="E1081" s="1125"/>
      <c r="F1081" s="1115" t="str">
        <f>IF(OR(C1081="",$I1059="NSO"),"",VLOOKUP($A1054,'Result Entry'!$B$9:$EQ$108,134,0))</f>
        <v>0/100</v>
      </c>
      <c r="G1081" s="1125"/>
      <c r="H1081" s="1126" t="str">
        <f>IF(OR(C1081="",$I1059="NSO"),"",VLOOKUP($A1054,'Result Entry'!$B$9:$EQ$108,92,0))</f>
        <v/>
      </c>
      <c r="I1081" s="991" t="s">
        <v>93</v>
      </c>
      <c r="J1081" s="992"/>
      <c r="K1081" s="993">
        <f>'Result Entry'!$U$2</f>
        <v>45070</v>
      </c>
      <c r="L1081" s="994"/>
      <c r="M1081" s="995"/>
      <c r="N1081" s="1059"/>
    </row>
    <row r="1082" spans="1:14" s="114" customFormat="1" ht="18.75" customHeight="1">
      <c r="A1082" s="392"/>
      <c r="B1082" s="393" t="s">
        <v>91</v>
      </c>
      <c r="C1082" s="1096" t="str">
        <f>'Result Entry'!$CP$3</f>
        <v>ART EDU.</v>
      </c>
      <c r="D1082" s="1097"/>
      <c r="E1082" s="1125"/>
      <c r="F1082" s="1115" t="str">
        <f>IF(OR(C1082="",$I1059="NSO"),"",VLOOKUP($A1054,'Result Entry'!$B$9:$EQ$108,138,0))</f>
        <v>0/100</v>
      </c>
      <c r="G1082" s="1125"/>
      <c r="H1082" s="1127" t="str">
        <f>IF(OR(C1082="",$I1059="NSO"),"",VLOOKUP($A1054,'Result Entry'!$B$9:$EQ$108,100,0))</f>
        <v/>
      </c>
      <c r="I1082" s="996"/>
      <c r="J1082" s="997"/>
      <c r="K1082" s="997"/>
      <c r="L1082" s="997"/>
      <c r="M1082" s="998"/>
      <c r="N1082" s="1059"/>
    </row>
    <row r="1083" spans="1:14" s="114" customFormat="1" ht="18.75" customHeight="1">
      <c r="A1083" s="392"/>
      <c r="B1083" s="393"/>
      <c r="C1083" s="1096" t="str">
        <f>'Result Entry'!$CX$3</f>
        <v>H&amp;P. EDU.</v>
      </c>
      <c r="D1083" s="1097"/>
      <c r="E1083" s="1125"/>
      <c r="F1083" s="1115" t="str">
        <f>IF(OR(C1083="",$I1059="NSO"),"",VLOOKUP($A1054,'Result Entry'!$B$9:$EQ$108,142,0))</f>
        <v>0/100</v>
      </c>
      <c r="G1083" s="1125"/>
      <c r="H1083" s="1127" t="str">
        <f>IF(OR(C1083="",$I1059="NSO"),"",VLOOKUP($A1054,'Result Entry'!$B$9:$EQ$108,108,0))</f>
        <v/>
      </c>
      <c r="I1083" s="999"/>
      <c r="J1083" s="1000"/>
      <c r="K1083" s="1000"/>
      <c r="L1083" s="1000"/>
      <c r="M1083" s="1001"/>
      <c r="N1083" s="1059"/>
    </row>
    <row r="1084" spans="1:14" s="114" customFormat="1" ht="23.25" customHeight="1" thickBot="1">
      <c r="A1084" s="392"/>
      <c r="B1084" s="393" t="s">
        <v>91</v>
      </c>
      <c r="C1084" s="1128">
        <f>'Result Entry'!$DF$3</f>
        <v>0</v>
      </c>
      <c r="D1084" s="1129"/>
      <c r="E1084" s="1130"/>
      <c r="F1084" s="1115" t="str">
        <f>IF(OR(C1084="",$I1059="NSO"),"",VLOOKUP($A1054,'Result Entry'!$B$9:$EQ$108,146,0))</f>
        <v>0/0</v>
      </c>
      <c r="G1084" s="1125"/>
      <c r="H1084" s="1131" t="str">
        <f>IF(OR(C1084="",$I1059="NSO"),"",VLOOKUP($A1054,'Result Entry'!$B$9:$EQ$108,116,0))</f>
        <v/>
      </c>
      <c r="I1084" s="1135" t="s">
        <v>86</v>
      </c>
      <c r="J1084" s="1136"/>
      <c r="K1084" s="1137"/>
      <c r="L1084" s="1138"/>
      <c r="M1084" s="1139"/>
      <c r="N1084" s="1059"/>
    </row>
    <row r="1085" spans="1:14" s="114" customFormat="1" ht="23.25" customHeight="1">
      <c r="A1085" s="392"/>
      <c r="B1085" s="393" t="s">
        <v>91</v>
      </c>
      <c r="C1085" s="1005" t="s">
        <v>74</v>
      </c>
      <c r="D1085" s="1006"/>
      <c r="E1085" s="1006"/>
      <c r="F1085" s="1006"/>
      <c r="G1085" s="1006"/>
      <c r="H1085" s="1007"/>
      <c r="I1085" s="1143" t="s">
        <v>184</v>
      </c>
      <c r="J1085" s="1144"/>
      <c r="K1085" s="1140"/>
      <c r="L1085" s="1141"/>
      <c r="M1085" s="1142"/>
      <c r="N1085" s="1059"/>
    </row>
    <row r="1086" spans="1:14" s="114" customFormat="1" ht="23.25" customHeight="1">
      <c r="A1086" s="392"/>
      <c r="B1086" s="393" t="s">
        <v>91</v>
      </c>
      <c r="C1086" s="399" t="s">
        <v>37</v>
      </c>
      <c r="D1086" s="1008" t="s">
        <v>80</v>
      </c>
      <c r="E1086" s="1009"/>
      <c r="F1086" s="1008" t="s">
        <v>81</v>
      </c>
      <c r="G1086" s="1010"/>
      <c r="H1086" s="1011"/>
      <c r="I1086" s="1145" t="s">
        <v>185</v>
      </c>
      <c r="J1086" s="1146"/>
      <c r="K1086" s="1002"/>
      <c r="L1086" s="1003"/>
      <c r="M1086" s="1004"/>
      <c r="N1086" s="1059"/>
    </row>
    <row r="1087" spans="1:14" s="114" customFormat="1" ht="18.75" customHeight="1">
      <c r="A1087" s="392"/>
      <c r="B1087" s="393" t="s">
        <v>91</v>
      </c>
      <c r="C1087" s="1114" t="s">
        <v>75</v>
      </c>
      <c r="D1087" s="1115" t="s">
        <v>164</v>
      </c>
      <c r="E1087" s="1116"/>
      <c r="F1087" s="1115" t="s">
        <v>82</v>
      </c>
      <c r="G1087" s="1117"/>
      <c r="H1087" s="1118"/>
      <c r="I1087" s="971" t="s">
        <v>87</v>
      </c>
      <c r="J1087" s="972"/>
      <c r="K1087" s="972"/>
      <c r="L1087" s="972"/>
      <c r="M1087" s="973"/>
      <c r="N1087" s="1059"/>
    </row>
    <row r="1088" spans="1:14" s="114" customFormat="1" ht="18.75" customHeight="1">
      <c r="A1088" s="392"/>
      <c r="B1088" s="393" t="s">
        <v>91</v>
      </c>
      <c r="C1088" s="1119" t="s">
        <v>76</v>
      </c>
      <c r="D1088" s="1115" t="s">
        <v>165</v>
      </c>
      <c r="E1088" s="1116"/>
      <c r="F1088" s="1115" t="s">
        <v>83</v>
      </c>
      <c r="G1088" s="1117"/>
      <c r="H1088" s="1118"/>
      <c r="I1088" s="974"/>
      <c r="J1088" s="975"/>
      <c r="K1088" s="975"/>
      <c r="L1088" s="975"/>
      <c r="M1088" s="976"/>
      <c r="N1088" s="1059"/>
    </row>
    <row r="1089" spans="1:14" s="114" customFormat="1" ht="18.75" customHeight="1">
      <c r="A1089" s="392"/>
      <c r="B1089" s="393" t="s">
        <v>91</v>
      </c>
      <c r="C1089" s="1119" t="s">
        <v>78</v>
      </c>
      <c r="D1089" s="1115" t="s">
        <v>166</v>
      </c>
      <c r="E1089" s="1116"/>
      <c r="F1089" s="1115" t="s">
        <v>84</v>
      </c>
      <c r="G1089" s="1117"/>
      <c r="H1089" s="1118"/>
      <c r="I1089" s="974"/>
      <c r="J1089" s="975"/>
      <c r="K1089" s="975"/>
      <c r="L1089" s="975"/>
      <c r="M1089" s="976"/>
      <c r="N1089" s="1059"/>
    </row>
    <row r="1090" spans="1:14" s="114" customFormat="1" ht="18.75" customHeight="1">
      <c r="A1090" s="392"/>
      <c r="B1090" s="393" t="s">
        <v>91</v>
      </c>
      <c r="C1090" s="1119" t="s">
        <v>77</v>
      </c>
      <c r="D1090" s="1115" t="s">
        <v>167</v>
      </c>
      <c r="E1090" s="1116"/>
      <c r="F1090" s="1115" t="s">
        <v>169</v>
      </c>
      <c r="G1090" s="1117"/>
      <c r="H1090" s="1118"/>
      <c r="I1090" s="977"/>
      <c r="J1090" s="978"/>
      <c r="K1090" s="978"/>
      <c r="L1090" s="978"/>
      <c r="M1090" s="979"/>
      <c r="N1090" s="1059"/>
    </row>
    <row r="1091" spans="1:14" s="114" customFormat="1" ht="18.75" customHeight="1" thickBot="1">
      <c r="A1091" s="392"/>
      <c r="B1091" s="400" t="s">
        <v>91</v>
      </c>
      <c r="C1091" s="1120" t="s">
        <v>79</v>
      </c>
      <c r="D1091" s="1121" t="s">
        <v>168</v>
      </c>
      <c r="E1091" s="1122"/>
      <c r="F1091" s="1121" t="s">
        <v>85</v>
      </c>
      <c r="G1091" s="1123"/>
      <c r="H1091" s="1124"/>
      <c r="I1091" s="1132" t="s">
        <v>118</v>
      </c>
      <c r="J1091" s="1133"/>
      <c r="K1091" s="1133"/>
      <c r="L1091" s="1133"/>
      <c r="M1091" s="1134"/>
      <c r="N1091" s="1059"/>
    </row>
    <row r="1092" spans="1:14" s="114" customFormat="1" ht="11.25" customHeight="1" thickBot="1">
      <c r="A1092" s="980"/>
      <c r="B1092" s="980"/>
      <c r="C1092" s="980"/>
      <c r="D1092" s="980"/>
      <c r="E1092" s="980"/>
      <c r="F1092" s="980"/>
      <c r="G1092" s="980"/>
      <c r="H1092" s="980"/>
      <c r="I1092" s="980"/>
      <c r="J1092" s="980"/>
      <c r="K1092" s="980"/>
      <c r="L1092" s="980"/>
      <c r="M1092" s="980"/>
      <c r="N1092" s="1059"/>
    </row>
    <row r="1093" spans="1:14" s="391" customFormat="1" ht="25.5" customHeight="1" thickBot="1">
      <c r="A1093" s="403">
        <f>A1054+1</f>
        <v>29</v>
      </c>
      <c r="B1093" s="1056" t="str">
        <f>B1054</f>
        <v>Department Of Sanskrit Education, Rajasthan</v>
      </c>
      <c r="C1093" s="1057"/>
      <c r="D1093" s="1057"/>
      <c r="E1093" s="1057"/>
      <c r="F1093" s="1057"/>
      <c r="G1093" s="1057"/>
      <c r="H1093" s="1057"/>
      <c r="I1093" s="1057"/>
      <c r="J1093" s="1057"/>
      <c r="K1093" s="1057"/>
      <c r="L1093" s="1057"/>
      <c r="M1093" s="1058"/>
      <c r="N1093" s="1059"/>
    </row>
    <row r="1094" spans="1:14" ht="60" customHeight="1">
      <c r="A1094" s="15"/>
      <c r="B1094" s="1060">
        <f>IF(I1098&gt;0,CONCATENATE(C1098,I1098),0)</f>
        <v>0</v>
      </c>
      <c r="C1094" s="1062"/>
      <c r="D1094" s="1064" t="str">
        <f>Master!$E$8</f>
        <v>Govt.Sr.Sec.Sch. Raimalwada</v>
      </c>
      <c r="E1094" s="1065"/>
      <c r="F1094" s="1065"/>
      <c r="G1094" s="1065"/>
      <c r="H1094" s="1065"/>
      <c r="I1094" s="1065"/>
      <c r="J1094" s="1065"/>
      <c r="K1094" s="1065"/>
      <c r="L1094" s="1065"/>
      <c r="M1094" s="1066"/>
      <c r="N1094" s="1059"/>
    </row>
    <row r="1095" spans="1:14" ht="35.25" customHeight="1" thickBot="1">
      <c r="A1095" s="15"/>
      <c r="B1095" s="1061"/>
      <c r="C1095" s="1063"/>
      <c r="D1095" s="1067" t="str">
        <f>Master!$E$11</f>
        <v>P.S.-Bapini (Jodhpur)</v>
      </c>
      <c r="E1095" s="1067"/>
      <c r="F1095" s="1067"/>
      <c r="G1095" s="1067"/>
      <c r="H1095" s="1067"/>
      <c r="I1095" s="1067"/>
      <c r="J1095" s="1067"/>
      <c r="K1095" s="1067"/>
      <c r="L1095" s="1067"/>
      <c r="M1095" s="1068"/>
      <c r="N1095" s="1059"/>
    </row>
    <row r="1096" spans="1:14" ht="31.5" customHeight="1">
      <c r="A1096" s="15"/>
      <c r="B1096" s="402"/>
      <c r="C1096" s="1069" t="s">
        <v>60</v>
      </c>
      <c r="D1096" s="1070"/>
      <c r="E1096" s="1070"/>
      <c r="F1096" s="1070"/>
      <c r="G1096" s="1070"/>
      <c r="H1096" s="1070"/>
      <c r="I1096" s="1071"/>
      <c r="J1096" s="1072" t="s">
        <v>88</v>
      </c>
      <c r="K1096" s="1072"/>
      <c r="L1096" s="1073">
        <f>Master!$E$14</f>
        <v>810000000</v>
      </c>
      <c r="M1096" s="1074"/>
      <c r="N1096" s="1059"/>
    </row>
    <row r="1097" spans="1:14" ht="18" customHeight="1" thickBot="1">
      <c r="A1097" s="15"/>
      <c r="B1097" s="188"/>
      <c r="C1097" s="1069"/>
      <c r="D1097" s="1070"/>
      <c r="E1097" s="1070"/>
      <c r="F1097" s="1070"/>
      <c r="G1097" s="1070"/>
      <c r="H1097" s="1070"/>
      <c r="I1097" s="1071"/>
      <c r="J1097" s="1075" t="s">
        <v>61</v>
      </c>
      <c r="K1097" s="1076"/>
      <c r="L1097" s="1079" t="str">
        <f>Master!$E$6</f>
        <v>2022-23</v>
      </c>
      <c r="M1097" s="1080"/>
      <c r="N1097" s="1059"/>
    </row>
    <row r="1098" spans="1:14" ht="20.25" customHeight="1" thickBot="1">
      <c r="A1098" s="15"/>
      <c r="B1098" s="188"/>
      <c r="C1098" s="1160" t="s">
        <v>119</v>
      </c>
      <c r="D1098" s="1161"/>
      <c r="E1098" s="1161"/>
      <c r="F1098" s="1161"/>
      <c r="G1098" s="1161"/>
      <c r="H1098" s="1161"/>
      <c r="I1098" s="1162">
        <f>VLOOKUP($A1093,'Result Entry'!$B$9:$F$108,5,0)</f>
        <v>0</v>
      </c>
      <c r="J1098" s="1077"/>
      <c r="K1098" s="1078"/>
      <c r="L1098" s="1081"/>
      <c r="M1098" s="1082"/>
      <c r="N1098" s="1059"/>
    </row>
    <row r="1099" spans="1:14" s="114" customFormat="1" ht="19.5" customHeight="1">
      <c r="A1099" s="392"/>
      <c r="B1099" s="393" t="s">
        <v>91</v>
      </c>
      <c r="C1099" s="1090" t="s">
        <v>21</v>
      </c>
      <c r="D1099" s="1091"/>
      <c r="E1099" s="1091"/>
      <c r="F1099" s="1092"/>
      <c r="G1099" s="1093" t="s">
        <v>1</v>
      </c>
      <c r="H1099" s="1094">
        <f>VLOOKUP($A1093,'Result Entry'!$B$9:$EQ$108,3,0)</f>
        <v>0</v>
      </c>
      <c r="I1099" s="1094"/>
      <c r="J1099" s="1094"/>
      <c r="K1099" s="1094"/>
      <c r="L1099" s="1094"/>
      <c r="M1099" s="1095"/>
      <c r="N1099" s="1059"/>
    </row>
    <row r="1100" spans="1:14" s="114" customFormat="1" ht="19.5" customHeight="1">
      <c r="A1100" s="392"/>
      <c r="B1100" s="393" t="s">
        <v>91</v>
      </c>
      <c r="C1100" s="1096" t="s">
        <v>23</v>
      </c>
      <c r="D1100" s="1097"/>
      <c r="E1100" s="1097"/>
      <c r="F1100" s="1098"/>
      <c r="G1100" s="1099" t="s">
        <v>1</v>
      </c>
      <c r="H1100" s="1100">
        <f>VLOOKUP($A1093,'Result Entry'!$B$9:$EQ$108,6,0)</f>
        <v>0</v>
      </c>
      <c r="I1100" s="1100"/>
      <c r="J1100" s="1100"/>
      <c r="K1100" s="1100"/>
      <c r="L1100" s="1100"/>
      <c r="M1100" s="1101"/>
      <c r="N1100" s="1059"/>
    </row>
    <row r="1101" spans="1:14" s="114" customFormat="1" ht="19.5" customHeight="1">
      <c r="A1101" s="392"/>
      <c r="B1101" s="393" t="s">
        <v>91</v>
      </c>
      <c r="C1101" s="1096" t="s">
        <v>24</v>
      </c>
      <c r="D1101" s="1097"/>
      <c r="E1101" s="1097"/>
      <c r="F1101" s="1098"/>
      <c r="G1101" s="1099" t="s">
        <v>1</v>
      </c>
      <c r="H1101" s="1100">
        <f>VLOOKUP($A1093,'Result Entry'!$B$9:$EQ$108,7,0)</f>
        <v>0</v>
      </c>
      <c r="I1101" s="1100"/>
      <c r="J1101" s="1100"/>
      <c r="K1101" s="1100"/>
      <c r="L1101" s="1100"/>
      <c r="M1101" s="1101"/>
      <c r="N1101" s="1059"/>
    </row>
    <row r="1102" spans="1:14" s="114" customFormat="1" ht="19.5" customHeight="1">
      <c r="A1102" s="392"/>
      <c r="B1102" s="393" t="s">
        <v>91</v>
      </c>
      <c r="C1102" s="1096" t="s">
        <v>62</v>
      </c>
      <c r="D1102" s="1097"/>
      <c r="E1102" s="1097"/>
      <c r="F1102" s="1098"/>
      <c r="G1102" s="1099" t="s">
        <v>1</v>
      </c>
      <c r="H1102" s="1100">
        <f>VLOOKUP($A1093,'Result Entry'!$B$9:$EQ$108,8,0)</f>
        <v>0</v>
      </c>
      <c r="I1102" s="1100"/>
      <c r="J1102" s="1100"/>
      <c r="K1102" s="1100"/>
      <c r="L1102" s="1100"/>
      <c r="M1102" s="1101"/>
      <c r="N1102" s="1059"/>
    </row>
    <row r="1103" spans="1:14" s="114" customFormat="1" ht="19.5" customHeight="1">
      <c r="A1103" s="392"/>
      <c r="B1103" s="393" t="s">
        <v>91</v>
      </c>
      <c r="C1103" s="1096" t="s">
        <v>63</v>
      </c>
      <c r="D1103" s="1097"/>
      <c r="E1103" s="1097"/>
      <c r="F1103" s="1098"/>
      <c r="G1103" s="1099" t="s">
        <v>1</v>
      </c>
      <c r="H1103" s="1102" t="str">
        <f>CONCATENATE('Result Entry'!$F$4,'Result Entry'!$I$4)</f>
        <v>2(A)</v>
      </c>
      <c r="I1103" s="1100"/>
      <c r="J1103" s="1100"/>
      <c r="K1103" s="1100"/>
      <c r="L1103" s="1100"/>
      <c r="M1103" s="1101"/>
      <c r="N1103" s="1059"/>
    </row>
    <row r="1104" spans="1:14" s="114" customFormat="1" ht="19.5" customHeight="1" thickBot="1">
      <c r="A1104" s="392"/>
      <c r="B1104" s="393" t="s">
        <v>91</v>
      </c>
      <c r="C1104" s="1103" t="s">
        <v>26</v>
      </c>
      <c r="D1104" s="1104"/>
      <c r="E1104" s="1104"/>
      <c r="F1104" s="1105"/>
      <c r="G1104" s="1106" t="s">
        <v>1</v>
      </c>
      <c r="H1104" s="1107">
        <f>VLOOKUP($A1093,'Result Entry'!$B$9:$EQ$108,9,0)</f>
        <v>0</v>
      </c>
      <c r="I1104" s="1107"/>
      <c r="J1104" s="1107"/>
      <c r="K1104" s="1107"/>
      <c r="L1104" s="1107"/>
      <c r="M1104" s="1108"/>
      <c r="N1104" s="1059"/>
    </row>
    <row r="1105" spans="1:14" s="114" customFormat="1" ht="37.5" customHeight="1">
      <c r="A1105" s="392"/>
      <c r="B1105" s="394" t="s">
        <v>91</v>
      </c>
      <c r="C1105" s="1005" t="s">
        <v>64</v>
      </c>
      <c r="D1105" s="1038"/>
      <c r="E1105" s="498" t="str">
        <f>'Result Entry'!$K$6</f>
        <v>First Test</v>
      </c>
      <c r="F1105" s="499" t="str">
        <f>'Result Entry'!$L$6</f>
        <v>Second Test</v>
      </c>
      <c r="G1105" s="499" t="str">
        <f>'Result Entry'!$M$6</f>
        <v>Third Test</v>
      </c>
      <c r="H1105" s="1083" t="s">
        <v>65</v>
      </c>
      <c r="I1105" s="1085" t="s">
        <v>183</v>
      </c>
      <c r="J1105" s="493" t="s">
        <v>32</v>
      </c>
      <c r="K1105" s="1039" t="s">
        <v>112</v>
      </c>
      <c r="L1105" s="1040"/>
      <c r="M1105" s="1084" t="s">
        <v>113</v>
      </c>
      <c r="N1105" s="1059"/>
    </row>
    <row r="1106" spans="1:14" s="114" customFormat="1" ht="22.5" customHeight="1" thickBot="1">
      <c r="A1106" s="392"/>
      <c r="B1106" s="394" t="s">
        <v>91</v>
      </c>
      <c r="C1106" s="1041" t="s">
        <v>66</v>
      </c>
      <c r="D1106" s="1042"/>
      <c r="E1106" s="504">
        <f>'Result Entry'!$K$7</f>
        <v>10</v>
      </c>
      <c r="F1106" s="505">
        <f>'Result Entry'!$L$7</f>
        <v>10</v>
      </c>
      <c r="G1106" s="545">
        <f>'Result Entry'!$M$7</f>
        <v>10</v>
      </c>
      <c r="H1106" s="506">
        <f>'Result Entry'!$R$7</f>
        <v>70</v>
      </c>
      <c r="I1106" s="507">
        <f>SUM(E1106:H1106)</f>
        <v>100</v>
      </c>
      <c r="J1106" s="508">
        <f>'Result Entry'!$V$7</f>
        <v>100</v>
      </c>
      <c r="K1106" s="1043">
        <f>I1106+J1106</f>
        <v>200</v>
      </c>
      <c r="L1106" s="1044"/>
      <c r="M1106" s="1086" t="s">
        <v>36</v>
      </c>
      <c r="N1106" s="1059"/>
    </row>
    <row r="1107" spans="1:14" s="114" customFormat="1" ht="22.5" customHeight="1">
      <c r="A1107" s="392"/>
      <c r="B1107" s="394" t="s">
        <v>91</v>
      </c>
      <c r="C1107" s="1045" t="str">
        <f>'Result Entry'!$K$3</f>
        <v>Hindi</v>
      </c>
      <c r="D1107" s="1046"/>
      <c r="E1107" s="500">
        <f>IF(OR(C1107="",$I1098="NSO"),"",VLOOKUP($A1093,'Result Entry'!$B$9:$EQ$108,10,0))</f>
        <v>0</v>
      </c>
      <c r="F1107" s="501">
        <f>IF(OR(C1107="",$I1098="NSO"),"",VLOOKUP($A1093,'Result Entry'!$B$9:$EQ$108,11,0))</f>
        <v>0</v>
      </c>
      <c r="G1107" s="544">
        <f>IF(OR(C1107="",$I1098="NSO"),"",VLOOKUP($A1093,'Result Entry'!$B$9:$EQ$108,12,0))</f>
        <v>0</v>
      </c>
      <c r="H1107" s="494">
        <f>IF(OR(C1107="",$I1098="NSO"),"",VLOOKUP($A1093,'Result Entry'!$B$9:$EQ$108,17,0))</f>
        <v>0</v>
      </c>
      <c r="I1107" s="395">
        <f t="shared" ref="I1107:I1111" si="84">SUM(E1107:H1107)</f>
        <v>0</v>
      </c>
      <c r="J1107" s="495">
        <f>IF(OR(C1107="",$I1098="NSO"),"",VLOOKUP($A1093,'Result Entry'!$B$9:$EQ$108,21,0))</f>
        <v>0</v>
      </c>
      <c r="K1107" s="1047">
        <f>SUM(I1107,J1107)</f>
        <v>0</v>
      </c>
      <c r="L1107" s="1048"/>
      <c r="M1107" s="396" t="str">
        <f>IF(OR(C1107="",$I1098="NSO"),"",VLOOKUP($A1093,'Result Entry'!$B$9:$EQ$108,24,0))</f>
        <v/>
      </c>
      <c r="N1107" s="1059"/>
    </row>
    <row r="1108" spans="1:14" s="114" customFormat="1" ht="22.5" customHeight="1">
      <c r="A1108" s="392"/>
      <c r="B1108" s="394" t="s">
        <v>91</v>
      </c>
      <c r="C1108" s="990" t="str">
        <f>'Result Entry'!$Z$3</f>
        <v>Mathematics</v>
      </c>
      <c r="D1108" s="1049"/>
      <c r="E1108" s="502">
        <f>IF(OR(C1108="",$I1098="NSO"),"",VLOOKUP($A1093,'Result Entry'!$B$9:$EQ$108,25,0))</f>
        <v>0</v>
      </c>
      <c r="F1108" s="503">
        <f>IF(OR(C1108="",$I1098="NSO"),"",VLOOKUP($A1093,'Result Entry'!$B$9:$EQ$108,26,0))</f>
        <v>0</v>
      </c>
      <c r="G1108" s="542">
        <f>IF(OR(C1108="",$I1098="NSO"),"",VLOOKUP($A1093,'Result Entry'!$B$9:$EQ$108,27,0))</f>
        <v>0</v>
      </c>
      <c r="H1108" s="494">
        <f>IF(OR(C1108="",$I1098="NSO"),"",VLOOKUP($A1093,'Result Entry'!$B$9:$EQ$108,32,0))</f>
        <v>0</v>
      </c>
      <c r="I1108" s="395">
        <f t="shared" si="84"/>
        <v>0</v>
      </c>
      <c r="J1108" s="495">
        <f>IF(OR(C1108="",$I1098="NSO"),"",VLOOKUP($A1093,'Result Entry'!$B$9:$EQ$108,36,0))</f>
        <v>0</v>
      </c>
      <c r="K1108" s="1050">
        <f t="shared" ref="K1108:K1113" si="85">SUM(I1108,J1108)</f>
        <v>0</v>
      </c>
      <c r="L1108" s="1051"/>
      <c r="M1108" s="396" t="str">
        <f>IF(OR(C1108="",$I1098="NSO"),"",VLOOKUP($A1093,'Result Entry'!$B$9:$EQ$108,39,0))</f>
        <v/>
      </c>
      <c r="N1108" s="1059"/>
    </row>
    <row r="1109" spans="1:14" s="114" customFormat="1" ht="22.5" customHeight="1" thickBot="1">
      <c r="A1109" s="392"/>
      <c r="B1109" s="394" t="s">
        <v>91</v>
      </c>
      <c r="C1109" s="1052" t="str">
        <f>'Result Entry'!$BD$3</f>
        <v>Env. Study</v>
      </c>
      <c r="D1109" s="1053"/>
      <c r="E1109" s="509">
        <f>IF(OR(C1109="",$I1098="NSO"),"",VLOOKUP($A1093,'Result Entry'!$B$9:$EQ$108,55,0))</f>
        <v>0</v>
      </c>
      <c r="F1109" s="510">
        <f>IF(OR(C1109="",$I1098="NSO"),"",VLOOKUP($A1093,'Result Entry'!$B$9:$EQ$108,56,0))</f>
        <v>0</v>
      </c>
      <c r="G1109" s="511">
        <f>IF(OR(C1109="",$I1098="NSO"),"",VLOOKUP($A1093,'Result Entry'!$B$9:$EQ$108,57,0))</f>
        <v>0</v>
      </c>
      <c r="H1109" s="512">
        <f>IF(OR(C1107="",$I1098="NSO"),"",VLOOKUP($A1093,'Result Entry'!$B$9:$EQ$108,62,0))</f>
        <v>0</v>
      </c>
      <c r="I1109" s="513">
        <f t="shared" si="84"/>
        <v>0</v>
      </c>
      <c r="J1109" s="514">
        <f>IF(OR(C1108="",$I1098="NSO"),"",VLOOKUP($A1093,'Result Entry'!$B$9:$EQ$108,66,0))</f>
        <v>0</v>
      </c>
      <c r="K1109" s="1054">
        <f t="shared" si="85"/>
        <v>0</v>
      </c>
      <c r="L1109" s="1055"/>
      <c r="M1109" s="515" t="str">
        <f>IF(OR(C1108="",$I1098="NSO"),"",VLOOKUP($A1093,'Result Entry'!$B$9:$EQ$108,69,0))</f>
        <v/>
      </c>
      <c r="N1109" s="1059"/>
    </row>
    <row r="1110" spans="1:14" s="114" customFormat="1" ht="22.5" customHeight="1">
      <c r="A1110" s="392"/>
      <c r="B1110" s="394" t="s">
        <v>91</v>
      </c>
      <c r="C1110" s="1016" t="s">
        <v>66</v>
      </c>
      <c r="D1110" s="1017"/>
      <c r="E1110" s="519">
        <f>'Result Entry'!$AO$7</f>
        <v>5</v>
      </c>
      <c r="F1110" s="520">
        <f>'Result Entry'!$AP$7</f>
        <v>5</v>
      </c>
      <c r="G1110" s="541">
        <f>'Result Entry'!$AQ$7</f>
        <v>5</v>
      </c>
      <c r="H1110" s="521">
        <f>'Result Entry'!$AV$7</f>
        <v>35</v>
      </c>
      <c r="I1110" s="522">
        <f t="shared" si="84"/>
        <v>50</v>
      </c>
      <c r="J1110" s="523">
        <f>'Result Entry'!$AZ$7</f>
        <v>50</v>
      </c>
      <c r="K1110" s="1018">
        <f t="shared" si="85"/>
        <v>100</v>
      </c>
      <c r="L1110" s="1019"/>
      <c r="M1110" s="1087" t="s">
        <v>36</v>
      </c>
      <c r="N1110" s="1059"/>
    </row>
    <row r="1111" spans="1:14" s="114" customFormat="1" ht="22.5" customHeight="1" thickBot="1">
      <c r="A1111" s="392"/>
      <c r="B1111" s="394" t="s">
        <v>91</v>
      </c>
      <c r="C1111" s="1012" t="str">
        <f>'Result Entry'!$AO$3</f>
        <v>English</v>
      </c>
      <c r="D1111" s="1013"/>
      <c r="E1111" s="517">
        <f>IF(OR(C1111="",$I1098="NSO"),"",VLOOKUP($A1093,'Result Entry'!$B$9:$EQ$108,40,0))</f>
        <v>0</v>
      </c>
      <c r="F1111" s="518">
        <f>IF(OR(C1111="",$I1098="NSO"),"",VLOOKUP($A1093,'Result Entry'!$B$9:$EQ$108,41,0))</f>
        <v>0</v>
      </c>
      <c r="G1111" s="546">
        <f>IF(OR(C1111="",$I1098="NSO"),"",VLOOKUP($A1093,'Result Entry'!$B$9:$EQ$108,42,0))</f>
        <v>0</v>
      </c>
      <c r="H1111" s="401">
        <f>IF(OR(C1111="",$I1098="NSO"),"",VLOOKUP($A1093,'Result Entry'!$B$9:$EQ$108,47,0))</f>
        <v>0</v>
      </c>
      <c r="I1111" s="496">
        <f t="shared" si="84"/>
        <v>0</v>
      </c>
      <c r="J1111" s="497">
        <f>IF(OR(C1111="",$I1098="NSO"),"",VLOOKUP($A1093,'Result Entry'!$B$9:$EQ$108,51,0))</f>
        <v>0</v>
      </c>
      <c r="K1111" s="1014">
        <f t="shared" si="85"/>
        <v>0</v>
      </c>
      <c r="L1111" s="1015"/>
      <c r="M1111" s="516" t="str">
        <f>IF(OR(C1111="",$I1098="NSO"),"",VLOOKUP($A1093,'Result Entry'!$B$9:$EQ$108,54,0))</f>
        <v/>
      </c>
      <c r="N1111" s="1059"/>
    </row>
    <row r="1112" spans="1:14" s="114" customFormat="1" ht="22.5" customHeight="1">
      <c r="A1112" s="392"/>
      <c r="B1112" s="394" t="s">
        <v>91</v>
      </c>
      <c r="C1112" s="1016" t="s">
        <v>66</v>
      </c>
      <c r="D1112" s="1017"/>
      <c r="E1112" s="519">
        <f>'Result Entry'!$BS$7</f>
        <v>10</v>
      </c>
      <c r="F1112" s="520">
        <f>'Result Entry'!$BT$7</f>
        <v>10</v>
      </c>
      <c r="G1112" s="541">
        <f>'Result Entry'!$BU$7</f>
        <v>10</v>
      </c>
      <c r="H1112" s="521">
        <f>'Result Entry'!$BZ$7</f>
        <v>70</v>
      </c>
      <c r="I1112" s="522">
        <f>SUM(E1112:H1112)</f>
        <v>100</v>
      </c>
      <c r="J1112" s="523">
        <f>'Result Entry'!$CD$7</f>
        <v>100</v>
      </c>
      <c r="K1112" s="1018">
        <f t="shared" si="85"/>
        <v>200</v>
      </c>
      <c r="L1112" s="1019"/>
      <c r="M1112" s="1087" t="s">
        <v>36</v>
      </c>
      <c r="N1112" s="1059"/>
    </row>
    <row r="1113" spans="1:14" s="114" customFormat="1" ht="22.5" customHeight="1" thickBot="1">
      <c r="A1113" s="392"/>
      <c r="B1113" s="394" t="s">
        <v>91</v>
      </c>
      <c r="C1113" s="1012" t="str">
        <f>'Result Entry'!$BS$3</f>
        <v>Sanskrit/Urdu</v>
      </c>
      <c r="D1113" s="1013"/>
      <c r="E1113" s="517">
        <f>IF(OR(C1113="",$I1098="NSO"),"",VLOOKUP($A1093,'Result Entry'!$B$9:$EQ$108,70,0))</f>
        <v>0</v>
      </c>
      <c r="F1113" s="518">
        <f>IF(OR(C1113="",$I1098="NSO"),"",VLOOKUP($A1093,'Result Entry'!$B$9:$EQ$108,71,0))</f>
        <v>0</v>
      </c>
      <c r="G1113" s="546">
        <f>IF(OR(C1113="",$I1098="NSO"),"",VLOOKUP($A1093,'Result Entry'!$B$9:$EQ$108,72,0))</f>
        <v>0</v>
      </c>
      <c r="H1113" s="401">
        <f>IF(OR(C1113="",$I1098="NSO"),"",VLOOKUP($A1093,'Result Entry'!$B$9:$EQ$108,77,0))</f>
        <v>0</v>
      </c>
      <c r="I1113" s="496">
        <f t="shared" ref="I1113" si="86">SUM(E1113:H1113)</f>
        <v>0</v>
      </c>
      <c r="J1113" s="497">
        <f>IF(OR(C1113="",$I1098="NSO"),"",VLOOKUP($A1093,'Result Entry'!$B$9:$EQ$108,81,0))</f>
        <v>0</v>
      </c>
      <c r="K1113" s="1014">
        <f t="shared" si="85"/>
        <v>0</v>
      </c>
      <c r="L1113" s="1015"/>
      <c r="M1113" s="516" t="str">
        <f>IF(OR(C1113="",$I1098="NSO"),"",VLOOKUP($A1093,'Result Entry'!$B$9:$EQ$108,84,0))</f>
        <v/>
      </c>
      <c r="N1113" s="1059"/>
    </row>
    <row r="1114" spans="1:14" s="114" customFormat="1" ht="14.25" customHeight="1" thickBot="1">
      <c r="A1114" s="392"/>
      <c r="B1114" s="394" t="s">
        <v>91</v>
      </c>
      <c r="C1114" s="1020"/>
      <c r="D1114" s="1021"/>
      <c r="E1114" s="1021"/>
      <c r="F1114" s="1021"/>
      <c r="G1114" s="1021"/>
      <c r="H1114" s="1021"/>
      <c r="I1114" s="1021"/>
      <c r="J1114" s="1021"/>
      <c r="K1114" s="1021"/>
      <c r="L1114" s="1021"/>
      <c r="M1114" s="1022"/>
      <c r="N1114" s="1059"/>
    </row>
    <row r="1115" spans="1:14" s="114" customFormat="1" ht="39" customHeight="1">
      <c r="A1115" s="392"/>
      <c r="B1115" s="394" t="s">
        <v>91</v>
      </c>
      <c r="C1115" s="1023" t="s">
        <v>114</v>
      </c>
      <c r="D1115" s="1024"/>
      <c r="E1115" s="1025"/>
      <c r="F1115" s="1029" t="s">
        <v>115</v>
      </c>
      <c r="G1115" s="1029"/>
      <c r="H1115" s="1030" t="s">
        <v>116</v>
      </c>
      <c r="I1115" s="1031"/>
      <c r="J1115" s="397" t="s">
        <v>51</v>
      </c>
      <c r="K1115" s="524" t="s">
        <v>117</v>
      </c>
      <c r="L1115" s="543" t="s">
        <v>49</v>
      </c>
      <c r="M1115" s="1089" t="s">
        <v>53</v>
      </c>
      <c r="N1115" s="1059"/>
    </row>
    <row r="1116" spans="1:14" s="114" customFormat="1" ht="18.75" customHeight="1" thickBot="1">
      <c r="A1116" s="392"/>
      <c r="B1116" s="394" t="s">
        <v>91</v>
      </c>
      <c r="C1116" s="1026"/>
      <c r="D1116" s="1027"/>
      <c r="E1116" s="1028"/>
      <c r="F1116" s="1109">
        <f>IF(OR($I1098="",$I1098="NSO"),"",VLOOKUP($A1093,'Result Entry'!$B$9:$EQ$108,120,0))</f>
        <v>900</v>
      </c>
      <c r="G1116" s="1110"/>
      <c r="H1116" s="1109">
        <f>IF(OR($I1098="",$I1098="NSO"),"",VLOOKUP($A1093,'Result Entry'!$B$9:$EQ$108,121,0))</f>
        <v>0</v>
      </c>
      <c r="I1116" s="1110"/>
      <c r="J1116" s="1111">
        <f>IF(OR($I1098="",$I1098="NSO"),"",VLOOKUP($A1093,'Result Entry'!$B$9:$EQ$108,122,0))</f>
        <v>0</v>
      </c>
      <c r="K1116" s="1112" t="str">
        <f>IF(OR($I1098="",$I1098="NSO"),"",VLOOKUP($A1093,'Result Entry'!$B$9:$EQ$108,123,0))</f>
        <v/>
      </c>
      <c r="L1116" s="1088" t="str">
        <f>IF(OR($I1098="",$I1098="NSO"),"",VLOOKUP($A1093,'Result Entry'!$B$9:$EQ$108,124,0))</f>
        <v/>
      </c>
      <c r="M1116" s="1113" t="str">
        <f>IF(OR($I1098="",$I1098="NSO"),"",VLOOKUP($A1093,'Result Entry'!$B$9:$EQ$108,126,0))</f>
        <v/>
      </c>
      <c r="N1116" s="1059"/>
    </row>
    <row r="1117" spans="1:14" s="114" customFormat="1" ht="18.75" customHeight="1" thickBot="1">
      <c r="A1117" s="392"/>
      <c r="B1117" s="393" t="s">
        <v>91</v>
      </c>
      <c r="C1117" s="1032"/>
      <c r="D1117" s="1033"/>
      <c r="E1117" s="1033"/>
      <c r="F1117" s="1033"/>
      <c r="G1117" s="1033"/>
      <c r="H1117" s="1034"/>
      <c r="I1117" s="1150" t="s">
        <v>71</v>
      </c>
      <c r="J1117" s="1151"/>
      <c r="K1117" s="1152">
        <f>IF(OR($I1098="",$I1098="NSO"),"",VLOOKUP($A1093,'Result Entry'!$B$9:$EQ$108,117,0))</f>
        <v>0</v>
      </c>
      <c r="L1117" s="1153" t="s">
        <v>90</v>
      </c>
      <c r="M1117" s="1154"/>
      <c r="N1117" s="1059"/>
    </row>
    <row r="1118" spans="1:14" s="114" customFormat="1" ht="18.75" customHeight="1" thickBot="1">
      <c r="A1118" s="392"/>
      <c r="B1118" s="393" t="s">
        <v>91</v>
      </c>
      <c r="C1118" s="1035" t="s">
        <v>70</v>
      </c>
      <c r="D1118" s="1036"/>
      <c r="E1118" s="1036"/>
      <c r="F1118" s="1036"/>
      <c r="G1118" s="1036"/>
      <c r="H1118" s="1037"/>
      <c r="I1118" s="1155" t="s">
        <v>72</v>
      </c>
      <c r="J1118" s="1156"/>
      <c r="K1118" s="1157">
        <f>IF(OR($I1098="",$I1098="NSO"),"",VLOOKUP($A1093,'Result Entry'!$B$9:$EQ$108,118,0))</f>
        <v>0</v>
      </c>
      <c r="L1118" s="1158" t="str">
        <f>IF(OR($I1098="",$I1098="NSO"),"",VLOOKUP($A1093,'Result Entry'!$B$9:$EQ$108,119,0))</f>
        <v/>
      </c>
      <c r="M1118" s="1159"/>
      <c r="N1118" s="1059"/>
    </row>
    <row r="1119" spans="1:14" s="114" customFormat="1" ht="18.75" customHeight="1" thickBot="1">
      <c r="A1119" s="392"/>
      <c r="B1119" s="393" t="s">
        <v>91</v>
      </c>
      <c r="C1119" s="981" t="s">
        <v>64</v>
      </c>
      <c r="D1119" s="982"/>
      <c r="E1119" s="983"/>
      <c r="F1119" s="984" t="s">
        <v>67</v>
      </c>
      <c r="G1119" s="985"/>
      <c r="H1119" s="398" t="s">
        <v>57</v>
      </c>
      <c r="I1119" s="986" t="s">
        <v>73</v>
      </c>
      <c r="J1119" s="987"/>
      <c r="K1119" s="988">
        <f>IF(OR($I1098="",$I1098="NSO"),"",VLOOKUP($A1093,'Result Entry'!$B$9:$EQ$108,127,0))</f>
        <v>0</v>
      </c>
      <c r="L1119" s="988"/>
      <c r="M1119" s="989"/>
      <c r="N1119" s="1059"/>
    </row>
    <row r="1120" spans="1:14" s="114" customFormat="1" ht="18.75" customHeight="1">
      <c r="A1120" s="392"/>
      <c r="B1120" s="393" t="s">
        <v>91</v>
      </c>
      <c r="C1120" s="1096" t="str">
        <f>'Result Entry'!$CH$3</f>
        <v>WORK EXP.</v>
      </c>
      <c r="D1120" s="1097"/>
      <c r="E1120" s="1125"/>
      <c r="F1120" s="1115" t="str">
        <f>IF(OR(C1120="",$I1098="NSO"),"",VLOOKUP($A1093,'Result Entry'!$B$9:$EQ$108,134,0))</f>
        <v>0/100</v>
      </c>
      <c r="G1120" s="1125"/>
      <c r="H1120" s="1126" t="str">
        <f>IF(OR(C1120="",$I1098="NSO"),"",VLOOKUP($A1093,'Result Entry'!$B$9:$EQ$108,92,0))</f>
        <v/>
      </c>
      <c r="I1120" s="991" t="s">
        <v>93</v>
      </c>
      <c r="J1120" s="992"/>
      <c r="K1120" s="993">
        <f>'Result Entry'!$U$2</f>
        <v>45070</v>
      </c>
      <c r="L1120" s="994"/>
      <c r="M1120" s="995"/>
      <c r="N1120" s="1059"/>
    </row>
    <row r="1121" spans="1:14" s="114" customFormat="1" ht="18.75" customHeight="1">
      <c r="A1121" s="392"/>
      <c r="B1121" s="393" t="s">
        <v>91</v>
      </c>
      <c r="C1121" s="1096" t="str">
        <f>'Result Entry'!$CP$3</f>
        <v>ART EDU.</v>
      </c>
      <c r="D1121" s="1097"/>
      <c r="E1121" s="1125"/>
      <c r="F1121" s="1115" t="str">
        <f>IF(OR(C1121="",$I1098="NSO"),"",VLOOKUP($A1093,'Result Entry'!$B$9:$EQ$108,138,0))</f>
        <v>0/100</v>
      </c>
      <c r="G1121" s="1125"/>
      <c r="H1121" s="1127" t="str">
        <f>IF(OR(C1121="",$I1098="NSO"),"",VLOOKUP($A1093,'Result Entry'!$B$9:$EQ$108,100,0))</f>
        <v/>
      </c>
      <c r="I1121" s="996"/>
      <c r="J1121" s="997"/>
      <c r="K1121" s="997"/>
      <c r="L1121" s="997"/>
      <c r="M1121" s="998"/>
      <c r="N1121" s="1059"/>
    </row>
    <row r="1122" spans="1:14" s="114" customFormat="1" ht="18.75" customHeight="1">
      <c r="A1122" s="392"/>
      <c r="B1122" s="393"/>
      <c r="C1122" s="1096" t="str">
        <f>'Result Entry'!$CX$3</f>
        <v>H&amp;P. EDU.</v>
      </c>
      <c r="D1122" s="1097"/>
      <c r="E1122" s="1125"/>
      <c r="F1122" s="1115" t="str">
        <f>IF(OR(C1122="",$I1098="NSO"),"",VLOOKUP($A1093,'Result Entry'!$B$9:$EQ$108,142,0))</f>
        <v>0/100</v>
      </c>
      <c r="G1122" s="1125"/>
      <c r="H1122" s="1127" t="str">
        <f>IF(OR(C1122="",$I1098="NSO"),"",VLOOKUP($A1093,'Result Entry'!$B$9:$EQ$108,108,0))</f>
        <v/>
      </c>
      <c r="I1122" s="999"/>
      <c r="J1122" s="1000"/>
      <c r="K1122" s="1000"/>
      <c r="L1122" s="1000"/>
      <c r="M1122" s="1001"/>
      <c r="N1122" s="1059"/>
    </row>
    <row r="1123" spans="1:14" s="114" customFormat="1" ht="23.25" customHeight="1" thickBot="1">
      <c r="A1123" s="392"/>
      <c r="B1123" s="393" t="s">
        <v>91</v>
      </c>
      <c r="C1123" s="1128">
        <f>'Result Entry'!$DF$3</f>
        <v>0</v>
      </c>
      <c r="D1123" s="1129"/>
      <c r="E1123" s="1130"/>
      <c r="F1123" s="1115" t="str">
        <f>IF(OR(C1123="",$I1098="NSO"),"",VLOOKUP($A1093,'Result Entry'!$B$9:$EQ$108,146,0))</f>
        <v>0/0</v>
      </c>
      <c r="G1123" s="1125"/>
      <c r="H1123" s="1131" t="str">
        <f>IF(OR(C1123="",$I1098="NSO"),"",VLOOKUP($A1093,'Result Entry'!$B$9:$EQ$108,116,0))</f>
        <v/>
      </c>
      <c r="I1123" s="1135" t="s">
        <v>86</v>
      </c>
      <c r="J1123" s="1136"/>
      <c r="K1123" s="1137"/>
      <c r="L1123" s="1138"/>
      <c r="M1123" s="1139"/>
      <c r="N1123" s="1059"/>
    </row>
    <row r="1124" spans="1:14" s="114" customFormat="1" ht="23.25" customHeight="1">
      <c r="A1124" s="392"/>
      <c r="B1124" s="393" t="s">
        <v>91</v>
      </c>
      <c r="C1124" s="1005" t="s">
        <v>74</v>
      </c>
      <c r="D1124" s="1006"/>
      <c r="E1124" s="1006"/>
      <c r="F1124" s="1006"/>
      <c r="G1124" s="1006"/>
      <c r="H1124" s="1007"/>
      <c r="I1124" s="1143" t="s">
        <v>184</v>
      </c>
      <c r="J1124" s="1144"/>
      <c r="K1124" s="1140"/>
      <c r="L1124" s="1141"/>
      <c r="M1124" s="1142"/>
      <c r="N1124" s="1059"/>
    </row>
    <row r="1125" spans="1:14" s="114" customFormat="1" ht="23.25" customHeight="1">
      <c r="A1125" s="392"/>
      <c r="B1125" s="393" t="s">
        <v>91</v>
      </c>
      <c r="C1125" s="399" t="s">
        <v>37</v>
      </c>
      <c r="D1125" s="1008" t="s">
        <v>80</v>
      </c>
      <c r="E1125" s="1009"/>
      <c r="F1125" s="1008" t="s">
        <v>81</v>
      </c>
      <c r="G1125" s="1010"/>
      <c r="H1125" s="1011"/>
      <c r="I1125" s="1145" t="s">
        <v>185</v>
      </c>
      <c r="J1125" s="1146"/>
      <c r="K1125" s="1002"/>
      <c r="L1125" s="1003"/>
      <c r="M1125" s="1004"/>
      <c r="N1125" s="1059"/>
    </row>
    <row r="1126" spans="1:14" s="114" customFormat="1" ht="18.75" customHeight="1">
      <c r="A1126" s="392"/>
      <c r="B1126" s="393" t="s">
        <v>91</v>
      </c>
      <c r="C1126" s="1114" t="s">
        <v>75</v>
      </c>
      <c r="D1126" s="1115" t="s">
        <v>164</v>
      </c>
      <c r="E1126" s="1116"/>
      <c r="F1126" s="1115" t="s">
        <v>82</v>
      </c>
      <c r="G1126" s="1117"/>
      <c r="H1126" s="1118"/>
      <c r="I1126" s="971" t="s">
        <v>87</v>
      </c>
      <c r="J1126" s="972"/>
      <c r="K1126" s="972"/>
      <c r="L1126" s="972"/>
      <c r="M1126" s="973"/>
      <c r="N1126" s="1059"/>
    </row>
    <row r="1127" spans="1:14" s="114" customFormat="1" ht="18.75" customHeight="1">
      <c r="A1127" s="392"/>
      <c r="B1127" s="393" t="s">
        <v>91</v>
      </c>
      <c r="C1127" s="1119" t="s">
        <v>76</v>
      </c>
      <c r="D1127" s="1115" t="s">
        <v>165</v>
      </c>
      <c r="E1127" s="1116"/>
      <c r="F1127" s="1115" t="s">
        <v>83</v>
      </c>
      <c r="G1127" s="1117"/>
      <c r="H1127" s="1118"/>
      <c r="I1127" s="974"/>
      <c r="J1127" s="975"/>
      <c r="K1127" s="975"/>
      <c r="L1127" s="975"/>
      <c r="M1127" s="976"/>
      <c r="N1127" s="1059"/>
    </row>
    <row r="1128" spans="1:14" s="114" customFormat="1" ht="18.75" customHeight="1">
      <c r="A1128" s="392"/>
      <c r="B1128" s="393" t="s">
        <v>91</v>
      </c>
      <c r="C1128" s="1119" t="s">
        <v>78</v>
      </c>
      <c r="D1128" s="1115" t="s">
        <v>166</v>
      </c>
      <c r="E1128" s="1116"/>
      <c r="F1128" s="1115" t="s">
        <v>84</v>
      </c>
      <c r="G1128" s="1117"/>
      <c r="H1128" s="1118"/>
      <c r="I1128" s="974"/>
      <c r="J1128" s="975"/>
      <c r="K1128" s="975"/>
      <c r="L1128" s="975"/>
      <c r="M1128" s="976"/>
      <c r="N1128" s="1059"/>
    </row>
    <row r="1129" spans="1:14" s="114" customFormat="1" ht="18.75" customHeight="1">
      <c r="A1129" s="392"/>
      <c r="B1129" s="393" t="s">
        <v>91</v>
      </c>
      <c r="C1129" s="1119" t="s">
        <v>77</v>
      </c>
      <c r="D1129" s="1115" t="s">
        <v>167</v>
      </c>
      <c r="E1129" s="1116"/>
      <c r="F1129" s="1115" t="s">
        <v>169</v>
      </c>
      <c r="G1129" s="1117"/>
      <c r="H1129" s="1118"/>
      <c r="I1129" s="977"/>
      <c r="J1129" s="978"/>
      <c r="K1129" s="978"/>
      <c r="L1129" s="978"/>
      <c r="M1129" s="979"/>
      <c r="N1129" s="1059"/>
    </row>
    <row r="1130" spans="1:14" s="114" customFormat="1" ht="18.75" customHeight="1" thickBot="1">
      <c r="A1130" s="392"/>
      <c r="B1130" s="400" t="s">
        <v>91</v>
      </c>
      <c r="C1130" s="1120" t="s">
        <v>79</v>
      </c>
      <c r="D1130" s="1121" t="s">
        <v>168</v>
      </c>
      <c r="E1130" s="1122"/>
      <c r="F1130" s="1121" t="s">
        <v>85</v>
      </c>
      <c r="G1130" s="1123"/>
      <c r="H1130" s="1124"/>
      <c r="I1130" s="1132" t="s">
        <v>118</v>
      </c>
      <c r="J1130" s="1133"/>
      <c r="K1130" s="1133"/>
      <c r="L1130" s="1133"/>
      <c r="M1130" s="1134"/>
      <c r="N1130" s="1059"/>
    </row>
    <row r="1131" spans="1:14" s="114" customFormat="1" ht="11.25" customHeight="1" thickBot="1">
      <c r="A1131" s="980"/>
      <c r="B1131" s="980"/>
      <c r="C1131" s="980"/>
      <c r="D1131" s="980"/>
      <c r="E1131" s="980"/>
      <c r="F1131" s="980"/>
      <c r="G1131" s="980"/>
      <c r="H1131" s="980"/>
      <c r="I1131" s="980"/>
      <c r="J1131" s="980"/>
      <c r="K1131" s="980"/>
      <c r="L1131" s="980"/>
      <c r="M1131" s="980"/>
      <c r="N1131" s="1059"/>
    </row>
    <row r="1132" spans="1:14" s="391" customFormat="1" ht="25.5" customHeight="1" thickBot="1">
      <c r="A1132" s="403">
        <f>A1093+1</f>
        <v>30</v>
      </c>
      <c r="B1132" s="1056" t="str">
        <f>B1093</f>
        <v>Department Of Sanskrit Education, Rajasthan</v>
      </c>
      <c r="C1132" s="1057"/>
      <c r="D1132" s="1057"/>
      <c r="E1132" s="1057"/>
      <c r="F1132" s="1057"/>
      <c r="G1132" s="1057"/>
      <c r="H1132" s="1057"/>
      <c r="I1132" s="1057"/>
      <c r="J1132" s="1057"/>
      <c r="K1132" s="1057"/>
      <c r="L1132" s="1057"/>
      <c r="M1132" s="1058"/>
      <c r="N1132" s="1059"/>
    </row>
    <row r="1133" spans="1:14" ht="60" customHeight="1">
      <c r="A1133" s="15"/>
      <c r="B1133" s="1060">
        <f>IF(I1137&gt;0,CONCATENATE(C1137,I1137),0)</f>
        <v>0</v>
      </c>
      <c r="C1133" s="1062"/>
      <c r="D1133" s="1064" t="str">
        <f>Master!$E$8</f>
        <v>Govt.Sr.Sec.Sch. Raimalwada</v>
      </c>
      <c r="E1133" s="1065"/>
      <c r="F1133" s="1065"/>
      <c r="G1133" s="1065"/>
      <c r="H1133" s="1065"/>
      <c r="I1133" s="1065"/>
      <c r="J1133" s="1065"/>
      <c r="K1133" s="1065"/>
      <c r="L1133" s="1065"/>
      <c r="M1133" s="1066"/>
      <c r="N1133" s="1059"/>
    </row>
    <row r="1134" spans="1:14" ht="35.25" customHeight="1" thickBot="1">
      <c r="A1134" s="15"/>
      <c r="B1134" s="1061"/>
      <c r="C1134" s="1063"/>
      <c r="D1134" s="1067" t="str">
        <f>Master!$E$11</f>
        <v>P.S.-Bapini (Jodhpur)</v>
      </c>
      <c r="E1134" s="1067"/>
      <c r="F1134" s="1067"/>
      <c r="G1134" s="1067"/>
      <c r="H1134" s="1067"/>
      <c r="I1134" s="1067"/>
      <c r="J1134" s="1067"/>
      <c r="K1134" s="1067"/>
      <c r="L1134" s="1067"/>
      <c r="M1134" s="1068"/>
      <c r="N1134" s="1059"/>
    </row>
    <row r="1135" spans="1:14" ht="31.5" customHeight="1">
      <c r="A1135" s="15"/>
      <c r="B1135" s="402"/>
      <c r="C1135" s="1069" t="s">
        <v>60</v>
      </c>
      <c r="D1135" s="1070"/>
      <c r="E1135" s="1070"/>
      <c r="F1135" s="1070"/>
      <c r="G1135" s="1070"/>
      <c r="H1135" s="1070"/>
      <c r="I1135" s="1071"/>
      <c r="J1135" s="1072" t="s">
        <v>88</v>
      </c>
      <c r="K1135" s="1072"/>
      <c r="L1135" s="1073">
        <f>Master!$E$14</f>
        <v>810000000</v>
      </c>
      <c r="M1135" s="1074"/>
      <c r="N1135" s="1059"/>
    </row>
    <row r="1136" spans="1:14" ht="18" customHeight="1" thickBot="1">
      <c r="A1136" s="15"/>
      <c r="B1136" s="188"/>
      <c r="C1136" s="1069"/>
      <c r="D1136" s="1070"/>
      <c r="E1136" s="1070"/>
      <c r="F1136" s="1070"/>
      <c r="G1136" s="1070"/>
      <c r="H1136" s="1070"/>
      <c r="I1136" s="1071"/>
      <c r="J1136" s="1075" t="s">
        <v>61</v>
      </c>
      <c r="K1136" s="1076"/>
      <c r="L1136" s="1079" t="str">
        <f>Master!$E$6</f>
        <v>2022-23</v>
      </c>
      <c r="M1136" s="1080"/>
      <c r="N1136" s="1059"/>
    </row>
    <row r="1137" spans="1:14" ht="20.25" customHeight="1" thickBot="1">
      <c r="A1137" s="15"/>
      <c r="B1137" s="188"/>
      <c r="C1137" s="1160" t="s">
        <v>119</v>
      </c>
      <c r="D1137" s="1161"/>
      <c r="E1137" s="1161"/>
      <c r="F1137" s="1161"/>
      <c r="G1137" s="1161"/>
      <c r="H1137" s="1161"/>
      <c r="I1137" s="1162">
        <f>VLOOKUP($A1132,'Result Entry'!$B$9:$F$108,5,0)</f>
        <v>0</v>
      </c>
      <c r="J1137" s="1077"/>
      <c r="K1137" s="1078"/>
      <c r="L1137" s="1081"/>
      <c r="M1137" s="1082"/>
      <c r="N1137" s="1059"/>
    </row>
    <row r="1138" spans="1:14" s="114" customFormat="1" ht="19.5" customHeight="1">
      <c r="A1138" s="392"/>
      <c r="B1138" s="393" t="s">
        <v>91</v>
      </c>
      <c r="C1138" s="1090" t="s">
        <v>21</v>
      </c>
      <c r="D1138" s="1091"/>
      <c r="E1138" s="1091"/>
      <c r="F1138" s="1092"/>
      <c r="G1138" s="1093" t="s">
        <v>1</v>
      </c>
      <c r="H1138" s="1094">
        <f>VLOOKUP($A1132,'Result Entry'!$B$9:$EQ$108,3,0)</f>
        <v>0</v>
      </c>
      <c r="I1138" s="1094"/>
      <c r="J1138" s="1094"/>
      <c r="K1138" s="1094"/>
      <c r="L1138" s="1094"/>
      <c r="M1138" s="1095"/>
      <c r="N1138" s="1059"/>
    </row>
    <row r="1139" spans="1:14" s="114" customFormat="1" ht="19.5" customHeight="1">
      <c r="A1139" s="392"/>
      <c r="B1139" s="393" t="s">
        <v>91</v>
      </c>
      <c r="C1139" s="1096" t="s">
        <v>23</v>
      </c>
      <c r="D1139" s="1097"/>
      <c r="E1139" s="1097"/>
      <c r="F1139" s="1098"/>
      <c r="G1139" s="1099" t="s">
        <v>1</v>
      </c>
      <c r="H1139" s="1100">
        <f>VLOOKUP($A1132,'Result Entry'!$B$9:$EQ$108,6,0)</f>
        <v>0</v>
      </c>
      <c r="I1139" s="1100"/>
      <c r="J1139" s="1100"/>
      <c r="K1139" s="1100"/>
      <c r="L1139" s="1100"/>
      <c r="M1139" s="1101"/>
      <c r="N1139" s="1059"/>
    </row>
    <row r="1140" spans="1:14" s="114" customFormat="1" ht="19.5" customHeight="1">
      <c r="A1140" s="392"/>
      <c r="B1140" s="393" t="s">
        <v>91</v>
      </c>
      <c r="C1140" s="1096" t="s">
        <v>24</v>
      </c>
      <c r="D1140" s="1097"/>
      <c r="E1140" s="1097"/>
      <c r="F1140" s="1098"/>
      <c r="G1140" s="1099" t="s">
        <v>1</v>
      </c>
      <c r="H1140" s="1100">
        <f>VLOOKUP($A1132,'Result Entry'!$B$9:$EQ$108,7,0)</f>
        <v>0</v>
      </c>
      <c r="I1140" s="1100"/>
      <c r="J1140" s="1100"/>
      <c r="K1140" s="1100"/>
      <c r="L1140" s="1100"/>
      <c r="M1140" s="1101"/>
      <c r="N1140" s="1059"/>
    </row>
    <row r="1141" spans="1:14" s="114" customFormat="1" ht="19.5" customHeight="1">
      <c r="A1141" s="392"/>
      <c r="B1141" s="393" t="s">
        <v>91</v>
      </c>
      <c r="C1141" s="1096" t="s">
        <v>62</v>
      </c>
      <c r="D1141" s="1097"/>
      <c r="E1141" s="1097"/>
      <c r="F1141" s="1098"/>
      <c r="G1141" s="1099" t="s">
        <v>1</v>
      </c>
      <c r="H1141" s="1100">
        <f>VLOOKUP($A1132,'Result Entry'!$B$9:$EQ$108,8,0)</f>
        <v>0</v>
      </c>
      <c r="I1141" s="1100"/>
      <c r="J1141" s="1100"/>
      <c r="K1141" s="1100"/>
      <c r="L1141" s="1100"/>
      <c r="M1141" s="1101"/>
      <c r="N1141" s="1059"/>
    </row>
    <row r="1142" spans="1:14" s="114" customFormat="1" ht="19.5" customHeight="1">
      <c r="A1142" s="392"/>
      <c r="B1142" s="393" t="s">
        <v>91</v>
      </c>
      <c r="C1142" s="1096" t="s">
        <v>63</v>
      </c>
      <c r="D1142" s="1097"/>
      <c r="E1142" s="1097"/>
      <c r="F1142" s="1098"/>
      <c r="G1142" s="1099" t="s">
        <v>1</v>
      </c>
      <c r="H1142" s="1102" t="str">
        <f>CONCATENATE('Result Entry'!$F$4,'Result Entry'!$I$4)</f>
        <v>2(A)</v>
      </c>
      <c r="I1142" s="1100"/>
      <c r="J1142" s="1100"/>
      <c r="K1142" s="1100"/>
      <c r="L1142" s="1100"/>
      <c r="M1142" s="1101"/>
      <c r="N1142" s="1059"/>
    </row>
    <row r="1143" spans="1:14" s="114" customFormat="1" ht="19.5" customHeight="1" thickBot="1">
      <c r="A1143" s="392"/>
      <c r="B1143" s="393" t="s">
        <v>91</v>
      </c>
      <c r="C1143" s="1103" t="s">
        <v>26</v>
      </c>
      <c r="D1143" s="1104"/>
      <c r="E1143" s="1104"/>
      <c r="F1143" s="1105"/>
      <c r="G1143" s="1106" t="s">
        <v>1</v>
      </c>
      <c r="H1143" s="1107">
        <f>VLOOKUP($A1132,'Result Entry'!$B$9:$EQ$108,9,0)</f>
        <v>0</v>
      </c>
      <c r="I1143" s="1107"/>
      <c r="J1143" s="1107"/>
      <c r="K1143" s="1107"/>
      <c r="L1143" s="1107"/>
      <c r="M1143" s="1108"/>
      <c r="N1143" s="1059"/>
    </row>
    <row r="1144" spans="1:14" s="114" customFormat="1" ht="37.5" customHeight="1">
      <c r="A1144" s="392"/>
      <c r="B1144" s="394" t="s">
        <v>91</v>
      </c>
      <c r="C1144" s="1005" t="s">
        <v>64</v>
      </c>
      <c r="D1144" s="1038"/>
      <c r="E1144" s="498" t="str">
        <f>'Result Entry'!$K$6</f>
        <v>First Test</v>
      </c>
      <c r="F1144" s="499" t="str">
        <f>'Result Entry'!$L$6</f>
        <v>Second Test</v>
      </c>
      <c r="G1144" s="499" t="str">
        <f>'Result Entry'!$M$6</f>
        <v>Third Test</v>
      </c>
      <c r="H1144" s="1083" t="s">
        <v>65</v>
      </c>
      <c r="I1144" s="1085" t="s">
        <v>183</v>
      </c>
      <c r="J1144" s="493" t="s">
        <v>32</v>
      </c>
      <c r="K1144" s="1039" t="s">
        <v>112</v>
      </c>
      <c r="L1144" s="1040"/>
      <c r="M1144" s="1084" t="s">
        <v>113</v>
      </c>
      <c r="N1144" s="1059"/>
    </row>
    <row r="1145" spans="1:14" s="114" customFormat="1" ht="22.5" customHeight="1" thickBot="1">
      <c r="A1145" s="392"/>
      <c r="B1145" s="394" t="s">
        <v>91</v>
      </c>
      <c r="C1145" s="1041" t="s">
        <v>66</v>
      </c>
      <c r="D1145" s="1042"/>
      <c r="E1145" s="504">
        <f>'Result Entry'!$K$7</f>
        <v>10</v>
      </c>
      <c r="F1145" s="505">
        <f>'Result Entry'!$L$7</f>
        <v>10</v>
      </c>
      <c r="G1145" s="545">
        <f>'Result Entry'!$M$7</f>
        <v>10</v>
      </c>
      <c r="H1145" s="506">
        <f>'Result Entry'!$R$7</f>
        <v>70</v>
      </c>
      <c r="I1145" s="507">
        <f>SUM(E1145:H1145)</f>
        <v>100</v>
      </c>
      <c r="J1145" s="508">
        <f>'Result Entry'!$V$7</f>
        <v>100</v>
      </c>
      <c r="K1145" s="1043">
        <f>I1145+J1145</f>
        <v>200</v>
      </c>
      <c r="L1145" s="1044"/>
      <c r="M1145" s="1086" t="s">
        <v>36</v>
      </c>
      <c r="N1145" s="1059"/>
    </row>
    <row r="1146" spans="1:14" s="114" customFormat="1" ht="22.5" customHeight="1">
      <c r="A1146" s="392"/>
      <c r="B1146" s="394" t="s">
        <v>91</v>
      </c>
      <c r="C1146" s="1045" t="str">
        <f>'Result Entry'!$K$3</f>
        <v>Hindi</v>
      </c>
      <c r="D1146" s="1046"/>
      <c r="E1146" s="500">
        <f>IF(OR(C1146="",$I1137="NSO"),"",VLOOKUP($A1132,'Result Entry'!$B$9:$EQ$108,10,0))</f>
        <v>0</v>
      </c>
      <c r="F1146" s="501">
        <f>IF(OR(C1146="",$I1137="NSO"),"",VLOOKUP($A1132,'Result Entry'!$B$9:$EQ$108,11,0))</f>
        <v>0</v>
      </c>
      <c r="G1146" s="544">
        <f>IF(OR(C1146="",$I1137="NSO"),"",VLOOKUP($A1132,'Result Entry'!$B$9:$EQ$108,12,0))</f>
        <v>0</v>
      </c>
      <c r="H1146" s="494">
        <f>IF(OR(C1146="",$I1137="NSO"),"",VLOOKUP($A1132,'Result Entry'!$B$9:$EQ$108,17,0))</f>
        <v>0</v>
      </c>
      <c r="I1146" s="395">
        <f t="shared" ref="I1146:I1150" si="87">SUM(E1146:H1146)</f>
        <v>0</v>
      </c>
      <c r="J1146" s="495">
        <f>IF(OR(C1146="",$I1137="NSO"),"",VLOOKUP($A1132,'Result Entry'!$B$9:$EQ$108,21,0))</f>
        <v>0</v>
      </c>
      <c r="K1146" s="1047">
        <f>SUM(I1146,J1146)</f>
        <v>0</v>
      </c>
      <c r="L1146" s="1048"/>
      <c r="M1146" s="396" t="str">
        <f>IF(OR(C1146="",$I1137="NSO"),"",VLOOKUP($A1132,'Result Entry'!$B$9:$EQ$108,24,0))</f>
        <v/>
      </c>
      <c r="N1146" s="1059"/>
    </row>
    <row r="1147" spans="1:14" s="114" customFormat="1" ht="22.5" customHeight="1">
      <c r="A1147" s="392"/>
      <c r="B1147" s="394" t="s">
        <v>91</v>
      </c>
      <c r="C1147" s="990" t="str">
        <f>'Result Entry'!$Z$3</f>
        <v>Mathematics</v>
      </c>
      <c r="D1147" s="1049"/>
      <c r="E1147" s="502">
        <f>IF(OR(C1147="",$I1137="NSO"),"",VLOOKUP($A1132,'Result Entry'!$B$9:$EQ$108,25,0))</f>
        <v>0</v>
      </c>
      <c r="F1147" s="503">
        <f>IF(OR(C1147="",$I1137="NSO"),"",VLOOKUP($A1132,'Result Entry'!$B$9:$EQ$108,26,0))</f>
        <v>0</v>
      </c>
      <c r="G1147" s="542">
        <f>IF(OR(C1147="",$I1137="NSO"),"",VLOOKUP($A1132,'Result Entry'!$B$9:$EQ$108,27,0))</f>
        <v>0</v>
      </c>
      <c r="H1147" s="494">
        <f>IF(OR(C1147="",$I1137="NSO"),"",VLOOKUP($A1132,'Result Entry'!$B$9:$EQ$108,32,0))</f>
        <v>0</v>
      </c>
      <c r="I1147" s="395">
        <f t="shared" si="87"/>
        <v>0</v>
      </c>
      <c r="J1147" s="495">
        <f>IF(OR(C1147="",$I1137="NSO"),"",VLOOKUP($A1132,'Result Entry'!$B$9:$EQ$108,36,0))</f>
        <v>0</v>
      </c>
      <c r="K1147" s="1050">
        <f t="shared" ref="K1147:K1152" si="88">SUM(I1147,J1147)</f>
        <v>0</v>
      </c>
      <c r="L1147" s="1051"/>
      <c r="M1147" s="396" t="str">
        <f>IF(OR(C1147="",$I1137="NSO"),"",VLOOKUP($A1132,'Result Entry'!$B$9:$EQ$108,39,0))</f>
        <v/>
      </c>
      <c r="N1147" s="1059"/>
    </row>
    <row r="1148" spans="1:14" s="114" customFormat="1" ht="22.5" customHeight="1" thickBot="1">
      <c r="A1148" s="392"/>
      <c r="B1148" s="394" t="s">
        <v>91</v>
      </c>
      <c r="C1148" s="1052" t="str">
        <f>'Result Entry'!$BD$3</f>
        <v>Env. Study</v>
      </c>
      <c r="D1148" s="1053"/>
      <c r="E1148" s="509">
        <f>IF(OR(C1148="",$I1137="NSO"),"",VLOOKUP($A1132,'Result Entry'!$B$9:$EQ$108,55,0))</f>
        <v>0</v>
      </c>
      <c r="F1148" s="510">
        <f>IF(OR(C1148="",$I1137="NSO"),"",VLOOKUP($A1132,'Result Entry'!$B$9:$EQ$108,56,0))</f>
        <v>0</v>
      </c>
      <c r="G1148" s="511">
        <f>IF(OR(C1148="",$I1137="NSO"),"",VLOOKUP($A1132,'Result Entry'!$B$9:$EQ$108,57,0))</f>
        <v>0</v>
      </c>
      <c r="H1148" s="512">
        <f>IF(OR(C1146="",$I1137="NSO"),"",VLOOKUP($A1132,'Result Entry'!$B$9:$EQ$108,62,0))</f>
        <v>0</v>
      </c>
      <c r="I1148" s="513">
        <f t="shared" si="87"/>
        <v>0</v>
      </c>
      <c r="J1148" s="514">
        <f>IF(OR(C1147="",$I1137="NSO"),"",VLOOKUP($A1132,'Result Entry'!$B$9:$EQ$108,66,0))</f>
        <v>0</v>
      </c>
      <c r="K1148" s="1054">
        <f t="shared" si="88"/>
        <v>0</v>
      </c>
      <c r="L1148" s="1055"/>
      <c r="M1148" s="515" t="str">
        <f>IF(OR(C1147="",$I1137="NSO"),"",VLOOKUP($A1132,'Result Entry'!$B$9:$EQ$108,69,0))</f>
        <v/>
      </c>
      <c r="N1148" s="1059"/>
    </row>
    <row r="1149" spans="1:14" s="114" customFormat="1" ht="22.5" customHeight="1">
      <c r="A1149" s="392"/>
      <c r="B1149" s="394" t="s">
        <v>91</v>
      </c>
      <c r="C1149" s="1016" t="s">
        <v>66</v>
      </c>
      <c r="D1149" s="1017"/>
      <c r="E1149" s="519">
        <f>'Result Entry'!$AO$7</f>
        <v>5</v>
      </c>
      <c r="F1149" s="520">
        <f>'Result Entry'!$AP$7</f>
        <v>5</v>
      </c>
      <c r="G1149" s="541">
        <f>'Result Entry'!$AQ$7</f>
        <v>5</v>
      </c>
      <c r="H1149" s="521">
        <f>'Result Entry'!$AV$7</f>
        <v>35</v>
      </c>
      <c r="I1149" s="522">
        <f t="shared" si="87"/>
        <v>50</v>
      </c>
      <c r="J1149" s="523">
        <f>'Result Entry'!$AZ$7</f>
        <v>50</v>
      </c>
      <c r="K1149" s="1018">
        <f t="shared" si="88"/>
        <v>100</v>
      </c>
      <c r="L1149" s="1019"/>
      <c r="M1149" s="1087" t="s">
        <v>36</v>
      </c>
      <c r="N1149" s="1059"/>
    </row>
    <row r="1150" spans="1:14" s="114" customFormat="1" ht="22.5" customHeight="1" thickBot="1">
      <c r="A1150" s="392"/>
      <c r="B1150" s="394" t="s">
        <v>91</v>
      </c>
      <c r="C1150" s="1012" t="str">
        <f>'Result Entry'!$AO$3</f>
        <v>English</v>
      </c>
      <c r="D1150" s="1013"/>
      <c r="E1150" s="517">
        <f>IF(OR(C1150="",$I1137="NSO"),"",VLOOKUP($A1132,'Result Entry'!$B$9:$EQ$108,40,0))</f>
        <v>0</v>
      </c>
      <c r="F1150" s="518">
        <f>IF(OR(C1150="",$I1137="NSO"),"",VLOOKUP($A1132,'Result Entry'!$B$9:$EQ$108,41,0))</f>
        <v>0</v>
      </c>
      <c r="G1150" s="546">
        <f>IF(OR(C1150="",$I1137="NSO"),"",VLOOKUP($A1132,'Result Entry'!$B$9:$EQ$108,42,0))</f>
        <v>0</v>
      </c>
      <c r="H1150" s="401">
        <f>IF(OR(C1150="",$I1137="NSO"),"",VLOOKUP($A1132,'Result Entry'!$B$9:$EQ$108,47,0))</f>
        <v>0</v>
      </c>
      <c r="I1150" s="496">
        <f t="shared" si="87"/>
        <v>0</v>
      </c>
      <c r="J1150" s="497">
        <f>IF(OR(C1150="",$I1137="NSO"),"",VLOOKUP($A1132,'Result Entry'!$B$9:$EQ$108,51,0))</f>
        <v>0</v>
      </c>
      <c r="K1150" s="1014">
        <f t="shared" si="88"/>
        <v>0</v>
      </c>
      <c r="L1150" s="1015"/>
      <c r="M1150" s="516" t="str">
        <f>IF(OR(C1150="",$I1137="NSO"),"",VLOOKUP($A1132,'Result Entry'!$B$9:$EQ$108,54,0))</f>
        <v/>
      </c>
      <c r="N1150" s="1059"/>
    </row>
    <row r="1151" spans="1:14" s="114" customFormat="1" ht="22.5" customHeight="1">
      <c r="A1151" s="392"/>
      <c r="B1151" s="394" t="s">
        <v>91</v>
      </c>
      <c r="C1151" s="1016" t="s">
        <v>66</v>
      </c>
      <c r="D1151" s="1017"/>
      <c r="E1151" s="519">
        <f>'Result Entry'!$BS$7</f>
        <v>10</v>
      </c>
      <c r="F1151" s="520">
        <f>'Result Entry'!$BT$7</f>
        <v>10</v>
      </c>
      <c r="G1151" s="541">
        <f>'Result Entry'!$BU$7</f>
        <v>10</v>
      </c>
      <c r="H1151" s="521">
        <f>'Result Entry'!$BZ$7</f>
        <v>70</v>
      </c>
      <c r="I1151" s="522">
        <f>SUM(E1151:H1151)</f>
        <v>100</v>
      </c>
      <c r="J1151" s="523">
        <f>'Result Entry'!$CD$7</f>
        <v>100</v>
      </c>
      <c r="K1151" s="1018">
        <f t="shared" si="88"/>
        <v>200</v>
      </c>
      <c r="L1151" s="1019"/>
      <c r="M1151" s="1087" t="s">
        <v>36</v>
      </c>
      <c r="N1151" s="1059"/>
    </row>
    <row r="1152" spans="1:14" s="114" customFormat="1" ht="22.5" customHeight="1" thickBot="1">
      <c r="A1152" s="392"/>
      <c r="B1152" s="394" t="s">
        <v>91</v>
      </c>
      <c r="C1152" s="1012" t="str">
        <f>'Result Entry'!$BS$3</f>
        <v>Sanskrit/Urdu</v>
      </c>
      <c r="D1152" s="1013"/>
      <c r="E1152" s="517">
        <f>IF(OR(C1152="",$I1137="NSO"),"",VLOOKUP($A1132,'Result Entry'!$B$9:$EQ$108,70,0))</f>
        <v>0</v>
      </c>
      <c r="F1152" s="518">
        <f>IF(OR(C1152="",$I1137="NSO"),"",VLOOKUP($A1132,'Result Entry'!$B$9:$EQ$108,71,0))</f>
        <v>0</v>
      </c>
      <c r="G1152" s="546">
        <f>IF(OR(C1152="",$I1137="NSO"),"",VLOOKUP($A1132,'Result Entry'!$B$9:$EQ$108,72,0))</f>
        <v>0</v>
      </c>
      <c r="H1152" s="401">
        <f>IF(OR(C1152="",$I1137="NSO"),"",VLOOKUP($A1132,'Result Entry'!$B$9:$EQ$108,77,0))</f>
        <v>0</v>
      </c>
      <c r="I1152" s="496">
        <f t="shared" ref="I1152" si="89">SUM(E1152:H1152)</f>
        <v>0</v>
      </c>
      <c r="J1152" s="497">
        <f>IF(OR(C1152="",$I1137="NSO"),"",VLOOKUP($A1132,'Result Entry'!$B$9:$EQ$108,81,0))</f>
        <v>0</v>
      </c>
      <c r="K1152" s="1014">
        <f t="shared" si="88"/>
        <v>0</v>
      </c>
      <c r="L1152" s="1015"/>
      <c r="M1152" s="516" t="str">
        <f>IF(OR(C1152="",$I1137="NSO"),"",VLOOKUP($A1132,'Result Entry'!$B$9:$EQ$108,84,0))</f>
        <v/>
      </c>
      <c r="N1152" s="1059"/>
    </row>
    <row r="1153" spans="1:14" s="114" customFormat="1" ht="14.25" customHeight="1" thickBot="1">
      <c r="A1153" s="392"/>
      <c r="B1153" s="394" t="s">
        <v>91</v>
      </c>
      <c r="C1153" s="1020"/>
      <c r="D1153" s="1021"/>
      <c r="E1153" s="1021"/>
      <c r="F1153" s="1021"/>
      <c r="G1153" s="1021"/>
      <c r="H1153" s="1021"/>
      <c r="I1153" s="1021"/>
      <c r="J1153" s="1021"/>
      <c r="K1153" s="1021"/>
      <c r="L1153" s="1021"/>
      <c r="M1153" s="1022"/>
      <c r="N1153" s="1059"/>
    </row>
    <row r="1154" spans="1:14" s="114" customFormat="1" ht="39" customHeight="1">
      <c r="A1154" s="392"/>
      <c r="B1154" s="394" t="s">
        <v>91</v>
      </c>
      <c r="C1154" s="1023" t="s">
        <v>114</v>
      </c>
      <c r="D1154" s="1024"/>
      <c r="E1154" s="1025"/>
      <c r="F1154" s="1029" t="s">
        <v>115</v>
      </c>
      <c r="G1154" s="1029"/>
      <c r="H1154" s="1030" t="s">
        <v>116</v>
      </c>
      <c r="I1154" s="1031"/>
      <c r="J1154" s="397" t="s">
        <v>51</v>
      </c>
      <c r="K1154" s="524" t="s">
        <v>117</v>
      </c>
      <c r="L1154" s="543" t="s">
        <v>49</v>
      </c>
      <c r="M1154" s="1089" t="s">
        <v>53</v>
      </c>
      <c r="N1154" s="1059"/>
    </row>
    <row r="1155" spans="1:14" s="114" customFormat="1" ht="18.75" customHeight="1" thickBot="1">
      <c r="A1155" s="392"/>
      <c r="B1155" s="394" t="s">
        <v>91</v>
      </c>
      <c r="C1155" s="1026"/>
      <c r="D1155" s="1027"/>
      <c r="E1155" s="1028"/>
      <c r="F1155" s="1109">
        <f>IF(OR($I1137="",$I1137="NSO"),"",VLOOKUP($A1132,'Result Entry'!$B$9:$EQ$108,120,0))</f>
        <v>900</v>
      </c>
      <c r="G1155" s="1110"/>
      <c r="H1155" s="1109">
        <f>IF(OR($I1137="",$I1137="NSO"),"",VLOOKUP($A1132,'Result Entry'!$B$9:$EQ$108,121,0))</f>
        <v>0</v>
      </c>
      <c r="I1155" s="1110"/>
      <c r="J1155" s="1111">
        <f>IF(OR($I1137="",$I1137="NSO"),"",VLOOKUP($A1132,'Result Entry'!$B$9:$EQ$108,122,0))</f>
        <v>0</v>
      </c>
      <c r="K1155" s="1112" t="str">
        <f>IF(OR($I1137="",$I1137="NSO"),"",VLOOKUP($A1132,'Result Entry'!$B$9:$EQ$108,123,0))</f>
        <v/>
      </c>
      <c r="L1155" s="1088" t="str">
        <f>IF(OR($I1137="",$I1137="NSO"),"",VLOOKUP($A1132,'Result Entry'!$B$9:$EQ$108,124,0))</f>
        <v/>
      </c>
      <c r="M1155" s="1113" t="str">
        <f>IF(OR($I1137="",$I1137="NSO"),"",VLOOKUP($A1132,'Result Entry'!$B$9:$EQ$108,126,0))</f>
        <v/>
      </c>
      <c r="N1155" s="1059"/>
    </row>
    <row r="1156" spans="1:14" s="114" customFormat="1" ht="18.75" customHeight="1" thickBot="1">
      <c r="A1156" s="392"/>
      <c r="B1156" s="393" t="s">
        <v>91</v>
      </c>
      <c r="C1156" s="1032"/>
      <c r="D1156" s="1033"/>
      <c r="E1156" s="1033"/>
      <c r="F1156" s="1033"/>
      <c r="G1156" s="1033"/>
      <c r="H1156" s="1034"/>
      <c r="I1156" s="1150" t="s">
        <v>71</v>
      </c>
      <c r="J1156" s="1151"/>
      <c r="K1156" s="1152">
        <f>IF(OR($I1137="",$I1137="NSO"),"",VLOOKUP($A1132,'Result Entry'!$B$9:$EQ$108,117,0))</f>
        <v>0</v>
      </c>
      <c r="L1156" s="1153" t="s">
        <v>90</v>
      </c>
      <c r="M1156" s="1154"/>
      <c r="N1156" s="1059"/>
    </row>
    <row r="1157" spans="1:14" s="114" customFormat="1" ht="18.75" customHeight="1" thickBot="1">
      <c r="A1157" s="392"/>
      <c r="B1157" s="393" t="s">
        <v>91</v>
      </c>
      <c r="C1157" s="1035" t="s">
        <v>70</v>
      </c>
      <c r="D1157" s="1036"/>
      <c r="E1157" s="1036"/>
      <c r="F1157" s="1036"/>
      <c r="G1157" s="1036"/>
      <c r="H1157" s="1037"/>
      <c r="I1157" s="1155" t="s">
        <v>72</v>
      </c>
      <c r="J1157" s="1156"/>
      <c r="K1157" s="1157">
        <f>IF(OR($I1137="",$I1137="NSO"),"",VLOOKUP($A1132,'Result Entry'!$B$9:$EQ$108,118,0))</f>
        <v>0</v>
      </c>
      <c r="L1157" s="1158" t="str">
        <f>IF(OR($I1137="",$I1137="NSO"),"",VLOOKUP($A1132,'Result Entry'!$B$9:$EQ$108,119,0))</f>
        <v/>
      </c>
      <c r="M1157" s="1159"/>
      <c r="N1157" s="1059"/>
    </row>
    <row r="1158" spans="1:14" s="114" customFormat="1" ht="18.75" customHeight="1" thickBot="1">
      <c r="A1158" s="392"/>
      <c r="B1158" s="393" t="s">
        <v>91</v>
      </c>
      <c r="C1158" s="981" t="s">
        <v>64</v>
      </c>
      <c r="D1158" s="982"/>
      <c r="E1158" s="983"/>
      <c r="F1158" s="984" t="s">
        <v>67</v>
      </c>
      <c r="G1158" s="985"/>
      <c r="H1158" s="398" t="s">
        <v>57</v>
      </c>
      <c r="I1158" s="986" t="s">
        <v>73</v>
      </c>
      <c r="J1158" s="987"/>
      <c r="K1158" s="988">
        <f>IF(OR($I1137="",$I1137="NSO"),"",VLOOKUP($A1132,'Result Entry'!$B$9:$EQ$108,127,0))</f>
        <v>0</v>
      </c>
      <c r="L1158" s="988"/>
      <c r="M1158" s="989"/>
      <c r="N1158" s="1059"/>
    </row>
    <row r="1159" spans="1:14" s="114" customFormat="1" ht="18.75" customHeight="1">
      <c r="A1159" s="392"/>
      <c r="B1159" s="393" t="s">
        <v>91</v>
      </c>
      <c r="C1159" s="1096" t="str">
        <f>'Result Entry'!$CH$3</f>
        <v>WORK EXP.</v>
      </c>
      <c r="D1159" s="1097"/>
      <c r="E1159" s="1125"/>
      <c r="F1159" s="1115" t="str">
        <f>IF(OR(C1159="",$I1137="NSO"),"",VLOOKUP($A1132,'Result Entry'!$B$9:$EQ$108,134,0))</f>
        <v>0/100</v>
      </c>
      <c r="G1159" s="1125"/>
      <c r="H1159" s="1126" t="str">
        <f>IF(OR(C1159="",$I1137="NSO"),"",VLOOKUP($A1132,'Result Entry'!$B$9:$EQ$108,92,0))</f>
        <v/>
      </c>
      <c r="I1159" s="991" t="s">
        <v>93</v>
      </c>
      <c r="J1159" s="992"/>
      <c r="K1159" s="993">
        <f>'Result Entry'!$U$2</f>
        <v>45070</v>
      </c>
      <c r="L1159" s="994"/>
      <c r="M1159" s="995"/>
      <c r="N1159" s="1059"/>
    </row>
    <row r="1160" spans="1:14" s="114" customFormat="1" ht="18.75" customHeight="1">
      <c r="A1160" s="392"/>
      <c r="B1160" s="393" t="s">
        <v>91</v>
      </c>
      <c r="C1160" s="1096" t="str">
        <f>'Result Entry'!$CP$3</f>
        <v>ART EDU.</v>
      </c>
      <c r="D1160" s="1097"/>
      <c r="E1160" s="1125"/>
      <c r="F1160" s="1115" t="str">
        <f>IF(OR(C1160="",$I1137="NSO"),"",VLOOKUP($A1132,'Result Entry'!$B$9:$EQ$108,138,0))</f>
        <v>0/100</v>
      </c>
      <c r="G1160" s="1125"/>
      <c r="H1160" s="1127" t="str">
        <f>IF(OR(C1160="",$I1137="NSO"),"",VLOOKUP($A1132,'Result Entry'!$B$9:$EQ$108,100,0))</f>
        <v/>
      </c>
      <c r="I1160" s="996"/>
      <c r="J1160" s="997"/>
      <c r="K1160" s="997"/>
      <c r="L1160" s="997"/>
      <c r="M1160" s="998"/>
      <c r="N1160" s="1059"/>
    </row>
    <row r="1161" spans="1:14" s="114" customFormat="1" ht="18.75" customHeight="1">
      <c r="A1161" s="392"/>
      <c r="B1161" s="393"/>
      <c r="C1161" s="1096" t="str">
        <f>'Result Entry'!$CX$3</f>
        <v>H&amp;P. EDU.</v>
      </c>
      <c r="D1161" s="1097"/>
      <c r="E1161" s="1125"/>
      <c r="F1161" s="1115" t="str">
        <f>IF(OR(C1161="",$I1137="NSO"),"",VLOOKUP($A1132,'Result Entry'!$B$9:$EQ$108,142,0))</f>
        <v>0/100</v>
      </c>
      <c r="G1161" s="1125"/>
      <c r="H1161" s="1127" t="str">
        <f>IF(OR(C1161="",$I1137="NSO"),"",VLOOKUP($A1132,'Result Entry'!$B$9:$EQ$108,108,0))</f>
        <v/>
      </c>
      <c r="I1161" s="999"/>
      <c r="J1161" s="1000"/>
      <c r="K1161" s="1000"/>
      <c r="L1161" s="1000"/>
      <c r="M1161" s="1001"/>
      <c r="N1161" s="1059"/>
    </row>
    <row r="1162" spans="1:14" s="114" customFormat="1" ht="23.25" customHeight="1" thickBot="1">
      <c r="A1162" s="392"/>
      <c r="B1162" s="393" t="s">
        <v>91</v>
      </c>
      <c r="C1162" s="1128">
        <f>'Result Entry'!$DF$3</f>
        <v>0</v>
      </c>
      <c r="D1162" s="1129"/>
      <c r="E1162" s="1130"/>
      <c r="F1162" s="1115" t="str">
        <f>IF(OR(C1162="",$I1137="NSO"),"",VLOOKUP($A1132,'Result Entry'!$B$9:$EQ$108,146,0))</f>
        <v>0/0</v>
      </c>
      <c r="G1162" s="1125"/>
      <c r="H1162" s="1131" t="str">
        <f>IF(OR(C1162="",$I1137="NSO"),"",VLOOKUP($A1132,'Result Entry'!$B$9:$EQ$108,116,0))</f>
        <v/>
      </c>
      <c r="I1162" s="1135" t="s">
        <v>86</v>
      </c>
      <c r="J1162" s="1136"/>
      <c r="K1162" s="1137"/>
      <c r="L1162" s="1138"/>
      <c r="M1162" s="1139"/>
      <c r="N1162" s="1059"/>
    </row>
    <row r="1163" spans="1:14" s="114" customFormat="1" ht="23.25" customHeight="1">
      <c r="A1163" s="392"/>
      <c r="B1163" s="393" t="s">
        <v>91</v>
      </c>
      <c r="C1163" s="1005" t="s">
        <v>74</v>
      </c>
      <c r="D1163" s="1006"/>
      <c r="E1163" s="1006"/>
      <c r="F1163" s="1006"/>
      <c r="G1163" s="1006"/>
      <c r="H1163" s="1007"/>
      <c r="I1163" s="1143" t="s">
        <v>184</v>
      </c>
      <c r="J1163" s="1144"/>
      <c r="K1163" s="1140"/>
      <c r="L1163" s="1141"/>
      <c r="M1163" s="1142"/>
      <c r="N1163" s="1059"/>
    </row>
    <row r="1164" spans="1:14" s="114" customFormat="1" ht="23.25" customHeight="1">
      <c r="A1164" s="392"/>
      <c r="B1164" s="393" t="s">
        <v>91</v>
      </c>
      <c r="C1164" s="399" t="s">
        <v>37</v>
      </c>
      <c r="D1164" s="1008" t="s">
        <v>80</v>
      </c>
      <c r="E1164" s="1009"/>
      <c r="F1164" s="1008" t="s">
        <v>81</v>
      </c>
      <c r="G1164" s="1010"/>
      <c r="H1164" s="1011"/>
      <c r="I1164" s="1145" t="s">
        <v>185</v>
      </c>
      <c r="J1164" s="1146"/>
      <c r="K1164" s="1002"/>
      <c r="L1164" s="1003"/>
      <c r="M1164" s="1004"/>
      <c r="N1164" s="1059"/>
    </row>
    <row r="1165" spans="1:14" s="114" customFormat="1" ht="18.75" customHeight="1">
      <c r="A1165" s="392"/>
      <c r="B1165" s="393" t="s">
        <v>91</v>
      </c>
      <c r="C1165" s="1114" t="s">
        <v>75</v>
      </c>
      <c r="D1165" s="1115" t="s">
        <v>164</v>
      </c>
      <c r="E1165" s="1116"/>
      <c r="F1165" s="1115" t="s">
        <v>82</v>
      </c>
      <c r="G1165" s="1117"/>
      <c r="H1165" s="1118"/>
      <c r="I1165" s="971" t="s">
        <v>87</v>
      </c>
      <c r="J1165" s="972"/>
      <c r="K1165" s="972"/>
      <c r="L1165" s="972"/>
      <c r="M1165" s="973"/>
      <c r="N1165" s="1059"/>
    </row>
    <row r="1166" spans="1:14" s="114" customFormat="1" ht="18.75" customHeight="1">
      <c r="A1166" s="392"/>
      <c r="B1166" s="393" t="s">
        <v>91</v>
      </c>
      <c r="C1166" s="1119" t="s">
        <v>76</v>
      </c>
      <c r="D1166" s="1115" t="s">
        <v>165</v>
      </c>
      <c r="E1166" s="1116"/>
      <c r="F1166" s="1115" t="s">
        <v>83</v>
      </c>
      <c r="G1166" s="1117"/>
      <c r="H1166" s="1118"/>
      <c r="I1166" s="974"/>
      <c r="J1166" s="975"/>
      <c r="K1166" s="975"/>
      <c r="L1166" s="975"/>
      <c r="M1166" s="976"/>
      <c r="N1166" s="1059"/>
    </row>
    <row r="1167" spans="1:14" s="114" customFormat="1" ht="18.75" customHeight="1">
      <c r="A1167" s="392"/>
      <c r="B1167" s="393" t="s">
        <v>91</v>
      </c>
      <c r="C1167" s="1119" t="s">
        <v>78</v>
      </c>
      <c r="D1167" s="1115" t="s">
        <v>166</v>
      </c>
      <c r="E1167" s="1116"/>
      <c r="F1167" s="1115" t="s">
        <v>84</v>
      </c>
      <c r="G1167" s="1117"/>
      <c r="H1167" s="1118"/>
      <c r="I1167" s="974"/>
      <c r="J1167" s="975"/>
      <c r="K1167" s="975"/>
      <c r="L1167" s="975"/>
      <c r="M1167" s="976"/>
      <c r="N1167" s="1059"/>
    </row>
    <row r="1168" spans="1:14" s="114" customFormat="1" ht="18.75" customHeight="1">
      <c r="A1168" s="392"/>
      <c r="B1168" s="393" t="s">
        <v>91</v>
      </c>
      <c r="C1168" s="1119" t="s">
        <v>77</v>
      </c>
      <c r="D1168" s="1115" t="s">
        <v>167</v>
      </c>
      <c r="E1168" s="1116"/>
      <c r="F1168" s="1115" t="s">
        <v>169</v>
      </c>
      <c r="G1168" s="1117"/>
      <c r="H1168" s="1118"/>
      <c r="I1168" s="977"/>
      <c r="J1168" s="978"/>
      <c r="K1168" s="978"/>
      <c r="L1168" s="978"/>
      <c r="M1168" s="979"/>
      <c r="N1168" s="1059"/>
    </row>
    <row r="1169" spans="1:14" s="114" customFormat="1" ht="18.75" customHeight="1" thickBot="1">
      <c r="A1169" s="392"/>
      <c r="B1169" s="400" t="s">
        <v>91</v>
      </c>
      <c r="C1169" s="1120" t="s">
        <v>79</v>
      </c>
      <c r="D1169" s="1121" t="s">
        <v>168</v>
      </c>
      <c r="E1169" s="1122"/>
      <c r="F1169" s="1121" t="s">
        <v>85</v>
      </c>
      <c r="G1169" s="1123"/>
      <c r="H1169" s="1124"/>
      <c r="I1169" s="1132" t="s">
        <v>118</v>
      </c>
      <c r="J1169" s="1133"/>
      <c r="K1169" s="1133"/>
      <c r="L1169" s="1133"/>
      <c r="M1169" s="1134"/>
      <c r="N1169" s="1059"/>
    </row>
    <row r="1170" spans="1:14" s="114" customFormat="1" ht="11.25" customHeight="1" thickBot="1">
      <c r="A1170" s="980"/>
      <c r="B1170" s="980"/>
      <c r="C1170" s="980"/>
      <c r="D1170" s="980"/>
      <c r="E1170" s="980"/>
      <c r="F1170" s="980"/>
      <c r="G1170" s="980"/>
      <c r="H1170" s="980"/>
      <c r="I1170" s="980"/>
      <c r="J1170" s="980"/>
      <c r="K1170" s="980"/>
      <c r="L1170" s="980"/>
      <c r="M1170" s="980"/>
      <c r="N1170" s="1059"/>
    </row>
    <row r="1171" spans="1:14" s="391" customFormat="1" ht="25.5" customHeight="1" thickBot="1">
      <c r="A1171" s="403">
        <f>A1132+1</f>
        <v>31</v>
      </c>
      <c r="B1171" s="1056" t="str">
        <f>B1132</f>
        <v>Department Of Sanskrit Education, Rajasthan</v>
      </c>
      <c r="C1171" s="1057"/>
      <c r="D1171" s="1057"/>
      <c r="E1171" s="1057"/>
      <c r="F1171" s="1057"/>
      <c r="G1171" s="1057"/>
      <c r="H1171" s="1057"/>
      <c r="I1171" s="1057"/>
      <c r="J1171" s="1057"/>
      <c r="K1171" s="1057"/>
      <c r="L1171" s="1057"/>
      <c r="M1171" s="1058"/>
      <c r="N1171" s="1059"/>
    </row>
    <row r="1172" spans="1:14" ht="60" customHeight="1">
      <c r="A1172" s="15"/>
      <c r="B1172" s="1060">
        <f>IF(I1176&gt;0,CONCATENATE(C1176,I1176),0)</f>
        <v>0</v>
      </c>
      <c r="C1172" s="1062"/>
      <c r="D1172" s="1064" t="str">
        <f>Master!$E$8</f>
        <v>Govt.Sr.Sec.Sch. Raimalwada</v>
      </c>
      <c r="E1172" s="1065"/>
      <c r="F1172" s="1065"/>
      <c r="G1172" s="1065"/>
      <c r="H1172" s="1065"/>
      <c r="I1172" s="1065"/>
      <c r="J1172" s="1065"/>
      <c r="K1172" s="1065"/>
      <c r="L1172" s="1065"/>
      <c r="M1172" s="1066"/>
      <c r="N1172" s="1059"/>
    </row>
    <row r="1173" spans="1:14" ht="35.25" customHeight="1" thickBot="1">
      <c r="A1173" s="15"/>
      <c r="B1173" s="1061"/>
      <c r="C1173" s="1063"/>
      <c r="D1173" s="1067" t="str">
        <f>Master!$E$11</f>
        <v>P.S.-Bapini (Jodhpur)</v>
      </c>
      <c r="E1173" s="1067"/>
      <c r="F1173" s="1067"/>
      <c r="G1173" s="1067"/>
      <c r="H1173" s="1067"/>
      <c r="I1173" s="1067"/>
      <c r="J1173" s="1067"/>
      <c r="K1173" s="1067"/>
      <c r="L1173" s="1067"/>
      <c r="M1173" s="1068"/>
      <c r="N1173" s="1059"/>
    </row>
    <row r="1174" spans="1:14" ht="31.5" customHeight="1">
      <c r="A1174" s="15"/>
      <c r="B1174" s="402"/>
      <c r="C1174" s="1069" t="s">
        <v>60</v>
      </c>
      <c r="D1174" s="1070"/>
      <c r="E1174" s="1070"/>
      <c r="F1174" s="1070"/>
      <c r="G1174" s="1070"/>
      <c r="H1174" s="1070"/>
      <c r="I1174" s="1071"/>
      <c r="J1174" s="1072" t="s">
        <v>88</v>
      </c>
      <c r="K1174" s="1072"/>
      <c r="L1174" s="1073">
        <f>Master!$E$14</f>
        <v>810000000</v>
      </c>
      <c r="M1174" s="1074"/>
      <c r="N1174" s="1059"/>
    </row>
    <row r="1175" spans="1:14" ht="18" customHeight="1" thickBot="1">
      <c r="A1175" s="15"/>
      <c r="B1175" s="188"/>
      <c r="C1175" s="1069"/>
      <c r="D1175" s="1070"/>
      <c r="E1175" s="1070"/>
      <c r="F1175" s="1070"/>
      <c r="G1175" s="1070"/>
      <c r="H1175" s="1070"/>
      <c r="I1175" s="1071"/>
      <c r="J1175" s="1075" t="s">
        <v>61</v>
      </c>
      <c r="K1175" s="1076"/>
      <c r="L1175" s="1079" t="str">
        <f>Master!$E$6</f>
        <v>2022-23</v>
      </c>
      <c r="M1175" s="1080"/>
      <c r="N1175" s="1059"/>
    </row>
    <row r="1176" spans="1:14" ht="20.25" customHeight="1" thickBot="1">
      <c r="A1176" s="15"/>
      <c r="B1176" s="188"/>
      <c r="C1176" s="1160" t="s">
        <v>119</v>
      </c>
      <c r="D1176" s="1161"/>
      <c r="E1176" s="1161"/>
      <c r="F1176" s="1161"/>
      <c r="G1176" s="1161"/>
      <c r="H1176" s="1161"/>
      <c r="I1176" s="1162">
        <f>VLOOKUP($A1171,'Result Entry'!$B$9:$F$108,5,0)</f>
        <v>0</v>
      </c>
      <c r="J1176" s="1077"/>
      <c r="K1176" s="1078"/>
      <c r="L1176" s="1081"/>
      <c r="M1176" s="1082"/>
      <c r="N1176" s="1059"/>
    </row>
    <row r="1177" spans="1:14" s="114" customFormat="1" ht="19.5" customHeight="1">
      <c r="A1177" s="392"/>
      <c r="B1177" s="393" t="s">
        <v>91</v>
      </c>
      <c r="C1177" s="1090" t="s">
        <v>21</v>
      </c>
      <c r="D1177" s="1091"/>
      <c r="E1177" s="1091"/>
      <c r="F1177" s="1092"/>
      <c r="G1177" s="1093" t="s">
        <v>1</v>
      </c>
      <c r="H1177" s="1094">
        <f>VLOOKUP($A1171,'Result Entry'!$B$9:$EQ$108,3,0)</f>
        <v>0</v>
      </c>
      <c r="I1177" s="1094"/>
      <c r="J1177" s="1094"/>
      <c r="K1177" s="1094"/>
      <c r="L1177" s="1094"/>
      <c r="M1177" s="1095"/>
      <c r="N1177" s="1059"/>
    </row>
    <row r="1178" spans="1:14" s="114" customFormat="1" ht="19.5" customHeight="1">
      <c r="A1178" s="392"/>
      <c r="B1178" s="393" t="s">
        <v>91</v>
      </c>
      <c r="C1178" s="1096" t="s">
        <v>23</v>
      </c>
      <c r="D1178" s="1097"/>
      <c r="E1178" s="1097"/>
      <c r="F1178" s="1098"/>
      <c r="G1178" s="1099" t="s">
        <v>1</v>
      </c>
      <c r="H1178" s="1100">
        <f>VLOOKUP($A1171,'Result Entry'!$B$9:$EQ$108,6,0)</f>
        <v>0</v>
      </c>
      <c r="I1178" s="1100"/>
      <c r="J1178" s="1100"/>
      <c r="K1178" s="1100"/>
      <c r="L1178" s="1100"/>
      <c r="M1178" s="1101"/>
      <c r="N1178" s="1059"/>
    </row>
    <row r="1179" spans="1:14" s="114" customFormat="1" ht="19.5" customHeight="1">
      <c r="A1179" s="392"/>
      <c r="B1179" s="393" t="s">
        <v>91</v>
      </c>
      <c r="C1179" s="1096" t="s">
        <v>24</v>
      </c>
      <c r="D1179" s="1097"/>
      <c r="E1179" s="1097"/>
      <c r="F1179" s="1098"/>
      <c r="G1179" s="1099" t="s">
        <v>1</v>
      </c>
      <c r="H1179" s="1100">
        <f>VLOOKUP($A1171,'Result Entry'!$B$9:$EQ$108,7,0)</f>
        <v>0</v>
      </c>
      <c r="I1179" s="1100"/>
      <c r="J1179" s="1100"/>
      <c r="K1179" s="1100"/>
      <c r="L1179" s="1100"/>
      <c r="M1179" s="1101"/>
      <c r="N1179" s="1059"/>
    </row>
    <row r="1180" spans="1:14" s="114" customFormat="1" ht="19.5" customHeight="1">
      <c r="A1180" s="392"/>
      <c r="B1180" s="393" t="s">
        <v>91</v>
      </c>
      <c r="C1180" s="1096" t="s">
        <v>62</v>
      </c>
      <c r="D1180" s="1097"/>
      <c r="E1180" s="1097"/>
      <c r="F1180" s="1098"/>
      <c r="G1180" s="1099" t="s">
        <v>1</v>
      </c>
      <c r="H1180" s="1100">
        <f>VLOOKUP($A1171,'Result Entry'!$B$9:$EQ$108,8,0)</f>
        <v>0</v>
      </c>
      <c r="I1180" s="1100"/>
      <c r="J1180" s="1100"/>
      <c r="K1180" s="1100"/>
      <c r="L1180" s="1100"/>
      <c r="M1180" s="1101"/>
      <c r="N1180" s="1059"/>
    </row>
    <row r="1181" spans="1:14" s="114" customFormat="1" ht="19.5" customHeight="1">
      <c r="A1181" s="392"/>
      <c r="B1181" s="393" t="s">
        <v>91</v>
      </c>
      <c r="C1181" s="1096" t="s">
        <v>63</v>
      </c>
      <c r="D1181" s="1097"/>
      <c r="E1181" s="1097"/>
      <c r="F1181" s="1098"/>
      <c r="G1181" s="1099" t="s">
        <v>1</v>
      </c>
      <c r="H1181" s="1102" t="str">
        <f>CONCATENATE('Result Entry'!$F$4,'Result Entry'!$I$4)</f>
        <v>2(A)</v>
      </c>
      <c r="I1181" s="1100"/>
      <c r="J1181" s="1100"/>
      <c r="K1181" s="1100"/>
      <c r="L1181" s="1100"/>
      <c r="M1181" s="1101"/>
      <c r="N1181" s="1059"/>
    </row>
    <row r="1182" spans="1:14" s="114" customFormat="1" ht="19.5" customHeight="1" thickBot="1">
      <c r="A1182" s="392"/>
      <c r="B1182" s="393" t="s">
        <v>91</v>
      </c>
      <c r="C1182" s="1103" t="s">
        <v>26</v>
      </c>
      <c r="D1182" s="1104"/>
      <c r="E1182" s="1104"/>
      <c r="F1182" s="1105"/>
      <c r="G1182" s="1106" t="s">
        <v>1</v>
      </c>
      <c r="H1182" s="1107">
        <f>VLOOKUP($A1171,'Result Entry'!$B$9:$EQ$108,9,0)</f>
        <v>0</v>
      </c>
      <c r="I1182" s="1107"/>
      <c r="J1182" s="1107"/>
      <c r="K1182" s="1107"/>
      <c r="L1182" s="1107"/>
      <c r="M1182" s="1108"/>
      <c r="N1182" s="1059"/>
    </row>
    <row r="1183" spans="1:14" s="114" customFormat="1" ht="37.5" customHeight="1">
      <c r="A1183" s="392"/>
      <c r="B1183" s="394" t="s">
        <v>91</v>
      </c>
      <c r="C1183" s="1005" t="s">
        <v>64</v>
      </c>
      <c r="D1183" s="1038"/>
      <c r="E1183" s="498" t="str">
        <f>'Result Entry'!$K$6</f>
        <v>First Test</v>
      </c>
      <c r="F1183" s="499" t="str">
        <f>'Result Entry'!$L$6</f>
        <v>Second Test</v>
      </c>
      <c r="G1183" s="499" t="str">
        <f>'Result Entry'!$M$6</f>
        <v>Third Test</v>
      </c>
      <c r="H1183" s="1083" t="s">
        <v>65</v>
      </c>
      <c r="I1183" s="1085" t="s">
        <v>183</v>
      </c>
      <c r="J1183" s="493" t="s">
        <v>32</v>
      </c>
      <c r="K1183" s="1039" t="s">
        <v>112</v>
      </c>
      <c r="L1183" s="1040"/>
      <c r="M1183" s="1084" t="s">
        <v>113</v>
      </c>
      <c r="N1183" s="1059"/>
    </row>
    <row r="1184" spans="1:14" s="114" customFormat="1" ht="22.5" customHeight="1" thickBot="1">
      <c r="A1184" s="392"/>
      <c r="B1184" s="394" t="s">
        <v>91</v>
      </c>
      <c r="C1184" s="1041" t="s">
        <v>66</v>
      </c>
      <c r="D1184" s="1042"/>
      <c r="E1184" s="504">
        <f>'Result Entry'!$K$7</f>
        <v>10</v>
      </c>
      <c r="F1184" s="505">
        <f>'Result Entry'!$L$7</f>
        <v>10</v>
      </c>
      <c r="G1184" s="545">
        <f>'Result Entry'!$M$7</f>
        <v>10</v>
      </c>
      <c r="H1184" s="506">
        <f>'Result Entry'!$R$7</f>
        <v>70</v>
      </c>
      <c r="I1184" s="507">
        <f>SUM(E1184:H1184)</f>
        <v>100</v>
      </c>
      <c r="J1184" s="508">
        <f>'Result Entry'!$V$7</f>
        <v>100</v>
      </c>
      <c r="K1184" s="1043">
        <f>I1184+J1184</f>
        <v>200</v>
      </c>
      <c r="L1184" s="1044"/>
      <c r="M1184" s="1086" t="s">
        <v>36</v>
      </c>
      <c r="N1184" s="1059"/>
    </row>
    <row r="1185" spans="1:14" s="114" customFormat="1" ht="22.5" customHeight="1">
      <c r="A1185" s="392"/>
      <c r="B1185" s="394" t="s">
        <v>91</v>
      </c>
      <c r="C1185" s="1045" t="str">
        <f>'Result Entry'!$K$3</f>
        <v>Hindi</v>
      </c>
      <c r="D1185" s="1046"/>
      <c r="E1185" s="500">
        <f>IF(OR(C1185="",$I1176="NSO"),"",VLOOKUP($A1171,'Result Entry'!$B$9:$EQ$108,10,0))</f>
        <v>0</v>
      </c>
      <c r="F1185" s="501">
        <f>IF(OR(C1185="",$I1176="NSO"),"",VLOOKUP($A1171,'Result Entry'!$B$9:$EQ$108,11,0))</f>
        <v>0</v>
      </c>
      <c r="G1185" s="544">
        <f>IF(OR(C1185="",$I1176="NSO"),"",VLOOKUP($A1171,'Result Entry'!$B$9:$EQ$108,12,0))</f>
        <v>0</v>
      </c>
      <c r="H1185" s="494">
        <f>IF(OR(C1185="",$I1176="NSO"),"",VLOOKUP($A1171,'Result Entry'!$B$9:$EQ$108,17,0))</f>
        <v>0</v>
      </c>
      <c r="I1185" s="395">
        <f t="shared" ref="I1185:I1189" si="90">SUM(E1185:H1185)</f>
        <v>0</v>
      </c>
      <c r="J1185" s="495">
        <f>IF(OR(C1185="",$I1176="NSO"),"",VLOOKUP($A1171,'Result Entry'!$B$9:$EQ$108,21,0))</f>
        <v>0</v>
      </c>
      <c r="K1185" s="1047">
        <f>SUM(I1185,J1185)</f>
        <v>0</v>
      </c>
      <c r="L1185" s="1048"/>
      <c r="M1185" s="396" t="str">
        <f>IF(OR(C1185="",$I1176="NSO"),"",VLOOKUP($A1171,'Result Entry'!$B$9:$EQ$108,24,0))</f>
        <v/>
      </c>
      <c r="N1185" s="1059"/>
    </row>
    <row r="1186" spans="1:14" s="114" customFormat="1" ht="22.5" customHeight="1">
      <c r="A1186" s="392"/>
      <c r="B1186" s="394" t="s">
        <v>91</v>
      </c>
      <c r="C1186" s="990" t="str">
        <f>'Result Entry'!$Z$3</f>
        <v>Mathematics</v>
      </c>
      <c r="D1186" s="1049"/>
      <c r="E1186" s="502">
        <f>IF(OR(C1186="",$I1176="NSO"),"",VLOOKUP($A1171,'Result Entry'!$B$9:$EQ$108,25,0))</f>
        <v>0</v>
      </c>
      <c r="F1186" s="503">
        <f>IF(OR(C1186="",$I1176="NSO"),"",VLOOKUP($A1171,'Result Entry'!$B$9:$EQ$108,26,0))</f>
        <v>0</v>
      </c>
      <c r="G1186" s="542">
        <f>IF(OR(C1186="",$I1176="NSO"),"",VLOOKUP($A1171,'Result Entry'!$B$9:$EQ$108,27,0))</f>
        <v>0</v>
      </c>
      <c r="H1186" s="494">
        <f>IF(OR(C1186="",$I1176="NSO"),"",VLOOKUP($A1171,'Result Entry'!$B$9:$EQ$108,32,0))</f>
        <v>0</v>
      </c>
      <c r="I1186" s="395">
        <f t="shared" si="90"/>
        <v>0</v>
      </c>
      <c r="J1186" s="495">
        <f>IF(OR(C1186="",$I1176="NSO"),"",VLOOKUP($A1171,'Result Entry'!$B$9:$EQ$108,36,0))</f>
        <v>0</v>
      </c>
      <c r="K1186" s="1050">
        <f t="shared" ref="K1186:K1191" si="91">SUM(I1186,J1186)</f>
        <v>0</v>
      </c>
      <c r="L1186" s="1051"/>
      <c r="M1186" s="396" t="str">
        <f>IF(OR(C1186="",$I1176="NSO"),"",VLOOKUP($A1171,'Result Entry'!$B$9:$EQ$108,39,0))</f>
        <v/>
      </c>
      <c r="N1186" s="1059"/>
    </row>
    <row r="1187" spans="1:14" s="114" customFormat="1" ht="22.5" customHeight="1" thickBot="1">
      <c r="A1187" s="392"/>
      <c r="B1187" s="394" t="s">
        <v>91</v>
      </c>
      <c r="C1187" s="1052" t="str">
        <f>'Result Entry'!$BD$3</f>
        <v>Env. Study</v>
      </c>
      <c r="D1187" s="1053"/>
      <c r="E1187" s="509">
        <f>IF(OR(C1187="",$I1176="NSO"),"",VLOOKUP($A1171,'Result Entry'!$B$9:$EQ$108,55,0))</f>
        <v>0</v>
      </c>
      <c r="F1187" s="510">
        <f>IF(OR(C1187="",$I1176="NSO"),"",VLOOKUP($A1171,'Result Entry'!$B$9:$EQ$108,56,0))</f>
        <v>0</v>
      </c>
      <c r="G1187" s="511">
        <f>IF(OR(C1187="",$I1176="NSO"),"",VLOOKUP($A1171,'Result Entry'!$B$9:$EQ$108,57,0))</f>
        <v>0</v>
      </c>
      <c r="H1187" s="512">
        <f>IF(OR(C1185="",$I1176="NSO"),"",VLOOKUP($A1171,'Result Entry'!$B$9:$EQ$108,62,0))</f>
        <v>0</v>
      </c>
      <c r="I1187" s="513">
        <f t="shared" si="90"/>
        <v>0</v>
      </c>
      <c r="J1187" s="514">
        <f>IF(OR(C1186="",$I1176="NSO"),"",VLOOKUP($A1171,'Result Entry'!$B$9:$EQ$108,66,0))</f>
        <v>0</v>
      </c>
      <c r="K1187" s="1054">
        <f t="shared" si="91"/>
        <v>0</v>
      </c>
      <c r="L1187" s="1055"/>
      <c r="M1187" s="515" t="str">
        <f>IF(OR(C1186="",$I1176="NSO"),"",VLOOKUP($A1171,'Result Entry'!$B$9:$EQ$108,69,0))</f>
        <v/>
      </c>
      <c r="N1187" s="1059"/>
    </row>
    <row r="1188" spans="1:14" s="114" customFormat="1" ht="22.5" customHeight="1">
      <c r="A1188" s="392"/>
      <c r="B1188" s="394" t="s">
        <v>91</v>
      </c>
      <c r="C1188" s="1016" t="s">
        <v>66</v>
      </c>
      <c r="D1188" s="1017"/>
      <c r="E1188" s="519">
        <f>'Result Entry'!$AO$7</f>
        <v>5</v>
      </c>
      <c r="F1188" s="520">
        <f>'Result Entry'!$AP$7</f>
        <v>5</v>
      </c>
      <c r="G1188" s="541">
        <f>'Result Entry'!$AQ$7</f>
        <v>5</v>
      </c>
      <c r="H1188" s="521">
        <f>'Result Entry'!$AV$7</f>
        <v>35</v>
      </c>
      <c r="I1188" s="522">
        <f t="shared" si="90"/>
        <v>50</v>
      </c>
      <c r="J1188" s="523">
        <f>'Result Entry'!$AZ$7</f>
        <v>50</v>
      </c>
      <c r="K1188" s="1018">
        <f t="shared" si="91"/>
        <v>100</v>
      </c>
      <c r="L1188" s="1019"/>
      <c r="M1188" s="1087" t="s">
        <v>36</v>
      </c>
      <c r="N1188" s="1059"/>
    </row>
    <row r="1189" spans="1:14" s="114" customFormat="1" ht="22.5" customHeight="1" thickBot="1">
      <c r="A1189" s="392"/>
      <c r="B1189" s="394" t="s">
        <v>91</v>
      </c>
      <c r="C1189" s="1012" t="str">
        <f>'Result Entry'!$AO$3</f>
        <v>English</v>
      </c>
      <c r="D1189" s="1013"/>
      <c r="E1189" s="517">
        <f>IF(OR(C1189="",$I1176="NSO"),"",VLOOKUP($A1171,'Result Entry'!$B$9:$EQ$108,40,0))</f>
        <v>0</v>
      </c>
      <c r="F1189" s="518">
        <f>IF(OR(C1189="",$I1176="NSO"),"",VLOOKUP($A1171,'Result Entry'!$B$9:$EQ$108,41,0))</f>
        <v>0</v>
      </c>
      <c r="G1189" s="546">
        <f>IF(OR(C1189="",$I1176="NSO"),"",VLOOKUP($A1171,'Result Entry'!$B$9:$EQ$108,42,0))</f>
        <v>0</v>
      </c>
      <c r="H1189" s="401">
        <f>IF(OR(C1189="",$I1176="NSO"),"",VLOOKUP($A1171,'Result Entry'!$B$9:$EQ$108,47,0))</f>
        <v>0</v>
      </c>
      <c r="I1189" s="496">
        <f t="shared" si="90"/>
        <v>0</v>
      </c>
      <c r="J1189" s="497">
        <f>IF(OR(C1189="",$I1176="NSO"),"",VLOOKUP($A1171,'Result Entry'!$B$9:$EQ$108,51,0))</f>
        <v>0</v>
      </c>
      <c r="K1189" s="1014">
        <f t="shared" si="91"/>
        <v>0</v>
      </c>
      <c r="L1189" s="1015"/>
      <c r="M1189" s="516" t="str">
        <f>IF(OR(C1189="",$I1176="NSO"),"",VLOOKUP($A1171,'Result Entry'!$B$9:$EQ$108,54,0))</f>
        <v/>
      </c>
      <c r="N1189" s="1059"/>
    </row>
    <row r="1190" spans="1:14" s="114" customFormat="1" ht="22.5" customHeight="1">
      <c r="A1190" s="392"/>
      <c r="B1190" s="394" t="s">
        <v>91</v>
      </c>
      <c r="C1190" s="1016" t="s">
        <v>66</v>
      </c>
      <c r="D1190" s="1017"/>
      <c r="E1190" s="519">
        <f>'Result Entry'!$BS$7</f>
        <v>10</v>
      </c>
      <c r="F1190" s="520">
        <f>'Result Entry'!$BT$7</f>
        <v>10</v>
      </c>
      <c r="G1190" s="541">
        <f>'Result Entry'!$BU$7</f>
        <v>10</v>
      </c>
      <c r="H1190" s="521">
        <f>'Result Entry'!$BZ$7</f>
        <v>70</v>
      </c>
      <c r="I1190" s="522">
        <f>SUM(E1190:H1190)</f>
        <v>100</v>
      </c>
      <c r="J1190" s="523">
        <f>'Result Entry'!$CD$7</f>
        <v>100</v>
      </c>
      <c r="K1190" s="1018">
        <f t="shared" si="91"/>
        <v>200</v>
      </c>
      <c r="L1190" s="1019"/>
      <c r="M1190" s="1087" t="s">
        <v>36</v>
      </c>
      <c r="N1190" s="1059"/>
    </row>
    <row r="1191" spans="1:14" s="114" customFormat="1" ht="22.5" customHeight="1" thickBot="1">
      <c r="A1191" s="392"/>
      <c r="B1191" s="394" t="s">
        <v>91</v>
      </c>
      <c r="C1191" s="1012" t="str">
        <f>'Result Entry'!$BS$3</f>
        <v>Sanskrit/Urdu</v>
      </c>
      <c r="D1191" s="1013"/>
      <c r="E1191" s="517">
        <f>IF(OR(C1191="",$I1176="NSO"),"",VLOOKUP($A1171,'Result Entry'!$B$9:$EQ$108,70,0))</f>
        <v>0</v>
      </c>
      <c r="F1191" s="518">
        <f>IF(OR(C1191="",$I1176="NSO"),"",VLOOKUP($A1171,'Result Entry'!$B$9:$EQ$108,71,0))</f>
        <v>0</v>
      </c>
      <c r="G1191" s="546">
        <f>IF(OR(C1191="",$I1176="NSO"),"",VLOOKUP($A1171,'Result Entry'!$B$9:$EQ$108,72,0))</f>
        <v>0</v>
      </c>
      <c r="H1191" s="401">
        <f>IF(OR(C1191="",$I1176="NSO"),"",VLOOKUP($A1171,'Result Entry'!$B$9:$EQ$108,77,0))</f>
        <v>0</v>
      </c>
      <c r="I1191" s="496">
        <f t="shared" ref="I1191" si="92">SUM(E1191:H1191)</f>
        <v>0</v>
      </c>
      <c r="J1191" s="497">
        <f>IF(OR(C1191="",$I1176="NSO"),"",VLOOKUP($A1171,'Result Entry'!$B$9:$EQ$108,81,0))</f>
        <v>0</v>
      </c>
      <c r="K1191" s="1014">
        <f t="shared" si="91"/>
        <v>0</v>
      </c>
      <c r="L1191" s="1015"/>
      <c r="M1191" s="516" t="str">
        <f>IF(OR(C1191="",$I1176="NSO"),"",VLOOKUP($A1171,'Result Entry'!$B$9:$EQ$108,84,0))</f>
        <v/>
      </c>
      <c r="N1191" s="1059"/>
    </row>
    <row r="1192" spans="1:14" s="114" customFormat="1" ht="14.25" customHeight="1" thickBot="1">
      <c r="A1192" s="392"/>
      <c r="B1192" s="394" t="s">
        <v>91</v>
      </c>
      <c r="C1192" s="1020"/>
      <c r="D1192" s="1021"/>
      <c r="E1192" s="1021"/>
      <c r="F1192" s="1021"/>
      <c r="G1192" s="1021"/>
      <c r="H1192" s="1021"/>
      <c r="I1192" s="1021"/>
      <c r="J1192" s="1021"/>
      <c r="K1192" s="1021"/>
      <c r="L1192" s="1021"/>
      <c r="M1192" s="1022"/>
      <c r="N1192" s="1059"/>
    </row>
    <row r="1193" spans="1:14" s="114" customFormat="1" ht="39" customHeight="1">
      <c r="A1193" s="392"/>
      <c r="B1193" s="394" t="s">
        <v>91</v>
      </c>
      <c r="C1193" s="1023" t="s">
        <v>114</v>
      </c>
      <c r="D1193" s="1024"/>
      <c r="E1193" s="1025"/>
      <c r="F1193" s="1029" t="s">
        <v>115</v>
      </c>
      <c r="G1193" s="1029"/>
      <c r="H1193" s="1030" t="s">
        <v>116</v>
      </c>
      <c r="I1193" s="1031"/>
      <c r="J1193" s="397" t="s">
        <v>51</v>
      </c>
      <c r="K1193" s="524" t="s">
        <v>117</v>
      </c>
      <c r="L1193" s="543" t="s">
        <v>49</v>
      </c>
      <c r="M1193" s="1089" t="s">
        <v>53</v>
      </c>
      <c r="N1193" s="1059"/>
    </row>
    <row r="1194" spans="1:14" s="114" customFormat="1" ht="18.75" customHeight="1" thickBot="1">
      <c r="A1194" s="392"/>
      <c r="B1194" s="394" t="s">
        <v>91</v>
      </c>
      <c r="C1194" s="1026"/>
      <c r="D1194" s="1027"/>
      <c r="E1194" s="1028"/>
      <c r="F1194" s="1109">
        <f>IF(OR($I1176="",$I1176="NSO"),"",VLOOKUP($A1171,'Result Entry'!$B$9:$EQ$108,120,0))</f>
        <v>900</v>
      </c>
      <c r="G1194" s="1110"/>
      <c r="H1194" s="1109">
        <f>IF(OR($I1176="",$I1176="NSO"),"",VLOOKUP($A1171,'Result Entry'!$B$9:$EQ$108,121,0))</f>
        <v>0</v>
      </c>
      <c r="I1194" s="1110"/>
      <c r="J1194" s="1111">
        <f>IF(OR($I1176="",$I1176="NSO"),"",VLOOKUP($A1171,'Result Entry'!$B$9:$EQ$108,122,0))</f>
        <v>0</v>
      </c>
      <c r="K1194" s="1112" t="str">
        <f>IF(OR($I1176="",$I1176="NSO"),"",VLOOKUP($A1171,'Result Entry'!$B$9:$EQ$108,123,0))</f>
        <v/>
      </c>
      <c r="L1194" s="1088" t="str">
        <f>IF(OR($I1176="",$I1176="NSO"),"",VLOOKUP($A1171,'Result Entry'!$B$9:$EQ$108,124,0))</f>
        <v/>
      </c>
      <c r="M1194" s="1113" t="str">
        <f>IF(OR($I1176="",$I1176="NSO"),"",VLOOKUP($A1171,'Result Entry'!$B$9:$EQ$108,126,0))</f>
        <v/>
      </c>
      <c r="N1194" s="1059"/>
    </row>
    <row r="1195" spans="1:14" s="114" customFormat="1" ht="18.75" customHeight="1" thickBot="1">
      <c r="A1195" s="392"/>
      <c r="B1195" s="393" t="s">
        <v>91</v>
      </c>
      <c r="C1195" s="1032"/>
      <c r="D1195" s="1033"/>
      <c r="E1195" s="1033"/>
      <c r="F1195" s="1033"/>
      <c r="G1195" s="1033"/>
      <c r="H1195" s="1034"/>
      <c r="I1195" s="1150" t="s">
        <v>71</v>
      </c>
      <c r="J1195" s="1151"/>
      <c r="K1195" s="1152">
        <f>IF(OR($I1176="",$I1176="NSO"),"",VLOOKUP($A1171,'Result Entry'!$B$9:$EQ$108,117,0))</f>
        <v>0</v>
      </c>
      <c r="L1195" s="1153" t="s">
        <v>90</v>
      </c>
      <c r="M1195" s="1154"/>
      <c r="N1195" s="1059"/>
    </row>
    <row r="1196" spans="1:14" s="114" customFormat="1" ht="18.75" customHeight="1" thickBot="1">
      <c r="A1196" s="392"/>
      <c r="B1196" s="393" t="s">
        <v>91</v>
      </c>
      <c r="C1196" s="1035" t="s">
        <v>70</v>
      </c>
      <c r="D1196" s="1036"/>
      <c r="E1196" s="1036"/>
      <c r="F1196" s="1036"/>
      <c r="G1196" s="1036"/>
      <c r="H1196" s="1037"/>
      <c r="I1196" s="1155" t="s">
        <v>72</v>
      </c>
      <c r="J1196" s="1156"/>
      <c r="K1196" s="1157">
        <f>IF(OR($I1176="",$I1176="NSO"),"",VLOOKUP($A1171,'Result Entry'!$B$9:$EQ$108,118,0))</f>
        <v>0</v>
      </c>
      <c r="L1196" s="1158" t="str">
        <f>IF(OR($I1176="",$I1176="NSO"),"",VLOOKUP($A1171,'Result Entry'!$B$9:$EQ$108,119,0))</f>
        <v/>
      </c>
      <c r="M1196" s="1159"/>
      <c r="N1196" s="1059"/>
    </row>
    <row r="1197" spans="1:14" s="114" customFormat="1" ht="18.75" customHeight="1" thickBot="1">
      <c r="A1197" s="392"/>
      <c r="B1197" s="393" t="s">
        <v>91</v>
      </c>
      <c r="C1197" s="981" t="s">
        <v>64</v>
      </c>
      <c r="D1197" s="982"/>
      <c r="E1197" s="983"/>
      <c r="F1197" s="984" t="s">
        <v>67</v>
      </c>
      <c r="G1197" s="985"/>
      <c r="H1197" s="398" t="s">
        <v>57</v>
      </c>
      <c r="I1197" s="986" t="s">
        <v>73</v>
      </c>
      <c r="J1197" s="987"/>
      <c r="K1197" s="988">
        <f>IF(OR($I1176="",$I1176="NSO"),"",VLOOKUP($A1171,'Result Entry'!$B$9:$EQ$108,127,0))</f>
        <v>0</v>
      </c>
      <c r="L1197" s="988"/>
      <c r="M1197" s="989"/>
      <c r="N1197" s="1059"/>
    </row>
    <row r="1198" spans="1:14" s="114" customFormat="1" ht="18.75" customHeight="1">
      <c r="A1198" s="392"/>
      <c r="B1198" s="393" t="s">
        <v>91</v>
      </c>
      <c r="C1198" s="1096" t="str">
        <f>'Result Entry'!$CH$3</f>
        <v>WORK EXP.</v>
      </c>
      <c r="D1198" s="1097"/>
      <c r="E1198" s="1125"/>
      <c r="F1198" s="1115" t="str">
        <f>IF(OR(C1198="",$I1176="NSO"),"",VLOOKUP($A1171,'Result Entry'!$B$9:$EQ$108,134,0))</f>
        <v>0/100</v>
      </c>
      <c r="G1198" s="1125"/>
      <c r="H1198" s="1126" t="str">
        <f>IF(OR(C1198="",$I1176="NSO"),"",VLOOKUP($A1171,'Result Entry'!$B$9:$EQ$108,92,0))</f>
        <v/>
      </c>
      <c r="I1198" s="991" t="s">
        <v>93</v>
      </c>
      <c r="J1198" s="992"/>
      <c r="K1198" s="993">
        <f>'Result Entry'!$U$2</f>
        <v>45070</v>
      </c>
      <c r="L1198" s="994"/>
      <c r="M1198" s="995"/>
      <c r="N1198" s="1059"/>
    </row>
    <row r="1199" spans="1:14" s="114" customFormat="1" ht="18.75" customHeight="1">
      <c r="A1199" s="392"/>
      <c r="B1199" s="393" t="s">
        <v>91</v>
      </c>
      <c r="C1199" s="1096" t="str">
        <f>'Result Entry'!$CP$3</f>
        <v>ART EDU.</v>
      </c>
      <c r="D1199" s="1097"/>
      <c r="E1199" s="1125"/>
      <c r="F1199" s="1115" t="str">
        <f>IF(OR(C1199="",$I1176="NSO"),"",VLOOKUP($A1171,'Result Entry'!$B$9:$EQ$108,138,0))</f>
        <v>0/100</v>
      </c>
      <c r="G1199" s="1125"/>
      <c r="H1199" s="1127" t="str">
        <f>IF(OR(C1199="",$I1176="NSO"),"",VLOOKUP($A1171,'Result Entry'!$B$9:$EQ$108,100,0))</f>
        <v/>
      </c>
      <c r="I1199" s="996"/>
      <c r="J1199" s="997"/>
      <c r="K1199" s="997"/>
      <c r="L1199" s="997"/>
      <c r="M1199" s="998"/>
      <c r="N1199" s="1059"/>
    </row>
    <row r="1200" spans="1:14" s="114" customFormat="1" ht="18.75" customHeight="1">
      <c r="A1200" s="392"/>
      <c r="B1200" s="393"/>
      <c r="C1200" s="1096" t="str">
        <f>'Result Entry'!$CX$3</f>
        <v>H&amp;P. EDU.</v>
      </c>
      <c r="D1200" s="1097"/>
      <c r="E1200" s="1125"/>
      <c r="F1200" s="1115" t="str">
        <f>IF(OR(C1200="",$I1176="NSO"),"",VLOOKUP($A1171,'Result Entry'!$B$9:$EQ$108,142,0))</f>
        <v>0/100</v>
      </c>
      <c r="G1200" s="1125"/>
      <c r="H1200" s="1127" t="str">
        <f>IF(OR(C1200="",$I1176="NSO"),"",VLOOKUP($A1171,'Result Entry'!$B$9:$EQ$108,108,0))</f>
        <v/>
      </c>
      <c r="I1200" s="999"/>
      <c r="J1200" s="1000"/>
      <c r="K1200" s="1000"/>
      <c r="L1200" s="1000"/>
      <c r="M1200" s="1001"/>
      <c r="N1200" s="1059"/>
    </row>
    <row r="1201" spans="1:14" s="114" customFormat="1" ht="23.25" customHeight="1" thickBot="1">
      <c r="A1201" s="392"/>
      <c r="B1201" s="393" t="s">
        <v>91</v>
      </c>
      <c r="C1201" s="1128">
        <f>'Result Entry'!$DF$3</f>
        <v>0</v>
      </c>
      <c r="D1201" s="1129"/>
      <c r="E1201" s="1130"/>
      <c r="F1201" s="1115" t="str">
        <f>IF(OR(C1201="",$I1176="NSO"),"",VLOOKUP($A1171,'Result Entry'!$B$9:$EQ$108,146,0))</f>
        <v>0/0</v>
      </c>
      <c r="G1201" s="1125"/>
      <c r="H1201" s="1131" t="str">
        <f>IF(OR(C1201="",$I1176="NSO"),"",VLOOKUP($A1171,'Result Entry'!$B$9:$EQ$108,116,0))</f>
        <v/>
      </c>
      <c r="I1201" s="1135" t="s">
        <v>86</v>
      </c>
      <c r="J1201" s="1136"/>
      <c r="K1201" s="1137"/>
      <c r="L1201" s="1138"/>
      <c r="M1201" s="1139"/>
      <c r="N1201" s="1059"/>
    </row>
    <row r="1202" spans="1:14" s="114" customFormat="1" ht="23.25" customHeight="1">
      <c r="A1202" s="392"/>
      <c r="B1202" s="393" t="s">
        <v>91</v>
      </c>
      <c r="C1202" s="1005" t="s">
        <v>74</v>
      </c>
      <c r="D1202" s="1006"/>
      <c r="E1202" s="1006"/>
      <c r="F1202" s="1006"/>
      <c r="G1202" s="1006"/>
      <c r="H1202" s="1007"/>
      <c r="I1202" s="1143" t="s">
        <v>184</v>
      </c>
      <c r="J1202" s="1144"/>
      <c r="K1202" s="1140"/>
      <c r="L1202" s="1141"/>
      <c r="M1202" s="1142"/>
      <c r="N1202" s="1059"/>
    </row>
    <row r="1203" spans="1:14" s="114" customFormat="1" ht="23.25" customHeight="1">
      <c r="A1203" s="392"/>
      <c r="B1203" s="393" t="s">
        <v>91</v>
      </c>
      <c r="C1203" s="399" t="s">
        <v>37</v>
      </c>
      <c r="D1203" s="1008" t="s">
        <v>80</v>
      </c>
      <c r="E1203" s="1009"/>
      <c r="F1203" s="1008" t="s">
        <v>81</v>
      </c>
      <c r="G1203" s="1010"/>
      <c r="H1203" s="1011"/>
      <c r="I1203" s="1145" t="s">
        <v>185</v>
      </c>
      <c r="J1203" s="1146"/>
      <c r="K1203" s="1002"/>
      <c r="L1203" s="1003"/>
      <c r="M1203" s="1004"/>
      <c r="N1203" s="1059"/>
    </row>
    <row r="1204" spans="1:14" s="114" customFormat="1" ht="18.75" customHeight="1">
      <c r="A1204" s="392"/>
      <c r="B1204" s="393" t="s">
        <v>91</v>
      </c>
      <c r="C1204" s="1114" t="s">
        <v>75</v>
      </c>
      <c r="D1204" s="1115" t="s">
        <v>164</v>
      </c>
      <c r="E1204" s="1116"/>
      <c r="F1204" s="1115" t="s">
        <v>82</v>
      </c>
      <c r="G1204" s="1117"/>
      <c r="H1204" s="1118"/>
      <c r="I1204" s="971" t="s">
        <v>87</v>
      </c>
      <c r="J1204" s="972"/>
      <c r="K1204" s="972"/>
      <c r="L1204" s="972"/>
      <c r="M1204" s="973"/>
      <c r="N1204" s="1059"/>
    </row>
    <row r="1205" spans="1:14" s="114" customFormat="1" ht="18.75" customHeight="1">
      <c r="A1205" s="392"/>
      <c r="B1205" s="393" t="s">
        <v>91</v>
      </c>
      <c r="C1205" s="1119" t="s">
        <v>76</v>
      </c>
      <c r="D1205" s="1115" t="s">
        <v>165</v>
      </c>
      <c r="E1205" s="1116"/>
      <c r="F1205" s="1115" t="s">
        <v>83</v>
      </c>
      <c r="G1205" s="1117"/>
      <c r="H1205" s="1118"/>
      <c r="I1205" s="974"/>
      <c r="J1205" s="975"/>
      <c r="K1205" s="975"/>
      <c r="L1205" s="975"/>
      <c r="M1205" s="976"/>
      <c r="N1205" s="1059"/>
    </row>
    <row r="1206" spans="1:14" s="114" customFormat="1" ht="18.75" customHeight="1">
      <c r="A1206" s="392"/>
      <c r="B1206" s="393" t="s">
        <v>91</v>
      </c>
      <c r="C1206" s="1119" t="s">
        <v>78</v>
      </c>
      <c r="D1206" s="1115" t="s">
        <v>166</v>
      </c>
      <c r="E1206" s="1116"/>
      <c r="F1206" s="1115" t="s">
        <v>84</v>
      </c>
      <c r="G1206" s="1117"/>
      <c r="H1206" s="1118"/>
      <c r="I1206" s="974"/>
      <c r="J1206" s="975"/>
      <c r="K1206" s="975"/>
      <c r="L1206" s="975"/>
      <c r="M1206" s="976"/>
      <c r="N1206" s="1059"/>
    </row>
    <row r="1207" spans="1:14" s="114" customFormat="1" ht="18.75" customHeight="1">
      <c r="A1207" s="392"/>
      <c r="B1207" s="393" t="s">
        <v>91</v>
      </c>
      <c r="C1207" s="1119" t="s">
        <v>77</v>
      </c>
      <c r="D1207" s="1115" t="s">
        <v>167</v>
      </c>
      <c r="E1207" s="1116"/>
      <c r="F1207" s="1115" t="s">
        <v>169</v>
      </c>
      <c r="G1207" s="1117"/>
      <c r="H1207" s="1118"/>
      <c r="I1207" s="977"/>
      <c r="J1207" s="978"/>
      <c r="K1207" s="978"/>
      <c r="L1207" s="978"/>
      <c r="M1207" s="979"/>
      <c r="N1207" s="1059"/>
    </row>
    <row r="1208" spans="1:14" s="114" customFormat="1" ht="18.75" customHeight="1" thickBot="1">
      <c r="A1208" s="392"/>
      <c r="B1208" s="400" t="s">
        <v>91</v>
      </c>
      <c r="C1208" s="1120" t="s">
        <v>79</v>
      </c>
      <c r="D1208" s="1121" t="s">
        <v>168</v>
      </c>
      <c r="E1208" s="1122"/>
      <c r="F1208" s="1121" t="s">
        <v>85</v>
      </c>
      <c r="G1208" s="1123"/>
      <c r="H1208" s="1124"/>
      <c r="I1208" s="1132" t="s">
        <v>118</v>
      </c>
      <c r="J1208" s="1133"/>
      <c r="K1208" s="1133"/>
      <c r="L1208" s="1133"/>
      <c r="M1208" s="1134"/>
      <c r="N1208" s="1059"/>
    </row>
    <row r="1209" spans="1:14" s="114" customFormat="1" ht="11.25" customHeight="1" thickBot="1">
      <c r="A1209" s="980"/>
      <c r="B1209" s="980"/>
      <c r="C1209" s="980"/>
      <c r="D1209" s="980"/>
      <c r="E1209" s="980"/>
      <c r="F1209" s="980"/>
      <c r="G1209" s="980"/>
      <c r="H1209" s="980"/>
      <c r="I1209" s="980"/>
      <c r="J1209" s="980"/>
      <c r="K1209" s="980"/>
      <c r="L1209" s="980"/>
      <c r="M1209" s="980"/>
      <c r="N1209" s="1059"/>
    </row>
    <row r="1210" spans="1:14" s="391" customFormat="1" ht="25.5" customHeight="1" thickBot="1">
      <c r="A1210" s="403">
        <f>A1171+1</f>
        <v>32</v>
      </c>
      <c r="B1210" s="1056" t="str">
        <f>B1171</f>
        <v>Department Of Sanskrit Education, Rajasthan</v>
      </c>
      <c r="C1210" s="1057"/>
      <c r="D1210" s="1057"/>
      <c r="E1210" s="1057"/>
      <c r="F1210" s="1057"/>
      <c r="G1210" s="1057"/>
      <c r="H1210" s="1057"/>
      <c r="I1210" s="1057"/>
      <c r="J1210" s="1057"/>
      <c r="K1210" s="1057"/>
      <c r="L1210" s="1057"/>
      <c r="M1210" s="1058"/>
      <c r="N1210" s="1059"/>
    </row>
    <row r="1211" spans="1:14" ht="60" customHeight="1">
      <c r="A1211" s="15"/>
      <c r="B1211" s="1060">
        <f>IF(I1215&gt;0,CONCATENATE(C1215,I1215),0)</f>
        <v>0</v>
      </c>
      <c r="C1211" s="1062"/>
      <c r="D1211" s="1064" t="str">
        <f>Master!$E$8</f>
        <v>Govt.Sr.Sec.Sch. Raimalwada</v>
      </c>
      <c r="E1211" s="1065"/>
      <c r="F1211" s="1065"/>
      <c r="G1211" s="1065"/>
      <c r="H1211" s="1065"/>
      <c r="I1211" s="1065"/>
      <c r="J1211" s="1065"/>
      <c r="K1211" s="1065"/>
      <c r="L1211" s="1065"/>
      <c r="M1211" s="1066"/>
      <c r="N1211" s="1059"/>
    </row>
    <row r="1212" spans="1:14" ht="35.25" customHeight="1" thickBot="1">
      <c r="A1212" s="15"/>
      <c r="B1212" s="1061"/>
      <c r="C1212" s="1063"/>
      <c r="D1212" s="1067" t="str">
        <f>Master!$E$11</f>
        <v>P.S.-Bapini (Jodhpur)</v>
      </c>
      <c r="E1212" s="1067"/>
      <c r="F1212" s="1067"/>
      <c r="G1212" s="1067"/>
      <c r="H1212" s="1067"/>
      <c r="I1212" s="1067"/>
      <c r="J1212" s="1067"/>
      <c r="K1212" s="1067"/>
      <c r="L1212" s="1067"/>
      <c r="M1212" s="1068"/>
      <c r="N1212" s="1059"/>
    </row>
    <row r="1213" spans="1:14" ht="31.5" customHeight="1">
      <c r="A1213" s="15"/>
      <c r="B1213" s="402"/>
      <c r="C1213" s="1069" t="s">
        <v>60</v>
      </c>
      <c r="D1213" s="1070"/>
      <c r="E1213" s="1070"/>
      <c r="F1213" s="1070"/>
      <c r="G1213" s="1070"/>
      <c r="H1213" s="1070"/>
      <c r="I1213" s="1071"/>
      <c r="J1213" s="1072" t="s">
        <v>88</v>
      </c>
      <c r="K1213" s="1072"/>
      <c r="L1213" s="1073">
        <f>Master!$E$14</f>
        <v>810000000</v>
      </c>
      <c r="M1213" s="1074"/>
      <c r="N1213" s="1059"/>
    </row>
    <row r="1214" spans="1:14" ht="18" customHeight="1" thickBot="1">
      <c r="A1214" s="15"/>
      <c r="B1214" s="188"/>
      <c r="C1214" s="1069"/>
      <c r="D1214" s="1070"/>
      <c r="E1214" s="1070"/>
      <c r="F1214" s="1070"/>
      <c r="G1214" s="1070"/>
      <c r="H1214" s="1070"/>
      <c r="I1214" s="1071"/>
      <c r="J1214" s="1075" t="s">
        <v>61</v>
      </c>
      <c r="K1214" s="1076"/>
      <c r="L1214" s="1079" t="str">
        <f>Master!$E$6</f>
        <v>2022-23</v>
      </c>
      <c r="M1214" s="1080"/>
      <c r="N1214" s="1059"/>
    </row>
    <row r="1215" spans="1:14" ht="20.25" customHeight="1" thickBot="1">
      <c r="A1215" s="15"/>
      <c r="B1215" s="188"/>
      <c r="C1215" s="1160" t="s">
        <v>119</v>
      </c>
      <c r="D1215" s="1161"/>
      <c r="E1215" s="1161"/>
      <c r="F1215" s="1161"/>
      <c r="G1215" s="1161"/>
      <c r="H1215" s="1161"/>
      <c r="I1215" s="1162">
        <f>VLOOKUP($A1210,'Result Entry'!$B$9:$F$108,5,0)</f>
        <v>0</v>
      </c>
      <c r="J1215" s="1077"/>
      <c r="K1215" s="1078"/>
      <c r="L1215" s="1081"/>
      <c r="M1215" s="1082"/>
      <c r="N1215" s="1059"/>
    </row>
    <row r="1216" spans="1:14" s="114" customFormat="1" ht="19.5" customHeight="1">
      <c r="A1216" s="392"/>
      <c r="B1216" s="393" t="s">
        <v>91</v>
      </c>
      <c r="C1216" s="1090" t="s">
        <v>21</v>
      </c>
      <c r="D1216" s="1091"/>
      <c r="E1216" s="1091"/>
      <c r="F1216" s="1092"/>
      <c r="G1216" s="1093" t="s">
        <v>1</v>
      </c>
      <c r="H1216" s="1094">
        <f>VLOOKUP($A1210,'Result Entry'!$B$9:$EQ$108,3,0)</f>
        <v>0</v>
      </c>
      <c r="I1216" s="1094"/>
      <c r="J1216" s="1094"/>
      <c r="K1216" s="1094"/>
      <c r="L1216" s="1094"/>
      <c r="M1216" s="1095"/>
      <c r="N1216" s="1059"/>
    </row>
    <row r="1217" spans="1:14" s="114" customFormat="1" ht="19.5" customHeight="1">
      <c r="A1217" s="392"/>
      <c r="B1217" s="393" t="s">
        <v>91</v>
      </c>
      <c r="C1217" s="1096" t="s">
        <v>23</v>
      </c>
      <c r="D1217" s="1097"/>
      <c r="E1217" s="1097"/>
      <c r="F1217" s="1098"/>
      <c r="G1217" s="1099" t="s">
        <v>1</v>
      </c>
      <c r="H1217" s="1100">
        <f>VLOOKUP($A1210,'Result Entry'!$B$9:$EQ$108,6,0)</f>
        <v>0</v>
      </c>
      <c r="I1217" s="1100"/>
      <c r="J1217" s="1100"/>
      <c r="K1217" s="1100"/>
      <c r="L1217" s="1100"/>
      <c r="M1217" s="1101"/>
      <c r="N1217" s="1059"/>
    </row>
    <row r="1218" spans="1:14" s="114" customFormat="1" ht="19.5" customHeight="1">
      <c r="A1218" s="392"/>
      <c r="B1218" s="393" t="s">
        <v>91</v>
      </c>
      <c r="C1218" s="1096" t="s">
        <v>24</v>
      </c>
      <c r="D1218" s="1097"/>
      <c r="E1218" s="1097"/>
      <c r="F1218" s="1098"/>
      <c r="G1218" s="1099" t="s">
        <v>1</v>
      </c>
      <c r="H1218" s="1100">
        <f>VLOOKUP($A1210,'Result Entry'!$B$9:$EQ$108,7,0)</f>
        <v>0</v>
      </c>
      <c r="I1218" s="1100"/>
      <c r="J1218" s="1100"/>
      <c r="K1218" s="1100"/>
      <c r="L1218" s="1100"/>
      <c r="M1218" s="1101"/>
      <c r="N1218" s="1059"/>
    </row>
    <row r="1219" spans="1:14" s="114" customFormat="1" ht="19.5" customHeight="1">
      <c r="A1219" s="392"/>
      <c r="B1219" s="393" t="s">
        <v>91</v>
      </c>
      <c r="C1219" s="1096" t="s">
        <v>62</v>
      </c>
      <c r="D1219" s="1097"/>
      <c r="E1219" s="1097"/>
      <c r="F1219" s="1098"/>
      <c r="G1219" s="1099" t="s">
        <v>1</v>
      </c>
      <c r="H1219" s="1100">
        <f>VLOOKUP($A1210,'Result Entry'!$B$9:$EQ$108,8,0)</f>
        <v>0</v>
      </c>
      <c r="I1219" s="1100"/>
      <c r="J1219" s="1100"/>
      <c r="K1219" s="1100"/>
      <c r="L1219" s="1100"/>
      <c r="M1219" s="1101"/>
      <c r="N1219" s="1059"/>
    </row>
    <row r="1220" spans="1:14" s="114" customFormat="1" ht="19.5" customHeight="1">
      <c r="A1220" s="392"/>
      <c r="B1220" s="393" t="s">
        <v>91</v>
      </c>
      <c r="C1220" s="1096" t="s">
        <v>63</v>
      </c>
      <c r="D1220" s="1097"/>
      <c r="E1220" s="1097"/>
      <c r="F1220" s="1098"/>
      <c r="G1220" s="1099" t="s">
        <v>1</v>
      </c>
      <c r="H1220" s="1102" t="str">
        <f>CONCATENATE('Result Entry'!$F$4,'Result Entry'!$I$4)</f>
        <v>2(A)</v>
      </c>
      <c r="I1220" s="1100"/>
      <c r="J1220" s="1100"/>
      <c r="K1220" s="1100"/>
      <c r="L1220" s="1100"/>
      <c r="M1220" s="1101"/>
      <c r="N1220" s="1059"/>
    </row>
    <row r="1221" spans="1:14" s="114" customFormat="1" ht="19.5" customHeight="1" thickBot="1">
      <c r="A1221" s="392"/>
      <c r="B1221" s="393" t="s">
        <v>91</v>
      </c>
      <c r="C1221" s="1103" t="s">
        <v>26</v>
      </c>
      <c r="D1221" s="1104"/>
      <c r="E1221" s="1104"/>
      <c r="F1221" s="1105"/>
      <c r="G1221" s="1106" t="s">
        <v>1</v>
      </c>
      <c r="H1221" s="1107">
        <f>VLOOKUP($A1210,'Result Entry'!$B$9:$EQ$108,9,0)</f>
        <v>0</v>
      </c>
      <c r="I1221" s="1107"/>
      <c r="J1221" s="1107"/>
      <c r="K1221" s="1107"/>
      <c r="L1221" s="1107"/>
      <c r="M1221" s="1108"/>
      <c r="N1221" s="1059"/>
    </row>
    <row r="1222" spans="1:14" s="114" customFormat="1" ht="37.5" customHeight="1">
      <c r="A1222" s="392"/>
      <c r="B1222" s="394" t="s">
        <v>91</v>
      </c>
      <c r="C1222" s="1005" t="s">
        <v>64</v>
      </c>
      <c r="D1222" s="1038"/>
      <c r="E1222" s="498" t="str">
        <f>'Result Entry'!$K$6</f>
        <v>First Test</v>
      </c>
      <c r="F1222" s="499" t="str">
        <f>'Result Entry'!$L$6</f>
        <v>Second Test</v>
      </c>
      <c r="G1222" s="499" t="str">
        <f>'Result Entry'!$M$6</f>
        <v>Third Test</v>
      </c>
      <c r="H1222" s="1083" t="s">
        <v>65</v>
      </c>
      <c r="I1222" s="1085" t="s">
        <v>183</v>
      </c>
      <c r="J1222" s="493" t="s">
        <v>32</v>
      </c>
      <c r="K1222" s="1039" t="s">
        <v>112</v>
      </c>
      <c r="L1222" s="1040"/>
      <c r="M1222" s="1084" t="s">
        <v>113</v>
      </c>
      <c r="N1222" s="1059"/>
    </row>
    <row r="1223" spans="1:14" s="114" customFormat="1" ht="22.5" customHeight="1" thickBot="1">
      <c r="A1223" s="392"/>
      <c r="B1223" s="394" t="s">
        <v>91</v>
      </c>
      <c r="C1223" s="1041" t="s">
        <v>66</v>
      </c>
      <c r="D1223" s="1042"/>
      <c r="E1223" s="504">
        <f>'Result Entry'!$K$7</f>
        <v>10</v>
      </c>
      <c r="F1223" s="505">
        <f>'Result Entry'!$L$7</f>
        <v>10</v>
      </c>
      <c r="G1223" s="545">
        <f>'Result Entry'!$M$7</f>
        <v>10</v>
      </c>
      <c r="H1223" s="506">
        <f>'Result Entry'!$R$7</f>
        <v>70</v>
      </c>
      <c r="I1223" s="507">
        <f>SUM(E1223:H1223)</f>
        <v>100</v>
      </c>
      <c r="J1223" s="508">
        <f>'Result Entry'!$V$7</f>
        <v>100</v>
      </c>
      <c r="K1223" s="1043">
        <f>I1223+J1223</f>
        <v>200</v>
      </c>
      <c r="L1223" s="1044"/>
      <c r="M1223" s="1086" t="s">
        <v>36</v>
      </c>
      <c r="N1223" s="1059"/>
    </row>
    <row r="1224" spans="1:14" s="114" customFormat="1" ht="22.5" customHeight="1">
      <c r="A1224" s="392"/>
      <c r="B1224" s="394" t="s">
        <v>91</v>
      </c>
      <c r="C1224" s="1045" t="str">
        <f>'Result Entry'!$K$3</f>
        <v>Hindi</v>
      </c>
      <c r="D1224" s="1046"/>
      <c r="E1224" s="500">
        <f>IF(OR(C1224="",$I1215="NSO"),"",VLOOKUP($A1210,'Result Entry'!$B$9:$EQ$108,10,0))</f>
        <v>0</v>
      </c>
      <c r="F1224" s="501">
        <f>IF(OR(C1224="",$I1215="NSO"),"",VLOOKUP($A1210,'Result Entry'!$B$9:$EQ$108,11,0))</f>
        <v>0</v>
      </c>
      <c r="G1224" s="544">
        <f>IF(OR(C1224="",$I1215="NSO"),"",VLOOKUP($A1210,'Result Entry'!$B$9:$EQ$108,12,0))</f>
        <v>0</v>
      </c>
      <c r="H1224" s="494">
        <f>IF(OR(C1224="",$I1215="NSO"),"",VLOOKUP($A1210,'Result Entry'!$B$9:$EQ$108,17,0))</f>
        <v>0</v>
      </c>
      <c r="I1224" s="395">
        <f t="shared" ref="I1224:I1228" si="93">SUM(E1224:H1224)</f>
        <v>0</v>
      </c>
      <c r="J1224" s="495">
        <f>IF(OR(C1224="",$I1215="NSO"),"",VLOOKUP($A1210,'Result Entry'!$B$9:$EQ$108,21,0))</f>
        <v>0</v>
      </c>
      <c r="K1224" s="1047">
        <f>SUM(I1224,J1224)</f>
        <v>0</v>
      </c>
      <c r="L1224" s="1048"/>
      <c r="M1224" s="396" t="str">
        <f>IF(OR(C1224="",$I1215="NSO"),"",VLOOKUP($A1210,'Result Entry'!$B$9:$EQ$108,24,0))</f>
        <v/>
      </c>
      <c r="N1224" s="1059"/>
    </row>
    <row r="1225" spans="1:14" s="114" customFormat="1" ht="22.5" customHeight="1">
      <c r="A1225" s="392"/>
      <c r="B1225" s="394" t="s">
        <v>91</v>
      </c>
      <c r="C1225" s="990" t="str">
        <f>'Result Entry'!$Z$3</f>
        <v>Mathematics</v>
      </c>
      <c r="D1225" s="1049"/>
      <c r="E1225" s="502">
        <f>IF(OR(C1225="",$I1215="NSO"),"",VLOOKUP($A1210,'Result Entry'!$B$9:$EQ$108,25,0))</f>
        <v>0</v>
      </c>
      <c r="F1225" s="503">
        <f>IF(OR(C1225="",$I1215="NSO"),"",VLOOKUP($A1210,'Result Entry'!$B$9:$EQ$108,26,0))</f>
        <v>0</v>
      </c>
      <c r="G1225" s="542">
        <f>IF(OR(C1225="",$I1215="NSO"),"",VLOOKUP($A1210,'Result Entry'!$B$9:$EQ$108,27,0))</f>
        <v>0</v>
      </c>
      <c r="H1225" s="494">
        <f>IF(OR(C1225="",$I1215="NSO"),"",VLOOKUP($A1210,'Result Entry'!$B$9:$EQ$108,32,0))</f>
        <v>0</v>
      </c>
      <c r="I1225" s="395">
        <f t="shared" si="93"/>
        <v>0</v>
      </c>
      <c r="J1225" s="495">
        <f>IF(OR(C1225="",$I1215="NSO"),"",VLOOKUP($A1210,'Result Entry'!$B$9:$EQ$108,36,0))</f>
        <v>0</v>
      </c>
      <c r="K1225" s="1050">
        <f t="shared" ref="K1225:K1230" si="94">SUM(I1225,J1225)</f>
        <v>0</v>
      </c>
      <c r="L1225" s="1051"/>
      <c r="M1225" s="396" t="str">
        <f>IF(OR(C1225="",$I1215="NSO"),"",VLOOKUP($A1210,'Result Entry'!$B$9:$EQ$108,39,0))</f>
        <v/>
      </c>
      <c r="N1225" s="1059"/>
    </row>
    <row r="1226" spans="1:14" s="114" customFormat="1" ht="22.5" customHeight="1" thickBot="1">
      <c r="A1226" s="392"/>
      <c r="B1226" s="394" t="s">
        <v>91</v>
      </c>
      <c r="C1226" s="1052" t="str">
        <f>'Result Entry'!$BD$3</f>
        <v>Env. Study</v>
      </c>
      <c r="D1226" s="1053"/>
      <c r="E1226" s="509">
        <f>IF(OR(C1226="",$I1215="NSO"),"",VLOOKUP($A1210,'Result Entry'!$B$9:$EQ$108,55,0))</f>
        <v>0</v>
      </c>
      <c r="F1226" s="510">
        <f>IF(OR(C1226="",$I1215="NSO"),"",VLOOKUP($A1210,'Result Entry'!$B$9:$EQ$108,56,0))</f>
        <v>0</v>
      </c>
      <c r="G1226" s="511">
        <f>IF(OR(C1226="",$I1215="NSO"),"",VLOOKUP($A1210,'Result Entry'!$B$9:$EQ$108,57,0))</f>
        <v>0</v>
      </c>
      <c r="H1226" s="512">
        <f>IF(OR(C1224="",$I1215="NSO"),"",VLOOKUP($A1210,'Result Entry'!$B$9:$EQ$108,62,0))</f>
        <v>0</v>
      </c>
      <c r="I1226" s="513">
        <f t="shared" si="93"/>
        <v>0</v>
      </c>
      <c r="J1226" s="514">
        <f>IF(OR(C1225="",$I1215="NSO"),"",VLOOKUP($A1210,'Result Entry'!$B$9:$EQ$108,66,0))</f>
        <v>0</v>
      </c>
      <c r="K1226" s="1054">
        <f t="shared" si="94"/>
        <v>0</v>
      </c>
      <c r="L1226" s="1055"/>
      <c r="M1226" s="515" t="str">
        <f>IF(OR(C1225="",$I1215="NSO"),"",VLOOKUP($A1210,'Result Entry'!$B$9:$EQ$108,69,0))</f>
        <v/>
      </c>
      <c r="N1226" s="1059"/>
    </row>
    <row r="1227" spans="1:14" s="114" customFormat="1" ht="22.5" customHeight="1">
      <c r="A1227" s="392"/>
      <c r="B1227" s="394" t="s">
        <v>91</v>
      </c>
      <c r="C1227" s="1016" t="s">
        <v>66</v>
      </c>
      <c r="D1227" s="1017"/>
      <c r="E1227" s="519">
        <f>'Result Entry'!$AO$7</f>
        <v>5</v>
      </c>
      <c r="F1227" s="520">
        <f>'Result Entry'!$AP$7</f>
        <v>5</v>
      </c>
      <c r="G1227" s="541">
        <f>'Result Entry'!$AQ$7</f>
        <v>5</v>
      </c>
      <c r="H1227" s="521">
        <f>'Result Entry'!$AV$7</f>
        <v>35</v>
      </c>
      <c r="I1227" s="522">
        <f t="shared" si="93"/>
        <v>50</v>
      </c>
      <c r="J1227" s="523">
        <f>'Result Entry'!$AZ$7</f>
        <v>50</v>
      </c>
      <c r="K1227" s="1018">
        <f t="shared" si="94"/>
        <v>100</v>
      </c>
      <c r="L1227" s="1019"/>
      <c r="M1227" s="1087" t="s">
        <v>36</v>
      </c>
      <c r="N1227" s="1059"/>
    </row>
    <row r="1228" spans="1:14" s="114" customFormat="1" ht="22.5" customHeight="1" thickBot="1">
      <c r="A1228" s="392"/>
      <c r="B1228" s="394" t="s">
        <v>91</v>
      </c>
      <c r="C1228" s="1012" t="str">
        <f>'Result Entry'!$AO$3</f>
        <v>English</v>
      </c>
      <c r="D1228" s="1013"/>
      <c r="E1228" s="517">
        <f>IF(OR(C1228="",$I1215="NSO"),"",VLOOKUP($A1210,'Result Entry'!$B$9:$EQ$108,40,0))</f>
        <v>0</v>
      </c>
      <c r="F1228" s="518">
        <f>IF(OR(C1228="",$I1215="NSO"),"",VLOOKUP($A1210,'Result Entry'!$B$9:$EQ$108,41,0))</f>
        <v>0</v>
      </c>
      <c r="G1228" s="546">
        <f>IF(OR(C1228="",$I1215="NSO"),"",VLOOKUP($A1210,'Result Entry'!$B$9:$EQ$108,42,0))</f>
        <v>0</v>
      </c>
      <c r="H1228" s="401">
        <f>IF(OR(C1228="",$I1215="NSO"),"",VLOOKUP($A1210,'Result Entry'!$B$9:$EQ$108,47,0))</f>
        <v>0</v>
      </c>
      <c r="I1228" s="496">
        <f t="shared" si="93"/>
        <v>0</v>
      </c>
      <c r="J1228" s="497">
        <f>IF(OR(C1228="",$I1215="NSO"),"",VLOOKUP($A1210,'Result Entry'!$B$9:$EQ$108,51,0))</f>
        <v>0</v>
      </c>
      <c r="K1228" s="1014">
        <f t="shared" si="94"/>
        <v>0</v>
      </c>
      <c r="L1228" s="1015"/>
      <c r="M1228" s="516" t="str">
        <f>IF(OR(C1228="",$I1215="NSO"),"",VLOOKUP($A1210,'Result Entry'!$B$9:$EQ$108,54,0))</f>
        <v/>
      </c>
      <c r="N1228" s="1059"/>
    </row>
    <row r="1229" spans="1:14" s="114" customFormat="1" ht="22.5" customHeight="1">
      <c r="A1229" s="392"/>
      <c r="B1229" s="394" t="s">
        <v>91</v>
      </c>
      <c r="C1229" s="1016" t="s">
        <v>66</v>
      </c>
      <c r="D1229" s="1017"/>
      <c r="E1229" s="519">
        <f>'Result Entry'!$BS$7</f>
        <v>10</v>
      </c>
      <c r="F1229" s="520">
        <f>'Result Entry'!$BT$7</f>
        <v>10</v>
      </c>
      <c r="G1229" s="541">
        <f>'Result Entry'!$BU$7</f>
        <v>10</v>
      </c>
      <c r="H1229" s="521">
        <f>'Result Entry'!$BZ$7</f>
        <v>70</v>
      </c>
      <c r="I1229" s="522">
        <f>SUM(E1229:H1229)</f>
        <v>100</v>
      </c>
      <c r="J1229" s="523">
        <f>'Result Entry'!$CD$7</f>
        <v>100</v>
      </c>
      <c r="K1229" s="1018">
        <f t="shared" si="94"/>
        <v>200</v>
      </c>
      <c r="L1229" s="1019"/>
      <c r="M1229" s="1087" t="s">
        <v>36</v>
      </c>
      <c r="N1229" s="1059"/>
    </row>
    <row r="1230" spans="1:14" s="114" customFormat="1" ht="22.5" customHeight="1" thickBot="1">
      <c r="A1230" s="392"/>
      <c r="B1230" s="394" t="s">
        <v>91</v>
      </c>
      <c r="C1230" s="1012" t="str">
        <f>'Result Entry'!$BS$3</f>
        <v>Sanskrit/Urdu</v>
      </c>
      <c r="D1230" s="1013"/>
      <c r="E1230" s="517">
        <f>IF(OR(C1230="",$I1215="NSO"),"",VLOOKUP($A1210,'Result Entry'!$B$9:$EQ$108,70,0))</f>
        <v>0</v>
      </c>
      <c r="F1230" s="518">
        <f>IF(OR(C1230="",$I1215="NSO"),"",VLOOKUP($A1210,'Result Entry'!$B$9:$EQ$108,71,0))</f>
        <v>0</v>
      </c>
      <c r="G1230" s="546">
        <f>IF(OR(C1230="",$I1215="NSO"),"",VLOOKUP($A1210,'Result Entry'!$B$9:$EQ$108,72,0))</f>
        <v>0</v>
      </c>
      <c r="H1230" s="401">
        <f>IF(OR(C1230="",$I1215="NSO"),"",VLOOKUP($A1210,'Result Entry'!$B$9:$EQ$108,77,0))</f>
        <v>0</v>
      </c>
      <c r="I1230" s="496">
        <f t="shared" ref="I1230" si="95">SUM(E1230:H1230)</f>
        <v>0</v>
      </c>
      <c r="J1230" s="497">
        <f>IF(OR(C1230="",$I1215="NSO"),"",VLOOKUP($A1210,'Result Entry'!$B$9:$EQ$108,81,0))</f>
        <v>0</v>
      </c>
      <c r="K1230" s="1014">
        <f t="shared" si="94"/>
        <v>0</v>
      </c>
      <c r="L1230" s="1015"/>
      <c r="M1230" s="516" t="str">
        <f>IF(OR(C1230="",$I1215="NSO"),"",VLOOKUP($A1210,'Result Entry'!$B$9:$EQ$108,84,0))</f>
        <v/>
      </c>
      <c r="N1230" s="1059"/>
    </row>
    <row r="1231" spans="1:14" s="114" customFormat="1" ht="14.25" customHeight="1" thickBot="1">
      <c r="A1231" s="392"/>
      <c r="B1231" s="394" t="s">
        <v>91</v>
      </c>
      <c r="C1231" s="1020"/>
      <c r="D1231" s="1021"/>
      <c r="E1231" s="1021"/>
      <c r="F1231" s="1021"/>
      <c r="G1231" s="1021"/>
      <c r="H1231" s="1021"/>
      <c r="I1231" s="1021"/>
      <c r="J1231" s="1021"/>
      <c r="K1231" s="1021"/>
      <c r="L1231" s="1021"/>
      <c r="M1231" s="1022"/>
      <c r="N1231" s="1059"/>
    </row>
    <row r="1232" spans="1:14" s="114" customFormat="1" ht="39" customHeight="1">
      <c r="A1232" s="392"/>
      <c r="B1232" s="394" t="s">
        <v>91</v>
      </c>
      <c r="C1232" s="1023" t="s">
        <v>114</v>
      </c>
      <c r="D1232" s="1024"/>
      <c r="E1232" s="1025"/>
      <c r="F1232" s="1029" t="s">
        <v>115</v>
      </c>
      <c r="G1232" s="1029"/>
      <c r="H1232" s="1030" t="s">
        <v>116</v>
      </c>
      <c r="I1232" s="1031"/>
      <c r="J1232" s="397" t="s">
        <v>51</v>
      </c>
      <c r="K1232" s="524" t="s">
        <v>117</v>
      </c>
      <c r="L1232" s="543" t="s">
        <v>49</v>
      </c>
      <c r="M1232" s="1089" t="s">
        <v>53</v>
      </c>
      <c r="N1232" s="1059"/>
    </row>
    <row r="1233" spans="1:14" s="114" customFormat="1" ht="18.75" customHeight="1" thickBot="1">
      <c r="A1233" s="392"/>
      <c r="B1233" s="394" t="s">
        <v>91</v>
      </c>
      <c r="C1233" s="1026"/>
      <c r="D1233" s="1027"/>
      <c r="E1233" s="1028"/>
      <c r="F1233" s="1109">
        <f>IF(OR($I1215="",$I1215="NSO"),"",VLOOKUP($A1210,'Result Entry'!$B$9:$EQ$108,120,0))</f>
        <v>900</v>
      </c>
      <c r="G1233" s="1110"/>
      <c r="H1233" s="1109">
        <f>IF(OR($I1215="",$I1215="NSO"),"",VLOOKUP($A1210,'Result Entry'!$B$9:$EQ$108,121,0))</f>
        <v>0</v>
      </c>
      <c r="I1233" s="1110"/>
      <c r="J1233" s="1111">
        <f>IF(OR($I1215="",$I1215="NSO"),"",VLOOKUP($A1210,'Result Entry'!$B$9:$EQ$108,122,0))</f>
        <v>0</v>
      </c>
      <c r="K1233" s="1112" t="str">
        <f>IF(OR($I1215="",$I1215="NSO"),"",VLOOKUP($A1210,'Result Entry'!$B$9:$EQ$108,123,0))</f>
        <v/>
      </c>
      <c r="L1233" s="1088" t="str">
        <f>IF(OR($I1215="",$I1215="NSO"),"",VLOOKUP($A1210,'Result Entry'!$B$9:$EQ$108,124,0))</f>
        <v/>
      </c>
      <c r="M1233" s="1113" t="str">
        <f>IF(OR($I1215="",$I1215="NSO"),"",VLOOKUP($A1210,'Result Entry'!$B$9:$EQ$108,126,0))</f>
        <v/>
      </c>
      <c r="N1233" s="1059"/>
    </row>
    <row r="1234" spans="1:14" s="114" customFormat="1" ht="18.75" customHeight="1" thickBot="1">
      <c r="A1234" s="392"/>
      <c r="B1234" s="393" t="s">
        <v>91</v>
      </c>
      <c r="C1234" s="1032"/>
      <c r="D1234" s="1033"/>
      <c r="E1234" s="1033"/>
      <c r="F1234" s="1033"/>
      <c r="G1234" s="1033"/>
      <c r="H1234" s="1034"/>
      <c r="I1234" s="1150" t="s">
        <v>71</v>
      </c>
      <c r="J1234" s="1151"/>
      <c r="K1234" s="1152">
        <f>IF(OR($I1215="",$I1215="NSO"),"",VLOOKUP($A1210,'Result Entry'!$B$9:$EQ$108,117,0))</f>
        <v>0</v>
      </c>
      <c r="L1234" s="1153" t="s">
        <v>90</v>
      </c>
      <c r="M1234" s="1154"/>
      <c r="N1234" s="1059"/>
    </row>
    <row r="1235" spans="1:14" s="114" customFormat="1" ht="18.75" customHeight="1" thickBot="1">
      <c r="A1235" s="392"/>
      <c r="B1235" s="393" t="s">
        <v>91</v>
      </c>
      <c r="C1235" s="1035" t="s">
        <v>70</v>
      </c>
      <c r="D1235" s="1036"/>
      <c r="E1235" s="1036"/>
      <c r="F1235" s="1036"/>
      <c r="G1235" s="1036"/>
      <c r="H1235" s="1037"/>
      <c r="I1235" s="1155" t="s">
        <v>72</v>
      </c>
      <c r="J1235" s="1156"/>
      <c r="K1235" s="1157">
        <f>IF(OR($I1215="",$I1215="NSO"),"",VLOOKUP($A1210,'Result Entry'!$B$9:$EQ$108,118,0))</f>
        <v>0</v>
      </c>
      <c r="L1235" s="1158" t="str">
        <f>IF(OR($I1215="",$I1215="NSO"),"",VLOOKUP($A1210,'Result Entry'!$B$9:$EQ$108,119,0))</f>
        <v/>
      </c>
      <c r="M1235" s="1159"/>
      <c r="N1235" s="1059"/>
    </row>
    <row r="1236" spans="1:14" s="114" customFormat="1" ht="18.75" customHeight="1" thickBot="1">
      <c r="A1236" s="392"/>
      <c r="B1236" s="393" t="s">
        <v>91</v>
      </c>
      <c r="C1236" s="981" t="s">
        <v>64</v>
      </c>
      <c r="D1236" s="982"/>
      <c r="E1236" s="983"/>
      <c r="F1236" s="984" t="s">
        <v>67</v>
      </c>
      <c r="G1236" s="985"/>
      <c r="H1236" s="398" t="s">
        <v>57</v>
      </c>
      <c r="I1236" s="986" t="s">
        <v>73</v>
      </c>
      <c r="J1236" s="987"/>
      <c r="K1236" s="988">
        <f>IF(OR($I1215="",$I1215="NSO"),"",VLOOKUP($A1210,'Result Entry'!$B$9:$EQ$108,127,0))</f>
        <v>0</v>
      </c>
      <c r="L1236" s="988"/>
      <c r="M1236" s="989"/>
      <c r="N1236" s="1059"/>
    </row>
    <row r="1237" spans="1:14" s="114" customFormat="1" ht="18.75" customHeight="1">
      <c r="A1237" s="392"/>
      <c r="B1237" s="393" t="s">
        <v>91</v>
      </c>
      <c r="C1237" s="1096" t="str">
        <f>'Result Entry'!$CH$3</f>
        <v>WORK EXP.</v>
      </c>
      <c r="D1237" s="1097"/>
      <c r="E1237" s="1125"/>
      <c r="F1237" s="1115" t="str">
        <f>IF(OR(C1237="",$I1215="NSO"),"",VLOOKUP($A1210,'Result Entry'!$B$9:$EQ$108,134,0))</f>
        <v>0/100</v>
      </c>
      <c r="G1237" s="1125"/>
      <c r="H1237" s="1126" t="str">
        <f>IF(OR(C1237="",$I1215="NSO"),"",VLOOKUP($A1210,'Result Entry'!$B$9:$EQ$108,92,0))</f>
        <v/>
      </c>
      <c r="I1237" s="991" t="s">
        <v>93</v>
      </c>
      <c r="J1237" s="992"/>
      <c r="K1237" s="993">
        <f>'Result Entry'!$U$2</f>
        <v>45070</v>
      </c>
      <c r="L1237" s="994"/>
      <c r="M1237" s="995"/>
      <c r="N1237" s="1059"/>
    </row>
    <row r="1238" spans="1:14" s="114" customFormat="1" ht="18.75" customHeight="1">
      <c r="A1238" s="392"/>
      <c r="B1238" s="393" t="s">
        <v>91</v>
      </c>
      <c r="C1238" s="1096" t="str">
        <f>'Result Entry'!$CP$3</f>
        <v>ART EDU.</v>
      </c>
      <c r="D1238" s="1097"/>
      <c r="E1238" s="1125"/>
      <c r="F1238" s="1115" t="str">
        <f>IF(OR(C1238="",$I1215="NSO"),"",VLOOKUP($A1210,'Result Entry'!$B$9:$EQ$108,138,0))</f>
        <v>0/100</v>
      </c>
      <c r="G1238" s="1125"/>
      <c r="H1238" s="1127" t="str">
        <f>IF(OR(C1238="",$I1215="NSO"),"",VLOOKUP($A1210,'Result Entry'!$B$9:$EQ$108,100,0))</f>
        <v/>
      </c>
      <c r="I1238" s="996"/>
      <c r="J1238" s="997"/>
      <c r="K1238" s="997"/>
      <c r="L1238" s="997"/>
      <c r="M1238" s="998"/>
      <c r="N1238" s="1059"/>
    </row>
    <row r="1239" spans="1:14" s="114" customFormat="1" ht="18.75" customHeight="1">
      <c r="A1239" s="392"/>
      <c r="B1239" s="393"/>
      <c r="C1239" s="1096" t="str">
        <f>'Result Entry'!$CX$3</f>
        <v>H&amp;P. EDU.</v>
      </c>
      <c r="D1239" s="1097"/>
      <c r="E1239" s="1125"/>
      <c r="F1239" s="1115" t="str">
        <f>IF(OR(C1239="",$I1215="NSO"),"",VLOOKUP($A1210,'Result Entry'!$B$9:$EQ$108,142,0))</f>
        <v>0/100</v>
      </c>
      <c r="G1239" s="1125"/>
      <c r="H1239" s="1127" t="str">
        <f>IF(OR(C1239="",$I1215="NSO"),"",VLOOKUP($A1210,'Result Entry'!$B$9:$EQ$108,108,0))</f>
        <v/>
      </c>
      <c r="I1239" s="999"/>
      <c r="J1239" s="1000"/>
      <c r="K1239" s="1000"/>
      <c r="L1239" s="1000"/>
      <c r="M1239" s="1001"/>
      <c r="N1239" s="1059"/>
    </row>
    <row r="1240" spans="1:14" s="114" customFormat="1" ht="23.25" customHeight="1" thickBot="1">
      <c r="A1240" s="392"/>
      <c r="B1240" s="393" t="s">
        <v>91</v>
      </c>
      <c r="C1240" s="1128">
        <f>'Result Entry'!$DF$3</f>
        <v>0</v>
      </c>
      <c r="D1240" s="1129"/>
      <c r="E1240" s="1130"/>
      <c r="F1240" s="1115" t="str">
        <f>IF(OR(C1240="",$I1215="NSO"),"",VLOOKUP($A1210,'Result Entry'!$B$9:$EQ$108,146,0))</f>
        <v>0/0</v>
      </c>
      <c r="G1240" s="1125"/>
      <c r="H1240" s="1131" t="str">
        <f>IF(OR(C1240="",$I1215="NSO"),"",VLOOKUP($A1210,'Result Entry'!$B$9:$EQ$108,116,0))</f>
        <v/>
      </c>
      <c r="I1240" s="1135" t="s">
        <v>86</v>
      </c>
      <c r="J1240" s="1136"/>
      <c r="K1240" s="1137"/>
      <c r="L1240" s="1138"/>
      <c r="M1240" s="1139"/>
      <c r="N1240" s="1059"/>
    </row>
    <row r="1241" spans="1:14" s="114" customFormat="1" ht="23.25" customHeight="1">
      <c r="A1241" s="392"/>
      <c r="B1241" s="393" t="s">
        <v>91</v>
      </c>
      <c r="C1241" s="1005" t="s">
        <v>74</v>
      </c>
      <c r="D1241" s="1006"/>
      <c r="E1241" s="1006"/>
      <c r="F1241" s="1006"/>
      <c r="G1241" s="1006"/>
      <c r="H1241" s="1007"/>
      <c r="I1241" s="1143" t="s">
        <v>184</v>
      </c>
      <c r="J1241" s="1144"/>
      <c r="K1241" s="1140"/>
      <c r="L1241" s="1141"/>
      <c r="M1241" s="1142"/>
      <c r="N1241" s="1059"/>
    </row>
    <row r="1242" spans="1:14" s="114" customFormat="1" ht="23.25" customHeight="1">
      <c r="A1242" s="392"/>
      <c r="B1242" s="393" t="s">
        <v>91</v>
      </c>
      <c r="C1242" s="399" t="s">
        <v>37</v>
      </c>
      <c r="D1242" s="1008" t="s">
        <v>80</v>
      </c>
      <c r="E1242" s="1009"/>
      <c r="F1242" s="1008" t="s">
        <v>81</v>
      </c>
      <c r="G1242" s="1010"/>
      <c r="H1242" s="1011"/>
      <c r="I1242" s="1145" t="s">
        <v>185</v>
      </c>
      <c r="J1242" s="1146"/>
      <c r="K1242" s="1002"/>
      <c r="L1242" s="1003"/>
      <c r="M1242" s="1004"/>
      <c r="N1242" s="1059"/>
    </row>
    <row r="1243" spans="1:14" s="114" customFormat="1" ht="18.75" customHeight="1">
      <c r="A1243" s="392"/>
      <c r="B1243" s="393" t="s">
        <v>91</v>
      </c>
      <c r="C1243" s="1114" t="s">
        <v>75</v>
      </c>
      <c r="D1243" s="1115" t="s">
        <v>164</v>
      </c>
      <c r="E1243" s="1116"/>
      <c r="F1243" s="1115" t="s">
        <v>82</v>
      </c>
      <c r="G1243" s="1117"/>
      <c r="H1243" s="1118"/>
      <c r="I1243" s="971" t="s">
        <v>87</v>
      </c>
      <c r="J1243" s="972"/>
      <c r="K1243" s="972"/>
      <c r="L1243" s="972"/>
      <c r="M1243" s="973"/>
      <c r="N1243" s="1059"/>
    </row>
    <row r="1244" spans="1:14" s="114" customFormat="1" ht="18.75" customHeight="1">
      <c r="A1244" s="392"/>
      <c r="B1244" s="393" t="s">
        <v>91</v>
      </c>
      <c r="C1244" s="1119" t="s">
        <v>76</v>
      </c>
      <c r="D1244" s="1115" t="s">
        <v>165</v>
      </c>
      <c r="E1244" s="1116"/>
      <c r="F1244" s="1115" t="s">
        <v>83</v>
      </c>
      <c r="G1244" s="1117"/>
      <c r="H1244" s="1118"/>
      <c r="I1244" s="974"/>
      <c r="J1244" s="975"/>
      <c r="K1244" s="975"/>
      <c r="L1244" s="975"/>
      <c r="M1244" s="976"/>
      <c r="N1244" s="1059"/>
    </row>
    <row r="1245" spans="1:14" s="114" customFormat="1" ht="18.75" customHeight="1">
      <c r="A1245" s="392"/>
      <c r="B1245" s="393" t="s">
        <v>91</v>
      </c>
      <c r="C1245" s="1119" t="s">
        <v>78</v>
      </c>
      <c r="D1245" s="1115" t="s">
        <v>166</v>
      </c>
      <c r="E1245" s="1116"/>
      <c r="F1245" s="1115" t="s">
        <v>84</v>
      </c>
      <c r="G1245" s="1117"/>
      <c r="H1245" s="1118"/>
      <c r="I1245" s="974"/>
      <c r="J1245" s="975"/>
      <c r="K1245" s="975"/>
      <c r="L1245" s="975"/>
      <c r="M1245" s="976"/>
      <c r="N1245" s="1059"/>
    </row>
    <row r="1246" spans="1:14" s="114" customFormat="1" ht="18.75" customHeight="1">
      <c r="A1246" s="392"/>
      <c r="B1246" s="393" t="s">
        <v>91</v>
      </c>
      <c r="C1246" s="1119" t="s">
        <v>77</v>
      </c>
      <c r="D1246" s="1115" t="s">
        <v>167</v>
      </c>
      <c r="E1246" s="1116"/>
      <c r="F1246" s="1115" t="s">
        <v>169</v>
      </c>
      <c r="G1246" s="1117"/>
      <c r="H1246" s="1118"/>
      <c r="I1246" s="977"/>
      <c r="J1246" s="978"/>
      <c r="K1246" s="978"/>
      <c r="L1246" s="978"/>
      <c r="M1246" s="979"/>
      <c r="N1246" s="1059"/>
    </row>
    <row r="1247" spans="1:14" s="114" customFormat="1" ht="18.75" customHeight="1" thickBot="1">
      <c r="A1247" s="392"/>
      <c r="B1247" s="400" t="s">
        <v>91</v>
      </c>
      <c r="C1247" s="1120" t="s">
        <v>79</v>
      </c>
      <c r="D1247" s="1121" t="s">
        <v>168</v>
      </c>
      <c r="E1247" s="1122"/>
      <c r="F1247" s="1121" t="s">
        <v>85</v>
      </c>
      <c r="G1247" s="1123"/>
      <c r="H1247" s="1124"/>
      <c r="I1247" s="1132" t="s">
        <v>118</v>
      </c>
      <c r="J1247" s="1133"/>
      <c r="K1247" s="1133"/>
      <c r="L1247" s="1133"/>
      <c r="M1247" s="1134"/>
      <c r="N1247" s="1059"/>
    </row>
    <row r="1248" spans="1:14" s="114" customFormat="1" ht="11.25" customHeight="1" thickBot="1">
      <c r="A1248" s="980"/>
      <c r="B1248" s="980"/>
      <c r="C1248" s="980"/>
      <c r="D1248" s="980"/>
      <c r="E1248" s="980"/>
      <c r="F1248" s="980"/>
      <c r="G1248" s="980"/>
      <c r="H1248" s="980"/>
      <c r="I1248" s="980"/>
      <c r="J1248" s="980"/>
      <c r="K1248" s="980"/>
      <c r="L1248" s="980"/>
      <c r="M1248" s="980"/>
      <c r="N1248" s="1059"/>
    </row>
    <row r="1249" spans="1:14" s="391" customFormat="1" ht="25.5" customHeight="1" thickBot="1">
      <c r="A1249" s="403">
        <f>A1210+1</f>
        <v>33</v>
      </c>
      <c r="B1249" s="1056" t="str">
        <f>B1210</f>
        <v>Department Of Sanskrit Education, Rajasthan</v>
      </c>
      <c r="C1249" s="1057"/>
      <c r="D1249" s="1057"/>
      <c r="E1249" s="1057"/>
      <c r="F1249" s="1057"/>
      <c r="G1249" s="1057"/>
      <c r="H1249" s="1057"/>
      <c r="I1249" s="1057"/>
      <c r="J1249" s="1057"/>
      <c r="K1249" s="1057"/>
      <c r="L1249" s="1057"/>
      <c r="M1249" s="1058"/>
      <c r="N1249" s="1059"/>
    </row>
    <row r="1250" spans="1:14" ht="60" customHeight="1">
      <c r="A1250" s="15"/>
      <c r="B1250" s="1060">
        <f>IF(I1254&gt;0,CONCATENATE(C1254,I1254),0)</f>
        <v>0</v>
      </c>
      <c r="C1250" s="1062"/>
      <c r="D1250" s="1064" t="str">
        <f>Master!$E$8</f>
        <v>Govt.Sr.Sec.Sch. Raimalwada</v>
      </c>
      <c r="E1250" s="1065"/>
      <c r="F1250" s="1065"/>
      <c r="G1250" s="1065"/>
      <c r="H1250" s="1065"/>
      <c r="I1250" s="1065"/>
      <c r="J1250" s="1065"/>
      <c r="K1250" s="1065"/>
      <c r="L1250" s="1065"/>
      <c r="M1250" s="1066"/>
      <c r="N1250" s="1059"/>
    </row>
    <row r="1251" spans="1:14" ht="35.25" customHeight="1" thickBot="1">
      <c r="A1251" s="15"/>
      <c r="B1251" s="1061"/>
      <c r="C1251" s="1063"/>
      <c r="D1251" s="1067" t="str">
        <f>Master!$E$11</f>
        <v>P.S.-Bapini (Jodhpur)</v>
      </c>
      <c r="E1251" s="1067"/>
      <c r="F1251" s="1067"/>
      <c r="G1251" s="1067"/>
      <c r="H1251" s="1067"/>
      <c r="I1251" s="1067"/>
      <c r="J1251" s="1067"/>
      <c r="K1251" s="1067"/>
      <c r="L1251" s="1067"/>
      <c r="M1251" s="1068"/>
      <c r="N1251" s="1059"/>
    </row>
    <row r="1252" spans="1:14" ht="31.5" customHeight="1">
      <c r="A1252" s="15"/>
      <c r="B1252" s="402"/>
      <c r="C1252" s="1069" t="s">
        <v>60</v>
      </c>
      <c r="D1252" s="1070"/>
      <c r="E1252" s="1070"/>
      <c r="F1252" s="1070"/>
      <c r="G1252" s="1070"/>
      <c r="H1252" s="1070"/>
      <c r="I1252" s="1071"/>
      <c r="J1252" s="1072" t="s">
        <v>88</v>
      </c>
      <c r="K1252" s="1072"/>
      <c r="L1252" s="1073">
        <f>Master!$E$14</f>
        <v>810000000</v>
      </c>
      <c r="M1252" s="1074"/>
      <c r="N1252" s="1059"/>
    </row>
    <row r="1253" spans="1:14" ht="18" customHeight="1" thickBot="1">
      <c r="A1253" s="15"/>
      <c r="B1253" s="188"/>
      <c r="C1253" s="1069"/>
      <c r="D1253" s="1070"/>
      <c r="E1253" s="1070"/>
      <c r="F1253" s="1070"/>
      <c r="G1253" s="1070"/>
      <c r="H1253" s="1070"/>
      <c r="I1253" s="1071"/>
      <c r="J1253" s="1075" t="s">
        <v>61</v>
      </c>
      <c r="K1253" s="1076"/>
      <c r="L1253" s="1079" t="str">
        <f>Master!$E$6</f>
        <v>2022-23</v>
      </c>
      <c r="M1253" s="1080"/>
      <c r="N1253" s="1059"/>
    </row>
    <row r="1254" spans="1:14" ht="20.25" customHeight="1" thickBot="1">
      <c r="A1254" s="15"/>
      <c r="B1254" s="188"/>
      <c r="C1254" s="1160" t="s">
        <v>119</v>
      </c>
      <c r="D1254" s="1161"/>
      <c r="E1254" s="1161"/>
      <c r="F1254" s="1161"/>
      <c r="G1254" s="1161"/>
      <c r="H1254" s="1161"/>
      <c r="I1254" s="1162">
        <f>VLOOKUP($A1249,'Result Entry'!$B$9:$F$108,5,0)</f>
        <v>0</v>
      </c>
      <c r="J1254" s="1077"/>
      <c r="K1254" s="1078"/>
      <c r="L1254" s="1081"/>
      <c r="M1254" s="1082"/>
      <c r="N1254" s="1059"/>
    </row>
    <row r="1255" spans="1:14" s="114" customFormat="1" ht="19.5" customHeight="1">
      <c r="A1255" s="392"/>
      <c r="B1255" s="393" t="s">
        <v>91</v>
      </c>
      <c r="C1255" s="1090" t="s">
        <v>21</v>
      </c>
      <c r="D1255" s="1091"/>
      <c r="E1255" s="1091"/>
      <c r="F1255" s="1092"/>
      <c r="G1255" s="1093" t="s">
        <v>1</v>
      </c>
      <c r="H1255" s="1094">
        <f>VLOOKUP($A1249,'Result Entry'!$B$9:$EQ$108,3,0)</f>
        <v>0</v>
      </c>
      <c r="I1255" s="1094"/>
      <c r="J1255" s="1094"/>
      <c r="K1255" s="1094"/>
      <c r="L1255" s="1094"/>
      <c r="M1255" s="1095"/>
      <c r="N1255" s="1059"/>
    </row>
    <row r="1256" spans="1:14" s="114" customFormat="1" ht="19.5" customHeight="1">
      <c r="A1256" s="392"/>
      <c r="B1256" s="393" t="s">
        <v>91</v>
      </c>
      <c r="C1256" s="1096" t="s">
        <v>23</v>
      </c>
      <c r="D1256" s="1097"/>
      <c r="E1256" s="1097"/>
      <c r="F1256" s="1098"/>
      <c r="G1256" s="1099" t="s">
        <v>1</v>
      </c>
      <c r="H1256" s="1100">
        <f>VLOOKUP($A1249,'Result Entry'!$B$9:$EQ$108,6,0)</f>
        <v>0</v>
      </c>
      <c r="I1256" s="1100"/>
      <c r="J1256" s="1100"/>
      <c r="K1256" s="1100"/>
      <c r="L1256" s="1100"/>
      <c r="M1256" s="1101"/>
      <c r="N1256" s="1059"/>
    </row>
    <row r="1257" spans="1:14" s="114" customFormat="1" ht="19.5" customHeight="1">
      <c r="A1257" s="392"/>
      <c r="B1257" s="393" t="s">
        <v>91</v>
      </c>
      <c r="C1257" s="1096" t="s">
        <v>24</v>
      </c>
      <c r="D1257" s="1097"/>
      <c r="E1257" s="1097"/>
      <c r="F1257" s="1098"/>
      <c r="G1257" s="1099" t="s">
        <v>1</v>
      </c>
      <c r="H1257" s="1100">
        <f>VLOOKUP($A1249,'Result Entry'!$B$9:$EQ$108,7,0)</f>
        <v>0</v>
      </c>
      <c r="I1257" s="1100"/>
      <c r="J1257" s="1100"/>
      <c r="K1257" s="1100"/>
      <c r="L1257" s="1100"/>
      <c r="M1257" s="1101"/>
      <c r="N1257" s="1059"/>
    </row>
    <row r="1258" spans="1:14" s="114" customFormat="1" ht="19.5" customHeight="1">
      <c r="A1258" s="392"/>
      <c r="B1258" s="393" t="s">
        <v>91</v>
      </c>
      <c r="C1258" s="1096" t="s">
        <v>62</v>
      </c>
      <c r="D1258" s="1097"/>
      <c r="E1258" s="1097"/>
      <c r="F1258" s="1098"/>
      <c r="G1258" s="1099" t="s">
        <v>1</v>
      </c>
      <c r="H1258" s="1100">
        <f>VLOOKUP($A1249,'Result Entry'!$B$9:$EQ$108,8,0)</f>
        <v>0</v>
      </c>
      <c r="I1258" s="1100"/>
      <c r="J1258" s="1100"/>
      <c r="K1258" s="1100"/>
      <c r="L1258" s="1100"/>
      <c r="M1258" s="1101"/>
      <c r="N1258" s="1059"/>
    </row>
    <row r="1259" spans="1:14" s="114" customFormat="1" ht="19.5" customHeight="1">
      <c r="A1259" s="392"/>
      <c r="B1259" s="393" t="s">
        <v>91</v>
      </c>
      <c r="C1259" s="1096" t="s">
        <v>63</v>
      </c>
      <c r="D1259" s="1097"/>
      <c r="E1259" s="1097"/>
      <c r="F1259" s="1098"/>
      <c r="G1259" s="1099" t="s">
        <v>1</v>
      </c>
      <c r="H1259" s="1102" t="str">
        <f>CONCATENATE('Result Entry'!$F$4,'Result Entry'!$I$4)</f>
        <v>2(A)</v>
      </c>
      <c r="I1259" s="1100"/>
      <c r="J1259" s="1100"/>
      <c r="K1259" s="1100"/>
      <c r="L1259" s="1100"/>
      <c r="M1259" s="1101"/>
      <c r="N1259" s="1059"/>
    </row>
    <row r="1260" spans="1:14" s="114" customFormat="1" ht="19.5" customHeight="1" thickBot="1">
      <c r="A1260" s="392"/>
      <c r="B1260" s="393" t="s">
        <v>91</v>
      </c>
      <c r="C1260" s="1103" t="s">
        <v>26</v>
      </c>
      <c r="D1260" s="1104"/>
      <c r="E1260" s="1104"/>
      <c r="F1260" s="1105"/>
      <c r="G1260" s="1106" t="s">
        <v>1</v>
      </c>
      <c r="H1260" s="1107">
        <f>VLOOKUP($A1249,'Result Entry'!$B$9:$EQ$108,9,0)</f>
        <v>0</v>
      </c>
      <c r="I1260" s="1107"/>
      <c r="J1260" s="1107"/>
      <c r="K1260" s="1107"/>
      <c r="L1260" s="1107"/>
      <c r="M1260" s="1108"/>
      <c r="N1260" s="1059"/>
    </row>
    <row r="1261" spans="1:14" s="114" customFormat="1" ht="37.5" customHeight="1">
      <c r="A1261" s="392"/>
      <c r="B1261" s="394" t="s">
        <v>91</v>
      </c>
      <c r="C1261" s="1005" t="s">
        <v>64</v>
      </c>
      <c r="D1261" s="1038"/>
      <c r="E1261" s="498" t="str">
        <f>'Result Entry'!$K$6</f>
        <v>First Test</v>
      </c>
      <c r="F1261" s="499" t="str">
        <f>'Result Entry'!$L$6</f>
        <v>Second Test</v>
      </c>
      <c r="G1261" s="499" t="str">
        <f>'Result Entry'!$M$6</f>
        <v>Third Test</v>
      </c>
      <c r="H1261" s="1083" t="s">
        <v>65</v>
      </c>
      <c r="I1261" s="1085" t="s">
        <v>183</v>
      </c>
      <c r="J1261" s="493" t="s">
        <v>32</v>
      </c>
      <c r="K1261" s="1039" t="s">
        <v>112</v>
      </c>
      <c r="L1261" s="1040"/>
      <c r="M1261" s="1084" t="s">
        <v>113</v>
      </c>
      <c r="N1261" s="1059"/>
    </row>
    <row r="1262" spans="1:14" s="114" customFormat="1" ht="22.5" customHeight="1" thickBot="1">
      <c r="A1262" s="392"/>
      <c r="B1262" s="394" t="s">
        <v>91</v>
      </c>
      <c r="C1262" s="1041" t="s">
        <v>66</v>
      </c>
      <c r="D1262" s="1042"/>
      <c r="E1262" s="504">
        <f>'Result Entry'!$K$7</f>
        <v>10</v>
      </c>
      <c r="F1262" s="505">
        <f>'Result Entry'!$L$7</f>
        <v>10</v>
      </c>
      <c r="G1262" s="545">
        <f>'Result Entry'!$M$7</f>
        <v>10</v>
      </c>
      <c r="H1262" s="506">
        <f>'Result Entry'!$R$7</f>
        <v>70</v>
      </c>
      <c r="I1262" s="507">
        <f>SUM(E1262:H1262)</f>
        <v>100</v>
      </c>
      <c r="J1262" s="508">
        <f>'Result Entry'!$V$7</f>
        <v>100</v>
      </c>
      <c r="K1262" s="1043">
        <f>I1262+J1262</f>
        <v>200</v>
      </c>
      <c r="L1262" s="1044"/>
      <c r="M1262" s="1086" t="s">
        <v>36</v>
      </c>
      <c r="N1262" s="1059"/>
    </row>
    <row r="1263" spans="1:14" s="114" customFormat="1" ht="22.5" customHeight="1">
      <c r="A1263" s="392"/>
      <c r="B1263" s="394" t="s">
        <v>91</v>
      </c>
      <c r="C1263" s="1045" t="str">
        <f>'Result Entry'!$K$3</f>
        <v>Hindi</v>
      </c>
      <c r="D1263" s="1046"/>
      <c r="E1263" s="500">
        <f>IF(OR(C1263="",$I1254="NSO"),"",VLOOKUP($A1249,'Result Entry'!$B$9:$EQ$108,10,0))</f>
        <v>0</v>
      </c>
      <c r="F1263" s="501">
        <f>IF(OR(C1263="",$I1254="NSO"),"",VLOOKUP($A1249,'Result Entry'!$B$9:$EQ$108,11,0))</f>
        <v>0</v>
      </c>
      <c r="G1263" s="544">
        <f>IF(OR(C1263="",$I1254="NSO"),"",VLOOKUP($A1249,'Result Entry'!$B$9:$EQ$108,12,0))</f>
        <v>0</v>
      </c>
      <c r="H1263" s="494">
        <f>IF(OR(C1263="",$I1254="NSO"),"",VLOOKUP($A1249,'Result Entry'!$B$9:$EQ$108,17,0))</f>
        <v>0</v>
      </c>
      <c r="I1263" s="395">
        <f t="shared" ref="I1263:I1267" si="96">SUM(E1263:H1263)</f>
        <v>0</v>
      </c>
      <c r="J1263" s="495">
        <f>IF(OR(C1263="",$I1254="NSO"),"",VLOOKUP($A1249,'Result Entry'!$B$9:$EQ$108,21,0))</f>
        <v>0</v>
      </c>
      <c r="K1263" s="1047">
        <f>SUM(I1263,J1263)</f>
        <v>0</v>
      </c>
      <c r="L1263" s="1048"/>
      <c r="M1263" s="396" t="str">
        <f>IF(OR(C1263="",$I1254="NSO"),"",VLOOKUP($A1249,'Result Entry'!$B$9:$EQ$108,24,0))</f>
        <v/>
      </c>
      <c r="N1263" s="1059"/>
    </row>
    <row r="1264" spans="1:14" s="114" customFormat="1" ht="22.5" customHeight="1">
      <c r="A1264" s="392"/>
      <c r="B1264" s="394" t="s">
        <v>91</v>
      </c>
      <c r="C1264" s="990" t="str">
        <f>'Result Entry'!$Z$3</f>
        <v>Mathematics</v>
      </c>
      <c r="D1264" s="1049"/>
      <c r="E1264" s="502">
        <f>IF(OR(C1264="",$I1254="NSO"),"",VLOOKUP($A1249,'Result Entry'!$B$9:$EQ$108,25,0))</f>
        <v>0</v>
      </c>
      <c r="F1264" s="503">
        <f>IF(OR(C1264="",$I1254="NSO"),"",VLOOKUP($A1249,'Result Entry'!$B$9:$EQ$108,26,0))</f>
        <v>0</v>
      </c>
      <c r="G1264" s="542">
        <f>IF(OR(C1264="",$I1254="NSO"),"",VLOOKUP($A1249,'Result Entry'!$B$9:$EQ$108,27,0))</f>
        <v>0</v>
      </c>
      <c r="H1264" s="494">
        <f>IF(OR(C1264="",$I1254="NSO"),"",VLOOKUP($A1249,'Result Entry'!$B$9:$EQ$108,32,0))</f>
        <v>0</v>
      </c>
      <c r="I1264" s="395">
        <f t="shared" si="96"/>
        <v>0</v>
      </c>
      <c r="J1264" s="495">
        <f>IF(OR(C1264="",$I1254="NSO"),"",VLOOKUP($A1249,'Result Entry'!$B$9:$EQ$108,36,0))</f>
        <v>0</v>
      </c>
      <c r="K1264" s="1050">
        <f t="shared" ref="K1264:K1269" si="97">SUM(I1264,J1264)</f>
        <v>0</v>
      </c>
      <c r="L1264" s="1051"/>
      <c r="M1264" s="396" t="str">
        <f>IF(OR(C1264="",$I1254="NSO"),"",VLOOKUP($A1249,'Result Entry'!$B$9:$EQ$108,39,0))</f>
        <v/>
      </c>
      <c r="N1264" s="1059"/>
    </row>
    <row r="1265" spans="1:14" s="114" customFormat="1" ht="22.5" customHeight="1" thickBot="1">
      <c r="A1265" s="392"/>
      <c r="B1265" s="394" t="s">
        <v>91</v>
      </c>
      <c r="C1265" s="1052" t="str">
        <f>'Result Entry'!$BD$3</f>
        <v>Env. Study</v>
      </c>
      <c r="D1265" s="1053"/>
      <c r="E1265" s="509">
        <f>IF(OR(C1265="",$I1254="NSO"),"",VLOOKUP($A1249,'Result Entry'!$B$9:$EQ$108,55,0))</f>
        <v>0</v>
      </c>
      <c r="F1265" s="510">
        <f>IF(OR(C1265="",$I1254="NSO"),"",VLOOKUP($A1249,'Result Entry'!$B$9:$EQ$108,56,0))</f>
        <v>0</v>
      </c>
      <c r="G1265" s="511">
        <f>IF(OR(C1265="",$I1254="NSO"),"",VLOOKUP($A1249,'Result Entry'!$B$9:$EQ$108,57,0))</f>
        <v>0</v>
      </c>
      <c r="H1265" s="512">
        <f>IF(OR(C1263="",$I1254="NSO"),"",VLOOKUP($A1249,'Result Entry'!$B$9:$EQ$108,62,0))</f>
        <v>0</v>
      </c>
      <c r="I1265" s="513">
        <f t="shared" si="96"/>
        <v>0</v>
      </c>
      <c r="J1265" s="514">
        <f>IF(OR(C1264="",$I1254="NSO"),"",VLOOKUP($A1249,'Result Entry'!$B$9:$EQ$108,66,0))</f>
        <v>0</v>
      </c>
      <c r="K1265" s="1054">
        <f t="shared" si="97"/>
        <v>0</v>
      </c>
      <c r="L1265" s="1055"/>
      <c r="M1265" s="515" t="str">
        <f>IF(OR(C1264="",$I1254="NSO"),"",VLOOKUP($A1249,'Result Entry'!$B$9:$EQ$108,69,0))</f>
        <v/>
      </c>
      <c r="N1265" s="1059"/>
    </row>
    <row r="1266" spans="1:14" s="114" customFormat="1" ht="22.5" customHeight="1">
      <c r="A1266" s="392"/>
      <c r="B1266" s="394" t="s">
        <v>91</v>
      </c>
      <c r="C1266" s="1016" t="s">
        <v>66</v>
      </c>
      <c r="D1266" s="1017"/>
      <c r="E1266" s="519">
        <f>'Result Entry'!$AO$7</f>
        <v>5</v>
      </c>
      <c r="F1266" s="520">
        <f>'Result Entry'!$AP$7</f>
        <v>5</v>
      </c>
      <c r="G1266" s="541">
        <f>'Result Entry'!$AQ$7</f>
        <v>5</v>
      </c>
      <c r="H1266" s="521">
        <f>'Result Entry'!$AV$7</f>
        <v>35</v>
      </c>
      <c r="I1266" s="522">
        <f t="shared" si="96"/>
        <v>50</v>
      </c>
      <c r="J1266" s="523">
        <f>'Result Entry'!$AZ$7</f>
        <v>50</v>
      </c>
      <c r="K1266" s="1018">
        <f t="shared" si="97"/>
        <v>100</v>
      </c>
      <c r="L1266" s="1019"/>
      <c r="M1266" s="1087" t="s">
        <v>36</v>
      </c>
      <c r="N1266" s="1059"/>
    </row>
    <row r="1267" spans="1:14" s="114" customFormat="1" ht="22.5" customHeight="1" thickBot="1">
      <c r="A1267" s="392"/>
      <c r="B1267" s="394" t="s">
        <v>91</v>
      </c>
      <c r="C1267" s="1012" t="str">
        <f>'Result Entry'!$AO$3</f>
        <v>English</v>
      </c>
      <c r="D1267" s="1013"/>
      <c r="E1267" s="517">
        <f>IF(OR(C1267="",$I1254="NSO"),"",VLOOKUP($A1249,'Result Entry'!$B$9:$EQ$108,40,0))</f>
        <v>0</v>
      </c>
      <c r="F1267" s="518">
        <f>IF(OR(C1267="",$I1254="NSO"),"",VLOOKUP($A1249,'Result Entry'!$B$9:$EQ$108,41,0))</f>
        <v>0</v>
      </c>
      <c r="G1267" s="546">
        <f>IF(OR(C1267="",$I1254="NSO"),"",VLOOKUP($A1249,'Result Entry'!$B$9:$EQ$108,42,0))</f>
        <v>0</v>
      </c>
      <c r="H1267" s="401">
        <f>IF(OR(C1267="",$I1254="NSO"),"",VLOOKUP($A1249,'Result Entry'!$B$9:$EQ$108,47,0))</f>
        <v>0</v>
      </c>
      <c r="I1267" s="496">
        <f t="shared" si="96"/>
        <v>0</v>
      </c>
      <c r="J1267" s="497">
        <f>IF(OR(C1267="",$I1254="NSO"),"",VLOOKUP($A1249,'Result Entry'!$B$9:$EQ$108,51,0))</f>
        <v>0</v>
      </c>
      <c r="K1267" s="1014">
        <f t="shared" si="97"/>
        <v>0</v>
      </c>
      <c r="L1267" s="1015"/>
      <c r="M1267" s="516" t="str">
        <f>IF(OR(C1267="",$I1254="NSO"),"",VLOOKUP($A1249,'Result Entry'!$B$9:$EQ$108,54,0))</f>
        <v/>
      </c>
      <c r="N1267" s="1059"/>
    </row>
    <row r="1268" spans="1:14" s="114" customFormat="1" ht="22.5" customHeight="1">
      <c r="A1268" s="392"/>
      <c r="B1268" s="394" t="s">
        <v>91</v>
      </c>
      <c r="C1268" s="1016" t="s">
        <v>66</v>
      </c>
      <c r="D1268" s="1017"/>
      <c r="E1268" s="519">
        <f>'Result Entry'!$BS$7</f>
        <v>10</v>
      </c>
      <c r="F1268" s="520">
        <f>'Result Entry'!$BT$7</f>
        <v>10</v>
      </c>
      <c r="G1268" s="541">
        <f>'Result Entry'!$BU$7</f>
        <v>10</v>
      </c>
      <c r="H1268" s="521">
        <f>'Result Entry'!$BZ$7</f>
        <v>70</v>
      </c>
      <c r="I1268" s="522">
        <f>SUM(E1268:H1268)</f>
        <v>100</v>
      </c>
      <c r="J1268" s="523">
        <f>'Result Entry'!$CD$7</f>
        <v>100</v>
      </c>
      <c r="K1268" s="1018">
        <f t="shared" si="97"/>
        <v>200</v>
      </c>
      <c r="L1268" s="1019"/>
      <c r="M1268" s="1087" t="s">
        <v>36</v>
      </c>
      <c r="N1268" s="1059"/>
    </row>
    <row r="1269" spans="1:14" s="114" customFormat="1" ht="22.5" customHeight="1" thickBot="1">
      <c r="A1269" s="392"/>
      <c r="B1269" s="394" t="s">
        <v>91</v>
      </c>
      <c r="C1269" s="1012" t="str">
        <f>'Result Entry'!$BS$3</f>
        <v>Sanskrit/Urdu</v>
      </c>
      <c r="D1269" s="1013"/>
      <c r="E1269" s="517">
        <f>IF(OR(C1269="",$I1254="NSO"),"",VLOOKUP($A1249,'Result Entry'!$B$9:$EQ$108,70,0))</f>
        <v>0</v>
      </c>
      <c r="F1269" s="518">
        <f>IF(OR(C1269="",$I1254="NSO"),"",VLOOKUP($A1249,'Result Entry'!$B$9:$EQ$108,71,0))</f>
        <v>0</v>
      </c>
      <c r="G1269" s="546">
        <f>IF(OR(C1269="",$I1254="NSO"),"",VLOOKUP($A1249,'Result Entry'!$B$9:$EQ$108,72,0))</f>
        <v>0</v>
      </c>
      <c r="H1269" s="401">
        <f>IF(OR(C1269="",$I1254="NSO"),"",VLOOKUP($A1249,'Result Entry'!$B$9:$EQ$108,77,0))</f>
        <v>0</v>
      </c>
      <c r="I1269" s="496">
        <f t="shared" ref="I1269" si="98">SUM(E1269:H1269)</f>
        <v>0</v>
      </c>
      <c r="J1269" s="497">
        <f>IF(OR(C1269="",$I1254="NSO"),"",VLOOKUP($A1249,'Result Entry'!$B$9:$EQ$108,81,0))</f>
        <v>0</v>
      </c>
      <c r="K1269" s="1014">
        <f t="shared" si="97"/>
        <v>0</v>
      </c>
      <c r="L1269" s="1015"/>
      <c r="M1269" s="516" t="str">
        <f>IF(OR(C1269="",$I1254="NSO"),"",VLOOKUP($A1249,'Result Entry'!$B$9:$EQ$108,84,0))</f>
        <v/>
      </c>
      <c r="N1269" s="1059"/>
    </row>
    <row r="1270" spans="1:14" s="114" customFormat="1" ht="14.25" customHeight="1" thickBot="1">
      <c r="A1270" s="392"/>
      <c r="B1270" s="394" t="s">
        <v>91</v>
      </c>
      <c r="C1270" s="1020"/>
      <c r="D1270" s="1021"/>
      <c r="E1270" s="1021"/>
      <c r="F1270" s="1021"/>
      <c r="G1270" s="1021"/>
      <c r="H1270" s="1021"/>
      <c r="I1270" s="1021"/>
      <c r="J1270" s="1021"/>
      <c r="K1270" s="1021"/>
      <c r="L1270" s="1021"/>
      <c r="M1270" s="1022"/>
      <c r="N1270" s="1059"/>
    </row>
    <row r="1271" spans="1:14" s="114" customFormat="1" ht="39" customHeight="1">
      <c r="A1271" s="392"/>
      <c r="B1271" s="394" t="s">
        <v>91</v>
      </c>
      <c r="C1271" s="1023" t="s">
        <v>114</v>
      </c>
      <c r="D1271" s="1024"/>
      <c r="E1271" s="1025"/>
      <c r="F1271" s="1029" t="s">
        <v>115</v>
      </c>
      <c r="G1271" s="1029"/>
      <c r="H1271" s="1030" t="s">
        <v>116</v>
      </c>
      <c r="I1271" s="1031"/>
      <c r="J1271" s="397" t="s">
        <v>51</v>
      </c>
      <c r="K1271" s="524" t="s">
        <v>117</v>
      </c>
      <c r="L1271" s="543" t="s">
        <v>49</v>
      </c>
      <c r="M1271" s="1089" t="s">
        <v>53</v>
      </c>
      <c r="N1271" s="1059"/>
    </row>
    <row r="1272" spans="1:14" s="114" customFormat="1" ht="18.75" customHeight="1" thickBot="1">
      <c r="A1272" s="392"/>
      <c r="B1272" s="394" t="s">
        <v>91</v>
      </c>
      <c r="C1272" s="1026"/>
      <c r="D1272" s="1027"/>
      <c r="E1272" s="1028"/>
      <c r="F1272" s="1109">
        <f>IF(OR($I1254="",$I1254="NSO"),"",VLOOKUP($A1249,'Result Entry'!$B$9:$EQ$108,120,0))</f>
        <v>900</v>
      </c>
      <c r="G1272" s="1110"/>
      <c r="H1272" s="1109">
        <f>IF(OR($I1254="",$I1254="NSO"),"",VLOOKUP($A1249,'Result Entry'!$B$9:$EQ$108,121,0))</f>
        <v>0</v>
      </c>
      <c r="I1272" s="1110"/>
      <c r="J1272" s="1111">
        <f>IF(OR($I1254="",$I1254="NSO"),"",VLOOKUP($A1249,'Result Entry'!$B$9:$EQ$108,122,0))</f>
        <v>0</v>
      </c>
      <c r="K1272" s="1112" t="str">
        <f>IF(OR($I1254="",$I1254="NSO"),"",VLOOKUP($A1249,'Result Entry'!$B$9:$EQ$108,123,0))</f>
        <v/>
      </c>
      <c r="L1272" s="1088" t="str">
        <f>IF(OR($I1254="",$I1254="NSO"),"",VLOOKUP($A1249,'Result Entry'!$B$9:$EQ$108,124,0))</f>
        <v/>
      </c>
      <c r="M1272" s="1113" t="str">
        <f>IF(OR($I1254="",$I1254="NSO"),"",VLOOKUP($A1249,'Result Entry'!$B$9:$EQ$108,126,0))</f>
        <v/>
      </c>
      <c r="N1272" s="1059"/>
    </row>
    <row r="1273" spans="1:14" s="114" customFormat="1" ht="18.75" customHeight="1" thickBot="1">
      <c r="A1273" s="392"/>
      <c r="B1273" s="393" t="s">
        <v>91</v>
      </c>
      <c r="C1273" s="1032"/>
      <c r="D1273" s="1033"/>
      <c r="E1273" s="1033"/>
      <c r="F1273" s="1033"/>
      <c r="G1273" s="1033"/>
      <c r="H1273" s="1034"/>
      <c r="I1273" s="1150" t="s">
        <v>71</v>
      </c>
      <c r="J1273" s="1151"/>
      <c r="K1273" s="1152">
        <f>IF(OR($I1254="",$I1254="NSO"),"",VLOOKUP($A1249,'Result Entry'!$B$9:$EQ$108,117,0))</f>
        <v>0</v>
      </c>
      <c r="L1273" s="1153" t="s">
        <v>90</v>
      </c>
      <c r="M1273" s="1154"/>
      <c r="N1273" s="1059"/>
    </row>
    <row r="1274" spans="1:14" s="114" customFormat="1" ht="18.75" customHeight="1" thickBot="1">
      <c r="A1274" s="392"/>
      <c r="B1274" s="393" t="s">
        <v>91</v>
      </c>
      <c r="C1274" s="1035" t="s">
        <v>70</v>
      </c>
      <c r="D1274" s="1036"/>
      <c r="E1274" s="1036"/>
      <c r="F1274" s="1036"/>
      <c r="G1274" s="1036"/>
      <c r="H1274" s="1037"/>
      <c r="I1274" s="1155" t="s">
        <v>72</v>
      </c>
      <c r="J1274" s="1156"/>
      <c r="K1274" s="1157">
        <f>IF(OR($I1254="",$I1254="NSO"),"",VLOOKUP($A1249,'Result Entry'!$B$9:$EQ$108,118,0))</f>
        <v>0</v>
      </c>
      <c r="L1274" s="1158" t="str">
        <f>IF(OR($I1254="",$I1254="NSO"),"",VLOOKUP($A1249,'Result Entry'!$B$9:$EQ$108,119,0))</f>
        <v/>
      </c>
      <c r="M1274" s="1159"/>
      <c r="N1274" s="1059"/>
    </row>
    <row r="1275" spans="1:14" s="114" customFormat="1" ht="18.75" customHeight="1" thickBot="1">
      <c r="A1275" s="392"/>
      <c r="B1275" s="393" t="s">
        <v>91</v>
      </c>
      <c r="C1275" s="981" t="s">
        <v>64</v>
      </c>
      <c r="D1275" s="982"/>
      <c r="E1275" s="983"/>
      <c r="F1275" s="984" t="s">
        <v>67</v>
      </c>
      <c r="G1275" s="985"/>
      <c r="H1275" s="398" t="s">
        <v>57</v>
      </c>
      <c r="I1275" s="986" t="s">
        <v>73</v>
      </c>
      <c r="J1275" s="987"/>
      <c r="K1275" s="988">
        <f>IF(OR($I1254="",$I1254="NSO"),"",VLOOKUP($A1249,'Result Entry'!$B$9:$EQ$108,127,0))</f>
        <v>0</v>
      </c>
      <c r="L1275" s="988"/>
      <c r="M1275" s="989"/>
      <c r="N1275" s="1059"/>
    </row>
    <row r="1276" spans="1:14" s="114" customFormat="1" ht="18.75" customHeight="1">
      <c r="A1276" s="392"/>
      <c r="B1276" s="393" t="s">
        <v>91</v>
      </c>
      <c r="C1276" s="1096" t="str">
        <f>'Result Entry'!$CH$3</f>
        <v>WORK EXP.</v>
      </c>
      <c r="D1276" s="1097"/>
      <c r="E1276" s="1125"/>
      <c r="F1276" s="1115" t="str">
        <f>IF(OR(C1276="",$I1254="NSO"),"",VLOOKUP($A1249,'Result Entry'!$B$9:$EQ$108,134,0))</f>
        <v>0/100</v>
      </c>
      <c r="G1276" s="1125"/>
      <c r="H1276" s="1126" t="str">
        <f>IF(OR(C1276="",$I1254="NSO"),"",VLOOKUP($A1249,'Result Entry'!$B$9:$EQ$108,92,0))</f>
        <v/>
      </c>
      <c r="I1276" s="991" t="s">
        <v>93</v>
      </c>
      <c r="J1276" s="992"/>
      <c r="K1276" s="993">
        <f>'Result Entry'!$U$2</f>
        <v>45070</v>
      </c>
      <c r="L1276" s="994"/>
      <c r="M1276" s="995"/>
      <c r="N1276" s="1059"/>
    </row>
    <row r="1277" spans="1:14" s="114" customFormat="1" ht="18.75" customHeight="1">
      <c r="A1277" s="392"/>
      <c r="B1277" s="393" t="s">
        <v>91</v>
      </c>
      <c r="C1277" s="1096" t="str">
        <f>'Result Entry'!$CP$3</f>
        <v>ART EDU.</v>
      </c>
      <c r="D1277" s="1097"/>
      <c r="E1277" s="1125"/>
      <c r="F1277" s="1115" t="str">
        <f>IF(OR(C1277="",$I1254="NSO"),"",VLOOKUP($A1249,'Result Entry'!$B$9:$EQ$108,138,0))</f>
        <v>0/100</v>
      </c>
      <c r="G1277" s="1125"/>
      <c r="H1277" s="1127" t="str">
        <f>IF(OR(C1277="",$I1254="NSO"),"",VLOOKUP($A1249,'Result Entry'!$B$9:$EQ$108,100,0))</f>
        <v/>
      </c>
      <c r="I1277" s="996"/>
      <c r="J1277" s="997"/>
      <c r="K1277" s="997"/>
      <c r="L1277" s="997"/>
      <c r="M1277" s="998"/>
      <c r="N1277" s="1059"/>
    </row>
    <row r="1278" spans="1:14" s="114" customFormat="1" ht="18.75" customHeight="1">
      <c r="A1278" s="392"/>
      <c r="B1278" s="393"/>
      <c r="C1278" s="1096" t="str">
        <f>'Result Entry'!$CX$3</f>
        <v>H&amp;P. EDU.</v>
      </c>
      <c r="D1278" s="1097"/>
      <c r="E1278" s="1125"/>
      <c r="F1278" s="1115" t="str">
        <f>IF(OR(C1278="",$I1254="NSO"),"",VLOOKUP($A1249,'Result Entry'!$B$9:$EQ$108,142,0))</f>
        <v>0/100</v>
      </c>
      <c r="G1278" s="1125"/>
      <c r="H1278" s="1127" t="str">
        <f>IF(OR(C1278="",$I1254="NSO"),"",VLOOKUP($A1249,'Result Entry'!$B$9:$EQ$108,108,0))</f>
        <v/>
      </c>
      <c r="I1278" s="999"/>
      <c r="J1278" s="1000"/>
      <c r="K1278" s="1000"/>
      <c r="L1278" s="1000"/>
      <c r="M1278" s="1001"/>
      <c r="N1278" s="1059"/>
    </row>
    <row r="1279" spans="1:14" s="114" customFormat="1" ht="23.25" customHeight="1" thickBot="1">
      <c r="A1279" s="392"/>
      <c r="B1279" s="393" t="s">
        <v>91</v>
      </c>
      <c r="C1279" s="1128">
        <f>'Result Entry'!$DF$3</f>
        <v>0</v>
      </c>
      <c r="D1279" s="1129"/>
      <c r="E1279" s="1130"/>
      <c r="F1279" s="1115" t="str">
        <f>IF(OR(C1279="",$I1254="NSO"),"",VLOOKUP($A1249,'Result Entry'!$B$9:$EQ$108,146,0))</f>
        <v>0/0</v>
      </c>
      <c r="G1279" s="1125"/>
      <c r="H1279" s="1131" t="str">
        <f>IF(OR(C1279="",$I1254="NSO"),"",VLOOKUP($A1249,'Result Entry'!$B$9:$EQ$108,116,0))</f>
        <v/>
      </c>
      <c r="I1279" s="1135" t="s">
        <v>86</v>
      </c>
      <c r="J1279" s="1136"/>
      <c r="K1279" s="1137"/>
      <c r="L1279" s="1138"/>
      <c r="M1279" s="1139"/>
      <c r="N1279" s="1059"/>
    </row>
    <row r="1280" spans="1:14" s="114" customFormat="1" ht="23.25" customHeight="1">
      <c r="A1280" s="392"/>
      <c r="B1280" s="393" t="s">
        <v>91</v>
      </c>
      <c r="C1280" s="1005" t="s">
        <v>74</v>
      </c>
      <c r="D1280" s="1006"/>
      <c r="E1280" s="1006"/>
      <c r="F1280" s="1006"/>
      <c r="G1280" s="1006"/>
      <c r="H1280" s="1007"/>
      <c r="I1280" s="1143" t="s">
        <v>184</v>
      </c>
      <c r="J1280" s="1144"/>
      <c r="K1280" s="1140"/>
      <c r="L1280" s="1141"/>
      <c r="M1280" s="1142"/>
      <c r="N1280" s="1059"/>
    </row>
    <row r="1281" spans="1:14" s="114" customFormat="1" ht="23.25" customHeight="1">
      <c r="A1281" s="392"/>
      <c r="B1281" s="393" t="s">
        <v>91</v>
      </c>
      <c r="C1281" s="399" t="s">
        <v>37</v>
      </c>
      <c r="D1281" s="1008" t="s">
        <v>80</v>
      </c>
      <c r="E1281" s="1009"/>
      <c r="F1281" s="1008" t="s">
        <v>81</v>
      </c>
      <c r="G1281" s="1010"/>
      <c r="H1281" s="1011"/>
      <c r="I1281" s="1145" t="s">
        <v>185</v>
      </c>
      <c r="J1281" s="1146"/>
      <c r="K1281" s="1002"/>
      <c r="L1281" s="1003"/>
      <c r="M1281" s="1004"/>
      <c r="N1281" s="1059"/>
    </row>
    <row r="1282" spans="1:14" s="114" customFormat="1" ht="18.75" customHeight="1">
      <c r="A1282" s="392"/>
      <c r="B1282" s="393" t="s">
        <v>91</v>
      </c>
      <c r="C1282" s="1114" t="s">
        <v>75</v>
      </c>
      <c r="D1282" s="1115" t="s">
        <v>164</v>
      </c>
      <c r="E1282" s="1116"/>
      <c r="F1282" s="1115" t="s">
        <v>82</v>
      </c>
      <c r="G1282" s="1117"/>
      <c r="H1282" s="1118"/>
      <c r="I1282" s="971" t="s">
        <v>87</v>
      </c>
      <c r="J1282" s="972"/>
      <c r="K1282" s="972"/>
      <c r="L1282" s="972"/>
      <c r="M1282" s="973"/>
      <c r="N1282" s="1059"/>
    </row>
    <row r="1283" spans="1:14" s="114" customFormat="1" ht="18.75" customHeight="1">
      <c r="A1283" s="392"/>
      <c r="B1283" s="393" t="s">
        <v>91</v>
      </c>
      <c r="C1283" s="1119" t="s">
        <v>76</v>
      </c>
      <c r="D1283" s="1115" t="s">
        <v>165</v>
      </c>
      <c r="E1283" s="1116"/>
      <c r="F1283" s="1115" t="s">
        <v>83</v>
      </c>
      <c r="G1283" s="1117"/>
      <c r="H1283" s="1118"/>
      <c r="I1283" s="974"/>
      <c r="J1283" s="975"/>
      <c r="K1283" s="975"/>
      <c r="L1283" s="975"/>
      <c r="M1283" s="976"/>
      <c r="N1283" s="1059"/>
    </row>
    <row r="1284" spans="1:14" s="114" customFormat="1" ht="18.75" customHeight="1">
      <c r="A1284" s="392"/>
      <c r="B1284" s="393" t="s">
        <v>91</v>
      </c>
      <c r="C1284" s="1119" t="s">
        <v>78</v>
      </c>
      <c r="D1284" s="1115" t="s">
        <v>166</v>
      </c>
      <c r="E1284" s="1116"/>
      <c r="F1284" s="1115" t="s">
        <v>84</v>
      </c>
      <c r="G1284" s="1117"/>
      <c r="H1284" s="1118"/>
      <c r="I1284" s="974"/>
      <c r="J1284" s="975"/>
      <c r="K1284" s="975"/>
      <c r="L1284" s="975"/>
      <c r="M1284" s="976"/>
      <c r="N1284" s="1059"/>
    </row>
    <row r="1285" spans="1:14" s="114" customFormat="1" ht="18.75" customHeight="1">
      <c r="A1285" s="392"/>
      <c r="B1285" s="393" t="s">
        <v>91</v>
      </c>
      <c r="C1285" s="1119" t="s">
        <v>77</v>
      </c>
      <c r="D1285" s="1115" t="s">
        <v>167</v>
      </c>
      <c r="E1285" s="1116"/>
      <c r="F1285" s="1115" t="s">
        <v>169</v>
      </c>
      <c r="G1285" s="1117"/>
      <c r="H1285" s="1118"/>
      <c r="I1285" s="977"/>
      <c r="J1285" s="978"/>
      <c r="K1285" s="978"/>
      <c r="L1285" s="978"/>
      <c r="M1285" s="979"/>
      <c r="N1285" s="1059"/>
    </row>
    <row r="1286" spans="1:14" s="114" customFormat="1" ht="18.75" customHeight="1" thickBot="1">
      <c r="A1286" s="392"/>
      <c r="B1286" s="400" t="s">
        <v>91</v>
      </c>
      <c r="C1286" s="1120" t="s">
        <v>79</v>
      </c>
      <c r="D1286" s="1121" t="s">
        <v>168</v>
      </c>
      <c r="E1286" s="1122"/>
      <c r="F1286" s="1121" t="s">
        <v>85</v>
      </c>
      <c r="G1286" s="1123"/>
      <c r="H1286" s="1124"/>
      <c r="I1286" s="1132" t="s">
        <v>118</v>
      </c>
      <c r="J1286" s="1133"/>
      <c r="K1286" s="1133"/>
      <c r="L1286" s="1133"/>
      <c r="M1286" s="1134"/>
      <c r="N1286" s="1059"/>
    </row>
    <row r="1287" spans="1:14" s="114" customFormat="1" ht="11.25" customHeight="1" thickBot="1">
      <c r="A1287" s="980"/>
      <c r="B1287" s="980"/>
      <c r="C1287" s="980"/>
      <c r="D1287" s="980"/>
      <c r="E1287" s="980"/>
      <c r="F1287" s="980"/>
      <c r="G1287" s="980"/>
      <c r="H1287" s="980"/>
      <c r="I1287" s="980"/>
      <c r="J1287" s="980"/>
      <c r="K1287" s="980"/>
      <c r="L1287" s="980"/>
      <c r="M1287" s="980"/>
      <c r="N1287" s="1059"/>
    </row>
    <row r="1288" spans="1:14" s="391" customFormat="1" ht="25.5" customHeight="1" thickBot="1">
      <c r="A1288" s="403">
        <f>A1249+1</f>
        <v>34</v>
      </c>
      <c r="B1288" s="1056" t="str">
        <f>B1249</f>
        <v>Department Of Sanskrit Education, Rajasthan</v>
      </c>
      <c r="C1288" s="1057"/>
      <c r="D1288" s="1057"/>
      <c r="E1288" s="1057"/>
      <c r="F1288" s="1057"/>
      <c r="G1288" s="1057"/>
      <c r="H1288" s="1057"/>
      <c r="I1288" s="1057"/>
      <c r="J1288" s="1057"/>
      <c r="K1288" s="1057"/>
      <c r="L1288" s="1057"/>
      <c r="M1288" s="1058"/>
      <c r="N1288" s="1059"/>
    </row>
    <row r="1289" spans="1:14" ht="60" customHeight="1">
      <c r="A1289" s="15"/>
      <c r="B1289" s="1060">
        <f>IF(I1293&gt;0,CONCATENATE(C1293,I1293),0)</f>
        <v>0</v>
      </c>
      <c r="C1289" s="1062"/>
      <c r="D1289" s="1064" t="str">
        <f>Master!$E$8</f>
        <v>Govt.Sr.Sec.Sch. Raimalwada</v>
      </c>
      <c r="E1289" s="1065"/>
      <c r="F1289" s="1065"/>
      <c r="G1289" s="1065"/>
      <c r="H1289" s="1065"/>
      <c r="I1289" s="1065"/>
      <c r="J1289" s="1065"/>
      <c r="K1289" s="1065"/>
      <c r="L1289" s="1065"/>
      <c r="M1289" s="1066"/>
      <c r="N1289" s="1059"/>
    </row>
    <row r="1290" spans="1:14" ht="35.25" customHeight="1" thickBot="1">
      <c r="A1290" s="15"/>
      <c r="B1290" s="1061"/>
      <c r="C1290" s="1063"/>
      <c r="D1290" s="1067" t="str">
        <f>Master!$E$11</f>
        <v>P.S.-Bapini (Jodhpur)</v>
      </c>
      <c r="E1290" s="1067"/>
      <c r="F1290" s="1067"/>
      <c r="G1290" s="1067"/>
      <c r="H1290" s="1067"/>
      <c r="I1290" s="1067"/>
      <c r="J1290" s="1067"/>
      <c r="K1290" s="1067"/>
      <c r="L1290" s="1067"/>
      <c r="M1290" s="1068"/>
      <c r="N1290" s="1059"/>
    </row>
    <row r="1291" spans="1:14" ht="31.5" customHeight="1">
      <c r="A1291" s="15"/>
      <c r="B1291" s="402"/>
      <c r="C1291" s="1069" t="s">
        <v>60</v>
      </c>
      <c r="D1291" s="1070"/>
      <c r="E1291" s="1070"/>
      <c r="F1291" s="1070"/>
      <c r="G1291" s="1070"/>
      <c r="H1291" s="1070"/>
      <c r="I1291" s="1071"/>
      <c r="J1291" s="1072" t="s">
        <v>88</v>
      </c>
      <c r="K1291" s="1072"/>
      <c r="L1291" s="1073">
        <f>Master!$E$14</f>
        <v>810000000</v>
      </c>
      <c r="M1291" s="1074"/>
      <c r="N1291" s="1059"/>
    </row>
    <row r="1292" spans="1:14" ht="18" customHeight="1" thickBot="1">
      <c r="A1292" s="15"/>
      <c r="B1292" s="188"/>
      <c r="C1292" s="1069"/>
      <c r="D1292" s="1070"/>
      <c r="E1292" s="1070"/>
      <c r="F1292" s="1070"/>
      <c r="G1292" s="1070"/>
      <c r="H1292" s="1070"/>
      <c r="I1292" s="1071"/>
      <c r="J1292" s="1075" t="s">
        <v>61</v>
      </c>
      <c r="K1292" s="1076"/>
      <c r="L1292" s="1079" t="str">
        <f>Master!$E$6</f>
        <v>2022-23</v>
      </c>
      <c r="M1292" s="1080"/>
      <c r="N1292" s="1059"/>
    </row>
    <row r="1293" spans="1:14" ht="20.25" customHeight="1" thickBot="1">
      <c r="A1293" s="15"/>
      <c r="B1293" s="188"/>
      <c r="C1293" s="1160" t="s">
        <v>119</v>
      </c>
      <c r="D1293" s="1161"/>
      <c r="E1293" s="1161"/>
      <c r="F1293" s="1161"/>
      <c r="G1293" s="1161"/>
      <c r="H1293" s="1161"/>
      <c r="I1293" s="1162">
        <f>VLOOKUP($A1288,'Result Entry'!$B$9:$F$108,5,0)</f>
        <v>0</v>
      </c>
      <c r="J1293" s="1077"/>
      <c r="K1293" s="1078"/>
      <c r="L1293" s="1081"/>
      <c r="M1293" s="1082"/>
      <c r="N1293" s="1059"/>
    </row>
    <row r="1294" spans="1:14" s="114" customFormat="1" ht="19.5" customHeight="1">
      <c r="A1294" s="392"/>
      <c r="B1294" s="393" t="s">
        <v>91</v>
      </c>
      <c r="C1294" s="1090" t="s">
        <v>21</v>
      </c>
      <c r="D1294" s="1091"/>
      <c r="E1294" s="1091"/>
      <c r="F1294" s="1092"/>
      <c r="G1294" s="1093" t="s">
        <v>1</v>
      </c>
      <c r="H1294" s="1094">
        <f>VLOOKUP($A1288,'Result Entry'!$B$9:$EQ$108,3,0)</f>
        <v>0</v>
      </c>
      <c r="I1294" s="1094"/>
      <c r="J1294" s="1094"/>
      <c r="K1294" s="1094"/>
      <c r="L1294" s="1094"/>
      <c r="M1294" s="1095"/>
      <c r="N1294" s="1059"/>
    </row>
    <row r="1295" spans="1:14" s="114" customFormat="1" ht="19.5" customHeight="1">
      <c r="A1295" s="392"/>
      <c r="B1295" s="393" t="s">
        <v>91</v>
      </c>
      <c r="C1295" s="1096" t="s">
        <v>23</v>
      </c>
      <c r="D1295" s="1097"/>
      <c r="E1295" s="1097"/>
      <c r="F1295" s="1098"/>
      <c r="G1295" s="1099" t="s">
        <v>1</v>
      </c>
      <c r="H1295" s="1100">
        <f>VLOOKUP($A1288,'Result Entry'!$B$9:$EQ$108,6,0)</f>
        <v>0</v>
      </c>
      <c r="I1295" s="1100"/>
      <c r="J1295" s="1100"/>
      <c r="K1295" s="1100"/>
      <c r="L1295" s="1100"/>
      <c r="M1295" s="1101"/>
      <c r="N1295" s="1059"/>
    </row>
    <row r="1296" spans="1:14" s="114" customFormat="1" ht="19.5" customHeight="1">
      <c r="A1296" s="392"/>
      <c r="B1296" s="393" t="s">
        <v>91</v>
      </c>
      <c r="C1296" s="1096" t="s">
        <v>24</v>
      </c>
      <c r="D1296" s="1097"/>
      <c r="E1296" s="1097"/>
      <c r="F1296" s="1098"/>
      <c r="G1296" s="1099" t="s">
        <v>1</v>
      </c>
      <c r="H1296" s="1100">
        <f>VLOOKUP($A1288,'Result Entry'!$B$9:$EQ$108,7,0)</f>
        <v>0</v>
      </c>
      <c r="I1296" s="1100"/>
      <c r="J1296" s="1100"/>
      <c r="K1296" s="1100"/>
      <c r="L1296" s="1100"/>
      <c r="M1296" s="1101"/>
      <c r="N1296" s="1059"/>
    </row>
    <row r="1297" spans="1:14" s="114" customFormat="1" ht="19.5" customHeight="1">
      <c r="A1297" s="392"/>
      <c r="B1297" s="393" t="s">
        <v>91</v>
      </c>
      <c r="C1297" s="1096" t="s">
        <v>62</v>
      </c>
      <c r="D1297" s="1097"/>
      <c r="E1297" s="1097"/>
      <c r="F1297" s="1098"/>
      <c r="G1297" s="1099" t="s">
        <v>1</v>
      </c>
      <c r="H1297" s="1100">
        <f>VLOOKUP($A1288,'Result Entry'!$B$9:$EQ$108,8,0)</f>
        <v>0</v>
      </c>
      <c r="I1297" s="1100"/>
      <c r="J1297" s="1100"/>
      <c r="K1297" s="1100"/>
      <c r="L1297" s="1100"/>
      <c r="M1297" s="1101"/>
      <c r="N1297" s="1059"/>
    </row>
    <row r="1298" spans="1:14" s="114" customFormat="1" ht="19.5" customHeight="1">
      <c r="A1298" s="392"/>
      <c r="B1298" s="393" t="s">
        <v>91</v>
      </c>
      <c r="C1298" s="1096" t="s">
        <v>63</v>
      </c>
      <c r="D1298" s="1097"/>
      <c r="E1298" s="1097"/>
      <c r="F1298" s="1098"/>
      <c r="G1298" s="1099" t="s">
        <v>1</v>
      </c>
      <c r="H1298" s="1102" t="str">
        <f>CONCATENATE('Result Entry'!$F$4,'Result Entry'!$I$4)</f>
        <v>2(A)</v>
      </c>
      <c r="I1298" s="1100"/>
      <c r="J1298" s="1100"/>
      <c r="K1298" s="1100"/>
      <c r="L1298" s="1100"/>
      <c r="M1298" s="1101"/>
      <c r="N1298" s="1059"/>
    </row>
    <row r="1299" spans="1:14" s="114" customFormat="1" ht="19.5" customHeight="1" thickBot="1">
      <c r="A1299" s="392"/>
      <c r="B1299" s="393" t="s">
        <v>91</v>
      </c>
      <c r="C1299" s="1103" t="s">
        <v>26</v>
      </c>
      <c r="D1299" s="1104"/>
      <c r="E1299" s="1104"/>
      <c r="F1299" s="1105"/>
      <c r="G1299" s="1106" t="s">
        <v>1</v>
      </c>
      <c r="H1299" s="1107">
        <f>VLOOKUP($A1288,'Result Entry'!$B$9:$EQ$108,9,0)</f>
        <v>0</v>
      </c>
      <c r="I1299" s="1107"/>
      <c r="J1299" s="1107"/>
      <c r="K1299" s="1107"/>
      <c r="L1299" s="1107"/>
      <c r="M1299" s="1108"/>
      <c r="N1299" s="1059"/>
    </row>
    <row r="1300" spans="1:14" s="114" customFormat="1" ht="37.5" customHeight="1">
      <c r="A1300" s="392"/>
      <c r="B1300" s="394" t="s">
        <v>91</v>
      </c>
      <c r="C1300" s="1005" t="s">
        <v>64</v>
      </c>
      <c r="D1300" s="1038"/>
      <c r="E1300" s="498" t="str">
        <f>'Result Entry'!$K$6</f>
        <v>First Test</v>
      </c>
      <c r="F1300" s="499" t="str">
        <f>'Result Entry'!$L$6</f>
        <v>Second Test</v>
      </c>
      <c r="G1300" s="499" t="str">
        <f>'Result Entry'!$M$6</f>
        <v>Third Test</v>
      </c>
      <c r="H1300" s="1083" t="s">
        <v>65</v>
      </c>
      <c r="I1300" s="1085" t="s">
        <v>183</v>
      </c>
      <c r="J1300" s="493" t="s">
        <v>32</v>
      </c>
      <c r="K1300" s="1039" t="s">
        <v>112</v>
      </c>
      <c r="L1300" s="1040"/>
      <c r="M1300" s="1084" t="s">
        <v>113</v>
      </c>
      <c r="N1300" s="1059"/>
    </row>
    <row r="1301" spans="1:14" s="114" customFormat="1" ht="22.5" customHeight="1" thickBot="1">
      <c r="A1301" s="392"/>
      <c r="B1301" s="394" t="s">
        <v>91</v>
      </c>
      <c r="C1301" s="1041" t="s">
        <v>66</v>
      </c>
      <c r="D1301" s="1042"/>
      <c r="E1301" s="504">
        <f>'Result Entry'!$K$7</f>
        <v>10</v>
      </c>
      <c r="F1301" s="505">
        <f>'Result Entry'!$L$7</f>
        <v>10</v>
      </c>
      <c r="G1301" s="545">
        <f>'Result Entry'!$M$7</f>
        <v>10</v>
      </c>
      <c r="H1301" s="506">
        <f>'Result Entry'!$R$7</f>
        <v>70</v>
      </c>
      <c r="I1301" s="507">
        <f>SUM(E1301:H1301)</f>
        <v>100</v>
      </c>
      <c r="J1301" s="508">
        <f>'Result Entry'!$V$7</f>
        <v>100</v>
      </c>
      <c r="K1301" s="1043">
        <f>I1301+J1301</f>
        <v>200</v>
      </c>
      <c r="L1301" s="1044"/>
      <c r="M1301" s="1086" t="s">
        <v>36</v>
      </c>
      <c r="N1301" s="1059"/>
    </row>
    <row r="1302" spans="1:14" s="114" customFormat="1" ht="22.5" customHeight="1">
      <c r="A1302" s="392"/>
      <c r="B1302" s="394" t="s">
        <v>91</v>
      </c>
      <c r="C1302" s="1045" t="str">
        <f>'Result Entry'!$K$3</f>
        <v>Hindi</v>
      </c>
      <c r="D1302" s="1046"/>
      <c r="E1302" s="500">
        <f>IF(OR(C1302="",$I1293="NSO"),"",VLOOKUP($A1288,'Result Entry'!$B$9:$EQ$108,10,0))</f>
        <v>0</v>
      </c>
      <c r="F1302" s="501">
        <f>IF(OR(C1302="",$I1293="NSO"),"",VLOOKUP($A1288,'Result Entry'!$B$9:$EQ$108,11,0))</f>
        <v>0</v>
      </c>
      <c r="G1302" s="544">
        <f>IF(OR(C1302="",$I1293="NSO"),"",VLOOKUP($A1288,'Result Entry'!$B$9:$EQ$108,12,0))</f>
        <v>0</v>
      </c>
      <c r="H1302" s="494">
        <f>IF(OR(C1302="",$I1293="NSO"),"",VLOOKUP($A1288,'Result Entry'!$B$9:$EQ$108,17,0))</f>
        <v>0</v>
      </c>
      <c r="I1302" s="395">
        <f t="shared" ref="I1302:I1306" si="99">SUM(E1302:H1302)</f>
        <v>0</v>
      </c>
      <c r="J1302" s="495">
        <f>IF(OR(C1302="",$I1293="NSO"),"",VLOOKUP($A1288,'Result Entry'!$B$9:$EQ$108,21,0))</f>
        <v>0</v>
      </c>
      <c r="K1302" s="1047">
        <f>SUM(I1302,J1302)</f>
        <v>0</v>
      </c>
      <c r="L1302" s="1048"/>
      <c r="M1302" s="396" t="str">
        <f>IF(OR(C1302="",$I1293="NSO"),"",VLOOKUP($A1288,'Result Entry'!$B$9:$EQ$108,24,0))</f>
        <v/>
      </c>
      <c r="N1302" s="1059"/>
    </row>
    <row r="1303" spans="1:14" s="114" customFormat="1" ht="22.5" customHeight="1">
      <c r="A1303" s="392"/>
      <c r="B1303" s="394" t="s">
        <v>91</v>
      </c>
      <c r="C1303" s="990" t="str">
        <f>'Result Entry'!$Z$3</f>
        <v>Mathematics</v>
      </c>
      <c r="D1303" s="1049"/>
      <c r="E1303" s="502">
        <f>IF(OR(C1303="",$I1293="NSO"),"",VLOOKUP($A1288,'Result Entry'!$B$9:$EQ$108,25,0))</f>
        <v>0</v>
      </c>
      <c r="F1303" s="503">
        <f>IF(OR(C1303="",$I1293="NSO"),"",VLOOKUP($A1288,'Result Entry'!$B$9:$EQ$108,26,0))</f>
        <v>0</v>
      </c>
      <c r="G1303" s="542">
        <f>IF(OR(C1303="",$I1293="NSO"),"",VLOOKUP($A1288,'Result Entry'!$B$9:$EQ$108,27,0))</f>
        <v>0</v>
      </c>
      <c r="H1303" s="494">
        <f>IF(OR(C1303="",$I1293="NSO"),"",VLOOKUP($A1288,'Result Entry'!$B$9:$EQ$108,32,0))</f>
        <v>0</v>
      </c>
      <c r="I1303" s="395">
        <f t="shared" si="99"/>
        <v>0</v>
      </c>
      <c r="J1303" s="495">
        <f>IF(OR(C1303="",$I1293="NSO"),"",VLOOKUP($A1288,'Result Entry'!$B$9:$EQ$108,36,0))</f>
        <v>0</v>
      </c>
      <c r="K1303" s="1050">
        <f t="shared" ref="K1303:K1308" si="100">SUM(I1303,J1303)</f>
        <v>0</v>
      </c>
      <c r="L1303" s="1051"/>
      <c r="M1303" s="396" t="str">
        <f>IF(OR(C1303="",$I1293="NSO"),"",VLOOKUP($A1288,'Result Entry'!$B$9:$EQ$108,39,0))</f>
        <v/>
      </c>
      <c r="N1303" s="1059"/>
    </row>
    <row r="1304" spans="1:14" s="114" customFormat="1" ht="22.5" customHeight="1" thickBot="1">
      <c r="A1304" s="392"/>
      <c r="B1304" s="394" t="s">
        <v>91</v>
      </c>
      <c r="C1304" s="1052" t="str">
        <f>'Result Entry'!$BD$3</f>
        <v>Env. Study</v>
      </c>
      <c r="D1304" s="1053"/>
      <c r="E1304" s="509">
        <f>IF(OR(C1304="",$I1293="NSO"),"",VLOOKUP($A1288,'Result Entry'!$B$9:$EQ$108,55,0))</f>
        <v>0</v>
      </c>
      <c r="F1304" s="510">
        <f>IF(OR(C1304="",$I1293="NSO"),"",VLOOKUP($A1288,'Result Entry'!$B$9:$EQ$108,56,0))</f>
        <v>0</v>
      </c>
      <c r="G1304" s="511">
        <f>IF(OR(C1304="",$I1293="NSO"),"",VLOOKUP($A1288,'Result Entry'!$B$9:$EQ$108,57,0))</f>
        <v>0</v>
      </c>
      <c r="H1304" s="512">
        <f>IF(OR(C1302="",$I1293="NSO"),"",VLOOKUP($A1288,'Result Entry'!$B$9:$EQ$108,62,0))</f>
        <v>0</v>
      </c>
      <c r="I1304" s="513">
        <f t="shared" si="99"/>
        <v>0</v>
      </c>
      <c r="J1304" s="514">
        <f>IF(OR(C1303="",$I1293="NSO"),"",VLOOKUP($A1288,'Result Entry'!$B$9:$EQ$108,66,0))</f>
        <v>0</v>
      </c>
      <c r="K1304" s="1054">
        <f t="shared" si="100"/>
        <v>0</v>
      </c>
      <c r="L1304" s="1055"/>
      <c r="M1304" s="515" t="str">
        <f>IF(OR(C1303="",$I1293="NSO"),"",VLOOKUP($A1288,'Result Entry'!$B$9:$EQ$108,69,0))</f>
        <v/>
      </c>
      <c r="N1304" s="1059"/>
    </row>
    <row r="1305" spans="1:14" s="114" customFormat="1" ht="22.5" customHeight="1">
      <c r="A1305" s="392"/>
      <c r="B1305" s="394" t="s">
        <v>91</v>
      </c>
      <c r="C1305" s="1016" t="s">
        <v>66</v>
      </c>
      <c r="D1305" s="1017"/>
      <c r="E1305" s="519">
        <f>'Result Entry'!$AO$7</f>
        <v>5</v>
      </c>
      <c r="F1305" s="520">
        <f>'Result Entry'!$AP$7</f>
        <v>5</v>
      </c>
      <c r="G1305" s="541">
        <f>'Result Entry'!$AQ$7</f>
        <v>5</v>
      </c>
      <c r="H1305" s="521">
        <f>'Result Entry'!$AV$7</f>
        <v>35</v>
      </c>
      <c r="I1305" s="522">
        <f t="shared" si="99"/>
        <v>50</v>
      </c>
      <c r="J1305" s="523">
        <f>'Result Entry'!$AZ$7</f>
        <v>50</v>
      </c>
      <c r="K1305" s="1018">
        <f t="shared" si="100"/>
        <v>100</v>
      </c>
      <c r="L1305" s="1019"/>
      <c r="M1305" s="1087" t="s">
        <v>36</v>
      </c>
      <c r="N1305" s="1059"/>
    </row>
    <row r="1306" spans="1:14" s="114" customFormat="1" ht="22.5" customHeight="1" thickBot="1">
      <c r="A1306" s="392"/>
      <c r="B1306" s="394" t="s">
        <v>91</v>
      </c>
      <c r="C1306" s="1012" t="str">
        <f>'Result Entry'!$AO$3</f>
        <v>English</v>
      </c>
      <c r="D1306" s="1013"/>
      <c r="E1306" s="517">
        <f>IF(OR(C1306="",$I1293="NSO"),"",VLOOKUP($A1288,'Result Entry'!$B$9:$EQ$108,40,0))</f>
        <v>0</v>
      </c>
      <c r="F1306" s="518">
        <f>IF(OR(C1306="",$I1293="NSO"),"",VLOOKUP($A1288,'Result Entry'!$B$9:$EQ$108,41,0))</f>
        <v>0</v>
      </c>
      <c r="G1306" s="546">
        <f>IF(OR(C1306="",$I1293="NSO"),"",VLOOKUP($A1288,'Result Entry'!$B$9:$EQ$108,42,0))</f>
        <v>0</v>
      </c>
      <c r="H1306" s="401">
        <f>IF(OR(C1306="",$I1293="NSO"),"",VLOOKUP($A1288,'Result Entry'!$B$9:$EQ$108,47,0))</f>
        <v>0</v>
      </c>
      <c r="I1306" s="496">
        <f t="shared" si="99"/>
        <v>0</v>
      </c>
      <c r="J1306" s="497">
        <f>IF(OR(C1306="",$I1293="NSO"),"",VLOOKUP($A1288,'Result Entry'!$B$9:$EQ$108,51,0))</f>
        <v>0</v>
      </c>
      <c r="K1306" s="1014">
        <f t="shared" si="100"/>
        <v>0</v>
      </c>
      <c r="L1306" s="1015"/>
      <c r="M1306" s="516" t="str">
        <f>IF(OR(C1306="",$I1293="NSO"),"",VLOOKUP($A1288,'Result Entry'!$B$9:$EQ$108,54,0))</f>
        <v/>
      </c>
      <c r="N1306" s="1059"/>
    </row>
    <row r="1307" spans="1:14" s="114" customFormat="1" ht="22.5" customHeight="1">
      <c r="A1307" s="392"/>
      <c r="B1307" s="394" t="s">
        <v>91</v>
      </c>
      <c r="C1307" s="1016" t="s">
        <v>66</v>
      </c>
      <c r="D1307" s="1017"/>
      <c r="E1307" s="519">
        <f>'Result Entry'!$BS$7</f>
        <v>10</v>
      </c>
      <c r="F1307" s="520">
        <f>'Result Entry'!$BT$7</f>
        <v>10</v>
      </c>
      <c r="G1307" s="541">
        <f>'Result Entry'!$BU$7</f>
        <v>10</v>
      </c>
      <c r="H1307" s="521">
        <f>'Result Entry'!$BZ$7</f>
        <v>70</v>
      </c>
      <c r="I1307" s="522">
        <f>SUM(E1307:H1307)</f>
        <v>100</v>
      </c>
      <c r="J1307" s="523">
        <f>'Result Entry'!$CD$7</f>
        <v>100</v>
      </c>
      <c r="K1307" s="1018">
        <f t="shared" si="100"/>
        <v>200</v>
      </c>
      <c r="L1307" s="1019"/>
      <c r="M1307" s="1087" t="s">
        <v>36</v>
      </c>
      <c r="N1307" s="1059"/>
    </row>
    <row r="1308" spans="1:14" s="114" customFormat="1" ht="22.5" customHeight="1" thickBot="1">
      <c r="A1308" s="392"/>
      <c r="B1308" s="394" t="s">
        <v>91</v>
      </c>
      <c r="C1308" s="1012" t="str">
        <f>'Result Entry'!$BS$3</f>
        <v>Sanskrit/Urdu</v>
      </c>
      <c r="D1308" s="1013"/>
      <c r="E1308" s="517">
        <f>IF(OR(C1308="",$I1293="NSO"),"",VLOOKUP($A1288,'Result Entry'!$B$9:$EQ$108,70,0))</f>
        <v>0</v>
      </c>
      <c r="F1308" s="518">
        <f>IF(OR(C1308="",$I1293="NSO"),"",VLOOKUP($A1288,'Result Entry'!$B$9:$EQ$108,71,0))</f>
        <v>0</v>
      </c>
      <c r="G1308" s="546">
        <f>IF(OR(C1308="",$I1293="NSO"),"",VLOOKUP($A1288,'Result Entry'!$B$9:$EQ$108,72,0))</f>
        <v>0</v>
      </c>
      <c r="H1308" s="401">
        <f>IF(OR(C1308="",$I1293="NSO"),"",VLOOKUP($A1288,'Result Entry'!$B$9:$EQ$108,77,0))</f>
        <v>0</v>
      </c>
      <c r="I1308" s="496">
        <f t="shared" ref="I1308" si="101">SUM(E1308:H1308)</f>
        <v>0</v>
      </c>
      <c r="J1308" s="497">
        <f>IF(OR(C1308="",$I1293="NSO"),"",VLOOKUP($A1288,'Result Entry'!$B$9:$EQ$108,81,0))</f>
        <v>0</v>
      </c>
      <c r="K1308" s="1014">
        <f t="shared" si="100"/>
        <v>0</v>
      </c>
      <c r="L1308" s="1015"/>
      <c r="M1308" s="516" t="str">
        <f>IF(OR(C1308="",$I1293="NSO"),"",VLOOKUP($A1288,'Result Entry'!$B$9:$EQ$108,84,0))</f>
        <v/>
      </c>
      <c r="N1308" s="1059"/>
    </row>
    <row r="1309" spans="1:14" s="114" customFormat="1" ht="14.25" customHeight="1" thickBot="1">
      <c r="A1309" s="392"/>
      <c r="B1309" s="394" t="s">
        <v>91</v>
      </c>
      <c r="C1309" s="1020"/>
      <c r="D1309" s="1021"/>
      <c r="E1309" s="1021"/>
      <c r="F1309" s="1021"/>
      <c r="G1309" s="1021"/>
      <c r="H1309" s="1021"/>
      <c r="I1309" s="1021"/>
      <c r="J1309" s="1021"/>
      <c r="K1309" s="1021"/>
      <c r="L1309" s="1021"/>
      <c r="M1309" s="1022"/>
      <c r="N1309" s="1059"/>
    </row>
    <row r="1310" spans="1:14" s="114" customFormat="1" ht="39" customHeight="1">
      <c r="A1310" s="392"/>
      <c r="B1310" s="394" t="s">
        <v>91</v>
      </c>
      <c r="C1310" s="1023" t="s">
        <v>114</v>
      </c>
      <c r="D1310" s="1024"/>
      <c r="E1310" s="1025"/>
      <c r="F1310" s="1029" t="s">
        <v>115</v>
      </c>
      <c r="G1310" s="1029"/>
      <c r="H1310" s="1030" t="s">
        <v>116</v>
      </c>
      <c r="I1310" s="1031"/>
      <c r="J1310" s="397" t="s">
        <v>51</v>
      </c>
      <c r="K1310" s="524" t="s">
        <v>117</v>
      </c>
      <c r="L1310" s="543" t="s">
        <v>49</v>
      </c>
      <c r="M1310" s="1089" t="s">
        <v>53</v>
      </c>
      <c r="N1310" s="1059"/>
    </row>
    <row r="1311" spans="1:14" s="114" customFormat="1" ht="18.75" customHeight="1" thickBot="1">
      <c r="A1311" s="392"/>
      <c r="B1311" s="394" t="s">
        <v>91</v>
      </c>
      <c r="C1311" s="1026"/>
      <c r="D1311" s="1027"/>
      <c r="E1311" s="1028"/>
      <c r="F1311" s="1109">
        <f>IF(OR($I1293="",$I1293="NSO"),"",VLOOKUP($A1288,'Result Entry'!$B$9:$EQ$108,120,0))</f>
        <v>900</v>
      </c>
      <c r="G1311" s="1110"/>
      <c r="H1311" s="1109">
        <f>IF(OR($I1293="",$I1293="NSO"),"",VLOOKUP($A1288,'Result Entry'!$B$9:$EQ$108,121,0))</f>
        <v>0</v>
      </c>
      <c r="I1311" s="1110"/>
      <c r="J1311" s="1111">
        <f>IF(OR($I1293="",$I1293="NSO"),"",VLOOKUP($A1288,'Result Entry'!$B$9:$EQ$108,122,0))</f>
        <v>0</v>
      </c>
      <c r="K1311" s="1112" t="str">
        <f>IF(OR($I1293="",$I1293="NSO"),"",VLOOKUP($A1288,'Result Entry'!$B$9:$EQ$108,123,0))</f>
        <v/>
      </c>
      <c r="L1311" s="1088" t="str">
        <f>IF(OR($I1293="",$I1293="NSO"),"",VLOOKUP($A1288,'Result Entry'!$B$9:$EQ$108,124,0))</f>
        <v/>
      </c>
      <c r="M1311" s="1113" t="str">
        <f>IF(OR($I1293="",$I1293="NSO"),"",VLOOKUP($A1288,'Result Entry'!$B$9:$EQ$108,126,0))</f>
        <v/>
      </c>
      <c r="N1311" s="1059"/>
    </row>
    <row r="1312" spans="1:14" s="114" customFormat="1" ht="18.75" customHeight="1" thickBot="1">
      <c r="A1312" s="392"/>
      <c r="B1312" s="393" t="s">
        <v>91</v>
      </c>
      <c r="C1312" s="1032"/>
      <c r="D1312" s="1033"/>
      <c r="E1312" s="1033"/>
      <c r="F1312" s="1033"/>
      <c r="G1312" s="1033"/>
      <c r="H1312" s="1034"/>
      <c r="I1312" s="1150" t="s">
        <v>71</v>
      </c>
      <c r="J1312" s="1151"/>
      <c r="K1312" s="1152">
        <f>IF(OR($I1293="",$I1293="NSO"),"",VLOOKUP($A1288,'Result Entry'!$B$9:$EQ$108,117,0))</f>
        <v>0</v>
      </c>
      <c r="L1312" s="1153" t="s">
        <v>90</v>
      </c>
      <c r="M1312" s="1154"/>
      <c r="N1312" s="1059"/>
    </row>
    <row r="1313" spans="1:14" s="114" customFormat="1" ht="18.75" customHeight="1" thickBot="1">
      <c r="A1313" s="392"/>
      <c r="B1313" s="393" t="s">
        <v>91</v>
      </c>
      <c r="C1313" s="1035" t="s">
        <v>70</v>
      </c>
      <c r="D1313" s="1036"/>
      <c r="E1313" s="1036"/>
      <c r="F1313" s="1036"/>
      <c r="G1313" s="1036"/>
      <c r="H1313" s="1037"/>
      <c r="I1313" s="1155" t="s">
        <v>72</v>
      </c>
      <c r="J1313" s="1156"/>
      <c r="K1313" s="1157">
        <f>IF(OR($I1293="",$I1293="NSO"),"",VLOOKUP($A1288,'Result Entry'!$B$9:$EQ$108,118,0))</f>
        <v>0</v>
      </c>
      <c r="L1313" s="1158" t="str">
        <f>IF(OR($I1293="",$I1293="NSO"),"",VLOOKUP($A1288,'Result Entry'!$B$9:$EQ$108,119,0))</f>
        <v/>
      </c>
      <c r="M1313" s="1159"/>
      <c r="N1313" s="1059"/>
    </row>
    <row r="1314" spans="1:14" s="114" customFormat="1" ht="18.75" customHeight="1" thickBot="1">
      <c r="A1314" s="392"/>
      <c r="B1314" s="393" t="s">
        <v>91</v>
      </c>
      <c r="C1314" s="981" t="s">
        <v>64</v>
      </c>
      <c r="D1314" s="982"/>
      <c r="E1314" s="983"/>
      <c r="F1314" s="984" t="s">
        <v>67</v>
      </c>
      <c r="G1314" s="985"/>
      <c r="H1314" s="398" t="s">
        <v>57</v>
      </c>
      <c r="I1314" s="986" t="s">
        <v>73</v>
      </c>
      <c r="J1314" s="987"/>
      <c r="K1314" s="988">
        <f>IF(OR($I1293="",$I1293="NSO"),"",VLOOKUP($A1288,'Result Entry'!$B$9:$EQ$108,127,0))</f>
        <v>0</v>
      </c>
      <c r="L1314" s="988"/>
      <c r="M1314" s="989"/>
      <c r="N1314" s="1059"/>
    </row>
    <row r="1315" spans="1:14" s="114" customFormat="1" ht="18.75" customHeight="1">
      <c r="A1315" s="392"/>
      <c r="B1315" s="393" t="s">
        <v>91</v>
      </c>
      <c r="C1315" s="1096" t="str">
        <f>'Result Entry'!$CH$3</f>
        <v>WORK EXP.</v>
      </c>
      <c r="D1315" s="1097"/>
      <c r="E1315" s="1125"/>
      <c r="F1315" s="1115" t="str">
        <f>IF(OR(C1315="",$I1293="NSO"),"",VLOOKUP($A1288,'Result Entry'!$B$9:$EQ$108,134,0))</f>
        <v>0/100</v>
      </c>
      <c r="G1315" s="1125"/>
      <c r="H1315" s="1126" t="str">
        <f>IF(OR(C1315="",$I1293="NSO"),"",VLOOKUP($A1288,'Result Entry'!$B$9:$EQ$108,92,0))</f>
        <v/>
      </c>
      <c r="I1315" s="991" t="s">
        <v>93</v>
      </c>
      <c r="J1315" s="992"/>
      <c r="K1315" s="993">
        <f>'Result Entry'!$U$2</f>
        <v>45070</v>
      </c>
      <c r="L1315" s="994"/>
      <c r="M1315" s="995"/>
      <c r="N1315" s="1059"/>
    </row>
    <row r="1316" spans="1:14" s="114" customFormat="1" ht="18.75" customHeight="1">
      <c r="A1316" s="392"/>
      <c r="B1316" s="393" t="s">
        <v>91</v>
      </c>
      <c r="C1316" s="1096" t="str">
        <f>'Result Entry'!$CP$3</f>
        <v>ART EDU.</v>
      </c>
      <c r="D1316" s="1097"/>
      <c r="E1316" s="1125"/>
      <c r="F1316" s="1115" t="str">
        <f>IF(OR(C1316="",$I1293="NSO"),"",VLOOKUP($A1288,'Result Entry'!$B$9:$EQ$108,138,0))</f>
        <v>0/100</v>
      </c>
      <c r="G1316" s="1125"/>
      <c r="H1316" s="1127" t="str">
        <f>IF(OR(C1316="",$I1293="NSO"),"",VLOOKUP($A1288,'Result Entry'!$B$9:$EQ$108,100,0))</f>
        <v/>
      </c>
      <c r="I1316" s="996"/>
      <c r="J1316" s="997"/>
      <c r="K1316" s="997"/>
      <c r="L1316" s="997"/>
      <c r="M1316" s="998"/>
      <c r="N1316" s="1059"/>
    </row>
    <row r="1317" spans="1:14" s="114" customFormat="1" ht="18.75" customHeight="1">
      <c r="A1317" s="392"/>
      <c r="B1317" s="393"/>
      <c r="C1317" s="1096" t="str">
        <f>'Result Entry'!$CX$3</f>
        <v>H&amp;P. EDU.</v>
      </c>
      <c r="D1317" s="1097"/>
      <c r="E1317" s="1125"/>
      <c r="F1317" s="1115" t="str">
        <f>IF(OR(C1317="",$I1293="NSO"),"",VLOOKUP($A1288,'Result Entry'!$B$9:$EQ$108,142,0))</f>
        <v>0/100</v>
      </c>
      <c r="G1317" s="1125"/>
      <c r="H1317" s="1127" t="str">
        <f>IF(OR(C1317="",$I1293="NSO"),"",VLOOKUP($A1288,'Result Entry'!$B$9:$EQ$108,108,0))</f>
        <v/>
      </c>
      <c r="I1317" s="999"/>
      <c r="J1317" s="1000"/>
      <c r="K1317" s="1000"/>
      <c r="L1317" s="1000"/>
      <c r="M1317" s="1001"/>
      <c r="N1317" s="1059"/>
    </row>
    <row r="1318" spans="1:14" s="114" customFormat="1" ht="23.25" customHeight="1" thickBot="1">
      <c r="A1318" s="392"/>
      <c r="B1318" s="393" t="s">
        <v>91</v>
      </c>
      <c r="C1318" s="1128">
        <f>'Result Entry'!$DF$3</f>
        <v>0</v>
      </c>
      <c r="D1318" s="1129"/>
      <c r="E1318" s="1130"/>
      <c r="F1318" s="1115" t="str">
        <f>IF(OR(C1318="",$I1293="NSO"),"",VLOOKUP($A1288,'Result Entry'!$B$9:$EQ$108,146,0))</f>
        <v>0/0</v>
      </c>
      <c r="G1318" s="1125"/>
      <c r="H1318" s="1131" t="str">
        <f>IF(OR(C1318="",$I1293="NSO"),"",VLOOKUP($A1288,'Result Entry'!$B$9:$EQ$108,116,0))</f>
        <v/>
      </c>
      <c r="I1318" s="1135" t="s">
        <v>86</v>
      </c>
      <c r="J1318" s="1136"/>
      <c r="K1318" s="1137"/>
      <c r="L1318" s="1138"/>
      <c r="M1318" s="1139"/>
      <c r="N1318" s="1059"/>
    </row>
    <row r="1319" spans="1:14" s="114" customFormat="1" ht="23.25" customHeight="1">
      <c r="A1319" s="392"/>
      <c r="B1319" s="393" t="s">
        <v>91</v>
      </c>
      <c r="C1319" s="1005" t="s">
        <v>74</v>
      </c>
      <c r="D1319" s="1006"/>
      <c r="E1319" s="1006"/>
      <c r="F1319" s="1006"/>
      <c r="G1319" s="1006"/>
      <c r="H1319" s="1007"/>
      <c r="I1319" s="1143" t="s">
        <v>184</v>
      </c>
      <c r="J1319" s="1144"/>
      <c r="K1319" s="1140"/>
      <c r="L1319" s="1141"/>
      <c r="M1319" s="1142"/>
      <c r="N1319" s="1059"/>
    </row>
    <row r="1320" spans="1:14" s="114" customFormat="1" ht="23.25" customHeight="1">
      <c r="A1320" s="392"/>
      <c r="B1320" s="393" t="s">
        <v>91</v>
      </c>
      <c r="C1320" s="399" t="s">
        <v>37</v>
      </c>
      <c r="D1320" s="1008" t="s">
        <v>80</v>
      </c>
      <c r="E1320" s="1009"/>
      <c r="F1320" s="1008" t="s">
        <v>81</v>
      </c>
      <c r="G1320" s="1010"/>
      <c r="H1320" s="1011"/>
      <c r="I1320" s="1145" t="s">
        <v>185</v>
      </c>
      <c r="J1320" s="1146"/>
      <c r="K1320" s="1002"/>
      <c r="L1320" s="1003"/>
      <c r="M1320" s="1004"/>
      <c r="N1320" s="1059"/>
    </row>
    <row r="1321" spans="1:14" s="114" customFormat="1" ht="18.75" customHeight="1">
      <c r="A1321" s="392"/>
      <c r="B1321" s="393" t="s">
        <v>91</v>
      </c>
      <c r="C1321" s="1114" t="s">
        <v>75</v>
      </c>
      <c r="D1321" s="1115" t="s">
        <v>164</v>
      </c>
      <c r="E1321" s="1116"/>
      <c r="F1321" s="1115" t="s">
        <v>82</v>
      </c>
      <c r="G1321" s="1117"/>
      <c r="H1321" s="1118"/>
      <c r="I1321" s="971" t="s">
        <v>87</v>
      </c>
      <c r="J1321" s="972"/>
      <c r="K1321" s="972"/>
      <c r="L1321" s="972"/>
      <c r="M1321" s="973"/>
      <c r="N1321" s="1059"/>
    </row>
    <row r="1322" spans="1:14" s="114" customFormat="1" ht="18.75" customHeight="1">
      <c r="A1322" s="392"/>
      <c r="B1322" s="393" t="s">
        <v>91</v>
      </c>
      <c r="C1322" s="1119" t="s">
        <v>76</v>
      </c>
      <c r="D1322" s="1115" t="s">
        <v>165</v>
      </c>
      <c r="E1322" s="1116"/>
      <c r="F1322" s="1115" t="s">
        <v>83</v>
      </c>
      <c r="G1322" s="1117"/>
      <c r="H1322" s="1118"/>
      <c r="I1322" s="974"/>
      <c r="J1322" s="975"/>
      <c r="K1322" s="975"/>
      <c r="L1322" s="975"/>
      <c r="M1322" s="976"/>
      <c r="N1322" s="1059"/>
    </row>
    <row r="1323" spans="1:14" s="114" customFormat="1" ht="18.75" customHeight="1">
      <c r="A1323" s="392"/>
      <c r="B1323" s="393" t="s">
        <v>91</v>
      </c>
      <c r="C1323" s="1119" t="s">
        <v>78</v>
      </c>
      <c r="D1323" s="1115" t="s">
        <v>166</v>
      </c>
      <c r="E1323" s="1116"/>
      <c r="F1323" s="1115" t="s">
        <v>84</v>
      </c>
      <c r="G1323" s="1117"/>
      <c r="H1323" s="1118"/>
      <c r="I1323" s="974"/>
      <c r="J1323" s="975"/>
      <c r="K1323" s="975"/>
      <c r="L1323" s="975"/>
      <c r="M1323" s="976"/>
      <c r="N1323" s="1059"/>
    </row>
    <row r="1324" spans="1:14" s="114" customFormat="1" ht="18.75" customHeight="1">
      <c r="A1324" s="392"/>
      <c r="B1324" s="393" t="s">
        <v>91</v>
      </c>
      <c r="C1324" s="1119" t="s">
        <v>77</v>
      </c>
      <c r="D1324" s="1115" t="s">
        <v>167</v>
      </c>
      <c r="E1324" s="1116"/>
      <c r="F1324" s="1115" t="s">
        <v>169</v>
      </c>
      <c r="G1324" s="1117"/>
      <c r="H1324" s="1118"/>
      <c r="I1324" s="977"/>
      <c r="J1324" s="978"/>
      <c r="K1324" s="978"/>
      <c r="L1324" s="978"/>
      <c r="M1324" s="979"/>
      <c r="N1324" s="1059"/>
    </row>
    <row r="1325" spans="1:14" s="114" customFormat="1" ht="18.75" customHeight="1" thickBot="1">
      <c r="A1325" s="392"/>
      <c r="B1325" s="400" t="s">
        <v>91</v>
      </c>
      <c r="C1325" s="1120" t="s">
        <v>79</v>
      </c>
      <c r="D1325" s="1121" t="s">
        <v>168</v>
      </c>
      <c r="E1325" s="1122"/>
      <c r="F1325" s="1121" t="s">
        <v>85</v>
      </c>
      <c r="G1325" s="1123"/>
      <c r="H1325" s="1124"/>
      <c r="I1325" s="1132" t="s">
        <v>118</v>
      </c>
      <c r="J1325" s="1133"/>
      <c r="K1325" s="1133"/>
      <c r="L1325" s="1133"/>
      <c r="M1325" s="1134"/>
      <c r="N1325" s="1059"/>
    </row>
    <row r="1326" spans="1:14" s="114" customFormat="1" ht="11.25" customHeight="1" thickBot="1">
      <c r="A1326" s="980"/>
      <c r="B1326" s="980"/>
      <c r="C1326" s="980"/>
      <c r="D1326" s="980"/>
      <c r="E1326" s="980"/>
      <c r="F1326" s="980"/>
      <c r="G1326" s="980"/>
      <c r="H1326" s="980"/>
      <c r="I1326" s="980"/>
      <c r="J1326" s="980"/>
      <c r="K1326" s="980"/>
      <c r="L1326" s="980"/>
      <c r="M1326" s="980"/>
      <c r="N1326" s="1059"/>
    </row>
    <row r="1327" spans="1:14" s="391" customFormat="1" ht="25.5" customHeight="1" thickBot="1">
      <c r="A1327" s="403">
        <f>A1288+1</f>
        <v>35</v>
      </c>
      <c r="B1327" s="1056" t="str">
        <f>B1288</f>
        <v>Department Of Sanskrit Education, Rajasthan</v>
      </c>
      <c r="C1327" s="1057"/>
      <c r="D1327" s="1057"/>
      <c r="E1327" s="1057"/>
      <c r="F1327" s="1057"/>
      <c r="G1327" s="1057"/>
      <c r="H1327" s="1057"/>
      <c r="I1327" s="1057"/>
      <c r="J1327" s="1057"/>
      <c r="K1327" s="1057"/>
      <c r="L1327" s="1057"/>
      <c r="M1327" s="1058"/>
      <c r="N1327" s="1059"/>
    </row>
    <row r="1328" spans="1:14" ht="60" customHeight="1">
      <c r="A1328" s="15"/>
      <c r="B1328" s="1060">
        <f>IF(I1332&gt;0,CONCATENATE(C1332,I1332),0)</f>
        <v>0</v>
      </c>
      <c r="C1328" s="1062"/>
      <c r="D1328" s="1064" t="str">
        <f>Master!$E$8</f>
        <v>Govt.Sr.Sec.Sch. Raimalwada</v>
      </c>
      <c r="E1328" s="1065"/>
      <c r="F1328" s="1065"/>
      <c r="G1328" s="1065"/>
      <c r="H1328" s="1065"/>
      <c r="I1328" s="1065"/>
      <c r="J1328" s="1065"/>
      <c r="K1328" s="1065"/>
      <c r="L1328" s="1065"/>
      <c r="M1328" s="1066"/>
      <c r="N1328" s="1059"/>
    </row>
    <row r="1329" spans="1:14" ht="35.25" customHeight="1" thickBot="1">
      <c r="A1329" s="15"/>
      <c r="B1329" s="1061"/>
      <c r="C1329" s="1063"/>
      <c r="D1329" s="1067" t="str">
        <f>Master!$E$11</f>
        <v>P.S.-Bapini (Jodhpur)</v>
      </c>
      <c r="E1329" s="1067"/>
      <c r="F1329" s="1067"/>
      <c r="G1329" s="1067"/>
      <c r="H1329" s="1067"/>
      <c r="I1329" s="1067"/>
      <c r="J1329" s="1067"/>
      <c r="K1329" s="1067"/>
      <c r="L1329" s="1067"/>
      <c r="M1329" s="1068"/>
      <c r="N1329" s="1059"/>
    </row>
    <row r="1330" spans="1:14" ht="31.5" customHeight="1">
      <c r="A1330" s="15"/>
      <c r="B1330" s="402"/>
      <c r="C1330" s="1069" t="s">
        <v>60</v>
      </c>
      <c r="D1330" s="1070"/>
      <c r="E1330" s="1070"/>
      <c r="F1330" s="1070"/>
      <c r="G1330" s="1070"/>
      <c r="H1330" s="1070"/>
      <c r="I1330" s="1071"/>
      <c r="J1330" s="1072" t="s">
        <v>88</v>
      </c>
      <c r="K1330" s="1072"/>
      <c r="L1330" s="1073">
        <f>Master!$E$14</f>
        <v>810000000</v>
      </c>
      <c r="M1330" s="1074"/>
      <c r="N1330" s="1059"/>
    </row>
    <row r="1331" spans="1:14" ht="18" customHeight="1" thickBot="1">
      <c r="A1331" s="15"/>
      <c r="B1331" s="188"/>
      <c r="C1331" s="1069"/>
      <c r="D1331" s="1070"/>
      <c r="E1331" s="1070"/>
      <c r="F1331" s="1070"/>
      <c r="G1331" s="1070"/>
      <c r="H1331" s="1070"/>
      <c r="I1331" s="1071"/>
      <c r="J1331" s="1075" t="s">
        <v>61</v>
      </c>
      <c r="K1331" s="1076"/>
      <c r="L1331" s="1079" t="str">
        <f>Master!$E$6</f>
        <v>2022-23</v>
      </c>
      <c r="M1331" s="1080"/>
      <c r="N1331" s="1059"/>
    </row>
    <row r="1332" spans="1:14" ht="20.25" customHeight="1" thickBot="1">
      <c r="A1332" s="15"/>
      <c r="B1332" s="188"/>
      <c r="C1332" s="1160" t="s">
        <v>119</v>
      </c>
      <c r="D1332" s="1161"/>
      <c r="E1332" s="1161"/>
      <c r="F1332" s="1161"/>
      <c r="G1332" s="1161"/>
      <c r="H1332" s="1161"/>
      <c r="I1332" s="1162">
        <f>VLOOKUP($A1327,'Result Entry'!$B$9:$F$108,5,0)</f>
        <v>0</v>
      </c>
      <c r="J1332" s="1077"/>
      <c r="K1332" s="1078"/>
      <c r="L1332" s="1081"/>
      <c r="M1332" s="1082"/>
      <c r="N1332" s="1059"/>
    </row>
    <row r="1333" spans="1:14" s="114" customFormat="1" ht="19.5" customHeight="1">
      <c r="A1333" s="392"/>
      <c r="B1333" s="393" t="s">
        <v>91</v>
      </c>
      <c r="C1333" s="1090" t="s">
        <v>21</v>
      </c>
      <c r="D1333" s="1091"/>
      <c r="E1333" s="1091"/>
      <c r="F1333" s="1092"/>
      <c r="G1333" s="1093" t="s">
        <v>1</v>
      </c>
      <c r="H1333" s="1094">
        <f>VLOOKUP($A1327,'Result Entry'!$B$9:$EQ$108,3,0)</f>
        <v>0</v>
      </c>
      <c r="I1333" s="1094"/>
      <c r="J1333" s="1094"/>
      <c r="K1333" s="1094"/>
      <c r="L1333" s="1094"/>
      <c r="M1333" s="1095"/>
      <c r="N1333" s="1059"/>
    </row>
    <row r="1334" spans="1:14" s="114" customFormat="1" ht="19.5" customHeight="1">
      <c r="A1334" s="392"/>
      <c r="B1334" s="393" t="s">
        <v>91</v>
      </c>
      <c r="C1334" s="1096" t="s">
        <v>23</v>
      </c>
      <c r="D1334" s="1097"/>
      <c r="E1334" s="1097"/>
      <c r="F1334" s="1098"/>
      <c r="G1334" s="1099" t="s">
        <v>1</v>
      </c>
      <c r="H1334" s="1100">
        <f>VLOOKUP($A1327,'Result Entry'!$B$9:$EQ$108,6,0)</f>
        <v>0</v>
      </c>
      <c r="I1334" s="1100"/>
      <c r="J1334" s="1100"/>
      <c r="K1334" s="1100"/>
      <c r="L1334" s="1100"/>
      <c r="M1334" s="1101"/>
      <c r="N1334" s="1059"/>
    </row>
    <row r="1335" spans="1:14" s="114" customFormat="1" ht="19.5" customHeight="1">
      <c r="A1335" s="392"/>
      <c r="B1335" s="393" t="s">
        <v>91</v>
      </c>
      <c r="C1335" s="1096" t="s">
        <v>24</v>
      </c>
      <c r="D1335" s="1097"/>
      <c r="E1335" s="1097"/>
      <c r="F1335" s="1098"/>
      <c r="G1335" s="1099" t="s">
        <v>1</v>
      </c>
      <c r="H1335" s="1100">
        <f>VLOOKUP($A1327,'Result Entry'!$B$9:$EQ$108,7,0)</f>
        <v>0</v>
      </c>
      <c r="I1335" s="1100"/>
      <c r="J1335" s="1100"/>
      <c r="K1335" s="1100"/>
      <c r="L1335" s="1100"/>
      <c r="M1335" s="1101"/>
      <c r="N1335" s="1059"/>
    </row>
    <row r="1336" spans="1:14" s="114" customFormat="1" ht="19.5" customHeight="1">
      <c r="A1336" s="392"/>
      <c r="B1336" s="393" t="s">
        <v>91</v>
      </c>
      <c r="C1336" s="1096" t="s">
        <v>62</v>
      </c>
      <c r="D1336" s="1097"/>
      <c r="E1336" s="1097"/>
      <c r="F1336" s="1098"/>
      <c r="G1336" s="1099" t="s">
        <v>1</v>
      </c>
      <c r="H1336" s="1100">
        <f>VLOOKUP($A1327,'Result Entry'!$B$9:$EQ$108,8,0)</f>
        <v>0</v>
      </c>
      <c r="I1336" s="1100"/>
      <c r="J1336" s="1100"/>
      <c r="K1336" s="1100"/>
      <c r="L1336" s="1100"/>
      <c r="M1336" s="1101"/>
      <c r="N1336" s="1059"/>
    </row>
    <row r="1337" spans="1:14" s="114" customFormat="1" ht="19.5" customHeight="1">
      <c r="A1337" s="392"/>
      <c r="B1337" s="393" t="s">
        <v>91</v>
      </c>
      <c r="C1337" s="1096" t="s">
        <v>63</v>
      </c>
      <c r="D1337" s="1097"/>
      <c r="E1337" s="1097"/>
      <c r="F1337" s="1098"/>
      <c r="G1337" s="1099" t="s">
        <v>1</v>
      </c>
      <c r="H1337" s="1102" t="str">
        <f>CONCATENATE('Result Entry'!$F$4,'Result Entry'!$I$4)</f>
        <v>2(A)</v>
      </c>
      <c r="I1337" s="1100"/>
      <c r="J1337" s="1100"/>
      <c r="K1337" s="1100"/>
      <c r="L1337" s="1100"/>
      <c r="M1337" s="1101"/>
      <c r="N1337" s="1059"/>
    </row>
    <row r="1338" spans="1:14" s="114" customFormat="1" ht="19.5" customHeight="1" thickBot="1">
      <c r="A1338" s="392"/>
      <c r="B1338" s="393" t="s">
        <v>91</v>
      </c>
      <c r="C1338" s="1103" t="s">
        <v>26</v>
      </c>
      <c r="D1338" s="1104"/>
      <c r="E1338" s="1104"/>
      <c r="F1338" s="1105"/>
      <c r="G1338" s="1106" t="s">
        <v>1</v>
      </c>
      <c r="H1338" s="1107">
        <f>VLOOKUP($A1327,'Result Entry'!$B$9:$EQ$108,9,0)</f>
        <v>0</v>
      </c>
      <c r="I1338" s="1107"/>
      <c r="J1338" s="1107"/>
      <c r="K1338" s="1107"/>
      <c r="L1338" s="1107"/>
      <c r="M1338" s="1108"/>
      <c r="N1338" s="1059"/>
    </row>
    <row r="1339" spans="1:14" s="114" customFormat="1" ht="37.5" customHeight="1">
      <c r="A1339" s="392"/>
      <c r="B1339" s="394" t="s">
        <v>91</v>
      </c>
      <c r="C1339" s="1005" t="s">
        <v>64</v>
      </c>
      <c r="D1339" s="1038"/>
      <c r="E1339" s="498" t="str">
        <f>'Result Entry'!$K$6</f>
        <v>First Test</v>
      </c>
      <c r="F1339" s="499" t="str">
        <f>'Result Entry'!$L$6</f>
        <v>Second Test</v>
      </c>
      <c r="G1339" s="499" t="str">
        <f>'Result Entry'!$M$6</f>
        <v>Third Test</v>
      </c>
      <c r="H1339" s="1083" t="s">
        <v>65</v>
      </c>
      <c r="I1339" s="1085" t="s">
        <v>183</v>
      </c>
      <c r="J1339" s="493" t="s">
        <v>32</v>
      </c>
      <c r="K1339" s="1039" t="s">
        <v>112</v>
      </c>
      <c r="L1339" s="1040"/>
      <c r="M1339" s="1084" t="s">
        <v>113</v>
      </c>
      <c r="N1339" s="1059"/>
    </row>
    <row r="1340" spans="1:14" s="114" customFormat="1" ht="22.5" customHeight="1" thickBot="1">
      <c r="A1340" s="392"/>
      <c r="B1340" s="394" t="s">
        <v>91</v>
      </c>
      <c r="C1340" s="1041" t="s">
        <v>66</v>
      </c>
      <c r="D1340" s="1042"/>
      <c r="E1340" s="504">
        <f>'Result Entry'!$K$7</f>
        <v>10</v>
      </c>
      <c r="F1340" s="505">
        <f>'Result Entry'!$L$7</f>
        <v>10</v>
      </c>
      <c r="G1340" s="545">
        <f>'Result Entry'!$M$7</f>
        <v>10</v>
      </c>
      <c r="H1340" s="506">
        <f>'Result Entry'!$R$7</f>
        <v>70</v>
      </c>
      <c r="I1340" s="507">
        <f>SUM(E1340:H1340)</f>
        <v>100</v>
      </c>
      <c r="J1340" s="508">
        <f>'Result Entry'!$V$7</f>
        <v>100</v>
      </c>
      <c r="K1340" s="1043">
        <f>I1340+J1340</f>
        <v>200</v>
      </c>
      <c r="L1340" s="1044"/>
      <c r="M1340" s="1086" t="s">
        <v>36</v>
      </c>
      <c r="N1340" s="1059"/>
    </row>
    <row r="1341" spans="1:14" s="114" customFormat="1" ht="22.5" customHeight="1">
      <c r="A1341" s="392"/>
      <c r="B1341" s="394" t="s">
        <v>91</v>
      </c>
      <c r="C1341" s="1045" t="str">
        <f>'Result Entry'!$K$3</f>
        <v>Hindi</v>
      </c>
      <c r="D1341" s="1046"/>
      <c r="E1341" s="500">
        <f>IF(OR(C1341="",$I1332="NSO"),"",VLOOKUP($A1327,'Result Entry'!$B$9:$EQ$108,10,0))</f>
        <v>0</v>
      </c>
      <c r="F1341" s="501">
        <f>IF(OR(C1341="",$I1332="NSO"),"",VLOOKUP($A1327,'Result Entry'!$B$9:$EQ$108,11,0))</f>
        <v>0</v>
      </c>
      <c r="G1341" s="544">
        <f>IF(OR(C1341="",$I1332="NSO"),"",VLOOKUP($A1327,'Result Entry'!$B$9:$EQ$108,12,0))</f>
        <v>0</v>
      </c>
      <c r="H1341" s="494">
        <f>IF(OR(C1341="",$I1332="NSO"),"",VLOOKUP($A1327,'Result Entry'!$B$9:$EQ$108,17,0))</f>
        <v>0</v>
      </c>
      <c r="I1341" s="395">
        <f t="shared" ref="I1341:I1345" si="102">SUM(E1341:H1341)</f>
        <v>0</v>
      </c>
      <c r="J1341" s="495">
        <f>IF(OR(C1341="",$I1332="NSO"),"",VLOOKUP($A1327,'Result Entry'!$B$9:$EQ$108,21,0))</f>
        <v>0</v>
      </c>
      <c r="K1341" s="1047">
        <f>SUM(I1341,J1341)</f>
        <v>0</v>
      </c>
      <c r="L1341" s="1048"/>
      <c r="M1341" s="396" t="str">
        <f>IF(OR(C1341="",$I1332="NSO"),"",VLOOKUP($A1327,'Result Entry'!$B$9:$EQ$108,24,0))</f>
        <v/>
      </c>
      <c r="N1341" s="1059"/>
    </row>
    <row r="1342" spans="1:14" s="114" customFormat="1" ht="22.5" customHeight="1">
      <c r="A1342" s="392"/>
      <c r="B1342" s="394" t="s">
        <v>91</v>
      </c>
      <c r="C1342" s="990" t="str">
        <f>'Result Entry'!$Z$3</f>
        <v>Mathematics</v>
      </c>
      <c r="D1342" s="1049"/>
      <c r="E1342" s="502">
        <f>IF(OR(C1342="",$I1332="NSO"),"",VLOOKUP($A1327,'Result Entry'!$B$9:$EQ$108,25,0))</f>
        <v>0</v>
      </c>
      <c r="F1342" s="503">
        <f>IF(OR(C1342="",$I1332="NSO"),"",VLOOKUP($A1327,'Result Entry'!$B$9:$EQ$108,26,0))</f>
        <v>0</v>
      </c>
      <c r="G1342" s="542">
        <f>IF(OR(C1342="",$I1332="NSO"),"",VLOOKUP($A1327,'Result Entry'!$B$9:$EQ$108,27,0))</f>
        <v>0</v>
      </c>
      <c r="H1342" s="494">
        <f>IF(OR(C1342="",$I1332="NSO"),"",VLOOKUP($A1327,'Result Entry'!$B$9:$EQ$108,32,0))</f>
        <v>0</v>
      </c>
      <c r="I1342" s="395">
        <f t="shared" si="102"/>
        <v>0</v>
      </c>
      <c r="J1342" s="495">
        <f>IF(OR(C1342="",$I1332="NSO"),"",VLOOKUP($A1327,'Result Entry'!$B$9:$EQ$108,36,0))</f>
        <v>0</v>
      </c>
      <c r="K1342" s="1050">
        <f t="shared" ref="K1342:K1347" si="103">SUM(I1342,J1342)</f>
        <v>0</v>
      </c>
      <c r="L1342" s="1051"/>
      <c r="M1342" s="396" t="str">
        <f>IF(OR(C1342="",$I1332="NSO"),"",VLOOKUP($A1327,'Result Entry'!$B$9:$EQ$108,39,0))</f>
        <v/>
      </c>
      <c r="N1342" s="1059"/>
    </row>
    <row r="1343" spans="1:14" s="114" customFormat="1" ht="22.5" customHeight="1" thickBot="1">
      <c r="A1343" s="392"/>
      <c r="B1343" s="394" t="s">
        <v>91</v>
      </c>
      <c r="C1343" s="1052" t="str">
        <f>'Result Entry'!$BD$3</f>
        <v>Env. Study</v>
      </c>
      <c r="D1343" s="1053"/>
      <c r="E1343" s="509">
        <f>IF(OR(C1343="",$I1332="NSO"),"",VLOOKUP($A1327,'Result Entry'!$B$9:$EQ$108,55,0))</f>
        <v>0</v>
      </c>
      <c r="F1343" s="510">
        <f>IF(OR(C1343="",$I1332="NSO"),"",VLOOKUP($A1327,'Result Entry'!$B$9:$EQ$108,56,0))</f>
        <v>0</v>
      </c>
      <c r="G1343" s="511">
        <f>IF(OR(C1343="",$I1332="NSO"),"",VLOOKUP($A1327,'Result Entry'!$B$9:$EQ$108,57,0))</f>
        <v>0</v>
      </c>
      <c r="H1343" s="512">
        <f>IF(OR(C1341="",$I1332="NSO"),"",VLOOKUP($A1327,'Result Entry'!$B$9:$EQ$108,62,0))</f>
        <v>0</v>
      </c>
      <c r="I1343" s="513">
        <f t="shared" si="102"/>
        <v>0</v>
      </c>
      <c r="J1343" s="514">
        <f>IF(OR(C1342="",$I1332="NSO"),"",VLOOKUP($A1327,'Result Entry'!$B$9:$EQ$108,66,0))</f>
        <v>0</v>
      </c>
      <c r="K1343" s="1054">
        <f t="shared" si="103"/>
        <v>0</v>
      </c>
      <c r="L1343" s="1055"/>
      <c r="M1343" s="515" t="str">
        <f>IF(OR(C1342="",$I1332="NSO"),"",VLOOKUP($A1327,'Result Entry'!$B$9:$EQ$108,69,0))</f>
        <v/>
      </c>
      <c r="N1343" s="1059"/>
    </row>
    <row r="1344" spans="1:14" s="114" customFormat="1" ht="22.5" customHeight="1">
      <c r="A1344" s="392"/>
      <c r="B1344" s="394" t="s">
        <v>91</v>
      </c>
      <c r="C1344" s="1016" t="s">
        <v>66</v>
      </c>
      <c r="D1344" s="1017"/>
      <c r="E1344" s="519">
        <f>'Result Entry'!$AO$7</f>
        <v>5</v>
      </c>
      <c r="F1344" s="520">
        <f>'Result Entry'!$AP$7</f>
        <v>5</v>
      </c>
      <c r="G1344" s="541">
        <f>'Result Entry'!$AQ$7</f>
        <v>5</v>
      </c>
      <c r="H1344" s="521">
        <f>'Result Entry'!$AV$7</f>
        <v>35</v>
      </c>
      <c r="I1344" s="522">
        <f t="shared" si="102"/>
        <v>50</v>
      </c>
      <c r="J1344" s="523">
        <f>'Result Entry'!$AZ$7</f>
        <v>50</v>
      </c>
      <c r="K1344" s="1018">
        <f t="shared" si="103"/>
        <v>100</v>
      </c>
      <c r="L1344" s="1019"/>
      <c r="M1344" s="1087" t="s">
        <v>36</v>
      </c>
      <c r="N1344" s="1059"/>
    </row>
    <row r="1345" spans="1:14" s="114" customFormat="1" ht="22.5" customHeight="1" thickBot="1">
      <c r="A1345" s="392"/>
      <c r="B1345" s="394" t="s">
        <v>91</v>
      </c>
      <c r="C1345" s="1012" t="str">
        <f>'Result Entry'!$AO$3</f>
        <v>English</v>
      </c>
      <c r="D1345" s="1013"/>
      <c r="E1345" s="517">
        <f>IF(OR(C1345="",$I1332="NSO"),"",VLOOKUP($A1327,'Result Entry'!$B$9:$EQ$108,40,0))</f>
        <v>0</v>
      </c>
      <c r="F1345" s="518">
        <f>IF(OR(C1345="",$I1332="NSO"),"",VLOOKUP($A1327,'Result Entry'!$B$9:$EQ$108,41,0))</f>
        <v>0</v>
      </c>
      <c r="G1345" s="546">
        <f>IF(OR(C1345="",$I1332="NSO"),"",VLOOKUP($A1327,'Result Entry'!$B$9:$EQ$108,42,0))</f>
        <v>0</v>
      </c>
      <c r="H1345" s="401">
        <f>IF(OR(C1345="",$I1332="NSO"),"",VLOOKUP($A1327,'Result Entry'!$B$9:$EQ$108,47,0))</f>
        <v>0</v>
      </c>
      <c r="I1345" s="496">
        <f t="shared" si="102"/>
        <v>0</v>
      </c>
      <c r="J1345" s="497">
        <f>IF(OR(C1345="",$I1332="NSO"),"",VLOOKUP($A1327,'Result Entry'!$B$9:$EQ$108,51,0))</f>
        <v>0</v>
      </c>
      <c r="K1345" s="1014">
        <f t="shared" si="103"/>
        <v>0</v>
      </c>
      <c r="L1345" s="1015"/>
      <c r="M1345" s="516" t="str">
        <f>IF(OR(C1345="",$I1332="NSO"),"",VLOOKUP($A1327,'Result Entry'!$B$9:$EQ$108,54,0))</f>
        <v/>
      </c>
      <c r="N1345" s="1059"/>
    </row>
    <row r="1346" spans="1:14" s="114" customFormat="1" ht="22.5" customHeight="1">
      <c r="A1346" s="392"/>
      <c r="B1346" s="394" t="s">
        <v>91</v>
      </c>
      <c r="C1346" s="1016" t="s">
        <v>66</v>
      </c>
      <c r="D1346" s="1017"/>
      <c r="E1346" s="519">
        <f>'Result Entry'!$BS$7</f>
        <v>10</v>
      </c>
      <c r="F1346" s="520">
        <f>'Result Entry'!$BT$7</f>
        <v>10</v>
      </c>
      <c r="G1346" s="541">
        <f>'Result Entry'!$BU$7</f>
        <v>10</v>
      </c>
      <c r="H1346" s="521">
        <f>'Result Entry'!$BZ$7</f>
        <v>70</v>
      </c>
      <c r="I1346" s="522">
        <f>SUM(E1346:H1346)</f>
        <v>100</v>
      </c>
      <c r="J1346" s="523">
        <f>'Result Entry'!$CD$7</f>
        <v>100</v>
      </c>
      <c r="K1346" s="1018">
        <f t="shared" si="103"/>
        <v>200</v>
      </c>
      <c r="L1346" s="1019"/>
      <c r="M1346" s="1087" t="s">
        <v>36</v>
      </c>
      <c r="N1346" s="1059"/>
    </row>
    <row r="1347" spans="1:14" s="114" customFormat="1" ht="22.5" customHeight="1" thickBot="1">
      <c r="A1347" s="392"/>
      <c r="B1347" s="394" t="s">
        <v>91</v>
      </c>
      <c r="C1347" s="1012" t="str">
        <f>'Result Entry'!$BS$3</f>
        <v>Sanskrit/Urdu</v>
      </c>
      <c r="D1347" s="1013"/>
      <c r="E1347" s="517">
        <f>IF(OR(C1347="",$I1332="NSO"),"",VLOOKUP($A1327,'Result Entry'!$B$9:$EQ$108,70,0))</f>
        <v>0</v>
      </c>
      <c r="F1347" s="518">
        <f>IF(OR(C1347="",$I1332="NSO"),"",VLOOKUP($A1327,'Result Entry'!$B$9:$EQ$108,71,0))</f>
        <v>0</v>
      </c>
      <c r="G1347" s="546">
        <f>IF(OR(C1347="",$I1332="NSO"),"",VLOOKUP($A1327,'Result Entry'!$B$9:$EQ$108,72,0))</f>
        <v>0</v>
      </c>
      <c r="H1347" s="401">
        <f>IF(OR(C1347="",$I1332="NSO"),"",VLOOKUP($A1327,'Result Entry'!$B$9:$EQ$108,77,0))</f>
        <v>0</v>
      </c>
      <c r="I1347" s="496">
        <f t="shared" ref="I1347" si="104">SUM(E1347:H1347)</f>
        <v>0</v>
      </c>
      <c r="J1347" s="497">
        <f>IF(OR(C1347="",$I1332="NSO"),"",VLOOKUP($A1327,'Result Entry'!$B$9:$EQ$108,81,0))</f>
        <v>0</v>
      </c>
      <c r="K1347" s="1014">
        <f t="shared" si="103"/>
        <v>0</v>
      </c>
      <c r="L1347" s="1015"/>
      <c r="M1347" s="516" t="str">
        <f>IF(OR(C1347="",$I1332="NSO"),"",VLOOKUP($A1327,'Result Entry'!$B$9:$EQ$108,84,0))</f>
        <v/>
      </c>
      <c r="N1347" s="1059"/>
    </row>
    <row r="1348" spans="1:14" s="114" customFormat="1" ht="14.25" customHeight="1" thickBot="1">
      <c r="A1348" s="392"/>
      <c r="B1348" s="394" t="s">
        <v>91</v>
      </c>
      <c r="C1348" s="1020"/>
      <c r="D1348" s="1021"/>
      <c r="E1348" s="1021"/>
      <c r="F1348" s="1021"/>
      <c r="G1348" s="1021"/>
      <c r="H1348" s="1021"/>
      <c r="I1348" s="1021"/>
      <c r="J1348" s="1021"/>
      <c r="K1348" s="1021"/>
      <c r="L1348" s="1021"/>
      <c r="M1348" s="1022"/>
      <c r="N1348" s="1059"/>
    </row>
    <row r="1349" spans="1:14" s="114" customFormat="1" ht="39" customHeight="1">
      <c r="A1349" s="392"/>
      <c r="B1349" s="394" t="s">
        <v>91</v>
      </c>
      <c r="C1349" s="1023" t="s">
        <v>114</v>
      </c>
      <c r="D1349" s="1024"/>
      <c r="E1349" s="1025"/>
      <c r="F1349" s="1029" t="s">
        <v>115</v>
      </c>
      <c r="G1349" s="1029"/>
      <c r="H1349" s="1030" t="s">
        <v>116</v>
      </c>
      <c r="I1349" s="1031"/>
      <c r="J1349" s="397" t="s">
        <v>51</v>
      </c>
      <c r="K1349" s="524" t="s">
        <v>117</v>
      </c>
      <c r="L1349" s="543" t="s">
        <v>49</v>
      </c>
      <c r="M1349" s="1089" t="s">
        <v>53</v>
      </c>
      <c r="N1349" s="1059"/>
    </row>
    <row r="1350" spans="1:14" s="114" customFormat="1" ht="18.75" customHeight="1" thickBot="1">
      <c r="A1350" s="392"/>
      <c r="B1350" s="394" t="s">
        <v>91</v>
      </c>
      <c r="C1350" s="1026"/>
      <c r="D1350" s="1027"/>
      <c r="E1350" s="1028"/>
      <c r="F1350" s="1109">
        <f>IF(OR($I1332="",$I1332="NSO"),"",VLOOKUP($A1327,'Result Entry'!$B$9:$EQ$108,120,0))</f>
        <v>900</v>
      </c>
      <c r="G1350" s="1110"/>
      <c r="H1350" s="1109">
        <f>IF(OR($I1332="",$I1332="NSO"),"",VLOOKUP($A1327,'Result Entry'!$B$9:$EQ$108,121,0))</f>
        <v>0</v>
      </c>
      <c r="I1350" s="1110"/>
      <c r="J1350" s="1111">
        <f>IF(OR($I1332="",$I1332="NSO"),"",VLOOKUP($A1327,'Result Entry'!$B$9:$EQ$108,122,0))</f>
        <v>0</v>
      </c>
      <c r="K1350" s="1112" t="str">
        <f>IF(OR($I1332="",$I1332="NSO"),"",VLOOKUP($A1327,'Result Entry'!$B$9:$EQ$108,123,0))</f>
        <v/>
      </c>
      <c r="L1350" s="1088" t="str">
        <f>IF(OR($I1332="",$I1332="NSO"),"",VLOOKUP($A1327,'Result Entry'!$B$9:$EQ$108,124,0))</f>
        <v/>
      </c>
      <c r="M1350" s="1113" t="str">
        <f>IF(OR($I1332="",$I1332="NSO"),"",VLOOKUP($A1327,'Result Entry'!$B$9:$EQ$108,126,0))</f>
        <v/>
      </c>
      <c r="N1350" s="1059"/>
    </row>
    <row r="1351" spans="1:14" s="114" customFormat="1" ht="18.75" customHeight="1" thickBot="1">
      <c r="A1351" s="392"/>
      <c r="B1351" s="393" t="s">
        <v>91</v>
      </c>
      <c r="C1351" s="1032"/>
      <c r="D1351" s="1033"/>
      <c r="E1351" s="1033"/>
      <c r="F1351" s="1033"/>
      <c r="G1351" s="1033"/>
      <c r="H1351" s="1034"/>
      <c r="I1351" s="1150" t="s">
        <v>71</v>
      </c>
      <c r="J1351" s="1151"/>
      <c r="K1351" s="1152">
        <f>IF(OR($I1332="",$I1332="NSO"),"",VLOOKUP($A1327,'Result Entry'!$B$9:$EQ$108,117,0))</f>
        <v>0</v>
      </c>
      <c r="L1351" s="1153" t="s">
        <v>90</v>
      </c>
      <c r="M1351" s="1154"/>
      <c r="N1351" s="1059"/>
    </row>
    <row r="1352" spans="1:14" s="114" customFormat="1" ht="18.75" customHeight="1" thickBot="1">
      <c r="A1352" s="392"/>
      <c r="B1352" s="393" t="s">
        <v>91</v>
      </c>
      <c r="C1352" s="1035" t="s">
        <v>70</v>
      </c>
      <c r="D1352" s="1036"/>
      <c r="E1352" s="1036"/>
      <c r="F1352" s="1036"/>
      <c r="G1352" s="1036"/>
      <c r="H1352" s="1037"/>
      <c r="I1352" s="1155" t="s">
        <v>72</v>
      </c>
      <c r="J1352" s="1156"/>
      <c r="K1352" s="1157">
        <f>IF(OR($I1332="",$I1332="NSO"),"",VLOOKUP($A1327,'Result Entry'!$B$9:$EQ$108,118,0))</f>
        <v>0</v>
      </c>
      <c r="L1352" s="1158" t="str">
        <f>IF(OR($I1332="",$I1332="NSO"),"",VLOOKUP($A1327,'Result Entry'!$B$9:$EQ$108,119,0))</f>
        <v/>
      </c>
      <c r="M1352" s="1159"/>
      <c r="N1352" s="1059"/>
    </row>
    <row r="1353" spans="1:14" s="114" customFormat="1" ht="18.75" customHeight="1" thickBot="1">
      <c r="A1353" s="392"/>
      <c r="B1353" s="393" t="s">
        <v>91</v>
      </c>
      <c r="C1353" s="981" t="s">
        <v>64</v>
      </c>
      <c r="D1353" s="982"/>
      <c r="E1353" s="983"/>
      <c r="F1353" s="984" t="s">
        <v>67</v>
      </c>
      <c r="G1353" s="985"/>
      <c r="H1353" s="398" t="s">
        <v>57</v>
      </c>
      <c r="I1353" s="986" t="s">
        <v>73</v>
      </c>
      <c r="J1353" s="987"/>
      <c r="K1353" s="988">
        <f>IF(OR($I1332="",$I1332="NSO"),"",VLOOKUP($A1327,'Result Entry'!$B$9:$EQ$108,127,0))</f>
        <v>0</v>
      </c>
      <c r="L1353" s="988"/>
      <c r="M1353" s="989"/>
      <c r="N1353" s="1059"/>
    </row>
    <row r="1354" spans="1:14" s="114" customFormat="1" ht="18.75" customHeight="1">
      <c r="A1354" s="392"/>
      <c r="B1354" s="393" t="s">
        <v>91</v>
      </c>
      <c r="C1354" s="1096" t="str">
        <f>'Result Entry'!$CH$3</f>
        <v>WORK EXP.</v>
      </c>
      <c r="D1354" s="1097"/>
      <c r="E1354" s="1125"/>
      <c r="F1354" s="1115" t="str">
        <f>IF(OR(C1354="",$I1332="NSO"),"",VLOOKUP($A1327,'Result Entry'!$B$9:$EQ$108,134,0))</f>
        <v>0/100</v>
      </c>
      <c r="G1354" s="1125"/>
      <c r="H1354" s="1126" t="str">
        <f>IF(OR(C1354="",$I1332="NSO"),"",VLOOKUP($A1327,'Result Entry'!$B$9:$EQ$108,92,0))</f>
        <v/>
      </c>
      <c r="I1354" s="991" t="s">
        <v>93</v>
      </c>
      <c r="J1354" s="992"/>
      <c r="K1354" s="993">
        <f>'Result Entry'!$U$2</f>
        <v>45070</v>
      </c>
      <c r="L1354" s="994"/>
      <c r="M1354" s="995"/>
      <c r="N1354" s="1059"/>
    </row>
    <row r="1355" spans="1:14" s="114" customFormat="1" ht="18.75" customHeight="1">
      <c r="A1355" s="392"/>
      <c r="B1355" s="393" t="s">
        <v>91</v>
      </c>
      <c r="C1355" s="1096" t="str">
        <f>'Result Entry'!$CP$3</f>
        <v>ART EDU.</v>
      </c>
      <c r="D1355" s="1097"/>
      <c r="E1355" s="1125"/>
      <c r="F1355" s="1115" t="str">
        <f>IF(OR(C1355="",$I1332="NSO"),"",VLOOKUP($A1327,'Result Entry'!$B$9:$EQ$108,138,0))</f>
        <v>0/100</v>
      </c>
      <c r="G1355" s="1125"/>
      <c r="H1355" s="1127" t="str">
        <f>IF(OR(C1355="",$I1332="NSO"),"",VLOOKUP($A1327,'Result Entry'!$B$9:$EQ$108,100,0))</f>
        <v/>
      </c>
      <c r="I1355" s="996"/>
      <c r="J1355" s="997"/>
      <c r="K1355" s="997"/>
      <c r="L1355" s="997"/>
      <c r="M1355" s="998"/>
      <c r="N1355" s="1059"/>
    </row>
    <row r="1356" spans="1:14" s="114" customFormat="1" ht="18.75" customHeight="1">
      <c r="A1356" s="392"/>
      <c r="B1356" s="393"/>
      <c r="C1356" s="1096" t="str">
        <f>'Result Entry'!$CX$3</f>
        <v>H&amp;P. EDU.</v>
      </c>
      <c r="D1356" s="1097"/>
      <c r="E1356" s="1125"/>
      <c r="F1356" s="1115" t="str">
        <f>IF(OR(C1356="",$I1332="NSO"),"",VLOOKUP($A1327,'Result Entry'!$B$9:$EQ$108,142,0))</f>
        <v>0/100</v>
      </c>
      <c r="G1356" s="1125"/>
      <c r="H1356" s="1127" t="str">
        <f>IF(OR(C1356="",$I1332="NSO"),"",VLOOKUP($A1327,'Result Entry'!$B$9:$EQ$108,108,0))</f>
        <v/>
      </c>
      <c r="I1356" s="999"/>
      <c r="J1356" s="1000"/>
      <c r="K1356" s="1000"/>
      <c r="L1356" s="1000"/>
      <c r="M1356" s="1001"/>
      <c r="N1356" s="1059"/>
    </row>
    <row r="1357" spans="1:14" s="114" customFormat="1" ht="23.25" customHeight="1" thickBot="1">
      <c r="A1357" s="392"/>
      <c r="B1357" s="393" t="s">
        <v>91</v>
      </c>
      <c r="C1357" s="1128">
        <f>'Result Entry'!$DF$3</f>
        <v>0</v>
      </c>
      <c r="D1357" s="1129"/>
      <c r="E1357" s="1130"/>
      <c r="F1357" s="1115" t="str">
        <f>IF(OR(C1357="",$I1332="NSO"),"",VLOOKUP($A1327,'Result Entry'!$B$9:$EQ$108,146,0))</f>
        <v>0/0</v>
      </c>
      <c r="G1357" s="1125"/>
      <c r="H1357" s="1131" t="str">
        <f>IF(OR(C1357="",$I1332="NSO"),"",VLOOKUP($A1327,'Result Entry'!$B$9:$EQ$108,116,0))</f>
        <v/>
      </c>
      <c r="I1357" s="1135" t="s">
        <v>86</v>
      </c>
      <c r="J1357" s="1136"/>
      <c r="K1357" s="1137"/>
      <c r="L1357" s="1138"/>
      <c r="M1357" s="1139"/>
      <c r="N1357" s="1059"/>
    </row>
    <row r="1358" spans="1:14" s="114" customFormat="1" ht="23.25" customHeight="1">
      <c r="A1358" s="392"/>
      <c r="B1358" s="393" t="s">
        <v>91</v>
      </c>
      <c r="C1358" s="1005" t="s">
        <v>74</v>
      </c>
      <c r="D1358" s="1006"/>
      <c r="E1358" s="1006"/>
      <c r="F1358" s="1006"/>
      <c r="G1358" s="1006"/>
      <c r="H1358" s="1007"/>
      <c r="I1358" s="1143" t="s">
        <v>184</v>
      </c>
      <c r="J1358" s="1144"/>
      <c r="K1358" s="1140"/>
      <c r="L1358" s="1141"/>
      <c r="M1358" s="1142"/>
      <c r="N1358" s="1059"/>
    </row>
    <row r="1359" spans="1:14" s="114" customFormat="1" ht="23.25" customHeight="1">
      <c r="A1359" s="392"/>
      <c r="B1359" s="393" t="s">
        <v>91</v>
      </c>
      <c r="C1359" s="399" t="s">
        <v>37</v>
      </c>
      <c r="D1359" s="1008" t="s">
        <v>80</v>
      </c>
      <c r="E1359" s="1009"/>
      <c r="F1359" s="1008" t="s">
        <v>81</v>
      </c>
      <c r="G1359" s="1010"/>
      <c r="H1359" s="1011"/>
      <c r="I1359" s="1145" t="s">
        <v>185</v>
      </c>
      <c r="J1359" s="1146"/>
      <c r="K1359" s="1002"/>
      <c r="L1359" s="1003"/>
      <c r="M1359" s="1004"/>
      <c r="N1359" s="1059"/>
    </row>
    <row r="1360" spans="1:14" s="114" customFormat="1" ht="18.75" customHeight="1">
      <c r="A1360" s="392"/>
      <c r="B1360" s="393" t="s">
        <v>91</v>
      </c>
      <c r="C1360" s="1114" t="s">
        <v>75</v>
      </c>
      <c r="D1360" s="1115" t="s">
        <v>164</v>
      </c>
      <c r="E1360" s="1116"/>
      <c r="F1360" s="1115" t="s">
        <v>82</v>
      </c>
      <c r="G1360" s="1117"/>
      <c r="H1360" s="1118"/>
      <c r="I1360" s="971" t="s">
        <v>87</v>
      </c>
      <c r="J1360" s="972"/>
      <c r="K1360" s="972"/>
      <c r="L1360" s="972"/>
      <c r="M1360" s="973"/>
      <c r="N1360" s="1059"/>
    </row>
    <row r="1361" spans="1:14" s="114" customFormat="1" ht="18.75" customHeight="1">
      <c r="A1361" s="392"/>
      <c r="B1361" s="393" t="s">
        <v>91</v>
      </c>
      <c r="C1361" s="1119" t="s">
        <v>76</v>
      </c>
      <c r="D1361" s="1115" t="s">
        <v>165</v>
      </c>
      <c r="E1361" s="1116"/>
      <c r="F1361" s="1115" t="s">
        <v>83</v>
      </c>
      <c r="G1361" s="1117"/>
      <c r="H1361" s="1118"/>
      <c r="I1361" s="974"/>
      <c r="J1361" s="975"/>
      <c r="K1361" s="975"/>
      <c r="L1361" s="975"/>
      <c r="M1361" s="976"/>
      <c r="N1361" s="1059"/>
    </row>
    <row r="1362" spans="1:14" s="114" customFormat="1" ht="18.75" customHeight="1">
      <c r="A1362" s="392"/>
      <c r="B1362" s="393" t="s">
        <v>91</v>
      </c>
      <c r="C1362" s="1119" t="s">
        <v>78</v>
      </c>
      <c r="D1362" s="1115" t="s">
        <v>166</v>
      </c>
      <c r="E1362" s="1116"/>
      <c r="F1362" s="1115" t="s">
        <v>84</v>
      </c>
      <c r="G1362" s="1117"/>
      <c r="H1362" s="1118"/>
      <c r="I1362" s="974"/>
      <c r="J1362" s="975"/>
      <c r="K1362" s="975"/>
      <c r="L1362" s="975"/>
      <c r="M1362" s="976"/>
      <c r="N1362" s="1059"/>
    </row>
    <row r="1363" spans="1:14" s="114" customFormat="1" ht="18.75" customHeight="1">
      <c r="A1363" s="392"/>
      <c r="B1363" s="393" t="s">
        <v>91</v>
      </c>
      <c r="C1363" s="1119" t="s">
        <v>77</v>
      </c>
      <c r="D1363" s="1115" t="s">
        <v>167</v>
      </c>
      <c r="E1363" s="1116"/>
      <c r="F1363" s="1115" t="s">
        <v>169</v>
      </c>
      <c r="G1363" s="1117"/>
      <c r="H1363" s="1118"/>
      <c r="I1363" s="977"/>
      <c r="J1363" s="978"/>
      <c r="K1363" s="978"/>
      <c r="L1363" s="978"/>
      <c r="M1363" s="979"/>
      <c r="N1363" s="1059"/>
    </row>
    <row r="1364" spans="1:14" s="114" customFormat="1" ht="18.75" customHeight="1" thickBot="1">
      <c r="A1364" s="392"/>
      <c r="B1364" s="400" t="s">
        <v>91</v>
      </c>
      <c r="C1364" s="1120" t="s">
        <v>79</v>
      </c>
      <c r="D1364" s="1121" t="s">
        <v>168</v>
      </c>
      <c r="E1364" s="1122"/>
      <c r="F1364" s="1121" t="s">
        <v>85</v>
      </c>
      <c r="G1364" s="1123"/>
      <c r="H1364" s="1124"/>
      <c r="I1364" s="1132" t="s">
        <v>118</v>
      </c>
      <c r="J1364" s="1133"/>
      <c r="K1364" s="1133"/>
      <c r="L1364" s="1133"/>
      <c r="M1364" s="1134"/>
      <c r="N1364" s="1059"/>
    </row>
    <row r="1365" spans="1:14" s="114" customFormat="1" ht="11.25" customHeight="1" thickBot="1">
      <c r="A1365" s="980"/>
      <c r="B1365" s="980"/>
      <c r="C1365" s="980"/>
      <c r="D1365" s="980"/>
      <c r="E1365" s="980"/>
      <c r="F1365" s="980"/>
      <c r="G1365" s="980"/>
      <c r="H1365" s="980"/>
      <c r="I1365" s="980"/>
      <c r="J1365" s="980"/>
      <c r="K1365" s="980"/>
      <c r="L1365" s="980"/>
      <c r="M1365" s="980"/>
      <c r="N1365" s="1059"/>
    </row>
    <row r="1366" spans="1:14" s="391" customFormat="1" ht="25.5" customHeight="1" thickBot="1">
      <c r="A1366" s="403">
        <f>A1327+1</f>
        <v>36</v>
      </c>
      <c r="B1366" s="1056" t="str">
        <f>B1327</f>
        <v>Department Of Sanskrit Education, Rajasthan</v>
      </c>
      <c r="C1366" s="1057"/>
      <c r="D1366" s="1057"/>
      <c r="E1366" s="1057"/>
      <c r="F1366" s="1057"/>
      <c r="G1366" s="1057"/>
      <c r="H1366" s="1057"/>
      <c r="I1366" s="1057"/>
      <c r="J1366" s="1057"/>
      <c r="K1366" s="1057"/>
      <c r="L1366" s="1057"/>
      <c r="M1366" s="1058"/>
      <c r="N1366" s="1059"/>
    </row>
    <row r="1367" spans="1:14" ht="60" customHeight="1">
      <c r="A1367" s="15"/>
      <c r="B1367" s="1060">
        <f>IF(I1371&gt;0,CONCATENATE(C1371,I1371),0)</f>
        <v>0</v>
      </c>
      <c r="C1367" s="1062"/>
      <c r="D1367" s="1064" t="str">
        <f>Master!$E$8</f>
        <v>Govt.Sr.Sec.Sch. Raimalwada</v>
      </c>
      <c r="E1367" s="1065"/>
      <c r="F1367" s="1065"/>
      <c r="G1367" s="1065"/>
      <c r="H1367" s="1065"/>
      <c r="I1367" s="1065"/>
      <c r="J1367" s="1065"/>
      <c r="K1367" s="1065"/>
      <c r="L1367" s="1065"/>
      <c r="M1367" s="1066"/>
      <c r="N1367" s="1059"/>
    </row>
    <row r="1368" spans="1:14" ht="35.25" customHeight="1" thickBot="1">
      <c r="A1368" s="15"/>
      <c r="B1368" s="1061"/>
      <c r="C1368" s="1063"/>
      <c r="D1368" s="1067" t="str">
        <f>Master!$E$11</f>
        <v>P.S.-Bapini (Jodhpur)</v>
      </c>
      <c r="E1368" s="1067"/>
      <c r="F1368" s="1067"/>
      <c r="G1368" s="1067"/>
      <c r="H1368" s="1067"/>
      <c r="I1368" s="1067"/>
      <c r="J1368" s="1067"/>
      <c r="K1368" s="1067"/>
      <c r="L1368" s="1067"/>
      <c r="M1368" s="1068"/>
      <c r="N1368" s="1059"/>
    </row>
    <row r="1369" spans="1:14" ht="31.5" customHeight="1">
      <c r="A1369" s="15"/>
      <c r="B1369" s="402"/>
      <c r="C1369" s="1069" t="s">
        <v>60</v>
      </c>
      <c r="D1369" s="1070"/>
      <c r="E1369" s="1070"/>
      <c r="F1369" s="1070"/>
      <c r="G1369" s="1070"/>
      <c r="H1369" s="1070"/>
      <c r="I1369" s="1071"/>
      <c r="J1369" s="1072" t="s">
        <v>88</v>
      </c>
      <c r="K1369" s="1072"/>
      <c r="L1369" s="1073">
        <f>Master!$E$14</f>
        <v>810000000</v>
      </c>
      <c r="M1369" s="1074"/>
      <c r="N1369" s="1059"/>
    </row>
    <row r="1370" spans="1:14" ht="18" customHeight="1" thickBot="1">
      <c r="A1370" s="15"/>
      <c r="B1370" s="188"/>
      <c r="C1370" s="1069"/>
      <c r="D1370" s="1070"/>
      <c r="E1370" s="1070"/>
      <c r="F1370" s="1070"/>
      <c r="G1370" s="1070"/>
      <c r="H1370" s="1070"/>
      <c r="I1370" s="1071"/>
      <c r="J1370" s="1075" t="s">
        <v>61</v>
      </c>
      <c r="K1370" s="1076"/>
      <c r="L1370" s="1079" t="str">
        <f>Master!$E$6</f>
        <v>2022-23</v>
      </c>
      <c r="M1370" s="1080"/>
      <c r="N1370" s="1059"/>
    </row>
    <row r="1371" spans="1:14" ht="20.25" customHeight="1" thickBot="1">
      <c r="A1371" s="15"/>
      <c r="B1371" s="188"/>
      <c r="C1371" s="1160" t="s">
        <v>119</v>
      </c>
      <c r="D1371" s="1161"/>
      <c r="E1371" s="1161"/>
      <c r="F1371" s="1161"/>
      <c r="G1371" s="1161"/>
      <c r="H1371" s="1161"/>
      <c r="I1371" s="1162">
        <f>VLOOKUP($A1366,'Result Entry'!$B$9:$F$108,5,0)</f>
        <v>0</v>
      </c>
      <c r="J1371" s="1077"/>
      <c r="K1371" s="1078"/>
      <c r="L1371" s="1081"/>
      <c r="M1371" s="1082"/>
      <c r="N1371" s="1059"/>
    </row>
    <row r="1372" spans="1:14" s="114" customFormat="1" ht="19.5" customHeight="1">
      <c r="A1372" s="392"/>
      <c r="B1372" s="393" t="s">
        <v>91</v>
      </c>
      <c r="C1372" s="1090" t="s">
        <v>21</v>
      </c>
      <c r="D1372" s="1091"/>
      <c r="E1372" s="1091"/>
      <c r="F1372" s="1092"/>
      <c r="G1372" s="1093" t="s">
        <v>1</v>
      </c>
      <c r="H1372" s="1094">
        <f>VLOOKUP($A1366,'Result Entry'!$B$9:$EQ$108,3,0)</f>
        <v>0</v>
      </c>
      <c r="I1372" s="1094"/>
      <c r="J1372" s="1094"/>
      <c r="K1372" s="1094"/>
      <c r="L1372" s="1094"/>
      <c r="M1372" s="1095"/>
      <c r="N1372" s="1059"/>
    </row>
    <row r="1373" spans="1:14" s="114" customFormat="1" ht="19.5" customHeight="1">
      <c r="A1373" s="392"/>
      <c r="B1373" s="393" t="s">
        <v>91</v>
      </c>
      <c r="C1373" s="1096" t="s">
        <v>23</v>
      </c>
      <c r="D1373" s="1097"/>
      <c r="E1373" s="1097"/>
      <c r="F1373" s="1098"/>
      <c r="G1373" s="1099" t="s">
        <v>1</v>
      </c>
      <c r="H1373" s="1100">
        <f>VLOOKUP($A1366,'Result Entry'!$B$9:$EQ$108,6,0)</f>
        <v>0</v>
      </c>
      <c r="I1373" s="1100"/>
      <c r="J1373" s="1100"/>
      <c r="K1373" s="1100"/>
      <c r="L1373" s="1100"/>
      <c r="M1373" s="1101"/>
      <c r="N1373" s="1059"/>
    </row>
    <row r="1374" spans="1:14" s="114" customFormat="1" ht="19.5" customHeight="1">
      <c r="A1374" s="392"/>
      <c r="B1374" s="393" t="s">
        <v>91</v>
      </c>
      <c r="C1374" s="1096" t="s">
        <v>24</v>
      </c>
      <c r="D1374" s="1097"/>
      <c r="E1374" s="1097"/>
      <c r="F1374" s="1098"/>
      <c r="G1374" s="1099" t="s">
        <v>1</v>
      </c>
      <c r="H1374" s="1100">
        <f>VLOOKUP($A1366,'Result Entry'!$B$9:$EQ$108,7,0)</f>
        <v>0</v>
      </c>
      <c r="I1374" s="1100"/>
      <c r="J1374" s="1100"/>
      <c r="K1374" s="1100"/>
      <c r="L1374" s="1100"/>
      <c r="M1374" s="1101"/>
      <c r="N1374" s="1059"/>
    </row>
    <row r="1375" spans="1:14" s="114" customFormat="1" ht="19.5" customHeight="1">
      <c r="A1375" s="392"/>
      <c r="B1375" s="393" t="s">
        <v>91</v>
      </c>
      <c r="C1375" s="1096" t="s">
        <v>62</v>
      </c>
      <c r="D1375" s="1097"/>
      <c r="E1375" s="1097"/>
      <c r="F1375" s="1098"/>
      <c r="G1375" s="1099" t="s">
        <v>1</v>
      </c>
      <c r="H1375" s="1100">
        <f>VLOOKUP($A1366,'Result Entry'!$B$9:$EQ$108,8,0)</f>
        <v>0</v>
      </c>
      <c r="I1375" s="1100"/>
      <c r="J1375" s="1100"/>
      <c r="K1375" s="1100"/>
      <c r="L1375" s="1100"/>
      <c r="M1375" s="1101"/>
      <c r="N1375" s="1059"/>
    </row>
    <row r="1376" spans="1:14" s="114" customFormat="1" ht="19.5" customHeight="1">
      <c r="A1376" s="392"/>
      <c r="B1376" s="393" t="s">
        <v>91</v>
      </c>
      <c r="C1376" s="1096" t="s">
        <v>63</v>
      </c>
      <c r="D1376" s="1097"/>
      <c r="E1376" s="1097"/>
      <c r="F1376" s="1098"/>
      <c r="G1376" s="1099" t="s">
        <v>1</v>
      </c>
      <c r="H1376" s="1102" t="str">
        <f>CONCATENATE('Result Entry'!$F$4,'Result Entry'!$I$4)</f>
        <v>2(A)</v>
      </c>
      <c r="I1376" s="1100"/>
      <c r="J1376" s="1100"/>
      <c r="K1376" s="1100"/>
      <c r="L1376" s="1100"/>
      <c r="M1376" s="1101"/>
      <c r="N1376" s="1059"/>
    </row>
    <row r="1377" spans="1:14" s="114" customFormat="1" ht="19.5" customHeight="1" thickBot="1">
      <c r="A1377" s="392"/>
      <c r="B1377" s="393" t="s">
        <v>91</v>
      </c>
      <c r="C1377" s="1103" t="s">
        <v>26</v>
      </c>
      <c r="D1377" s="1104"/>
      <c r="E1377" s="1104"/>
      <c r="F1377" s="1105"/>
      <c r="G1377" s="1106" t="s">
        <v>1</v>
      </c>
      <c r="H1377" s="1107">
        <f>VLOOKUP($A1366,'Result Entry'!$B$9:$EQ$108,9,0)</f>
        <v>0</v>
      </c>
      <c r="I1377" s="1107"/>
      <c r="J1377" s="1107"/>
      <c r="K1377" s="1107"/>
      <c r="L1377" s="1107"/>
      <c r="M1377" s="1108"/>
      <c r="N1377" s="1059"/>
    </row>
    <row r="1378" spans="1:14" s="114" customFormat="1" ht="37.5" customHeight="1">
      <c r="A1378" s="392"/>
      <c r="B1378" s="394" t="s">
        <v>91</v>
      </c>
      <c r="C1378" s="1005" t="s">
        <v>64</v>
      </c>
      <c r="D1378" s="1038"/>
      <c r="E1378" s="498" t="str">
        <f>'Result Entry'!$K$6</f>
        <v>First Test</v>
      </c>
      <c r="F1378" s="499" t="str">
        <f>'Result Entry'!$L$6</f>
        <v>Second Test</v>
      </c>
      <c r="G1378" s="499" t="str">
        <f>'Result Entry'!$M$6</f>
        <v>Third Test</v>
      </c>
      <c r="H1378" s="1083" t="s">
        <v>65</v>
      </c>
      <c r="I1378" s="1085" t="s">
        <v>183</v>
      </c>
      <c r="J1378" s="493" t="s">
        <v>32</v>
      </c>
      <c r="K1378" s="1039" t="s">
        <v>112</v>
      </c>
      <c r="L1378" s="1040"/>
      <c r="M1378" s="1084" t="s">
        <v>113</v>
      </c>
      <c r="N1378" s="1059"/>
    </row>
    <row r="1379" spans="1:14" s="114" customFormat="1" ht="22.5" customHeight="1" thickBot="1">
      <c r="A1379" s="392"/>
      <c r="B1379" s="394" t="s">
        <v>91</v>
      </c>
      <c r="C1379" s="1041" t="s">
        <v>66</v>
      </c>
      <c r="D1379" s="1042"/>
      <c r="E1379" s="504">
        <f>'Result Entry'!$K$7</f>
        <v>10</v>
      </c>
      <c r="F1379" s="505">
        <f>'Result Entry'!$L$7</f>
        <v>10</v>
      </c>
      <c r="G1379" s="545">
        <f>'Result Entry'!$M$7</f>
        <v>10</v>
      </c>
      <c r="H1379" s="506">
        <f>'Result Entry'!$R$7</f>
        <v>70</v>
      </c>
      <c r="I1379" s="507">
        <f>SUM(E1379:H1379)</f>
        <v>100</v>
      </c>
      <c r="J1379" s="508">
        <f>'Result Entry'!$V$7</f>
        <v>100</v>
      </c>
      <c r="K1379" s="1043">
        <f>I1379+J1379</f>
        <v>200</v>
      </c>
      <c r="L1379" s="1044"/>
      <c r="M1379" s="1086" t="s">
        <v>36</v>
      </c>
      <c r="N1379" s="1059"/>
    </row>
    <row r="1380" spans="1:14" s="114" customFormat="1" ht="22.5" customHeight="1">
      <c r="A1380" s="392"/>
      <c r="B1380" s="394" t="s">
        <v>91</v>
      </c>
      <c r="C1380" s="1045" t="str">
        <f>'Result Entry'!$K$3</f>
        <v>Hindi</v>
      </c>
      <c r="D1380" s="1046"/>
      <c r="E1380" s="500">
        <f>IF(OR(C1380="",$I1371="NSO"),"",VLOOKUP($A1366,'Result Entry'!$B$9:$EQ$108,10,0))</f>
        <v>0</v>
      </c>
      <c r="F1380" s="501">
        <f>IF(OR(C1380="",$I1371="NSO"),"",VLOOKUP($A1366,'Result Entry'!$B$9:$EQ$108,11,0))</f>
        <v>0</v>
      </c>
      <c r="G1380" s="544">
        <f>IF(OR(C1380="",$I1371="NSO"),"",VLOOKUP($A1366,'Result Entry'!$B$9:$EQ$108,12,0))</f>
        <v>0</v>
      </c>
      <c r="H1380" s="494">
        <f>IF(OR(C1380="",$I1371="NSO"),"",VLOOKUP($A1366,'Result Entry'!$B$9:$EQ$108,17,0))</f>
        <v>0</v>
      </c>
      <c r="I1380" s="395">
        <f t="shared" ref="I1380:I1384" si="105">SUM(E1380:H1380)</f>
        <v>0</v>
      </c>
      <c r="J1380" s="495">
        <f>IF(OR(C1380="",$I1371="NSO"),"",VLOOKUP($A1366,'Result Entry'!$B$9:$EQ$108,21,0))</f>
        <v>0</v>
      </c>
      <c r="K1380" s="1047">
        <f>SUM(I1380,J1380)</f>
        <v>0</v>
      </c>
      <c r="L1380" s="1048"/>
      <c r="M1380" s="396" t="str">
        <f>IF(OR(C1380="",$I1371="NSO"),"",VLOOKUP($A1366,'Result Entry'!$B$9:$EQ$108,24,0))</f>
        <v/>
      </c>
      <c r="N1380" s="1059"/>
    </row>
    <row r="1381" spans="1:14" s="114" customFormat="1" ht="22.5" customHeight="1">
      <c r="A1381" s="392"/>
      <c r="B1381" s="394" t="s">
        <v>91</v>
      </c>
      <c r="C1381" s="990" t="str">
        <f>'Result Entry'!$Z$3</f>
        <v>Mathematics</v>
      </c>
      <c r="D1381" s="1049"/>
      <c r="E1381" s="502">
        <f>IF(OR(C1381="",$I1371="NSO"),"",VLOOKUP($A1366,'Result Entry'!$B$9:$EQ$108,25,0))</f>
        <v>0</v>
      </c>
      <c r="F1381" s="503">
        <f>IF(OR(C1381="",$I1371="NSO"),"",VLOOKUP($A1366,'Result Entry'!$B$9:$EQ$108,26,0))</f>
        <v>0</v>
      </c>
      <c r="G1381" s="542">
        <f>IF(OR(C1381="",$I1371="NSO"),"",VLOOKUP($A1366,'Result Entry'!$B$9:$EQ$108,27,0))</f>
        <v>0</v>
      </c>
      <c r="H1381" s="494">
        <f>IF(OR(C1381="",$I1371="NSO"),"",VLOOKUP($A1366,'Result Entry'!$B$9:$EQ$108,32,0))</f>
        <v>0</v>
      </c>
      <c r="I1381" s="395">
        <f t="shared" si="105"/>
        <v>0</v>
      </c>
      <c r="J1381" s="495">
        <f>IF(OR(C1381="",$I1371="NSO"),"",VLOOKUP($A1366,'Result Entry'!$B$9:$EQ$108,36,0))</f>
        <v>0</v>
      </c>
      <c r="K1381" s="1050">
        <f t="shared" ref="K1381:K1386" si="106">SUM(I1381,J1381)</f>
        <v>0</v>
      </c>
      <c r="L1381" s="1051"/>
      <c r="M1381" s="396" t="str">
        <f>IF(OR(C1381="",$I1371="NSO"),"",VLOOKUP($A1366,'Result Entry'!$B$9:$EQ$108,39,0))</f>
        <v/>
      </c>
      <c r="N1381" s="1059"/>
    </row>
    <row r="1382" spans="1:14" s="114" customFormat="1" ht="22.5" customHeight="1" thickBot="1">
      <c r="A1382" s="392"/>
      <c r="B1382" s="394" t="s">
        <v>91</v>
      </c>
      <c r="C1382" s="1052" t="str">
        <f>'Result Entry'!$BD$3</f>
        <v>Env. Study</v>
      </c>
      <c r="D1382" s="1053"/>
      <c r="E1382" s="509">
        <f>IF(OR(C1382="",$I1371="NSO"),"",VLOOKUP($A1366,'Result Entry'!$B$9:$EQ$108,55,0))</f>
        <v>0</v>
      </c>
      <c r="F1382" s="510">
        <f>IF(OR(C1382="",$I1371="NSO"),"",VLOOKUP($A1366,'Result Entry'!$B$9:$EQ$108,56,0))</f>
        <v>0</v>
      </c>
      <c r="G1382" s="511">
        <f>IF(OR(C1382="",$I1371="NSO"),"",VLOOKUP($A1366,'Result Entry'!$B$9:$EQ$108,57,0))</f>
        <v>0</v>
      </c>
      <c r="H1382" s="512">
        <f>IF(OR(C1380="",$I1371="NSO"),"",VLOOKUP($A1366,'Result Entry'!$B$9:$EQ$108,62,0))</f>
        <v>0</v>
      </c>
      <c r="I1382" s="513">
        <f t="shared" si="105"/>
        <v>0</v>
      </c>
      <c r="J1382" s="514">
        <f>IF(OR(C1381="",$I1371="NSO"),"",VLOOKUP($A1366,'Result Entry'!$B$9:$EQ$108,66,0))</f>
        <v>0</v>
      </c>
      <c r="K1382" s="1054">
        <f t="shared" si="106"/>
        <v>0</v>
      </c>
      <c r="L1382" s="1055"/>
      <c r="M1382" s="515" t="str">
        <f>IF(OR(C1381="",$I1371="NSO"),"",VLOOKUP($A1366,'Result Entry'!$B$9:$EQ$108,69,0))</f>
        <v/>
      </c>
      <c r="N1382" s="1059"/>
    </row>
    <row r="1383" spans="1:14" s="114" customFormat="1" ht="22.5" customHeight="1">
      <c r="A1383" s="392"/>
      <c r="B1383" s="394" t="s">
        <v>91</v>
      </c>
      <c r="C1383" s="1016" t="s">
        <v>66</v>
      </c>
      <c r="D1383" s="1017"/>
      <c r="E1383" s="519">
        <f>'Result Entry'!$AO$7</f>
        <v>5</v>
      </c>
      <c r="F1383" s="520">
        <f>'Result Entry'!$AP$7</f>
        <v>5</v>
      </c>
      <c r="G1383" s="541">
        <f>'Result Entry'!$AQ$7</f>
        <v>5</v>
      </c>
      <c r="H1383" s="521">
        <f>'Result Entry'!$AV$7</f>
        <v>35</v>
      </c>
      <c r="I1383" s="522">
        <f t="shared" si="105"/>
        <v>50</v>
      </c>
      <c r="J1383" s="523">
        <f>'Result Entry'!$AZ$7</f>
        <v>50</v>
      </c>
      <c r="K1383" s="1018">
        <f t="shared" si="106"/>
        <v>100</v>
      </c>
      <c r="L1383" s="1019"/>
      <c r="M1383" s="1087" t="s">
        <v>36</v>
      </c>
      <c r="N1383" s="1059"/>
    </row>
    <row r="1384" spans="1:14" s="114" customFormat="1" ht="22.5" customHeight="1" thickBot="1">
      <c r="A1384" s="392"/>
      <c r="B1384" s="394" t="s">
        <v>91</v>
      </c>
      <c r="C1384" s="1012" t="str">
        <f>'Result Entry'!$AO$3</f>
        <v>English</v>
      </c>
      <c r="D1384" s="1013"/>
      <c r="E1384" s="517">
        <f>IF(OR(C1384="",$I1371="NSO"),"",VLOOKUP($A1366,'Result Entry'!$B$9:$EQ$108,40,0))</f>
        <v>0</v>
      </c>
      <c r="F1384" s="518">
        <f>IF(OR(C1384="",$I1371="NSO"),"",VLOOKUP($A1366,'Result Entry'!$B$9:$EQ$108,41,0))</f>
        <v>0</v>
      </c>
      <c r="G1384" s="546">
        <f>IF(OR(C1384="",$I1371="NSO"),"",VLOOKUP($A1366,'Result Entry'!$B$9:$EQ$108,42,0))</f>
        <v>0</v>
      </c>
      <c r="H1384" s="401">
        <f>IF(OR(C1384="",$I1371="NSO"),"",VLOOKUP($A1366,'Result Entry'!$B$9:$EQ$108,47,0))</f>
        <v>0</v>
      </c>
      <c r="I1384" s="496">
        <f t="shared" si="105"/>
        <v>0</v>
      </c>
      <c r="J1384" s="497">
        <f>IF(OR(C1384="",$I1371="NSO"),"",VLOOKUP($A1366,'Result Entry'!$B$9:$EQ$108,51,0))</f>
        <v>0</v>
      </c>
      <c r="K1384" s="1014">
        <f t="shared" si="106"/>
        <v>0</v>
      </c>
      <c r="L1384" s="1015"/>
      <c r="M1384" s="516" t="str">
        <f>IF(OR(C1384="",$I1371="NSO"),"",VLOOKUP($A1366,'Result Entry'!$B$9:$EQ$108,54,0))</f>
        <v/>
      </c>
      <c r="N1384" s="1059"/>
    </row>
    <row r="1385" spans="1:14" s="114" customFormat="1" ht="22.5" customHeight="1">
      <c r="A1385" s="392"/>
      <c r="B1385" s="394" t="s">
        <v>91</v>
      </c>
      <c r="C1385" s="1016" t="s">
        <v>66</v>
      </c>
      <c r="D1385" s="1017"/>
      <c r="E1385" s="519">
        <f>'Result Entry'!$BS$7</f>
        <v>10</v>
      </c>
      <c r="F1385" s="520">
        <f>'Result Entry'!$BT$7</f>
        <v>10</v>
      </c>
      <c r="G1385" s="541">
        <f>'Result Entry'!$BU$7</f>
        <v>10</v>
      </c>
      <c r="H1385" s="521">
        <f>'Result Entry'!$BZ$7</f>
        <v>70</v>
      </c>
      <c r="I1385" s="522">
        <f>SUM(E1385:H1385)</f>
        <v>100</v>
      </c>
      <c r="J1385" s="523">
        <f>'Result Entry'!$CD$7</f>
        <v>100</v>
      </c>
      <c r="K1385" s="1018">
        <f t="shared" si="106"/>
        <v>200</v>
      </c>
      <c r="L1385" s="1019"/>
      <c r="M1385" s="1087" t="s">
        <v>36</v>
      </c>
      <c r="N1385" s="1059"/>
    </row>
    <row r="1386" spans="1:14" s="114" customFormat="1" ht="22.5" customHeight="1" thickBot="1">
      <c r="A1386" s="392"/>
      <c r="B1386" s="394" t="s">
        <v>91</v>
      </c>
      <c r="C1386" s="1012" t="str">
        <f>'Result Entry'!$BS$3</f>
        <v>Sanskrit/Urdu</v>
      </c>
      <c r="D1386" s="1013"/>
      <c r="E1386" s="517">
        <f>IF(OR(C1386="",$I1371="NSO"),"",VLOOKUP($A1366,'Result Entry'!$B$9:$EQ$108,70,0))</f>
        <v>0</v>
      </c>
      <c r="F1386" s="518">
        <f>IF(OR(C1386="",$I1371="NSO"),"",VLOOKUP($A1366,'Result Entry'!$B$9:$EQ$108,71,0))</f>
        <v>0</v>
      </c>
      <c r="G1386" s="546">
        <f>IF(OR(C1386="",$I1371="NSO"),"",VLOOKUP($A1366,'Result Entry'!$B$9:$EQ$108,72,0))</f>
        <v>0</v>
      </c>
      <c r="H1386" s="401">
        <f>IF(OR(C1386="",$I1371="NSO"),"",VLOOKUP($A1366,'Result Entry'!$B$9:$EQ$108,77,0))</f>
        <v>0</v>
      </c>
      <c r="I1386" s="496">
        <f t="shared" ref="I1386" si="107">SUM(E1386:H1386)</f>
        <v>0</v>
      </c>
      <c r="J1386" s="497">
        <f>IF(OR(C1386="",$I1371="NSO"),"",VLOOKUP($A1366,'Result Entry'!$B$9:$EQ$108,81,0))</f>
        <v>0</v>
      </c>
      <c r="K1386" s="1014">
        <f t="shared" si="106"/>
        <v>0</v>
      </c>
      <c r="L1386" s="1015"/>
      <c r="M1386" s="516" t="str">
        <f>IF(OR(C1386="",$I1371="NSO"),"",VLOOKUP($A1366,'Result Entry'!$B$9:$EQ$108,84,0))</f>
        <v/>
      </c>
      <c r="N1386" s="1059"/>
    </row>
    <row r="1387" spans="1:14" s="114" customFormat="1" ht="14.25" customHeight="1" thickBot="1">
      <c r="A1387" s="392"/>
      <c r="B1387" s="394" t="s">
        <v>91</v>
      </c>
      <c r="C1387" s="1020"/>
      <c r="D1387" s="1021"/>
      <c r="E1387" s="1021"/>
      <c r="F1387" s="1021"/>
      <c r="G1387" s="1021"/>
      <c r="H1387" s="1021"/>
      <c r="I1387" s="1021"/>
      <c r="J1387" s="1021"/>
      <c r="K1387" s="1021"/>
      <c r="L1387" s="1021"/>
      <c r="M1387" s="1022"/>
      <c r="N1387" s="1059"/>
    </row>
    <row r="1388" spans="1:14" s="114" customFormat="1" ht="39" customHeight="1">
      <c r="A1388" s="392"/>
      <c r="B1388" s="394" t="s">
        <v>91</v>
      </c>
      <c r="C1388" s="1023" t="s">
        <v>114</v>
      </c>
      <c r="D1388" s="1024"/>
      <c r="E1388" s="1025"/>
      <c r="F1388" s="1029" t="s">
        <v>115</v>
      </c>
      <c r="G1388" s="1029"/>
      <c r="H1388" s="1030" t="s">
        <v>116</v>
      </c>
      <c r="I1388" s="1031"/>
      <c r="J1388" s="397" t="s">
        <v>51</v>
      </c>
      <c r="K1388" s="524" t="s">
        <v>117</v>
      </c>
      <c r="L1388" s="543" t="s">
        <v>49</v>
      </c>
      <c r="M1388" s="1089" t="s">
        <v>53</v>
      </c>
      <c r="N1388" s="1059"/>
    </row>
    <row r="1389" spans="1:14" s="114" customFormat="1" ht="18.75" customHeight="1" thickBot="1">
      <c r="A1389" s="392"/>
      <c r="B1389" s="394" t="s">
        <v>91</v>
      </c>
      <c r="C1389" s="1026"/>
      <c r="D1389" s="1027"/>
      <c r="E1389" s="1028"/>
      <c r="F1389" s="1109">
        <f>IF(OR($I1371="",$I1371="NSO"),"",VLOOKUP($A1366,'Result Entry'!$B$9:$EQ$108,120,0))</f>
        <v>900</v>
      </c>
      <c r="G1389" s="1110"/>
      <c r="H1389" s="1109">
        <f>IF(OR($I1371="",$I1371="NSO"),"",VLOOKUP($A1366,'Result Entry'!$B$9:$EQ$108,121,0))</f>
        <v>0</v>
      </c>
      <c r="I1389" s="1110"/>
      <c r="J1389" s="1111">
        <f>IF(OR($I1371="",$I1371="NSO"),"",VLOOKUP($A1366,'Result Entry'!$B$9:$EQ$108,122,0))</f>
        <v>0</v>
      </c>
      <c r="K1389" s="1112" t="str">
        <f>IF(OR($I1371="",$I1371="NSO"),"",VLOOKUP($A1366,'Result Entry'!$B$9:$EQ$108,123,0))</f>
        <v/>
      </c>
      <c r="L1389" s="1088" t="str">
        <f>IF(OR($I1371="",$I1371="NSO"),"",VLOOKUP($A1366,'Result Entry'!$B$9:$EQ$108,124,0))</f>
        <v/>
      </c>
      <c r="M1389" s="1113" t="str">
        <f>IF(OR($I1371="",$I1371="NSO"),"",VLOOKUP($A1366,'Result Entry'!$B$9:$EQ$108,126,0))</f>
        <v/>
      </c>
      <c r="N1389" s="1059"/>
    </row>
    <row r="1390" spans="1:14" s="114" customFormat="1" ht="18.75" customHeight="1" thickBot="1">
      <c r="A1390" s="392"/>
      <c r="B1390" s="393" t="s">
        <v>91</v>
      </c>
      <c r="C1390" s="1032"/>
      <c r="D1390" s="1033"/>
      <c r="E1390" s="1033"/>
      <c r="F1390" s="1033"/>
      <c r="G1390" s="1033"/>
      <c r="H1390" s="1034"/>
      <c r="I1390" s="1150" t="s">
        <v>71</v>
      </c>
      <c r="J1390" s="1151"/>
      <c r="K1390" s="1152">
        <f>IF(OR($I1371="",$I1371="NSO"),"",VLOOKUP($A1366,'Result Entry'!$B$9:$EQ$108,117,0))</f>
        <v>0</v>
      </c>
      <c r="L1390" s="1153" t="s">
        <v>90</v>
      </c>
      <c r="M1390" s="1154"/>
      <c r="N1390" s="1059"/>
    </row>
    <row r="1391" spans="1:14" s="114" customFormat="1" ht="18.75" customHeight="1" thickBot="1">
      <c r="A1391" s="392"/>
      <c r="B1391" s="393" t="s">
        <v>91</v>
      </c>
      <c r="C1391" s="1035" t="s">
        <v>70</v>
      </c>
      <c r="D1391" s="1036"/>
      <c r="E1391" s="1036"/>
      <c r="F1391" s="1036"/>
      <c r="G1391" s="1036"/>
      <c r="H1391" s="1037"/>
      <c r="I1391" s="1155" t="s">
        <v>72</v>
      </c>
      <c r="J1391" s="1156"/>
      <c r="K1391" s="1157">
        <f>IF(OR($I1371="",$I1371="NSO"),"",VLOOKUP($A1366,'Result Entry'!$B$9:$EQ$108,118,0))</f>
        <v>0</v>
      </c>
      <c r="L1391" s="1158" t="str">
        <f>IF(OR($I1371="",$I1371="NSO"),"",VLOOKUP($A1366,'Result Entry'!$B$9:$EQ$108,119,0))</f>
        <v/>
      </c>
      <c r="M1391" s="1159"/>
      <c r="N1391" s="1059"/>
    </row>
    <row r="1392" spans="1:14" s="114" customFormat="1" ht="18.75" customHeight="1" thickBot="1">
      <c r="A1392" s="392"/>
      <c r="B1392" s="393" t="s">
        <v>91</v>
      </c>
      <c r="C1392" s="981" t="s">
        <v>64</v>
      </c>
      <c r="D1392" s="982"/>
      <c r="E1392" s="983"/>
      <c r="F1392" s="984" t="s">
        <v>67</v>
      </c>
      <c r="G1392" s="985"/>
      <c r="H1392" s="398" t="s">
        <v>57</v>
      </c>
      <c r="I1392" s="986" t="s">
        <v>73</v>
      </c>
      <c r="J1392" s="987"/>
      <c r="K1392" s="988">
        <f>IF(OR($I1371="",$I1371="NSO"),"",VLOOKUP($A1366,'Result Entry'!$B$9:$EQ$108,127,0))</f>
        <v>0</v>
      </c>
      <c r="L1392" s="988"/>
      <c r="M1392" s="989"/>
      <c r="N1392" s="1059"/>
    </row>
    <row r="1393" spans="1:14" s="114" customFormat="1" ht="18.75" customHeight="1">
      <c r="A1393" s="392"/>
      <c r="B1393" s="393" t="s">
        <v>91</v>
      </c>
      <c r="C1393" s="1096" t="str">
        <f>'Result Entry'!$CH$3</f>
        <v>WORK EXP.</v>
      </c>
      <c r="D1393" s="1097"/>
      <c r="E1393" s="1125"/>
      <c r="F1393" s="1115" t="str">
        <f>IF(OR(C1393="",$I1371="NSO"),"",VLOOKUP($A1366,'Result Entry'!$B$9:$EQ$108,134,0))</f>
        <v>0/100</v>
      </c>
      <c r="G1393" s="1125"/>
      <c r="H1393" s="1126" t="str">
        <f>IF(OR(C1393="",$I1371="NSO"),"",VLOOKUP($A1366,'Result Entry'!$B$9:$EQ$108,92,0))</f>
        <v/>
      </c>
      <c r="I1393" s="991" t="s">
        <v>93</v>
      </c>
      <c r="J1393" s="992"/>
      <c r="K1393" s="993">
        <f>'Result Entry'!$U$2</f>
        <v>45070</v>
      </c>
      <c r="L1393" s="994"/>
      <c r="M1393" s="995"/>
      <c r="N1393" s="1059"/>
    </row>
    <row r="1394" spans="1:14" s="114" customFormat="1" ht="18.75" customHeight="1">
      <c r="A1394" s="392"/>
      <c r="B1394" s="393" t="s">
        <v>91</v>
      </c>
      <c r="C1394" s="1096" t="str">
        <f>'Result Entry'!$CP$3</f>
        <v>ART EDU.</v>
      </c>
      <c r="D1394" s="1097"/>
      <c r="E1394" s="1125"/>
      <c r="F1394" s="1115" t="str">
        <f>IF(OR(C1394="",$I1371="NSO"),"",VLOOKUP($A1366,'Result Entry'!$B$9:$EQ$108,138,0))</f>
        <v>0/100</v>
      </c>
      <c r="G1394" s="1125"/>
      <c r="H1394" s="1127" t="str">
        <f>IF(OR(C1394="",$I1371="NSO"),"",VLOOKUP($A1366,'Result Entry'!$B$9:$EQ$108,100,0))</f>
        <v/>
      </c>
      <c r="I1394" s="996"/>
      <c r="J1394" s="997"/>
      <c r="K1394" s="997"/>
      <c r="L1394" s="997"/>
      <c r="M1394" s="998"/>
      <c r="N1394" s="1059"/>
    </row>
    <row r="1395" spans="1:14" s="114" customFormat="1" ht="18.75" customHeight="1">
      <c r="A1395" s="392"/>
      <c r="B1395" s="393"/>
      <c r="C1395" s="1096" t="str">
        <f>'Result Entry'!$CX$3</f>
        <v>H&amp;P. EDU.</v>
      </c>
      <c r="D1395" s="1097"/>
      <c r="E1395" s="1125"/>
      <c r="F1395" s="1115" t="str">
        <f>IF(OR(C1395="",$I1371="NSO"),"",VLOOKUP($A1366,'Result Entry'!$B$9:$EQ$108,142,0))</f>
        <v>0/100</v>
      </c>
      <c r="G1395" s="1125"/>
      <c r="H1395" s="1127" t="str">
        <f>IF(OR(C1395="",$I1371="NSO"),"",VLOOKUP($A1366,'Result Entry'!$B$9:$EQ$108,108,0))</f>
        <v/>
      </c>
      <c r="I1395" s="999"/>
      <c r="J1395" s="1000"/>
      <c r="K1395" s="1000"/>
      <c r="L1395" s="1000"/>
      <c r="M1395" s="1001"/>
      <c r="N1395" s="1059"/>
    </row>
    <row r="1396" spans="1:14" s="114" customFormat="1" ht="23.25" customHeight="1" thickBot="1">
      <c r="A1396" s="392"/>
      <c r="B1396" s="393" t="s">
        <v>91</v>
      </c>
      <c r="C1396" s="1128">
        <f>'Result Entry'!$DF$3</f>
        <v>0</v>
      </c>
      <c r="D1396" s="1129"/>
      <c r="E1396" s="1130"/>
      <c r="F1396" s="1115" t="str">
        <f>IF(OR(C1396="",$I1371="NSO"),"",VLOOKUP($A1366,'Result Entry'!$B$9:$EQ$108,146,0))</f>
        <v>0/0</v>
      </c>
      <c r="G1396" s="1125"/>
      <c r="H1396" s="1131" t="str">
        <f>IF(OR(C1396="",$I1371="NSO"),"",VLOOKUP($A1366,'Result Entry'!$B$9:$EQ$108,116,0))</f>
        <v/>
      </c>
      <c r="I1396" s="1135" t="s">
        <v>86</v>
      </c>
      <c r="J1396" s="1136"/>
      <c r="K1396" s="1137"/>
      <c r="L1396" s="1138"/>
      <c r="M1396" s="1139"/>
      <c r="N1396" s="1059"/>
    </row>
    <row r="1397" spans="1:14" s="114" customFormat="1" ht="23.25" customHeight="1">
      <c r="A1397" s="392"/>
      <c r="B1397" s="393" t="s">
        <v>91</v>
      </c>
      <c r="C1397" s="1005" t="s">
        <v>74</v>
      </c>
      <c r="D1397" s="1006"/>
      <c r="E1397" s="1006"/>
      <c r="F1397" s="1006"/>
      <c r="G1397" s="1006"/>
      <c r="H1397" s="1007"/>
      <c r="I1397" s="1143" t="s">
        <v>184</v>
      </c>
      <c r="J1397" s="1144"/>
      <c r="K1397" s="1140"/>
      <c r="L1397" s="1141"/>
      <c r="M1397" s="1142"/>
      <c r="N1397" s="1059"/>
    </row>
    <row r="1398" spans="1:14" s="114" customFormat="1" ht="23.25" customHeight="1">
      <c r="A1398" s="392"/>
      <c r="B1398" s="393" t="s">
        <v>91</v>
      </c>
      <c r="C1398" s="399" t="s">
        <v>37</v>
      </c>
      <c r="D1398" s="1008" t="s">
        <v>80</v>
      </c>
      <c r="E1398" s="1009"/>
      <c r="F1398" s="1008" t="s">
        <v>81</v>
      </c>
      <c r="G1398" s="1010"/>
      <c r="H1398" s="1011"/>
      <c r="I1398" s="1145" t="s">
        <v>185</v>
      </c>
      <c r="J1398" s="1146"/>
      <c r="K1398" s="1002"/>
      <c r="L1398" s="1003"/>
      <c r="M1398" s="1004"/>
      <c r="N1398" s="1059"/>
    </row>
    <row r="1399" spans="1:14" s="114" customFormat="1" ht="18.75" customHeight="1">
      <c r="A1399" s="392"/>
      <c r="B1399" s="393" t="s">
        <v>91</v>
      </c>
      <c r="C1399" s="1114" t="s">
        <v>75</v>
      </c>
      <c r="D1399" s="1115" t="s">
        <v>164</v>
      </c>
      <c r="E1399" s="1116"/>
      <c r="F1399" s="1115" t="s">
        <v>82</v>
      </c>
      <c r="G1399" s="1117"/>
      <c r="H1399" s="1118"/>
      <c r="I1399" s="971" t="s">
        <v>87</v>
      </c>
      <c r="J1399" s="972"/>
      <c r="K1399" s="972"/>
      <c r="L1399" s="972"/>
      <c r="M1399" s="973"/>
      <c r="N1399" s="1059"/>
    </row>
    <row r="1400" spans="1:14" s="114" customFormat="1" ht="18.75" customHeight="1">
      <c r="A1400" s="392"/>
      <c r="B1400" s="393" t="s">
        <v>91</v>
      </c>
      <c r="C1400" s="1119" t="s">
        <v>76</v>
      </c>
      <c r="D1400" s="1115" t="s">
        <v>165</v>
      </c>
      <c r="E1400" s="1116"/>
      <c r="F1400" s="1115" t="s">
        <v>83</v>
      </c>
      <c r="G1400" s="1117"/>
      <c r="H1400" s="1118"/>
      <c r="I1400" s="974"/>
      <c r="J1400" s="975"/>
      <c r="K1400" s="975"/>
      <c r="L1400" s="975"/>
      <c r="M1400" s="976"/>
      <c r="N1400" s="1059"/>
    </row>
    <row r="1401" spans="1:14" s="114" customFormat="1" ht="18.75" customHeight="1">
      <c r="A1401" s="392"/>
      <c r="B1401" s="393" t="s">
        <v>91</v>
      </c>
      <c r="C1401" s="1119" t="s">
        <v>78</v>
      </c>
      <c r="D1401" s="1115" t="s">
        <v>166</v>
      </c>
      <c r="E1401" s="1116"/>
      <c r="F1401" s="1115" t="s">
        <v>84</v>
      </c>
      <c r="G1401" s="1117"/>
      <c r="H1401" s="1118"/>
      <c r="I1401" s="974"/>
      <c r="J1401" s="975"/>
      <c r="K1401" s="975"/>
      <c r="L1401" s="975"/>
      <c r="M1401" s="976"/>
      <c r="N1401" s="1059"/>
    </row>
    <row r="1402" spans="1:14" s="114" customFormat="1" ht="18.75" customHeight="1">
      <c r="A1402" s="392"/>
      <c r="B1402" s="393" t="s">
        <v>91</v>
      </c>
      <c r="C1402" s="1119" t="s">
        <v>77</v>
      </c>
      <c r="D1402" s="1115" t="s">
        <v>167</v>
      </c>
      <c r="E1402" s="1116"/>
      <c r="F1402" s="1115" t="s">
        <v>169</v>
      </c>
      <c r="G1402" s="1117"/>
      <c r="H1402" s="1118"/>
      <c r="I1402" s="977"/>
      <c r="J1402" s="978"/>
      <c r="K1402" s="978"/>
      <c r="L1402" s="978"/>
      <c r="M1402" s="979"/>
      <c r="N1402" s="1059"/>
    </row>
    <row r="1403" spans="1:14" s="114" customFormat="1" ht="18.75" customHeight="1" thickBot="1">
      <c r="A1403" s="392"/>
      <c r="B1403" s="400" t="s">
        <v>91</v>
      </c>
      <c r="C1403" s="1120" t="s">
        <v>79</v>
      </c>
      <c r="D1403" s="1121" t="s">
        <v>168</v>
      </c>
      <c r="E1403" s="1122"/>
      <c r="F1403" s="1121" t="s">
        <v>85</v>
      </c>
      <c r="G1403" s="1123"/>
      <c r="H1403" s="1124"/>
      <c r="I1403" s="1132" t="s">
        <v>118</v>
      </c>
      <c r="J1403" s="1133"/>
      <c r="K1403" s="1133"/>
      <c r="L1403" s="1133"/>
      <c r="M1403" s="1134"/>
      <c r="N1403" s="1059"/>
    </row>
    <row r="1404" spans="1:14" s="114" customFormat="1" ht="11.25" customHeight="1" thickBot="1">
      <c r="A1404" s="980"/>
      <c r="B1404" s="980"/>
      <c r="C1404" s="980"/>
      <c r="D1404" s="980"/>
      <c r="E1404" s="980"/>
      <c r="F1404" s="980"/>
      <c r="G1404" s="980"/>
      <c r="H1404" s="980"/>
      <c r="I1404" s="980"/>
      <c r="J1404" s="980"/>
      <c r="K1404" s="980"/>
      <c r="L1404" s="980"/>
      <c r="M1404" s="980"/>
      <c r="N1404" s="1059"/>
    </row>
    <row r="1405" spans="1:14" s="391" customFormat="1" ht="25.5" customHeight="1" thickBot="1">
      <c r="A1405" s="403">
        <f>A1366+1</f>
        <v>37</v>
      </c>
      <c r="B1405" s="1056" t="str">
        <f>B1366</f>
        <v>Department Of Sanskrit Education, Rajasthan</v>
      </c>
      <c r="C1405" s="1057"/>
      <c r="D1405" s="1057"/>
      <c r="E1405" s="1057"/>
      <c r="F1405" s="1057"/>
      <c r="G1405" s="1057"/>
      <c r="H1405" s="1057"/>
      <c r="I1405" s="1057"/>
      <c r="J1405" s="1057"/>
      <c r="K1405" s="1057"/>
      <c r="L1405" s="1057"/>
      <c r="M1405" s="1058"/>
      <c r="N1405" s="1059"/>
    </row>
    <row r="1406" spans="1:14" ht="60" customHeight="1">
      <c r="A1406" s="15"/>
      <c r="B1406" s="1060">
        <f>IF(I1410&gt;0,CONCATENATE(C1410,I1410),0)</f>
        <v>0</v>
      </c>
      <c r="C1406" s="1062"/>
      <c r="D1406" s="1064" t="str">
        <f>Master!$E$8</f>
        <v>Govt.Sr.Sec.Sch. Raimalwada</v>
      </c>
      <c r="E1406" s="1065"/>
      <c r="F1406" s="1065"/>
      <c r="G1406" s="1065"/>
      <c r="H1406" s="1065"/>
      <c r="I1406" s="1065"/>
      <c r="J1406" s="1065"/>
      <c r="K1406" s="1065"/>
      <c r="L1406" s="1065"/>
      <c r="M1406" s="1066"/>
      <c r="N1406" s="1059"/>
    </row>
    <row r="1407" spans="1:14" ht="35.25" customHeight="1" thickBot="1">
      <c r="A1407" s="15"/>
      <c r="B1407" s="1061"/>
      <c r="C1407" s="1063"/>
      <c r="D1407" s="1067" t="str">
        <f>Master!$E$11</f>
        <v>P.S.-Bapini (Jodhpur)</v>
      </c>
      <c r="E1407" s="1067"/>
      <c r="F1407" s="1067"/>
      <c r="G1407" s="1067"/>
      <c r="H1407" s="1067"/>
      <c r="I1407" s="1067"/>
      <c r="J1407" s="1067"/>
      <c r="K1407" s="1067"/>
      <c r="L1407" s="1067"/>
      <c r="M1407" s="1068"/>
      <c r="N1407" s="1059"/>
    </row>
    <row r="1408" spans="1:14" ht="31.5" customHeight="1">
      <c r="A1408" s="15"/>
      <c r="B1408" s="402"/>
      <c r="C1408" s="1069" t="s">
        <v>60</v>
      </c>
      <c r="D1408" s="1070"/>
      <c r="E1408" s="1070"/>
      <c r="F1408" s="1070"/>
      <c r="G1408" s="1070"/>
      <c r="H1408" s="1070"/>
      <c r="I1408" s="1071"/>
      <c r="J1408" s="1072" t="s">
        <v>88</v>
      </c>
      <c r="K1408" s="1072"/>
      <c r="L1408" s="1073">
        <f>Master!$E$14</f>
        <v>810000000</v>
      </c>
      <c r="M1408" s="1074"/>
      <c r="N1408" s="1059"/>
    </row>
    <row r="1409" spans="1:14" ht="18" customHeight="1" thickBot="1">
      <c r="A1409" s="15"/>
      <c r="B1409" s="188"/>
      <c r="C1409" s="1069"/>
      <c r="D1409" s="1070"/>
      <c r="E1409" s="1070"/>
      <c r="F1409" s="1070"/>
      <c r="G1409" s="1070"/>
      <c r="H1409" s="1070"/>
      <c r="I1409" s="1071"/>
      <c r="J1409" s="1075" t="s">
        <v>61</v>
      </c>
      <c r="K1409" s="1076"/>
      <c r="L1409" s="1079" t="str">
        <f>Master!$E$6</f>
        <v>2022-23</v>
      </c>
      <c r="M1409" s="1080"/>
      <c r="N1409" s="1059"/>
    </row>
    <row r="1410" spans="1:14" ht="20.25" customHeight="1" thickBot="1">
      <c r="A1410" s="15"/>
      <c r="B1410" s="188"/>
      <c r="C1410" s="1160" t="s">
        <v>119</v>
      </c>
      <c r="D1410" s="1161"/>
      <c r="E1410" s="1161"/>
      <c r="F1410" s="1161"/>
      <c r="G1410" s="1161"/>
      <c r="H1410" s="1161"/>
      <c r="I1410" s="1162">
        <f>VLOOKUP($A1405,'Result Entry'!$B$9:$F$108,5,0)</f>
        <v>0</v>
      </c>
      <c r="J1410" s="1077"/>
      <c r="K1410" s="1078"/>
      <c r="L1410" s="1081"/>
      <c r="M1410" s="1082"/>
      <c r="N1410" s="1059"/>
    </row>
    <row r="1411" spans="1:14" s="114" customFormat="1" ht="19.5" customHeight="1">
      <c r="A1411" s="392"/>
      <c r="B1411" s="393" t="s">
        <v>91</v>
      </c>
      <c r="C1411" s="1090" t="s">
        <v>21</v>
      </c>
      <c r="D1411" s="1091"/>
      <c r="E1411" s="1091"/>
      <c r="F1411" s="1092"/>
      <c r="G1411" s="1093" t="s">
        <v>1</v>
      </c>
      <c r="H1411" s="1094">
        <f>VLOOKUP($A1405,'Result Entry'!$B$9:$EQ$108,3,0)</f>
        <v>0</v>
      </c>
      <c r="I1411" s="1094"/>
      <c r="J1411" s="1094"/>
      <c r="K1411" s="1094"/>
      <c r="L1411" s="1094"/>
      <c r="M1411" s="1095"/>
      <c r="N1411" s="1059"/>
    </row>
    <row r="1412" spans="1:14" s="114" customFormat="1" ht="19.5" customHeight="1">
      <c r="A1412" s="392"/>
      <c r="B1412" s="393" t="s">
        <v>91</v>
      </c>
      <c r="C1412" s="1096" t="s">
        <v>23</v>
      </c>
      <c r="D1412" s="1097"/>
      <c r="E1412" s="1097"/>
      <c r="F1412" s="1098"/>
      <c r="G1412" s="1099" t="s">
        <v>1</v>
      </c>
      <c r="H1412" s="1100">
        <f>VLOOKUP($A1405,'Result Entry'!$B$9:$EQ$108,6,0)</f>
        <v>0</v>
      </c>
      <c r="I1412" s="1100"/>
      <c r="J1412" s="1100"/>
      <c r="K1412" s="1100"/>
      <c r="L1412" s="1100"/>
      <c r="M1412" s="1101"/>
      <c r="N1412" s="1059"/>
    </row>
    <row r="1413" spans="1:14" s="114" customFormat="1" ht="19.5" customHeight="1">
      <c r="A1413" s="392"/>
      <c r="B1413" s="393" t="s">
        <v>91</v>
      </c>
      <c r="C1413" s="1096" t="s">
        <v>24</v>
      </c>
      <c r="D1413" s="1097"/>
      <c r="E1413" s="1097"/>
      <c r="F1413" s="1098"/>
      <c r="G1413" s="1099" t="s">
        <v>1</v>
      </c>
      <c r="H1413" s="1100">
        <f>VLOOKUP($A1405,'Result Entry'!$B$9:$EQ$108,7,0)</f>
        <v>0</v>
      </c>
      <c r="I1413" s="1100"/>
      <c r="J1413" s="1100"/>
      <c r="K1413" s="1100"/>
      <c r="L1413" s="1100"/>
      <c r="M1413" s="1101"/>
      <c r="N1413" s="1059"/>
    </row>
    <row r="1414" spans="1:14" s="114" customFormat="1" ht="19.5" customHeight="1">
      <c r="A1414" s="392"/>
      <c r="B1414" s="393" t="s">
        <v>91</v>
      </c>
      <c r="C1414" s="1096" t="s">
        <v>62</v>
      </c>
      <c r="D1414" s="1097"/>
      <c r="E1414" s="1097"/>
      <c r="F1414" s="1098"/>
      <c r="G1414" s="1099" t="s">
        <v>1</v>
      </c>
      <c r="H1414" s="1100">
        <f>VLOOKUP($A1405,'Result Entry'!$B$9:$EQ$108,8,0)</f>
        <v>0</v>
      </c>
      <c r="I1414" s="1100"/>
      <c r="J1414" s="1100"/>
      <c r="K1414" s="1100"/>
      <c r="L1414" s="1100"/>
      <c r="M1414" s="1101"/>
      <c r="N1414" s="1059"/>
    </row>
    <row r="1415" spans="1:14" s="114" customFormat="1" ht="19.5" customHeight="1">
      <c r="A1415" s="392"/>
      <c r="B1415" s="393" t="s">
        <v>91</v>
      </c>
      <c r="C1415" s="1096" t="s">
        <v>63</v>
      </c>
      <c r="D1415" s="1097"/>
      <c r="E1415" s="1097"/>
      <c r="F1415" s="1098"/>
      <c r="G1415" s="1099" t="s">
        <v>1</v>
      </c>
      <c r="H1415" s="1102" t="str">
        <f>CONCATENATE('Result Entry'!$F$4,'Result Entry'!$I$4)</f>
        <v>2(A)</v>
      </c>
      <c r="I1415" s="1100"/>
      <c r="J1415" s="1100"/>
      <c r="K1415" s="1100"/>
      <c r="L1415" s="1100"/>
      <c r="M1415" s="1101"/>
      <c r="N1415" s="1059"/>
    </row>
    <row r="1416" spans="1:14" s="114" customFormat="1" ht="19.5" customHeight="1" thickBot="1">
      <c r="A1416" s="392"/>
      <c r="B1416" s="393" t="s">
        <v>91</v>
      </c>
      <c r="C1416" s="1103" t="s">
        <v>26</v>
      </c>
      <c r="D1416" s="1104"/>
      <c r="E1416" s="1104"/>
      <c r="F1416" s="1105"/>
      <c r="G1416" s="1106" t="s">
        <v>1</v>
      </c>
      <c r="H1416" s="1107">
        <f>VLOOKUP($A1405,'Result Entry'!$B$9:$EQ$108,9,0)</f>
        <v>0</v>
      </c>
      <c r="I1416" s="1107"/>
      <c r="J1416" s="1107"/>
      <c r="K1416" s="1107"/>
      <c r="L1416" s="1107"/>
      <c r="M1416" s="1108"/>
      <c r="N1416" s="1059"/>
    </row>
    <row r="1417" spans="1:14" s="114" customFormat="1" ht="37.5" customHeight="1">
      <c r="A1417" s="392"/>
      <c r="B1417" s="394" t="s">
        <v>91</v>
      </c>
      <c r="C1417" s="1005" t="s">
        <v>64</v>
      </c>
      <c r="D1417" s="1038"/>
      <c r="E1417" s="498" t="str">
        <f>'Result Entry'!$K$6</f>
        <v>First Test</v>
      </c>
      <c r="F1417" s="499" t="str">
        <f>'Result Entry'!$L$6</f>
        <v>Second Test</v>
      </c>
      <c r="G1417" s="499" t="str">
        <f>'Result Entry'!$M$6</f>
        <v>Third Test</v>
      </c>
      <c r="H1417" s="1083" t="s">
        <v>65</v>
      </c>
      <c r="I1417" s="1085" t="s">
        <v>183</v>
      </c>
      <c r="J1417" s="493" t="s">
        <v>32</v>
      </c>
      <c r="K1417" s="1039" t="s">
        <v>112</v>
      </c>
      <c r="L1417" s="1040"/>
      <c r="M1417" s="1084" t="s">
        <v>113</v>
      </c>
      <c r="N1417" s="1059"/>
    </row>
    <row r="1418" spans="1:14" s="114" customFormat="1" ht="22.5" customHeight="1" thickBot="1">
      <c r="A1418" s="392"/>
      <c r="B1418" s="394" t="s">
        <v>91</v>
      </c>
      <c r="C1418" s="1041" t="s">
        <v>66</v>
      </c>
      <c r="D1418" s="1042"/>
      <c r="E1418" s="504">
        <f>'Result Entry'!$K$7</f>
        <v>10</v>
      </c>
      <c r="F1418" s="505">
        <f>'Result Entry'!$L$7</f>
        <v>10</v>
      </c>
      <c r="G1418" s="545">
        <f>'Result Entry'!$M$7</f>
        <v>10</v>
      </c>
      <c r="H1418" s="506">
        <f>'Result Entry'!$R$7</f>
        <v>70</v>
      </c>
      <c r="I1418" s="507">
        <f>SUM(E1418:H1418)</f>
        <v>100</v>
      </c>
      <c r="J1418" s="508">
        <f>'Result Entry'!$V$7</f>
        <v>100</v>
      </c>
      <c r="K1418" s="1043">
        <f>I1418+J1418</f>
        <v>200</v>
      </c>
      <c r="L1418" s="1044"/>
      <c r="M1418" s="1086" t="s">
        <v>36</v>
      </c>
      <c r="N1418" s="1059"/>
    </row>
    <row r="1419" spans="1:14" s="114" customFormat="1" ht="22.5" customHeight="1">
      <c r="A1419" s="392"/>
      <c r="B1419" s="394" t="s">
        <v>91</v>
      </c>
      <c r="C1419" s="1045" t="str">
        <f>'Result Entry'!$K$3</f>
        <v>Hindi</v>
      </c>
      <c r="D1419" s="1046"/>
      <c r="E1419" s="500">
        <f>IF(OR(C1419="",$I1410="NSO"),"",VLOOKUP($A1405,'Result Entry'!$B$9:$EQ$108,10,0))</f>
        <v>0</v>
      </c>
      <c r="F1419" s="501">
        <f>IF(OR(C1419="",$I1410="NSO"),"",VLOOKUP($A1405,'Result Entry'!$B$9:$EQ$108,11,0))</f>
        <v>0</v>
      </c>
      <c r="G1419" s="544">
        <f>IF(OR(C1419="",$I1410="NSO"),"",VLOOKUP($A1405,'Result Entry'!$B$9:$EQ$108,12,0))</f>
        <v>0</v>
      </c>
      <c r="H1419" s="494">
        <f>IF(OR(C1419="",$I1410="NSO"),"",VLOOKUP($A1405,'Result Entry'!$B$9:$EQ$108,17,0))</f>
        <v>0</v>
      </c>
      <c r="I1419" s="395">
        <f t="shared" ref="I1419:I1423" si="108">SUM(E1419:H1419)</f>
        <v>0</v>
      </c>
      <c r="J1419" s="495">
        <f>IF(OR(C1419="",$I1410="NSO"),"",VLOOKUP($A1405,'Result Entry'!$B$9:$EQ$108,21,0))</f>
        <v>0</v>
      </c>
      <c r="K1419" s="1047">
        <f>SUM(I1419,J1419)</f>
        <v>0</v>
      </c>
      <c r="L1419" s="1048"/>
      <c r="M1419" s="396" t="str">
        <f>IF(OR(C1419="",$I1410="NSO"),"",VLOOKUP($A1405,'Result Entry'!$B$9:$EQ$108,24,0))</f>
        <v/>
      </c>
      <c r="N1419" s="1059"/>
    </row>
    <row r="1420" spans="1:14" s="114" customFormat="1" ht="22.5" customHeight="1">
      <c r="A1420" s="392"/>
      <c r="B1420" s="394" t="s">
        <v>91</v>
      </c>
      <c r="C1420" s="990" t="str">
        <f>'Result Entry'!$Z$3</f>
        <v>Mathematics</v>
      </c>
      <c r="D1420" s="1049"/>
      <c r="E1420" s="502">
        <f>IF(OR(C1420="",$I1410="NSO"),"",VLOOKUP($A1405,'Result Entry'!$B$9:$EQ$108,25,0))</f>
        <v>0</v>
      </c>
      <c r="F1420" s="503">
        <f>IF(OR(C1420="",$I1410="NSO"),"",VLOOKUP($A1405,'Result Entry'!$B$9:$EQ$108,26,0))</f>
        <v>0</v>
      </c>
      <c r="G1420" s="542">
        <f>IF(OR(C1420="",$I1410="NSO"),"",VLOOKUP($A1405,'Result Entry'!$B$9:$EQ$108,27,0))</f>
        <v>0</v>
      </c>
      <c r="H1420" s="494">
        <f>IF(OR(C1420="",$I1410="NSO"),"",VLOOKUP($A1405,'Result Entry'!$B$9:$EQ$108,32,0))</f>
        <v>0</v>
      </c>
      <c r="I1420" s="395">
        <f t="shared" si="108"/>
        <v>0</v>
      </c>
      <c r="J1420" s="495">
        <f>IF(OR(C1420="",$I1410="NSO"),"",VLOOKUP($A1405,'Result Entry'!$B$9:$EQ$108,36,0))</f>
        <v>0</v>
      </c>
      <c r="K1420" s="1050">
        <f t="shared" ref="K1420:K1425" si="109">SUM(I1420,J1420)</f>
        <v>0</v>
      </c>
      <c r="L1420" s="1051"/>
      <c r="M1420" s="396" t="str">
        <f>IF(OR(C1420="",$I1410="NSO"),"",VLOOKUP($A1405,'Result Entry'!$B$9:$EQ$108,39,0))</f>
        <v/>
      </c>
      <c r="N1420" s="1059"/>
    </row>
    <row r="1421" spans="1:14" s="114" customFormat="1" ht="22.5" customHeight="1" thickBot="1">
      <c r="A1421" s="392"/>
      <c r="B1421" s="394" t="s">
        <v>91</v>
      </c>
      <c r="C1421" s="1052" t="str">
        <f>'Result Entry'!$BD$3</f>
        <v>Env. Study</v>
      </c>
      <c r="D1421" s="1053"/>
      <c r="E1421" s="509">
        <f>IF(OR(C1421="",$I1410="NSO"),"",VLOOKUP($A1405,'Result Entry'!$B$9:$EQ$108,55,0))</f>
        <v>0</v>
      </c>
      <c r="F1421" s="510">
        <f>IF(OR(C1421="",$I1410="NSO"),"",VLOOKUP($A1405,'Result Entry'!$B$9:$EQ$108,56,0))</f>
        <v>0</v>
      </c>
      <c r="G1421" s="511">
        <f>IF(OR(C1421="",$I1410="NSO"),"",VLOOKUP($A1405,'Result Entry'!$B$9:$EQ$108,57,0))</f>
        <v>0</v>
      </c>
      <c r="H1421" s="512">
        <f>IF(OR(C1419="",$I1410="NSO"),"",VLOOKUP($A1405,'Result Entry'!$B$9:$EQ$108,62,0))</f>
        <v>0</v>
      </c>
      <c r="I1421" s="513">
        <f t="shared" si="108"/>
        <v>0</v>
      </c>
      <c r="J1421" s="514">
        <f>IF(OR(C1420="",$I1410="NSO"),"",VLOOKUP($A1405,'Result Entry'!$B$9:$EQ$108,66,0))</f>
        <v>0</v>
      </c>
      <c r="K1421" s="1054">
        <f t="shared" si="109"/>
        <v>0</v>
      </c>
      <c r="L1421" s="1055"/>
      <c r="M1421" s="515" t="str">
        <f>IF(OR(C1420="",$I1410="NSO"),"",VLOOKUP($A1405,'Result Entry'!$B$9:$EQ$108,69,0))</f>
        <v/>
      </c>
      <c r="N1421" s="1059"/>
    </row>
    <row r="1422" spans="1:14" s="114" customFormat="1" ht="22.5" customHeight="1">
      <c r="A1422" s="392"/>
      <c r="B1422" s="394" t="s">
        <v>91</v>
      </c>
      <c r="C1422" s="1016" t="s">
        <v>66</v>
      </c>
      <c r="D1422" s="1017"/>
      <c r="E1422" s="519">
        <f>'Result Entry'!$AO$7</f>
        <v>5</v>
      </c>
      <c r="F1422" s="520">
        <f>'Result Entry'!$AP$7</f>
        <v>5</v>
      </c>
      <c r="G1422" s="541">
        <f>'Result Entry'!$AQ$7</f>
        <v>5</v>
      </c>
      <c r="H1422" s="521">
        <f>'Result Entry'!$AV$7</f>
        <v>35</v>
      </c>
      <c r="I1422" s="522">
        <f t="shared" si="108"/>
        <v>50</v>
      </c>
      <c r="J1422" s="523">
        <f>'Result Entry'!$AZ$7</f>
        <v>50</v>
      </c>
      <c r="K1422" s="1018">
        <f t="shared" si="109"/>
        <v>100</v>
      </c>
      <c r="L1422" s="1019"/>
      <c r="M1422" s="1087" t="s">
        <v>36</v>
      </c>
      <c r="N1422" s="1059"/>
    </row>
    <row r="1423" spans="1:14" s="114" customFormat="1" ht="22.5" customHeight="1" thickBot="1">
      <c r="A1423" s="392"/>
      <c r="B1423" s="394" t="s">
        <v>91</v>
      </c>
      <c r="C1423" s="1012" t="str">
        <f>'Result Entry'!$AO$3</f>
        <v>English</v>
      </c>
      <c r="D1423" s="1013"/>
      <c r="E1423" s="517">
        <f>IF(OR(C1423="",$I1410="NSO"),"",VLOOKUP($A1405,'Result Entry'!$B$9:$EQ$108,40,0))</f>
        <v>0</v>
      </c>
      <c r="F1423" s="518">
        <f>IF(OR(C1423="",$I1410="NSO"),"",VLOOKUP($A1405,'Result Entry'!$B$9:$EQ$108,41,0))</f>
        <v>0</v>
      </c>
      <c r="G1423" s="546">
        <f>IF(OR(C1423="",$I1410="NSO"),"",VLOOKUP($A1405,'Result Entry'!$B$9:$EQ$108,42,0))</f>
        <v>0</v>
      </c>
      <c r="H1423" s="401">
        <f>IF(OR(C1423="",$I1410="NSO"),"",VLOOKUP($A1405,'Result Entry'!$B$9:$EQ$108,47,0))</f>
        <v>0</v>
      </c>
      <c r="I1423" s="496">
        <f t="shared" si="108"/>
        <v>0</v>
      </c>
      <c r="J1423" s="497">
        <f>IF(OR(C1423="",$I1410="NSO"),"",VLOOKUP($A1405,'Result Entry'!$B$9:$EQ$108,51,0))</f>
        <v>0</v>
      </c>
      <c r="K1423" s="1014">
        <f t="shared" si="109"/>
        <v>0</v>
      </c>
      <c r="L1423" s="1015"/>
      <c r="M1423" s="516" t="str">
        <f>IF(OR(C1423="",$I1410="NSO"),"",VLOOKUP($A1405,'Result Entry'!$B$9:$EQ$108,54,0))</f>
        <v/>
      </c>
      <c r="N1423" s="1059"/>
    </row>
    <row r="1424" spans="1:14" s="114" customFormat="1" ht="22.5" customHeight="1">
      <c r="A1424" s="392"/>
      <c r="B1424" s="394" t="s">
        <v>91</v>
      </c>
      <c r="C1424" s="1016" t="s">
        <v>66</v>
      </c>
      <c r="D1424" s="1017"/>
      <c r="E1424" s="519">
        <f>'Result Entry'!$BS$7</f>
        <v>10</v>
      </c>
      <c r="F1424" s="520">
        <f>'Result Entry'!$BT$7</f>
        <v>10</v>
      </c>
      <c r="G1424" s="541">
        <f>'Result Entry'!$BU$7</f>
        <v>10</v>
      </c>
      <c r="H1424" s="521">
        <f>'Result Entry'!$BZ$7</f>
        <v>70</v>
      </c>
      <c r="I1424" s="522">
        <f>SUM(E1424:H1424)</f>
        <v>100</v>
      </c>
      <c r="J1424" s="523">
        <f>'Result Entry'!$CD$7</f>
        <v>100</v>
      </c>
      <c r="K1424" s="1018">
        <f t="shared" si="109"/>
        <v>200</v>
      </c>
      <c r="L1424" s="1019"/>
      <c r="M1424" s="1087" t="s">
        <v>36</v>
      </c>
      <c r="N1424" s="1059"/>
    </row>
    <row r="1425" spans="1:14" s="114" customFormat="1" ht="22.5" customHeight="1" thickBot="1">
      <c r="A1425" s="392"/>
      <c r="B1425" s="394" t="s">
        <v>91</v>
      </c>
      <c r="C1425" s="1012" t="str">
        <f>'Result Entry'!$BS$3</f>
        <v>Sanskrit/Urdu</v>
      </c>
      <c r="D1425" s="1013"/>
      <c r="E1425" s="517">
        <f>IF(OR(C1425="",$I1410="NSO"),"",VLOOKUP($A1405,'Result Entry'!$B$9:$EQ$108,70,0))</f>
        <v>0</v>
      </c>
      <c r="F1425" s="518">
        <f>IF(OR(C1425="",$I1410="NSO"),"",VLOOKUP($A1405,'Result Entry'!$B$9:$EQ$108,71,0))</f>
        <v>0</v>
      </c>
      <c r="G1425" s="546">
        <f>IF(OR(C1425="",$I1410="NSO"),"",VLOOKUP($A1405,'Result Entry'!$B$9:$EQ$108,72,0))</f>
        <v>0</v>
      </c>
      <c r="H1425" s="401">
        <f>IF(OR(C1425="",$I1410="NSO"),"",VLOOKUP($A1405,'Result Entry'!$B$9:$EQ$108,77,0))</f>
        <v>0</v>
      </c>
      <c r="I1425" s="496">
        <f t="shared" ref="I1425" si="110">SUM(E1425:H1425)</f>
        <v>0</v>
      </c>
      <c r="J1425" s="497">
        <f>IF(OR(C1425="",$I1410="NSO"),"",VLOOKUP($A1405,'Result Entry'!$B$9:$EQ$108,81,0))</f>
        <v>0</v>
      </c>
      <c r="K1425" s="1014">
        <f t="shared" si="109"/>
        <v>0</v>
      </c>
      <c r="L1425" s="1015"/>
      <c r="M1425" s="516" t="str">
        <f>IF(OR(C1425="",$I1410="NSO"),"",VLOOKUP($A1405,'Result Entry'!$B$9:$EQ$108,84,0))</f>
        <v/>
      </c>
      <c r="N1425" s="1059"/>
    </row>
    <row r="1426" spans="1:14" s="114" customFormat="1" ht="14.25" customHeight="1" thickBot="1">
      <c r="A1426" s="392"/>
      <c r="B1426" s="394" t="s">
        <v>91</v>
      </c>
      <c r="C1426" s="1020"/>
      <c r="D1426" s="1021"/>
      <c r="E1426" s="1021"/>
      <c r="F1426" s="1021"/>
      <c r="G1426" s="1021"/>
      <c r="H1426" s="1021"/>
      <c r="I1426" s="1021"/>
      <c r="J1426" s="1021"/>
      <c r="K1426" s="1021"/>
      <c r="L1426" s="1021"/>
      <c r="M1426" s="1022"/>
      <c r="N1426" s="1059"/>
    </row>
    <row r="1427" spans="1:14" s="114" customFormat="1" ht="39" customHeight="1">
      <c r="A1427" s="392"/>
      <c r="B1427" s="394" t="s">
        <v>91</v>
      </c>
      <c r="C1427" s="1023" t="s">
        <v>114</v>
      </c>
      <c r="D1427" s="1024"/>
      <c r="E1427" s="1025"/>
      <c r="F1427" s="1029" t="s">
        <v>115</v>
      </c>
      <c r="G1427" s="1029"/>
      <c r="H1427" s="1030" t="s">
        <v>116</v>
      </c>
      <c r="I1427" s="1031"/>
      <c r="J1427" s="397" t="s">
        <v>51</v>
      </c>
      <c r="K1427" s="524" t="s">
        <v>117</v>
      </c>
      <c r="L1427" s="543" t="s">
        <v>49</v>
      </c>
      <c r="M1427" s="1089" t="s">
        <v>53</v>
      </c>
      <c r="N1427" s="1059"/>
    </row>
    <row r="1428" spans="1:14" s="114" customFormat="1" ht="18.75" customHeight="1" thickBot="1">
      <c r="A1428" s="392"/>
      <c r="B1428" s="394" t="s">
        <v>91</v>
      </c>
      <c r="C1428" s="1026"/>
      <c r="D1428" s="1027"/>
      <c r="E1428" s="1028"/>
      <c r="F1428" s="1109">
        <f>IF(OR($I1410="",$I1410="NSO"),"",VLOOKUP($A1405,'Result Entry'!$B$9:$EQ$108,120,0))</f>
        <v>900</v>
      </c>
      <c r="G1428" s="1110"/>
      <c r="H1428" s="1109">
        <f>IF(OR($I1410="",$I1410="NSO"),"",VLOOKUP($A1405,'Result Entry'!$B$9:$EQ$108,121,0))</f>
        <v>0</v>
      </c>
      <c r="I1428" s="1110"/>
      <c r="J1428" s="1111">
        <f>IF(OR($I1410="",$I1410="NSO"),"",VLOOKUP($A1405,'Result Entry'!$B$9:$EQ$108,122,0))</f>
        <v>0</v>
      </c>
      <c r="K1428" s="1112" t="str">
        <f>IF(OR($I1410="",$I1410="NSO"),"",VLOOKUP($A1405,'Result Entry'!$B$9:$EQ$108,123,0))</f>
        <v/>
      </c>
      <c r="L1428" s="1088" t="str">
        <f>IF(OR($I1410="",$I1410="NSO"),"",VLOOKUP($A1405,'Result Entry'!$B$9:$EQ$108,124,0))</f>
        <v/>
      </c>
      <c r="M1428" s="1113" t="str">
        <f>IF(OR($I1410="",$I1410="NSO"),"",VLOOKUP($A1405,'Result Entry'!$B$9:$EQ$108,126,0))</f>
        <v/>
      </c>
      <c r="N1428" s="1059"/>
    </row>
    <row r="1429" spans="1:14" s="114" customFormat="1" ht="18.75" customHeight="1" thickBot="1">
      <c r="A1429" s="392"/>
      <c r="B1429" s="393" t="s">
        <v>91</v>
      </c>
      <c r="C1429" s="1032"/>
      <c r="D1429" s="1033"/>
      <c r="E1429" s="1033"/>
      <c r="F1429" s="1033"/>
      <c r="G1429" s="1033"/>
      <c r="H1429" s="1034"/>
      <c r="I1429" s="1150" t="s">
        <v>71</v>
      </c>
      <c r="J1429" s="1151"/>
      <c r="K1429" s="1152">
        <f>IF(OR($I1410="",$I1410="NSO"),"",VLOOKUP($A1405,'Result Entry'!$B$9:$EQ$108,117,0))</f>
        <v>0</v>
      </c>
      <c r="L1429" s="1153" t="s">
        <v>90</v>
      </c>
      <c r="M1429" s="1154"/>
      <c r="N1429" s="1059"/>
    </row>
    <row r="1430" spans="1:14" s="114" customFormat="1" ht="18.75" customHeight="1" thickBot="1">
      <c r="A1430" s="392"/>
      <c r="B1430" s="393" t="s">
        <v>91</v>
      </c>
      <c r="C1430" s="1035" t="s">
        <v>70</v>
      </c>
      <c r="D1430" s="1036"/>
      <c r="E1430" s="1036"/>
      <c r="F1430" s="1036"/>
      <c r="G1430" s="1036"/>
      <c r="H1430" s="1037"/>
      <c r="I1430" s="1155" t="s">
        <v>72</v>
      </c>
      <c r="J1430" s="1156"/>
      <c r="K1430" s="1157">
        <f>IF(OR($I1410="",$I1410="NSO"),"",VLOOKUP($A1405,'Result Entry'!$B$9:$EQ$108,118,0))</f>
        <v>0</v>
      </c>
      <c r="L1430" s="1158" t="str">
        <f>IF(OR($I1410="",$I1410="NSO"),"",VLOOKUP($A1405,'Result Entry'!$B$9:$EQ$108,119,0))</f>
        <v/>
      </c>
      <c r="M1430" s="1159"/>
      <c r="N1430" s="1059"/>
    </row>
    <row r="1431" spans="1:14" s="114" customFormat="1" ht="18.75" customHeight="1" thickBot="1">
      <c r="A1431" s="392"/>
      <c r="B1431" s="393" t="s">
        <v>91</v>
      </c>
      <c r="C1431" s="981" t="s">
        <v>64</v>
      </c>
      <c r="D1431" s="982"/>
      <c r="E1431" s="983"/>
      <c r="F1431" s="984" t="s">
        <v>67</v>
      </c>
      <c r="G1431" s="985"/>
      <c r="H1431" s="398" t="s">
        <v>57</v>
      </c>
      <c r="I1431" s="986" t="s">
        <v>73</v>
      </c>
      <c r="J1431" s="987"/>
      <c r="K1431" s="988">
        <f>IF(OR($I1410="",$I1410="NSO"),"",VLOOKUP($A1405,'Result Entry'!$B$9:$EQ$108,127,0))</f>
        <v>0</v>
      </c>
      <c r="L1431" s="988"/>
      <c r="M1431" s="989"/>
      <c r="N1431" s="1059"/>
    </row>
    <row r="1432" spans="1:14" s="114" customFormat="1" ht="18.75" customHeight="1">
      <c r="A1432" s="392"/>
      <c r="B1432" s="393" t="s">
        <v>91</v>
      </c>
      <c r="C1432" s="1096" t="str">
        <f>'Result Entry'!$CH$3</f>
        <v>WORK EXP.</v>
      </c>
      <c r="D1432" s="1097"/>
      <c r="E1432" s="1125"/>
      <c r="F1432" s="1115" t="str">
        <f>IF(OR(C1432="",$I1410="NSO"),"",VLOOKUP($A1405,'Result Entry'!$B$9:$EQ$108,134,0))</f>
        <v>0/100</v>
      </c>
      <c r="G1432" s="1125"/>
      <c r="H1432" s="1126" t="str">
        <f>IF(OR(C1432="",$I1410="NSO"),"",VLOOKUP($A1405,'Result Entry'!$B$9:$EQ$108,92,0))</f>
        <v/>
      </c>
      <c r="I1432" s="991" t="s">
        <v>93</v>
      </c>
      <c r="J1432" s="992"/>
      <c r="K1432" s="993">
        <f>'Result Entry'!$U$2</f>
        <v>45070</v>
      </c>
      <c r="L1432" s="994"/>
      <c r="M1432" s="995"/>
      <c r="N1432" s="1059"/>
    </row>
    <row r="1433" spans="1:14" s="114" customFormat="1" ht="18.75" customHeight="1">
      <c r="A1433" s="392"/>
      <c r="B1433" s="393" t="s">
        <v>91</v>
      </c>
      <c r="C1433" s="1096" t="str">
        <f>'Result Entry'!$CP$3</f>
        <v>ART EDU.</v>
      </c>
      <c r="D1433" s="1097"/>
      <c r="E1433" s="1125"/>
      <c r="F1433" s="1115" t="str">
        <f>IF(OR(C1433="",$I1410="NSO"),"",VLOOKUP($A1405,'Result Entry'!$B$9:$EQ$108,138,0))</f>
        <v>0/100</v>
      </c>
      <c r="G1433" s="1125"/>
      <c r="H1433" s="1127" t="str">
        <f>IF(OR(C1433="",$I1410="NSO"),"",VLOOKUP($A1405,'Result Entry'!$B$9:$EQ$108,100,0))</f>
        <v/>
      </c>
      <c r="I1433" s="996"/>
      <c r="J1433" s="997"/>
      <c r="K1433" s="997"/>
      <c r="L1433" s="997"/>
      <c r="M1433" s="998"/>
      <c r="N1433" s="1059"/>
    </row>
    <row r="1434" spans="1:14" s="114" customFormat="1" ht="18.75" customHeight="1">
      <c r="A1434" s="392"/>
      <c r="B1434" s="393"/>
      <c r="C1434" s="1096" t="str">
        <f>'Result Entry'!$CX$3</f>
        <v>H&amp;P. EDU.</v>
      </c>
      <c r="D1434" s="1097"/>
      <c r="E1434" s="1125"/>
      <c r="F1434" s="1115" t="str">
        <f>IF(OR(C1434="",$I1410="NSO"),"",VLOOKUP($A1405,'Result Entry'!$B$9:$EQ$108,142,0))</f>
        <v>0/100</v>
      </c>
      <c r="G1434" s="1125"/>
      <c r="H1434" s="1127" t="str">
        <f>IF(OR(C1434="",$I1410="NSO"),"",VLOOKUP($A1405,'Result Entry'!$B$9:$EQ$108,108,0))</f>
        <v/>
      </c>
      <c r="I1434" s="999"/>
      <c r="J1434" s="1000"/>
      <c r="K1434" s="1000"/>
      <c r="L1434" s="1000"/>
      <c r="M1434" s="1001"/>
      <c r="N1434" s="1059"/>
    </row>
    <row r="1435" spans="1:14" s="114" customFormat="1" ht="23.25" customHeight="1" thickBot="1">
      <c r="A1435" s="392"/>
      <c r="B1435" s="393" t="s">
        <v>91</v>
      </c>
      <c r="C1435" s="1128">
        <f>'Result Entry'!$DF$3</f>
        <v>0</v>
      </c>
      <c r="D1435" s="1129"/>
      <c r="E1435" s="1130"/>
      <c r="F1435" s="1115" t="str">
        <f>IF(OR(C1435="",$I1410="NSO"),"",VLOOKUP($A1405,'Result Entry'!$B$9:$EQ$108,146,0))</f>
        <v>0/0</v>
      </c>
      <c r="G1435" s="1125"/>
      <c r="H1435" s="1131" t="str">
        <f>IF(OR(C1435="",$I1410="NSO"),"",VLOOKUP($A1405,'Result Entry'!$B$9:$EQ$108,116,0))</f>
        <v/>
      </c>
      <c r="I1435" s="1135" t="s">
        <v>86</v>
      </c>
      <c r="J1435" s="1136"/>
      <c r="K1435" s="1137"/>
      <c r="L1435" s="1138"/>
      <c r="M1435" s="1139"/>
      <c r="N1435" s="1059"/>
    </row>
    <row r="1436" spans="1:14" s="114" customFormat="1" ht="23.25" customHeight="1">
      <c r="A1436" s="392"/>
      <c r="B1436" s="393" t="s">
        <v>91</v>
      </c>
      <c r="C1436" s="1005" t="s">
        <v>74</v>
      </c>
      <c r="D1436" s="1006"/>
      <c r="E1436" s="1006"/>
      <c r="F1436" s="1006"/>
      <c r="G1436" s="1006"/>
      <c r="H1436" s="1007"/>
      <c r="I1436" s="1143" t="s">
        <v>184</v>
      </c>
      <c r="J1436" s="1144"/>
      <c r="K1436" s="1140"/>
      <c r="L1436" s="1141"/>
      <c r="M1436" s="1142"/>
      <c r="N1436" s="1059"/>
    </row>
    <row r="1437" spans="1:14" s="114" customFormat="1" ht="23.25" customHeight="1">
      <c r="A1437" s="392"/>
      <c r="B1437" s="393" t="s">
        <v>91</v>
      </c>
      <c r="C1437" s="399" t="s">
        <v>37</v>
      </c>
      <c r="D1437" s="1008" t="s">
        <v>80</v>
      </c>
      <c r="E1437" s="1009"/>
      <c r="F1437" s="1008" t="s">
        <v>81</v>
      </c>
      <c r="G1437" s="1010"/>
      <c r="H1437" s="1011"/>
      <c r="I1437" s="1145" t="s">
        <v>185</v>
      </c>
      <c r="J1437" s="1146"/>
      <c r="K1437" s="1002"/>
      <c r="L1437" s="1003"/>
      <c r="M1437" s="1004"/>
      <c r="N1437" s="1059"/>
    </row>
    <row r="1438" spans="1:14" s="114" customFormat="1" ht="18.75" customHeight="1">
      <c r="A1438" s="392"/>
      <c r="B1438" s="393" t="s">
        <v>91</v>
      </c>
      <c r="C1438" s="1114" t="s">
        <v>75</v>
      </c>
      <c r="D1438" s="1115" t="s">
        <v>164</v>
      </c>
      <c r="E1438" s="1116"/>
      <c r="F1438" s="1115" t="s">
        <v>82</v>
      </c>
      <c r="G1438" s="1117"/>
      <c r="H1438" s="1118"/>
      <c r="I1438" s="971" t="s">
        <v>87</v>
      </c>
      <c r="J1438" s="972"/>
      <c r="K1438" s="972"/>
      <c r="L1438" s="972"/>
      <c r="M1438" s="973"/>
      <c r="N1438" s="1059"/>
    </row>
    <row r="1439" spans="1:14" s="114" customFormat="1" ht="18.75" customHeight="1">
      <c r="A1439" s="392"/>
      <c r="B1439" s="393" t="s">
        <v>91</v>
      </c>
      <c r="C1439" s="1119" t="s">
        <v>76</v>
      </c>
      <c r="D1439" s="1115" t="s">
        <v>165</v>
      </c>
      <c r="E1439" s="1116"/>
      <c r="F1439" s="1115" t="s">
        <v>83</v>
      </c>
      <c r="G1439" s="1117"/>
      <c r="H1439" s="1118"/>
      <c r="I1439" s="974"/>
      <c r="J1439" s="975"/>
      <c r="K1439" s="975"/>
      <c r="L1439" s="975"/>
      <c r="M1439" s="976"/>
      <c r="N1439" s="1059"/>
    </row>
    <row r="1440" spans="1:14" s="114" customFormat="1" ht="18.75" customHeight="1">
      <c r="A1440" s="392"/>
      <c r="B1440" s="393" t="s">
        <v>91</v>
      </c>
      <c r="C1440" s="1119" t="s">
        <v>78</v>
      </c>
      <c r="D1440" s="1115" t="s">
        <v>166</v>
      </c>
      <c r="E1440" s="1116"/>
      <c r="F1440" s="1115" t="s">
        <v>84</v>
      </c>
      <c r="G1440" s="1117"/>
      <c r="H1440" s="1118"/>
      <c r="I1440" s="974"/>
      <c r="J1440" s="975"/>
      <c r="K1440" s="975"/>
      <c r="L1440" s="975"/>
      <c r="M1440" s="976"/>
      <c r="N1440" s="1059"/>
    </row>
    <row r="1441" spans="1:14" s="114" customFormat="1" ht="18.75" customHeight="1">
      <c r="A1441" s="392"/>
      <c r="B1441" s="393" t="s">
        <v>91</v>
      </c>
      <c r="C1441" s="1119" t="s">
        <v>77</v>
      </c>
      <c r="D1441" s="1115" t="s">
        <v>167</v>
      </c>
      <c r="E1441" s="1116"/>
      <c r="F1441" s="1115" t="s">
        <v>169</v>
      </c>
      <c r="G1441" s="1117"/>
      <c r="H1441" s="1118"/>
      <c r="I1441" s="977"/>
      <c r="J1441" s="978"/>
      <c r="K1441" s="978"/>
      <c r="L1441" s="978"/>
      <c r="M1441" s="979"/>
      <c r="N1441" s="1059"/>
    </row>
    <row r="1442" spans="1:14" s="114" customFormat="1" ht="18.75" customHeight="1" thickBot="1">
      <c r="A1442" s="392"/>
      <c r="B1442" s="400" t="s">
        <v>91</v>
      </c>
      <c r="C1442" s="1120" t="s">
        <v>79</v>
      </c>
      <c r="D1442" s="1121" t="s">
        <v>168</v>
      </c>
      <c r="E1442" s="1122"/>
      <c r="F1442" s="1121" t="s">
        <v>85</v>
      </c>
      <c r="G1442" s="1123"/>
      <c r="H1442" s="1124"/>
      <c r="I1442" s="1132" t="s">
        <v>118</v>
      </c>
      <c r="J1442" s="1133"/>
      <c r="K1442" s="1133"/>
      <c r="L1442" s="1133"/>
      <c r="M1442" s="1134"/>
      <c r="N1442" s="1059"/>
    </row>
    <row r="1443" spans="1:14" s="114" customFormat="1" ht="11.25" customHeight="1" thickBot="1">
      <c r="A1443" s="980"/>
      <c r="B1443" s="980"/>
      <c r="C1443" s="980"/>
      <c r="D1443" s="980"/>
      <c r="E1443" s="980"/>
      <c r="F1443" s="980"/>
      <c r="G1443" s="980"/>
      <c r="H1443" s="980"/>
      <c r="I1443" s="980"/>
      <c r="J1443" s="980"/>
      <c r="K1443" s="980"/>
      <c r="L1443" s="980"/>
      <c r="M1443" s="980"/>
      <c r="N1443" s="1059"/>
    </row>
    <row r="1444" spans="1:14" s="391" customFormat="1" ht="25.5" customHeight="1" thickBot="1">
      <c r="A1444" s="403">
        <f>A1405+1</f>
        <v>38</v>
      </c>
      <c r="B1444" s="1056" t="str">
        <f>B1405</f>
        <v>Department Of Sanskrit Education, Rajasthan</v>
      </c>
      <c r="C1444" s="1057"/>
      <c r="D1444" s="1057"/>
      <c r="E1444" s="1057"/>
      <c r="F1444" s="1057"/>
      <c r="G1444" s="1057"/>
      <c r="H1444" s="1057"/>
      <c r="I1444" s="1057"/>
      <c r="J1444" s="1057"/>
      <c r="K1444" s="1057"/>
      <c r="L1444" s="1057"/>
      <c r="M1444" s="1058"/>
      <c r="N1444" s="1059"/>
    </row>
    <row r="1445" spans="1:14" ht="60" customHeight="1">
      <c r="A1445" s="15"/>
      <c r="B1445" s="1060">
        <f>IF(I1449&gt;0,CONCATENATE(C1449,I1449),0)</f>
        <v>0</v>
      </c>
      <c r="C1445" s="1062"/>
      <c r="D1445" s="1064" t="str">
        <f>Master!$E$8</f>
        <v>Govt.Sr.Sec.Sch. Raimalwada</v>
      </c>
      <c r="E1445" s="1065"/>
      <c r="F1445" s="1065"/>
      <c r="G1445" s="1065"/>
      <c r="H1445" s="1065"/>
      <c r="I1445" s="1065"/>
      <c r="J1445" s="1065"/>
      <c r="K1445" s="1065"/>
      <c r="L1445" s="1065"/>
      <c r="M1445" s="1066"/>
      <c r="N1445" s="1059"/>
    </row>
    <row r="1446" spans="1:14" ht="35.25" customHeight="1" thickBot="1">
      <c r="A1446" s="15"/>
      <c r="B1446" s="1061"/>
      <c r="C1446" s="1063"/>
      <c r="D1446" s="1067" t="str">
        <f>Master!$E$11</f>
        <v>P.S.-Bapini (Jodhpur)</v>
      </c>
      <c r="E1446" s="1067"/>
      <c r="F1446" s="1067"/>
      <c r="G1446" s="1067"/>
      <c r="H1446" s="1067"/>
      <c r="I1446" s="1067"/>
      <c r="J1446" s="1067"/>
      <c r="K1446" s="1067"/>
      <c r="L1446" s="1067"/>
      <c r="M1446" s="1068"/>
      <c r="N1446" s="1059"/>
    </row>
    <row r="1447" spans="1:14" ht="31.5" customHeight="1">
      <c r="A1447" s="15"/>
      <c r="B1447" s="402"/>
      <c r="C1447" s="1069" t="s">
        <v>60</v>
      </c>
      <c r="D1447" s="1070"/>
      <c r="E1447" s="1070"/>
      <c r="F1447" s="1070"/>
      <c r="G1447" s="1070"/>
      <c r="H1447" s="1070"/>
      <c r="I1447" s="1071"/>
      <c r="J1447" s="1072" t="s">
        <v>88</v>
      </c>
      <c r="K1447" s="1072"/>
      <c r="L1447" s="1073">
        <f>Master!$E$14</f>
        <v>810000000</v>
      </c>
      <c r="M1447" s="1074"/>
      <c r="N1447" s="1059"/>
    </row>
    <row r="1448" spans="1:14" ht="18" customHeight="1" thickBot="1">
      <c r="A1448" s="15"/>
      <c r="B1448" s="188"/>
      <c r="C1448" s="1069"/>
      <c r="D1448" s="1070"/>
      <c r="E1448" s="1070"/>
      <c r="F1448" s="1070"/>
      <c r="G1448" s="1070"/>
      <c r="H1448" s="1070"/>
      <c r="I1448" s="1071"/>
      <c r="J1448" s="1075" t="s">
        <v>61</v>
      </c>
      <c r="K1448" s="1076"/>
      <c r="L1448" s="1079" t="str">
        <f>Master!$E$6</f>
        <v>2022-23</v>
      </c>
      <c r="M1448" s="1080"/>
      <c r="N1448" s="1059"/>
    </row>
    <row r="1449" spans="1:14" ht="20.25" customHeight="1" thickBot="1">
      <c r="A1449" s="15"/>
      <c r="B1449" s="188"/>
      <c r="C1449" s="1160" t="s">
        <v>119</v>
      </c>
      <c r="D1449" s="1161"/>
      <c r="E1449" s="1161"/>
      <c r="F1449" s="1161"/>
      <c r="G1449" s="1161"/>
      <c r="H1449" s="1161"/>
      <c r="I1449" s="1162">
        <f>VLOOKUP($A1444,'Result Entry'!$B$9:$F$108,5,0)</f>
        <v>0</v>
      </c>
      <c r="J1449" s="1077"/>
      <c r="K1449" s="1078"/>
      <c r="L1449" s="1081"/>
      <c r="M1449" s="1082"/>
      <c r="N1449" s="1059"/>
    </row>
    <row r="1450" spans="1:14" s="114" customFormat="1" ht="19.5" customHeight="1">
      <c r="A1450" s="392"/>
      <c r="B1450" s="393" t="s">
        <v>91</v>
      </c>
      <c r="C1450" s="1090" t="s">
        <v>21</v>
      </c>
      <c r="D1450" s="1091"/>
      <c r="E1450" s="1091"/>
      <c r="F1450" s="1092"/>
      <c r="G1450" s="1093" t="s">
        <v>1</v>
      </c>
      <c r="H1450" s="1094">
        <f>VLOOKUP($A1444,'Result Entry'!$B$9:$EQ$108,3,0)</f>
        <v>0</v>
      </c>
      <c r="I1450" s="1094"/>
      <c r="J1450" s="1094"/>
      <c r="K1450" s="1094"/>
      <c r="L1450" s="1094"/>
      <c r="M1450" s="1095"/>
      <c r="N1450" s="1059"/>
    </row>
    <row r="1451" spans="1:14" s="114" customFormat="1" ht="19.5" customHeight="1">
      <c r="A1451" s="392"/>
      <c r="B1451" s="393" t="s">
        <v>91</v>
      </c>
      <c r="C1451" s="1096" t="s">
        <v>23</v>
      </c>
      <c r="D1451" s="1097"/>
      <c r="E1451" s="1097"/>
      <c r="F1451" s="1098"/>
      <c r="G1451" s="1099" t="s">
        <v>1</v>
      </c>
      <c r="H1451" s="1100">
        <f>VLOOKUP($A1444,'Result Entry'!$B$9:$EQ$108,6,0)</f>
        <v>0</v>
      </c>
      <c r="I1451" s="1100"/>
      <c r="J1451" s="1100"/>
      <c r="K1451" s="1100"/>
      <c r="L1451" s="1100"/>
      <c r="M1451" s="1101"/>
      <c r="N1451" s="1059"/>
    </row>
    <row r="1452" spans="1:14" s="114" customFormat="1" ht="19.5" customHeight="1">
      <c r="A1452" s="392"/>
      <c r="B1452" s="393" t="s">
        <v>91</v>
      </c>
      <c r="C1452" s="1096" t="s">
        <v>24</v>
      </c>
      <c r="D1452" s="1097"/>
      <c r="E1452" s="1097"/>
      <c r="F1452" s="1098"/>
      <c r="G1452" s="1099" t="s">
        <v>1</v>
      </c>
      <c r="H1452" s="1100">
        <f>VLOOKUP($A1444,'Result Entry'!$B$9:$EQ$108,7,0)</f>
        <v>0</v>
      </c>
      <c r="I1452" s="1100"/>
      <c r="J1452" s="1100"/>
      <c r="K1452" s="1100"/>
      <c r="L1452" s="1100"/>
      <c r="M1452" s="1101"/>
      <c r="N1452" s="1059"/>
    </row>
    <row r="1453" spans="1:14" s="114" customFormat="1" ht="19.5" customHeight="1">
      <c r="A1453" s="392"/>
      <c r="B1453" s="393" t="s">
        <v>91</v>
      </c>
      <c r="C1453" s="1096" t="s">
        <v>62</v>
      </c>
      <c r="D1453" s="1097"/>
      <c r="E1453" s="1097"/>
      <c r="F1453" s="1098"/>
      <c r="G1453" s="1099" t="s">
        <v>1</v>
      </c>
      <c r="H1453" s="1100">
        <f>VLOOKUP($A1444,'Result Entry'!$B$9:$EQ$108,8,0)</f>
        <v>0</v>
      </c>
      <c r="I1453" s="1100"/>
      <c r="J1453" s="1100"/>
      <c r="K1453" s="1100"/>
      <c r="L1453" s="1100"/>
      <c r="M1453" s="1101"/>
      <c r="N1453" s="1059"/>
    </row>
    <row r="1454" spans="1:14" s="114" customFormat="1" ht="19.5" customHeight="1">
      <c r="A1454" s="392"/>
      <c r="B1454" s="393" t="s">
        <v>91</v>
      </c>
      <c r="C1454" s="1096" t="s">
        <v>63</v>
      </c>
      <c r="D1454" s="1097"/>
      <c r="E1454" s="1097"/>
      <c r="F1454" s="1098"/>
      <c r="G1454" s="1099" t="s">
        <v>1</v>
      </c>
      <c r="H1454" s="1102" t="str">
        <f>CONCATENATE('Result Entry'!$F$4,'Result Entry'!$I$4)</f>
        <v>2(A)</v>
      </c>
      <c r="I1454" s="1100"/>
      <c r="J1454" s="1100"/>
      <c r="K1454" s="1100"/>
      <c r="L1454" s="1100"/>
      <c r="M1454" s="1101"/>
      <c r="N1454" s="1059"/>
    </row>
    <row r="1455" spans="1:14" s="114" customFormat="1" ht="19.5" customHeight="1" thickBot="1">
      <c r="A1455" s="392"/>
      <c r="B1455" s="393" t="s">
        <v>91</v>
      </c>
      <c r="C1455" s="1103" t="s">
        <v>26</v>
      </c>
      <c r="D1455" s="1104"/>
      <c r="E1455" s="1104"/>
      <c r="F1455" s="1105"/>
      <c r="G1455" s="1106" t="s">
        <v>1</v>
      </c>
      <c r="H1455" s="1107">
        <f>VLOOKUP($A1444,'Result Entry'!$B$9:$EQ$108,9,0)</f>
        <v>0</v>
      </c>
      <c r="I1455" s="1107"/>
      <c r="J1455" s="1107"/>
      <c r="K1455" s="1107"/>
      <c r="L1455" s="1107"/>
      <c r="M1455" s="1108"/>
      <c r="N1455" s="1059"/>
    </row>
    <row r="1456" spans="1:14" s="114" customFormat="1" ht="37.5" customHeight="1">
      <c r="A1456" s="392"/>
      <c r="B1456" s="394" t="s">
        <v>91</v>
      </c>
      <c r="C1456" s="1005" t="s">
        <v>64</v>
      </c>
      <c r="D1456" s="1038"/>
      <c r="E1456" s="498" t="str">
        <f>'Result Entry'!$K$6</f>
        <v>First Test</v>
      </c>
      <c r="F1456" s="499" t="str">
        <f>'Result Entry'!$L$6</f>
        <v>Second Test</v>
      </c>
      <c r="G1456" s="499" t="str">
        <f>'Result Entry'!$M$6</f>
        <v>Third Test</v>
      </c>
      <c r="H1456" s="1083" t="s">
        <v>65</v>
      </c>
      <c r="I1456" s="1085" t="s">
        <v>183</v>
      </c>
      <c r="J1456" s="493" t="s">
        <v>32</v>
      </c>
      <c r="K1456" s="1039" t="s">
        <v>112</v>
      </c>
      <c r="L1456" s="1040"/>
      <c r="M1456" s="1084" t="s">
        <v>113</v>
      </c>
      <c r="N1456" s="1059"/>
    </row>
    <row r="1457" spans="1:14" s="114" customFormat="1" ht="22.5" customHeight="1" thickBot="1">
      <c r="A1457" s="392"/>
      <c r="B1457" s="394" t="s">
        <v>91</v>
      </c>
      <c r="C1457" s="1041" t="s">
        <v>66</v>
      </c>
      <c r="D1457" s="1042"/>
      <c r="E1457" s="504">
        <f>'Result Entry'!$K$7</f>
        <v>10</v>
      </c>
      <c r="F1457" s="505">
        <f>'Result Entry'!$L$7</f>
        <v>10</v>
      </c>
      <c r="G1457" s="545">
        <f>'Result Entry'!$M$7</f>
        <v>10</v>
      </c>
      <c r="H1457" s="506">
        <f>'Result Entry'!$R$7</f>
        <v>70</v>
      </c>
      <c r="I1457" s="507">
        <f>SUM(E1457:H1457)</f>
        <v>100</v>
      </c>
      <c r="J1457" s="508">
        <f>'Result Entry'!$V$7</f>
        <v>100</v>
      </c>
      <c r="K1457" s="1043">
        <f>I1457+J1457</f>
        <v>200</v>
      </c>
      <c r="L1457" s="1044"/>
      <c r="M1457" s="1086" t="s">
        <v>36</v>
      </c>
      <c r="N1457" s="1059"/>
    </row>
    <row r="1458" spans="1:14" s="114" customFormat="1" ht="22.5" customHeight="1">
      <c r="A1458" s="392"/>
      <c r="B1458" s="394" t="s">
        <v>91</v>
      </c>
      <c r="C1458" s="1045" t="str">
        <f>'Result Entry'!$K$3</f>
        <v>Hindi</v>
      </c>
      <c r="D1458" s="1046"/>
      <c r="E1458" s="500">
        <f>IF(OR(C1458="",$I1449="NSO"),"",VLOOKUP($A1444,'Result Entry'!$B$9:$EQ$108,10,0))</f>
        <v>0</v>
      </c>
      <c r="F1458" s="501">
        <f>IF(OR(C1458="",$I1449="NSO"),"",VLOOKUP($A1444,'Result Entry'!$B$9:$EQ$108,11,0))</f>
        <v>0</v>
      </c>
      <c r="G1458" s="544">
        <f>IF(OR(C1458="",$I1449="NSO"),"",VLOOKUP($A1444,'Result Entry'!$B$9:$EQ$108,12,0))</f>
        <v>0</v>
      </c>
      <c r="H1458" s="494">
        <f>IF(OR(C1458="",$I1449="NSO"),"",VLOOKUP($A1444,'Result Entry'!$B$9:$EQ$108,17,0))</f>
        <v>0</v>
      </c>
      <c r="I1458" s="395">
        <f t="shared" ref="I1458:I1462" si="111">SUM(E1458:H1458)</f>
        <v>0</v>
      </c>
      <c r="J1458" s="495">
        <f>IF(OR(C1458="",$I1449="NSO"),"",VLOOKUP($A1444,'Result Entry'!$B$9:$EQ$108,21,0))</f>
        <v>0</v>
      </c>
      <c r="K1458" s="1047">
        <f>SUM(I1458,J1458)</f>
        <v>0</v>
      </c>
      <c r="L1458" s="1048"/>
      <c r="M1458" s="396" t="str">
        <f>IF(OR(C1458="",$I1449="NSO"),"",VLOOKUP($A1444,'Result Entry'!$B$9:$EQ$108,24,0))</f>
        <v/>
      </c>
      <c r="N1458" s="1059"/>
    </row>
    <row r="1459" spans="1:14" s="114" customFormat="1" ht="22.5" customHeight="1">
      <c r="A1459" s="392"/>
      <c r="B1459" s="394" t="s">
        <v>91</v>
      </c>
      <c r="C1459" s="990" t="str">
        <f>'Result Entry'!$Z$3</f>
        <v>Mathematics</v>
      </c>
      <c r="D1459" s="1049"/>
      <c r="E1459" s="502">
        <f>IF(OR(C1459="",$I1449="NSO"),"",VLOOKUP($A1444,'Result Entry'!$B$9:$EQ$108,25,0))</f>
        <v>0</v>
      </c>
      <c r="F1459" s="503">
        <f>IF(OR(C1459="",$I1449="NSO"),"",VLOOKUP($A1444,'Result Entry'!$B$9:$EQ$108,26,0))</f>
        <v>0</v>
      </c>
      <c r="G1459" s="542">
        <f>IF(OR(C1459="",$I1449="NSO"),"",VLOOKUP($A1444,'Result Entry'!$B$9:$EQ$108,27,0))</f>
        <v>0</v>
      </c>
      <c r="H1459" s="494">
        <f>IF(OR(C1459="",$I1449="NSO"),"",VLOOKUP($A1444,'Result Entry'!$B$9:$EQ$108,32,0))</f>
        <v>0</v>
      </c>
      <c r="I1459" s="395">
        <f t="shared" si="111"/>
        <v>0</v>
      </c>
      <c r="J1459" s="495">
        <f>IF(OR(C1459="",$I1449="NSO"),"",VLOOKUP($A1444,'Result Entry'!$B$9:$EQ$108,36,0))</f>
        <v>0</v>
      </c>
      <c r="K1459" s="1050">
        <f t="shared" ref="K1459:K1464" si="112">SUM(I1459,J1459)</f>
        <v>0</v>
      </c>
      <c r="L1459" s="1051"/>
      <c r="M1459" s="396" t="str">
        <f>IF(OR(C1459="",$I1449="NSO"),"",VLOOKUP($A1444,'Result Entry'!$B$9:$EQ$108,39,0))</f>
        <v/>
      </c>
      <c r="N1459" s="1059"/>
    </row>
    <row r="1460" spans="1:14" s="114" customFormat="1" ht="22.5" customHeight="1" thickBot="1">
      <c r="A1460" s="392"/>
      <c r="B1460" s="394" t="s">
        <v>91</v>
      </c>
      <c r="C1460" s="1052" t="str">
        <f>'Result Entry'!$BD$3</f>
        <v>Env. Study</v>
      </c>
      <c r="D1460" s="1053"/>
      <c r="E1460" s="509">
        <f>IF(OR(C1460="",$I1449="NSO"),"",VLOOKUP($A1444,'Result Entry'!$B$9:$EQ$108,55,0))</f>
        <v>0</v>
      </c>
      <c r="F1460" s="510">
        <f>IF(OR(C1460="",$I1449="NSO"),"",VLOOKUP($A1444,'Result Entry'!$B$9:$EQ$108,56,0))</f>
        <v>0</v>
      </c>
      <c r="G1460" s="511">
        <f>IF(OR(C1460="",$I1449="NSO"),"",VLOOKUP($A1444,'Result Entry'!$B$9:$EQ$108,57,0))</f>
        <v>0</v>
      </c>
      <c r="H1460" s="512">
        <f>IF(OR(C1458="",$I1449="NSO"),"",VLOOKUP($A1444,'Result Entry'!$B$9:$EQ$108,62,0))</f>
        <v>0</v>
      </c>
      <c r="I1460" s="513">
        <f t="shared" si="111"/>
        <v>0</v>
      </c>
      <c r="J1460" s="514">
        <f>IF(OR(C1459="",$I1449="NSO"),"",VLOOKUP($A1444,'Result Entry'!$B$9:$EQ$108,66,0))</f>
        <v>0</v>
      </c>
      <c r="K1460" s="1054">
        <f t="shared" si="112"/>
        <v>0</v>
      </c>
      <c r="L1460" s="1055"/>
      <c r="M1460" s="515" t="str">
        <f>IF(OR(C1459="",$I1449="NSO"),"",VLOOKUP($A1444,'Result Entry'!$B$9:$EQ$108,69,0))</f>
        <v/>
      </c>
      <c r="N1460" s="1059"/>
    </row>
    <row r="1461" spans="1:14" s="114" customFormat="1" ht="22.5" customHeight="1">
      <c r="A1461" s="392"/>
      <c r="B1461" s="394" t="s">
        <v>91</v>
      </c>
      <c r="C1461" s="1016" t="s">
        <v>66</v>
      </c>
      <c r="D1461" s="1017"/>
      <c r="E1461" s="519">
        <f>'Result Entry'!$AO$7</f>
        <v>5</v>
      </c>
      <c r="F1461" s="520">
        <f>'Result Entry'!$AP$7</f>
        <v>5</v>
      </c>
      <c r="G1461" s="541">
        <f>'Result Entry'!$AQ$7</f>
        <v>5</v>
      </c>
      <c r="H1461" s="521">
        <f>'Result Entry'!$AV$7</f>
        <v>35</v>
      </c>
      <c r="I1461" s="522">
        <f t="shared" si="111"/>
        <v>50</v>
      </c>
      <c r="J1461" s="523">
        <f>'Result Entry'!$AZ$7</f>
        <v>50</v>
      </c>
      <c r="K1461" s="1018">
        <f t="shared" si="112"/>
        <v>100</v>
      </c>
      <c r="L1461" s="1019"/>
      <c r="M1461" s="1087" t="s">
        <v>36</v>
      </c>
      <c r="N1461" s="1059"/>
    </row>
    <row r="1462" spans="1:14" s="114" customFormat="1" ht="22.5" customHeight="1" thickBot="1">
      <c r="A1462" s="392"/>
      <c r="B1462" s="394" t="s">
        <v>91</v>
      </c>
      <c r="C1462" s="1012" t="str">
        <f>'Result Entry'!$AO$3</f>
        <v>English</v>
      </c>
      <c r="D1462" s="1013"/>
      <c r="E1462" s="517">
        <f>IF(OR(C1462="",$I1449="NSO"),"",VLOOKUP($A1444,'Result Entry'!$B$9:$EQ$108,40,0))</f>
        <v>0</v>
      </c>
      <c r="F1462" s="518">
        <f>IF(OR(C1462="",$I1449="NSO"),"",VLOOKUP($A1444,'Result Entry'!$B$9:$EQ$108,41,0))</f>
        <v>0</v>
      </c>
      <c r="G1462" s="546">
        <f>IF(OR(C1462="",$I1449="NSO"),"",VLOOKUP($A1444,'Result Entry'!$B$9:$EQ$108,42,0))</f>
        <v>0</v>
      </c>
      <c r="H1462" s="401">
        <f>IF(OR(C1462="",$I1449="NSO"),"",VLOOKUP($A1444,'Result Entry'!$B$9:$EQ$108,47,0))</f>
        <v>0</v>
      </c>
      <c r="I1462" s="496">
        <f t="shared" si="111"/>
        <v>0</v>
      </c>
      <c r="J1462" s="497">
        <f>IF(OR(C1462="",$I1449="NSO"),"",VLOOKUP($A1444,'Result Entry'!$B$9:$EQ$108,51,0))</f>
        <v>0</v>
      </c>
      <c r="K1462" s="1014">
        <f t="shared" si="112"/>
        <v>0</v>
      </c>
      <c r="L1462" s="1015"/>
      <c r="M1462" s="516" t="str">
        <f>IF(OR(C1462="",$I1449="NSO"),"",VLOOKUP($A1444,'Result Entry'!$B$9:$EQ$108,54,0))</f>
        <v/>
      </c>
      <c r="N1462" s="1059"/>
    </row>
    <row r="1463" spans="1:14" s="114" customFormat="1" ht="22.5" customHeight="1">
      <c r="A1463" s="392"/>
      <c r="B1463" s="394" t="s">
        <v>91</v>
      </c>
      <c r="C1463" s="1016" t="s">
        <v>66</v>
      </c>
      <c r="D1463" s="1017"/>
      <c r="E1463" s="519">
        <f>'Result Entry'!$BS$7</f>
        <v>10</v>
      </c>
      <c r="F1463" s="520">
        <f>'Result Entry'!$BT$7</f>
        <v>10</v>
      </c>
      <c r="G1463" s="541">
        <f>'Result Entry'!$BU$7</f>
        <v>10</v>
      </c>
      <c r="H1463" s="521">
        <f>'Result Entry'!$BZ$7</f>
        <v>70</v>
      </c>
      <c r="I1463" s="522">
        <f>SUM(E1463:H1463)</f>
        <v>100</v>
      </c>
      <c r="J1463" s="523">
        <f>'Result Entry'!$CD$7</f>
        <v>100</v>
      </c>
      <c r="K1463" s="1018">
        <f t="shared" si="112"/>
        <v>200</v>
      </c>
      <c r="L1463" s="1019"/>
      <c r="M1463" s="1087" t="s">
        <v>36</v>
      </c>
      <c r="N1463" s="1059"/>
    </row>
    <row r="1464" spans="1:14" s="114" customFormat="1" ht="22.5" customHeight="1" thickBot="1">
      <c r="A1464" s="392"/>
      <c r="B1464" s="394" t="s">
        <v>91</v>
      </c>
      <c r="C1464" s="1012" t="str">
        <f>'Result Entry'!$BS$3</f>
        <v>Sanskrit/Urdu</v>
      </c>
      <c r="D1464" s="1013"/>
      <c r="E1464" s="517">
        <f>IF(OR(C1464="",$I1449="NSO"),"",VLOOKUP($A1444,'Result Entry'!$B$9:$EQ$108,70,0))</f>
        <v>0</v>
      </c>
      <c r="F1464" s="518">
        <f>IF(OR(C1464="",$I1449="NSO"),"",VLOOKUP($A1444,'Result Entry'!$B$9:$EQ$108,71,0))</f>
        <v>0</v>
      </c>
      <c r="G1464" s="546">
        <f>IF(OR(C1464="",$I1449="NSO"),"",VLOOKUP($A1444,'Result Entry'!$B$9:$EQ$108,72,0))</f>
        <v>0</v>
      </c>
      <c r="H1464" s="401">
        <f>IF(OR(C1464="",$I1449="NSO"),"",VLOOKUP($A1444,'Result Entry'!$B$9:$EQ$108,77,0))</f>
        <v>0</v>
      </c>
      <c r="I1464" s="496">
        <f t="shared" ref="I1464" si="113">SUM(E1464:H1464)</f>
        <v>0</v>
      </c>
      <c r="J1464" s="497">
        <f>IF(OR(C1464="",$I1449="NSO"),"",VLOOKUP($A1444,'Result Entry'!$B$9:$EQ$108,81,0))</f>
        <v>0</v>
      </c>
      <c r="K1464" s="1014">
        <f t="shared" si="112"/>
        <v>0</v>
      </c>
      <c r="L1464" s="1015"/>
      <c r="M1464" s="516" t="str">
        <f>IF(OR(C1464="",$I1449="NSO"),"",VLOOKUP($A1444,'Result Entry'!$B$9:$EQ$108,84,0))</f>
        <v/>
      </c>
      <c r="N1464" s="1059"/>
    </row>
    <row r="1465" spans="1:14" s="114" customFormat="1" ht="14.25" customHeight="1" thickBot="1">
      <c r="A1465" s="392"/>
      <c r="B1465" s="394" t="s">
        <v>91</v>
      </c>
      <c r="C1465" s="1020"/>
      <c r="D1465" s="1021"/>
      <c r="E1465" s="1021"/>
      <c r="F1465" s="1021"/>
      <c r="G1465" s="1021"/>
      <c r="H1465" s="1021"/>
      <c r="I1465" s="1021"/>
      <c r="J1465" s="1021"/>
      <c r="K1465" s="1021"/>
      <c r="L1465" s="1021"/>
      <c r="M1465" s="1022"/>
      <c r="N1465" s="1059"/>
    </row>
    <row r="1466" spans="1:14" s="114" customFormat="1" ht="39" customHeight="1">
      <c r="A1466" s="392"/>
      <c r="B1466" s="394" t="s">
        <v>91</v>
      </c>
      <c r="C1466" s="1023" t="s">
        <v>114</v>
      </c>
      <c r="D1466" s="1024"/>
      <c r="E1466" s="1025"/>
      <c r="F1466" s="1029" t="s">
        <v>115</v>
      </c>
      <c r="G1466" s="1029"/>
      <c r="H1466" s="1030" t="s">
        <v>116</v>
      </c>
      <c r="I1466" s="1031"/>
      <c r="J1466" s="397" t="s">
        <v>51</v>
      </c>
      <c r="K1466" s="524" t="s">
        <v>117</v>
      </c>
      <c r="L1466" s="543" t="s">
        <v>49</v>
      </c>
      <c r="M1466" s="1089" t="s">
        <v>53</v>
      </c>
      <c r="N1466" s="1059"/>
    </row>
    <row r="1467" spans="1:14" s="114" customFormat="1" ht="18.75" customHeight="1" thickBot="1">
      <c r="A1467" s="392"/>
      <c r="B1467" s="394" t="s">
        <v>91</v>
      </c>
      <c r="C1467" s="1026"/>
      <c r="D1467" s="1027"/>
      <c r="E1467" s="1028"/>
      <c r="F1467" s="1109">
        <f>IF(OR($I1449="",$I1449="NSO"),"",VLOOKUP($A1444,'Result Entry'!$B$9:$EQ$108,120,0))</f>
        <v>900</v>
      </c>
      <c r="G1467" s="1110"/>
      <c r="H1467" s="1109">
        <f>IF(OR($I1449="",$I1449="NSO"),"",VLOOKUP($A1444,'Result Entry'!$B$9:$EQ$108,121,0))</f>
        <v>0</v>
      </c>
      <c r="I1467" s="1110"/>
      <c r="J1467" s="1111">
        <f>IF(OR($I1449="",$I1449="NSO"),"",VLOOKUP($A1444,'Result Entry'!$B$9:$EQ$108,122,0))</f>
        <v>0</v>
      </c>
      <c r="K1467" s="1112" t="str">
        <f>IF(OR($I1449="",$I1449="NSO"),"",VLOOKUP($A1444,'Result Entry'!$B$9:$EQ$108,123,0))</f>
        <v/>
      </c>
      <c r="L1467" s="1088" t="str">
        <f>IF(OR($I1449="",$I1449="NSO"),"",VLOOKUP($A1444,'Result Entry'!$B$9:$EQ$108,124,0))</f>
        <v/>
      </c>
      <c r="M1467" s="1113" t="str">
        <f>IF(OR($I1449="",$I1449="NSO"),"",VLOOKUP($A1444,'Result Entry'!$B$9:$EQ$108,126,0))</f>
        <v/>
      </c>
      <c r="N1467" s="1059"/>
    </row>
    <row r="1468" spans="1:14" s="114" customFormat="1" ht="18.75" customHeight="1" thickBot="1">
      <c r="A1468" s="392"/>
      <c r="B1468" s="393" t="s">
        <v>91</v>
      </c>
      <c r="C1468" s="1032"/>
      <c r="D1468" s="1033"/>
      <c r="E1468" s="1033"/>
      <c r="F1468" s="1033"/>
      <c r="G1468" s="1033"/>
      <c r="H1468" s="1034"/>
      <c r="I1468" s="1150" t="s">
        <v>71</v>
      </c>
      <c r="J1468" s="1151"/>
      <c r="K1468" s="1152">
        <f>IF(OR($I1449="",$I1449="NSO"),"",VLOOKUP($A1444,'Result Entry'!$B$9:$EQ$108,117,0))</f>
        <v>0</v>
      </c>
      <c r="L1468" s="1153" t="s">
        <v>90</v>
      </c>
      <c r="M1468" s="1154"/>
      <c r="N1468" s="1059"/>
    </row>
    <row r="1469" spans="1:14" s="114" customFormat="1" ht="18.75" customHeight="1" thickBot="1">
      <c r="A1469" s="392"/>
      <c r="B1469" s="393" t="s">
        <v>91</v>
      </c>
      <c r="C1469" s="1035" t="s">
        <v>70</v>
      </c>
      <c r="D1469" s="1036"/>
      <c r="E1469" s="1036"/>
      <c r="F1469" s="1036"/>
      <c r="G1469" s="1036"/>
      <c r="H1469" s="1037"/>
      <c r="I1469" s="1155" t="s">
        <v>72</v>
      </c>
      <c r="J1469" s="1156"/>
      <c r="K1469" s="1157">
        <f>IF(OR($I1449="",$I1449="NSO"),"",VLOOKUP($A1444,'Result Entry'!$B$9:$EQ$108,118,0))</f>
        <v>0</v>
      </c>
      <c r="L1469" s="1158" t="str">
        <f>IF(OR($I1449="",$I1449="NSO"),"",VLOOKUP($A1444,'Result Entry'!$B$9:$EQ$108,119,0))</f>
        <v/>
      </c>
      <c r="M1469" s="1159"/>
      <c r="N1469" s="1059"/>
    </row>
    <row r="1470" spans="1:14" s="114" customFormat="1" ht="18.75" customHeight="1" thickBot="1">
      <c r="A1470" s="392"/>
      <c r="B1470" s="393" t="s">
        <v>91</v>
      </c>
      <c r="C1470" s="981" t="s">
        <v>64</v>
      </c>
      <c r="D1470" s="982"/>
      <c r="E1470" s="983"/>
      <c r="F1470" s="984" t="s">
        <v>67</v>
      </c>
      <c r="G1470" s="985"/>
      <c r="H1470" s="398" t="s">
        <v>57</v>
      </c>
      <c r="I1470" s="986" t="s">
        <v>73</v>
      </c>
      <c r="J1470" s="987"/>
      <c r="K1470" s="988">
        <f>IF(OR($I1449="",$I1449="NSO"),"",VLOOKUP($A1444,'Result Entry'!$B$9:$EQ$108,127,0))</f>
        <v>0</v>
      </c>
      <c r="L1470" s="988"/>
      <c r="M1470" s="989"/>
      <c r="N1470" s="1059"/>
    </row>
    <row r="1471" spans="1:14" s="114" customFormat="1" ht="18.75" customHeight="1">
      <c r="A1471" s="392"/>
      <c r="B1471" s="393" t="s">
        <v>91</v>
      </c>
      <c r="C1471" s="1096" t="str">
        <f>'Result Entry'!$CH$3</f>
        <v>WORK EXP.</v>
      </c>
      <c r="D1471" s="1097"/>
      <c r="E1471" s="1125"/>
      <c r="F1471" s="1115" t="str">
        <f>IF(OR(C1471="",$I1449="NSO"),"",VLOOKUP($A1444,'Result Entry'!$B$9:$EQ$108,134,0))</f>
        <v>0/100</v>
      </c>
      <c r="G1471" s="1125"/>
      <c r="H1471" s="1126" t="str">
        <f>IF(OR(C1471="",$I1449="NSO"),"",VLOOKUP($A1444,'Result Entry'!$B$9:$EQ$108,92,0))</f>
        <v/>
      </c>
      <c r="I1471" s="991" t="s">
        <v>93</v>
      </c>
      <c r="J1471" s="992"/>
      <c r="K1471" s="993">
        <f>'Result Entry'!$U$2</f>
        <v>45070</v>
      </c>
      <c r="L1471" s="994"/>
      <c r="M1471" s="995"/>
      <c r="N1471" s="1059"/>
    </row>
    <row r="1472" spans="1:14" s="114" customFormat="1" ht="18.75" customHeight="1">
      <c r="A1472" s="392"/>
      <c r="B1472" s="393" t="s">
        <v>91</v>
      </c>
      <c r="C1472" s="1096" t="str">
        <f>'Result Entry'!$CP$3</f>
        <v>ART EDU.</v>
      </c>
      <c r="D1472" s="1097"/>
      <c r="E1472" s="1125"/>
      <c r="F1472" s="1115" t="str">
        <f>IF(OR(C1472="",$I1449="NSO"),"",VLOOKUP($A1444,'Result Entry'!$B$9:$EQ$108,138,0))</f>
        <v>0/100</v>
      </c>
      <c r="G1472" s="1125"/>
      <c r="H1472" s="1127" t="str">
        <f>IF(OR(C1472="",$I1449="NSO"),"",VLOOKUP($A1444,'Result Entry'!$B$9:$EQ$108,100,0))</f>
        <v/>
      </c>
      <c r="I1472" s="996"/>
      <c r="J1472" s="997"/>
      <c r="K1472" s="997"/>
      <c r="L1472" s="997"/>
      <c r="M1472" s="998"/>
      <c r="N1472" s="1059"/>
    </row>
    <row r="1473" spans="1:14" s="114" customFormat="1" ht="18.75" customHeight="1">
      <c r="A1473" s="392"/>
      <c r="B1473" s="393"/>
      <c r="C1473" s="1096" t="str">
        <f>'Result Entry'!$CX$3</f>
        <v>H&amp;P. EDU.</v>
      </c>
      <c r="D1473" s="1097"/>
      <c r="E1473" s="1125"/>
      <c r="F1473" s="1115" t="str">
        <f>IF(OR(C1473="",$I1449="NSO"),"",VLOOKUP($A1444,'Result Entry'!$B$9:$EQ$108,142,0))</f>
        <v>0/100</v>
      </c>
      <c r="G1473" s="1125"/>
      <c r="H1473" s="1127" t="str">
        <f>IF(OR(C1473="",$I1449="NSO"),"",VLOOKUP($A1444,'Result Entry'!$B$9:$EQ$108,108,0))</f>
        <v/>
      </c>
      <c r="I1473" s="999"/>
      <c r="J1473" s="1000"/>
      <c r="K1473" s="1000"/>
      <c r="L1473" s="1000"/>
      <c r="M1473" s="1001"/>
      <c r="N1473" s="1059"/>
    </row>
    <row r="1474" spans="1:14" s="114" customFormat="1" ht="23.25" customHeight="1" thickBot="1">
      <c r="A1474" s="392"/>
      <c r="B1474" s="393" t="s">
        <v>91</v>
      </c>
      <c r="C1474" s="1128">
        <f>'Result Entry'!$DF$3</f>
        <v>0</v>
      </c>
      <c r="D1474" s="1129"/>
      <c r="E1474" s="1130"/>
      <c r="F1474" s="1115" t="str">
        <f>IF(OR(C1474="",$I1449="NSO"),"",VLOOKUP($A1444,'Result Entry'!$B$9:$EQ$108,146,0))</f>
        <v>0/0</v>
      </c>
      <c r="G1474" s="1125"/>
      <c r="H1474" s="1131" t="str">
        <f>IF(OR(C1474="",$I1449="NSO"),"",VLOOKUP($A1444,'Result Entry'!$B$9:$EQ$108,116,0))</f>
        <v/>
      </c>
      <c r="I1474" s="1135" t="s">
        <v>86</v>
      </c>
      <c r="J1474" s="1136"/>
      <c r="K1474" s="1137"/>
      <c r="L1474" s="1138"/>
      <c r="M1474" s="1139"/>
      <c r="N1474" s="1059"/>
    </row>
    <row r="1475" spans="1:14" s="114" customFormat="1" ht="23.25" customHeight="1">
      <c r="A1475" s="392"/>
      <c r="B1475" s="393" t="s">
        <v>91</v>
      </c>
      <c r="C1475" s="1005" t="s">
        <v>74</v>
      </c>
      <c r="D1475" s="1006"/>
      <c r="E1475" s="1006"/>
      <c r="F1475" s="1006"/>
      <c r="G1475" s="1006"/>
      <c r="H1475" s="1007"/>
      <c r="I1475" s="1143" t="s">
        <v>184</v>
      </c>
      <c r="J1475" s="1144"/>
      <c r="K1475" s="1140"/>
      <c r="L1475" s="1141"/>
      <c r="M1475" s="1142"/>
      <c r="N1475" s="1059"/>
    </row>
    <row r="1476" spans="1:14" s="114" customFormat="1" ht="23.25" customHeight="1">
      <c r="A1476" s="392"/>
      <c r="B1476" s="393" t="s">
        <v>91</v>
      </c>
      <c r="C1476" s="399" t="s">
        <v>37</v>
      </c>
      <c r="D1476" s="1008" t="s">
        <v>80</v>
      </c>
      <c r="E1476" s="1009"/>
      <c r="F1476" s="1008" t="s">
        <v>81</v>
      </c>
      <c r="G1476" s="1010"/>
      <c r="H1476" s="1011"/>
      <c r="I1476" s="1145" t="s">
        <v>185</v>
      </c>
      <c r="J1476" s="1146"/>
      <c r="K1476" s="1002"/>
      <c r="L1476" s="1003"/>
      <c r="M1476" s="1004"/>
      <c r="N1476" s="1059"/>
    </row>
    <row r="1477" spans="1:14" s="114" customFormat="1" ht="18.75" customHeight="1">
      <c r="A1477" s="392"/>
      <c r="B1477" s="393" t="s">
        <v>91</v>
      </c>
      <c r="C1477" s="1114" t="s">
        <v>75</v>
      </c>
      <c r="D1477" s="1115" t="s">
        <v>164</v>
      </c>
      <c r="E1477" s="1116"/>
      <c r="F1477" s="1115" t="s">
        <v>82</v>
      </c>
      <c r="G1477" s="1117"/>
      <c r="H1477" s="1118"/>
      <c r="I1477" s="971" t="s">
        <v>87</v>
      </c>
      <c r="J1477" s="972"/>
      <c r="K1477" s="972"/>
      <c r="L1477" s="972"/>
      <c r="M1477" s="973"/>
      <c r="N1477" s="1059"/>
    </row>
    <row r="1478" spans="1:14" s="114" customFormat="1" ht="18.75" customHeight="1">
      <c r="A1478" s="392"/>
      <c r="B1478" s="393" t="s">
        <v>91</v>
      </c>
      <c r="C1478" s="1119" t="s">
        <v>76</v>
      </c>
      <c r="D1478" s="1115" t="s">
        <v>165</v>
      </c>
      <c r="E1478" s="1116"/>
      <c r="F1478" s="1115" t="s">
        <v>83</v>
      </c>
      <c r="G1478" s="1117"/>
      <c r="H1478" s="1118"/>
      <c r="I1478" s="974"/>
      <c r="J1478" s="975"/>
      <c r="K1478" s="975"/>
      <c r="L1478" s="975"/>
      <c r="M1478" s="976"/>
      <c r="N1478" s="1059"/>
    </row>
    <row r="1479" spans="1:14" s="114" customFormat="1" ht="18.75" customHeight="1">
      <c r="A1479" s="392"/>
      <c r="B1479" s="393" t="s">
        <v>91</v>
      </c>
      <c r="C1479" s="1119" t="s">
        <v>78</v>
      </c>
      <c r="D1479" s="1115" t="s">
        <v>166</v>
      </c>
      <c r="E1479" s="1116"/>
      <c r="F1479" s="1115" t="s">
        <v>84</v>
      </c>
      <c r="G1479" s="1117"/>
      <c r="H1479" s="1118"/>
      <c r="I1479" s="974"/>
      <c r="J1479" s="975"/>
      <c r="K1479" s="975"/>
      <c r="L1479" s="975"/>
      <c r="M1479" s="976"/>
      <c r="N1479" s="1059"/>
    </row>
    <row r="1480" spans="1:14" s="114" customFormat="1" ht="18.75" customHeight="1">
      <c r="A1480" s="392"/>
      <c r="B1480" s="393" t="s">
        <v>91</v>
      </c>
      <c r="C1480" s="1119" t="s">
        <v>77</v>
      </c>
      <c r="D1480" s="1115" t="s">
        <v>167</v>
      </c>
      <c r="E1480" s="1116"/>
      <c r="F1480" s="1115" t="s">
        <v>169</v>
      </c>
      <c r="G1480" s="1117"/>
      <c r="H1480" s="1118"/>
      <c r="I1480" s="977"/>
      <c r="J1480" s="978"/>
      <c r="K1480" s="978"/>
      <c r="L1480" s="978"/>
      <c r="M1480" s="979"/>
      <c r="N1480" s="1059"/>
    </row>
    <row r="1481" spans="1:14" s="114" customFormat="1" ht="18.75" customHeight="1" thickBot="1">
      <c r="A1481" s="392"/>
      <c r="B1481" s="400" t="s">
        <v>91</v>
      </c>
      <c r="C1481" s="1120" t="s">
        <v>79</v>
      </c>
      <c r="D1481" s="1121" t="s">
        <v>168</v>
      </c>
      <c r="E1481" s="1122"/>
      <c r="F1481" s="1121" t="s">
        <v>85</v>
      </c>
      <c r="G1481" s="1123"/>
      <c r="H1481" s="1124"/>
      <c r="I1481" s="1132" t="s">
        <v>118</v>
      </c>
      <c r="J1481" s="1133"/>
      <c r="K1481" s="1133"/>
      <c r="L1481" s="1133"/>
      <c r="M1481" s="1134"/>
      <c r="N1481" s="1059"/>
    </row>
    <row r="1482" spans="1:14" s="114" customFormat="1" ht="11.25" customHeight="1" thickBot="1">
      <c r="A1482" s="980"/>
      <c r="B1482" s="980"/>
      <c r="C1482" s="980"/>
      <c r="D1482" s="980"/>
      <c r="E1482" s="980"/>
      <c r="F1482" s="980"/>
      <c r="G1482" s="980"/>
      <c r="H1482" s="980"/>
      <c r="I1482" s="980"/>
      <c r="J1482" s="980"/>
      <c r="K1482" s="980"/>
      <c r="L1482" s="980"/>
      <c r="M1482" s="980"/>
      <c r="N1482" s="1059"/>
    </row>
    <row r="1483" spans="1:14" s="391" customFormat="1" ht="25.5" customHeight="1" thickBot="1">
      <c r="A1483" s="403">
        <f>A1444+1</f>
        <v>39</v>
      </c>
      <c r="B1483" s="1056" t="str">
        <f>B1444</f>
        <v>Department Of Sanskrit Education, Rajasthan</v>
      </c>
      <c r="C1483" s="1057"/>
      <c r="D1483" s="1057"/>
      <c r="E1483" s="1057"/>
      <c r="F1483" s="1057"/>
      <c r="G1483" s="1057"/>
      <c r="H1483" s="1057"/>
      <c r="I1483" s="1057"/>
      <c r="J1483" s="1057"/>
      <c r="K1483" s="1057"/>
      <c r="L1483" s="1057"/>
      <c r="M1483" s="1058"/>
      <c r="N1483" s="1059"/>
    </row>
    <row r="1484" spans="1:14" ht="60" customHeight="1">
      <c r="A1484" s="15"/>
      <c r="B1484" s="1060">
        <f>IF(I1488&gt;0,CONCATENATE(C1488,I1488),0)</f>
        <v>0</v>
      </c>
      <c r="C1484" s="1062"/>
      <c r="D1484" s="1064" t="str">
        <f>Master!$E$8</f>
        <v>Govt.Sr.Sec.Sch. Raimalwada</v>
      </c>
      <c r="E1484" s="1065"/>
      <c r="F1484" s="1065"/>
      <c r="G1484" s="1065"/>
      <c r="H1484" s="1065"/>
      <c r="I1484" s="1065"/>
      <c r="J1484" s="1065"/>
      <c r="K1484" s="1065"/>
      <c r="L1484" s="1065"/>
      <c r="M1484" s="1066"/>
      <c r="N1484" s="1059"/>
    </row>
    <row r="1485" spans="1:14" ht="35.25" customHeight="1" thickBot="1">
      <c r="A1485" s="15"/>
      <c r="B1485" s="1061"/>
      <c r="C1485" s="1063"/>
      <c r="D1485" s="1067" t="str">
        <f>Master!$E$11</f>
        <v>P.S.-Bapini (Jodhpur)</v>
      </c>
      <c r="E1485" s="1067"/>
      <c r="F1485" s="1067"/>
      <c r="G1485" s="1067"/>
      <c r="H1485" s="1067"/>
      <c r="I1485" s="1067"/>
      <c r="J1485" s="1067"/>
      <c r="K1485" s="1067"/>
      <c r="L1485" s="1067"/>
      <c r="M1485" s="1068"/>
      <c r="N1485" s="1059"/>
    </row>
    <row r="1486" spans="1:14" ht="31.5" customHeight="1">
      <c r="A1486" s="15"/>
      <c r="B1486" s="402"/>
      <c r="C1486" s="1069" t="s">
        <v>60</v>
      </c>
      <c r="D1486" s="1070"/>
      <c r="E1486" s="1070"/>
      <c r="F1486" s="1070"/>
      <c r="G1486" s="1070"/>
      <c r="H1486" s="1070"/>
      <c r="I1486" s="1071"/>
      <c r="J1486" s="1072" t="s">
        <v>88</v>
      </c>
      <c r="K1486" s="1072"/>
      <c r="L1486" s="1073">
        <f>Master!$E$14</f>
        <v>810000000</v>
      </c>
      <c r="M1486" s="1074"/>
      <c r="N1486" s="1059"/>
    </row>
    <row r="1487" spans="1:14" ht="18" customHeight="1" thickBot="1">
      <c r="A1487" s="15"/>
      <c r="B1487" s="188"/>
      <c r="C1487" s="1069"/>
      <c r="D1487" s="1070"/>
      <c r="E1487" s="1070"/>
      <c r="F1487" s="1070"/>
      <c r="G1487" s="1070"/>
      <c r="H1487" s="1070"/>
      <c r="I1487" s="1071"/>
      <c r="J1487" s="1075" t="s">
        <v>61</v>
      </c>
      <c r="K1487" s="1076"/>
      <c r="L1487" s="1079" t="str">
        <f>Master!$E$6</f>
        <v>2022-23</v>
      </c>
      <c r="M1487" s="1080"/>
      <c r="N1487" s="1059"/>
    </row>
    <row r="1488" spans="1:14" ht="20.25" customHeight="1" thickBot="1">
      <c r="A1488" s="15"/>
      <c r="B1488" s="188"/>
      <c r="C1488" s="1160" t="s">
        <v>119</v>
      </c>
      <c r="D1488" s="1161"/>
      <c r="E1488" s="1161"/>
      <c r="F1488" s="1161"/>
      <c r="G1488" s="1161"/>
      <c r="H1488" s="1161"/>
      <c r="I1488" s="1162">
        <f>VLOOKUP($A1483,'Result Entry'!$B$9:$F$108,5,0)</f>
        <v>0</v>
      </c>
      <c r="J1488" s="1077"/>
      <c r="K1488" s="1078"/>
      <c r="L1488" s="1081"/>
      <c r="M1488" s="1082"/>
      <c r="N1488" s="1059"/>
    </row>
    <row r="1489" spans="1:14" s="114" customFormat="1" ht="19.5" customHeight="1">
      <c r="A1489" s="392"/>
      <c r="B1489" s="393" t="s">
        <v>91</v>
      </c>
      <c r="C1489" s="1090" t="s">
        <v>21</v>
      </c>
      <c r="D1489" s="1091"/>
      <c r="E1489" s="1091"/>
      <c r="F1489" s="1092"/>
      <c r="G1489" s="1093" t="s">
        <v>1</v>
      </c>
      <c r="H1489" s="1094">
        <f>VLOOKUP($A1483,'Result Entry'!$B$9:$EQ$108,3,0)</f>
        <v>0</v>
      </c>
      <c r="I1489" s="1094"/>
      <c r="J1489" s="1094"/>
      <c r="K1489" s="1094"/>
      <c r="L1489" s="1094"/>
      <c r="M1489" s="1095"/>
      <c r="N1489" s="1059"/>
    </row>
    <row r="1490" spans="1:14" s="114" customFormat="1" ht="19.5" customHeight="1">
      <c r="A1490" s="392"/>
      <c r="B1490" s="393" t="s">
        <v>91</v>
      </c>
      <c r="C1490" s="1096" t="s">
        <v>23</v>
      </c>
      <c r="D1490" s="1097"/>
      <c r="E1490" s="1097"/>
      <c r="F1490" s="1098"/>
      <c r="G1490" s="1099" t="s">
        <v>1</v>
      </c>
      <c r="H1490" s="1100">
        <f>VLOOKUP($A1483,'Result Entry'!$B$9:$EQ$108,6,0)</f>
        <v>0</v>
      </c>
      <c r="I1490" s="1100"/>
      <c r="J1490" s="1100"/>
      <c r="K1490" s="1100"/>
      <c r="L1490" s="1100"/>
      <c r="M1490" s="1101"/>
      <c r="N1490" s="1059"/>
    </row>
    <row r="1491" spans="1:14" s="114" customFormat="1" ht="19.5" customHeight="1">
      <c r="A1491" s="392"/>
      <c r="B1491" s="393" t="s">
        <v>91</v>
      </c>
      <c r="C1491" s="1096" t="s">
        <v>24</v>
      </c>
      <c r="D1491" s="1097"/>
      <c r="E1491" s="1097"/>
      <c r="F1491" s="1098"/>
      <c r="G1491" s="1099" t="s">
        <v>1</v>
      </c>
      <c r="H1491" s="1100">
        <f>VLOOKUP($A1483,'Result Entry'!$B$9:$EQ$108,7,0)</f>
        <v>0</v>
      </c>
      <c r="I1491" s="1100"/>
      <c r="J1491" s="1100"/>
      <c r="K1491" s="1100"/>
      <c r="L1491" s="1100"/>
      <c r="M1491" s="1101"/>
      <c r="N1491" s="1059"/>
    </row>
    <row r="1492" spans="1:14" s="114" customFormat="1" ht="19.5" customHeight="1">
      <c r="A1492" s="392"/>
      <c r="B1492" s="393" t="s">
        <v>91</v>
      </c>
      <c r="C1492" s="1096" t="s">
        <v>62</v>
      </c>
      <c r="D1492" s="1097"/>
      <c r="E1492" s="1097"/>
      <c r="F1492" s="1098"/>
      <c r="G1492" s="1099" t="s">
        <v>1</v>
      </c>
      <c r="H1492" s="1100">
        <f>VLOOKUP($A1483,'Result Entry'!$B$9:$EQ$108,8,0)</f>
        <v>0</v>
      </c>
      <c r="I1492" s="1100"/>
      <c r="J1492" s="1100"/>
      <c r="K1492" s="1100"/>
      <c r="L1492" s="1100"/>
      <c r="M1492" s="1101"/>
      <c r="N1492" s="1059"/>
    </row>
    <row r="1493" spans="1:14" s="114" customFormat="1" ht="19.5" customHeight="1">
      <c r="A1493" s="392"/>
      <c r="B1493" s="393" t="s">
        <v>91</v>
      </c>
      <c r="C1493" s="1096" t="s">
        <v>63</v>
      </c>
      <c r="D1493" s="1097"/>
      <c r="E1493" s="1097"/>
      <c r="F1493" s="1098"/>
      <c r="G1493" s="1099" t="s">
        <v>1</v>
      </c>
      <c r="H1493" s="1102" t="str">
        <f>CONCATENATE('Result Entry'!$F$4,'Result Entry'!$I$4)</f>
        <v>2(A)</v>
      </c>
      <c r="I1493" s="1100"/>
      <c r="J1493" s="1100"/>
      <c r="K1493" s="1100"/>
      <c r="L1493" s="1100"/>
      <c r="M1493" s="1101"/>
      <c r="N1493" s="1059"/>
    </row>
    <row r="1494" spans="1:14" s="114" customFormat="1" ht="19.5" customHeight="1" thickBot="1">
      <c r="A1494" s="392"/>
      <c r="B1494" s="393" t="s">
        <v>91</v>
      </c>
      <c r="C1494" s="1103" t="s">
        <v>26</v>
      </c>
      <c r="D1494" s="1104"/>
      <c r="E1494" s="1104"/>
      <c r="F1494" s="1105"/>
      <c r="G1494" s="1106" t="s">
        <v>1</v>
      </c>
      <c r="H1494" s="1107">
        <f>VLOOKUP($A1483,'Result Entry'!$B$9:$EQ$108,9,0)</f>
        <v>0</v>
      </c>
      <c r="I1494" s="1107"/>
      <c r="J1494" s="1107"/>
      <c r="K1494" s="1107"/>
      <c r="L1494" s="1107"/>
      <c r="M1494" s="1108"/>
      <c r="N1494" s="1059"/>
    </row>
    <row r="1495" spans="1:14" s="114" customFormat="1" ht="37.5" customHeight="1">
      <c r="A1495" s="392"/>
      <c r="B1495" s="394" t="s">
        <v>91</v>
      </c>
      <c r="C1495" s="1005" t="s">
        <v>64</v>
      </c>
      <c r="D1495" s="1038"/>
      <c r="E1495" s="498" t="str">
        <f>'Result Entry'!$K$6</f>
        <v>First Test</v>
      </c>
      <c r="F1495" s="499" t="str">
        <f>'Result Entry'!$L$6</f>
        <v>Second Test</v>
      </c>
      <c r="G1495" s="499" t="str">
        <f>'Result Entry'!$M$6</f>
        <v>Third Test</v>
      </c>
      <c r="H1495" s="1083" t="s">
        <v>65</v>
      </c>
      <c r="I1495" s="1085" t="s">
        <v>183</v>
      </c>
      <c r="J1495" s="493" t="s">
        <v>32</v>
      </c>
      <c r="K1495" s="1039" t="s">
        <v>112</v>
      </c>
      <c r="L1495" s="1040"/>
      <c r="M1495" s="1084" t="s">
        <v>113</v>
      </c>
      <c r="N1495" s="1059"/>
    </row>
    <row r="1496" spans="1:14" s="114" customFormat="1" ht="22.5" customHeight="1" thickBot="1">
      <c r="A1496" s="392"/>
      <c r="B1496" s="394" t="s">
        <v>91</v>
      </c>
      <c r="C1496" s="1041" t="s">
        <v>66</v>
      </c>
      <c r="D1496" s="1042"/>
      <c r="E1496" s="504">
        <f>'Result Entry'!$K$7</f>
        <v>10</v>
      </c>
      <c r="F1496" s="505">
        <f>'Result Entry'!$L$7</f>
        <v>10</v>
      </c>
      <c r="G1496" s="545">
        <f>'Result Entry'!$M$7</f>
        <v>10</v>
      </c>
      <c r="H1496" s="506">
        <f>'Result Entry'!$R$7</f>
        <v>70</v>
      </c>
      <c r="I1496" s="507">
        <f>SUM(E1496:H1496)</f>
        <v>100</v>
      </c>
      <c r="J1496" s="508">
        <f>'Result Entry'!$V$7</f>
        <v>100</v>
      </c>
      <c r="K1496" s="1043">
        <f>I1496+J1496</f>
        <v>200</v>
      </c>
      <c r="L1496" s="1044"/>
      <c r="M1496" s="1086" t="s">
        <v>36</v>
      </c>
      <c r="N1496" s="1059"/>
    </row>
    <row r="1497" spans="1:14" s="114" customFormat="1" ht="22.5" customHeight="1">
      <c r="A1497" s="392"/>
      <c r="B1497" s="394" t="s">
        <v>91</v>
      </c>
      <c r="C1497" s="1045" t="str">
        <f>'Result Entry'!$K$3</f>
        <v>Hindi</v>
      </c>
      <c r="D1497" s="1046"/>
      <c r="E1497" s="500">
        <f>IF(OR(C1497="",$I1488="NSO"),"",VLOOKUP($A1483,'Result Entry'!$B$9:$EQ$108,10,0))</f>
        <v>0</v>
      </c>
      <c r="F1497" s="501">
        <f>IF(OR(C1497="",$I1488="NSO"),"",VLOOKUP($A1483,'Result Entry'!$B$9:$EQ$108,11,0))</f>
        <v>0</v>
      </c>
      <c r="G1497" s="544">
        <f>IF(OR(C1497="",$I1488="NSO"),"",VLOOKUP($A1483,'Result Entry'!$B$9:$EQ$108,12,0))</f>
        <v>0</v>
      </c>
      <c r="H1497" s="494">
        <f>IF(OR(C1497="",$I1488="NSO"),"",VLOOKUP($A1483,'Result Entry'!$B$9:$EQ$108,17,0))</f>
        <v>0</v>
      </c>
      <c r="I1497" s="395">
        <f t="shared" ref="I1497:I1501" si="114">SUM(E1497:H1497)</f>
        <v>0</v>
      </c>
      <c r="J1497" s="495">
        <f>IF(OR(C1497="",$I1488="NSO"),"",VLOOKUP($A1483,'Result Entry'!$B$9:$EQ$108,21,0))</f>
        <v>0</v>
      </c>
      <c r="K1497" s="1047">
        <f>SUM(I1497,J1497)</f>
        <v>0</v>
      </c>
      <c r="L1497" s="1048"/>
      <c r="M1497" s="396" t="str">
        <f>IF(OR(C1497="",$I1488="NSO"),"",VLOOKUP($A1483,'Result Entry'!$B$9:$EQ$108,24,0))</f>
        <v/>
      </c>
      <c r="N1497" s="1059"/>
    </row>
    <row r="1498" spans="1:14" s="114" customFormat="1" ht="22.5" customHeight="1">
      <c r="A1498" s="392"/>
      <c r="B1498" s="394" t="s">
        <v>91</v>
      </c>
      <c r="C1498" s="990" t="str">
        <f>'Result Entry'!$Z$3</f>
        <v>Mathematics</v>
      </c>
      <c r="D1498" s="1049"/>
      <c r="E1498" s="502">
        <f>IF(OR(C1498="",$I1488="NSO"),"",VLOOKUP($A1483,'Result Entry'!$B$9:$EQ$108,25,0))</f>
        <v>0</v>
      </c>
      <c r="F1498" s="503">
        <f>IF(OR(C1498="",$I1488="NSO"),"",VLOOKUP($A1483,'Result Entry'!$B$9:$EQ$108,26,0))</f>
        <v>0</v>
      </c>
      <c r="G1498" s="542">
        <f>IF(OR(C1498="",$I1488="NSO"),"",VLOOKUP($A1483,'Result Entry'!$B$9:$EQ$108,27,0))</f>
        <v>0</v>
      </c>
      <c r="H1498" s="494">
        <f>IF(OR(C1498="",$I1488="NSO"),"",VLOOKUP($A1483,'Result Entry'!$B$9:$EQ$108,32,0))</f>
        <v>0</v>
      </c>
      <c r="I1498" s="395">
        <f t="shared" si="114"/>
        <v>0</v>
      </c>
      <c r="J1498" s="495">
        <f>IF(OR(C1498="",$I1488="NSO"),"",VLOOKUP($A1483,'Result Entry'!$B$9:$EQ$108,36,0))</f>
        <v>0</v>
      </c>
      <c r="K1498" s="1050">
        <f t="shared" ref="K1498:K1503" si="115">SUM(I1498,J1498)</f>
        <v>0</v>
      </c>
      <c r="L1498" s="1051"/>
      <c r="M1498" s="396" t="str">
        <f>IF(OR(C1498="",$I1488="NSO"),"",VLOOKUP($A1483,'Result Entry'!$B$9:$EQ$108,39,0))</f>
        <v/>
      </c>
      <c r="N1498" s="1059"/>
    </row>
    <row r="1499" spans="1:14" s="114" customFormat="1" ht="22.5" customHeight="1" thickBot="1">
      <c r="A1499" s="392"/>
      <c r="B1499" s="394" t="s">
        <v>91</v>
      </c>
      <c r="C1499" s="1052" t="str">
        <f>'Result Entry'!$BD$3</f>
        <v>Env. Study</v>
      </c>
      <c r="D1499" s="1053"/>
      <c r="E1499" s="509">
        <f>IF(OR(C1499="",$I1488="NSO"),"",VLOOKUP($A1483,'Result Entry'!$B$9:$EQ$108,55,0))</f>
        <v>0</v>
      </c>
      <c r="F1499" s="510">
        <f>IF(OR(C1499="",$I1488="NSO"),"",VLOOKUP($A1483,'Result Entry'!$B$9:$EQ$108,56,0))</f>
        <v>0</v>
      </c>
      <c r="G1499" s="511">
        <f>IF(OR(C1499="",$I1488="NSO"),"",VLOOKUP($A1483,'Result Entry'!$B$9:$EQ$108,57,0))</f>
        <v>0</v>
      </c>
      <c r="H1499" s="512">
        <f>IF(OR(C1497="",$I1488="NSO"),"",VLOOKUP($A1483,'Result Entry'!$B$9:$EQ$108,62,0))</f>
        <v>0</v>
      </c>
      <c r="I1499" s="513">
        <f t="shared" si="114"/>
        <v>0</v>
      </c>
      <c r="J1499" s="514">
        <f>IF(OR(C1498="",$I1488="NSO"),"",VLOOKUP($A1483,'Result Entry'!$B$9:$EQ$108,66,0))</f>
        <v>0</v>
      </c>
      <c r="K1499" s="1054">
        <f t="shared" si="115"/>
        <v>0</v>
      </c>
      <c r="L1499" s="1055"/>
      <c r="M1499" s="515" t="str">
        <f>IF(OR(C1498="",$I1488="NSO"),"",VLOOKUP($A1483,'Result Entry'!$B$9:$EQ$108,69,0))</f>
        <v/>
      </c>
      <c r="N1499" s="1059"/>
    </row>
    <row r="1500" spans="1:14" s="114" customFormat="1" ht="22.5" customHeight="1">
      <c r="A1500" s="392"/>
      <c r="B1500" s="394" t="s">
        <v>91</v>
      </c>
      <c r="C1500" s="1016" t="s">
        <v>66</v>
      </c>
      <c r="D1500" s="1017"/>
      <c r="E1500" s="519">
        <f>'Result Entry'!$AO$7</f>
        <v>5</v>
      </c>
      <c r="F1500" s="520">
        <f>'Result Entry'!$AP$7</f>
        <v>5</v>
      </c>
      <c r="G1500" s="541">
        <f>'Result Entry'!$AQ$7</f>
        <v>5</v>
      </c>
      <c r="H1500" s="521">
        <f>'Result Entry'!$AV$7</f>
        <v>35</v>
      </c>
      <c r="I1500" s="522">
        <f t="shared" si="114"/>
        <v>50</v>
      </c>
      <c r="J1500" s="523">
        <f>'Result Entry'!$AZ$7</f>
        <v>50</v>
      </c>
      <c r="K1500" s="1018">
        <f t="shared" si="115"/>
        <v>100</v>
      </c>
      <c r="L1500" s="1019"/>
      <c r="M1500" s="1087" t="s">
        <v>36</v>
      </c>
      <c r="N1500" s="1059"/>
    </row>
    <row r="1501" spans="1:14" s="114" customFormat="1" ht="22.5" customHeight="1" thickBot="1">
      <c r="A1501" s="392"/>
      <c r="B1501" s="394" t="s">
        <v>91</v>
      </c>
      <c r="C1501" s="1012" t="str">
        <f>'Result Entry'!$AO$3</f>
        <v>English</v>
      </c>
      <c r="D1501" s="1013"/>
      <c r="E1501" s="517">
        <f>IF(OR(C1501="",$I1488="NSO"),"",VLOOKUP($A1483,'Result Entry'!$B$9:$EQ$108,40,0))</f>
        <v>0</v>
      </c>
      <c r="F1501" s="518">
        <f>IF(OR(C1501="",$I1488="NSO"),"",VLOOKUP($A1483,'Result Entry'!$B$9:$EQ$108,41,0))</f>
        <v>0</v>
      </c>
      <c r="G1501" s="546">
        <f>IF(OR(C1501="",$I1488="NSO"),"",VLOOKUP($A1483,'Result Entry'!$B$9:$EQ$108,42,0))</f>
        <v>0</v>
      </c>
      <c r="H1501" s="401">
        <f>IF(OR(C1501="",$I1488="NSO"),"",VLOOKUP($A1483,'Result Entry'!$B$9:$EQ$108,47,0))</f>
        <v>0</v>
      </c>
      <c r="I1501" s="496">
        <f t="shared" si="114"/>
        <v>0</v>
      </c>
      <c r="J1501" s="497">
        <f>IF(OR(C1501="",$I1488="NSO"),"",VLOOKUP($A1483,'Result Entry'!$B$9:$EQ$108,51,0))</f>
        <v>0</v>
      </c>
      <c r="K1501" s="1014">
        <f t="shared" si="115"/>
        <v>0</v>
      </c>
      <c r="L1501" s="1015"/>
      <c r="M1501" s="516" t="str">
        <f>IF(OR(C1501="",$I1488="NSO"),"",VLOOKUP($A1483,'Result Entry'!$B$9:$EQ$108,54,0))</f>
        <v/>
      </c>
      <c r="N1501" s="1059"/>
    </row>
    <row r="1502" spans="1:14" s="114" customFormat="1" ht="22.5" customHeight="1">
      <c r="A1502" s="392"/>
      <c r="B1502" s="394" t="s">
        <v>91</v>
      </c>
      <c r="C1502" s="1016" t="s">
        <v>66</v>
      </c>
      <c r="D1502" s="1017"/>
      <c r="E1502" s="519">
        <f>'Result Entry'!$BS$7</f>
        <v>10</v>
      </c>
      <c r="F1502" s="520">
        <f>'Result Entry'!$BT$7</f>
        <v>10</v>
      </c>
      <c r="G1502" s="541">
        <f>'Result Entry'!$BU$7</f>
        <v>10</v>
      </c>
      <c r="H1502" s="521">
        <f>'Result Entry'!$BZ$7</f>
        <v>70</v>
      </c>
      <c r="I1502" s="522">
        <f>SUM(E1502:H1502)</f>
        <v>100</v>
      </c>
      <c r="J1502" s="523">
        <f>'Result Entry'!$CD$7</f>
        <v>100</v>
      </c>
      <c r="K1502" s="1018">
        <f t="shared" si="115"/>
        <v>200</v>
      </c>
      <c r="L1502" s="1019"/>
      <c r="M1502" s="1087" t="s">
        <v>36</v>
      </c>
      <c r="N1502" s="1059"/>
    </row>
    <row r="1503" spans="1:14" s="114" customFormat="1" ht="22.5" customHeight="1" thickBot="1">
      <c r="A1503" s="392"/>
      <c r="B1503" s="394" t="s">
        <v>91</v>
      </c>
      <c r="C1503" s="1012" t="str">
        <f>'Result Entry'!$BS$3</f>
        <v>Sanskrit/Urdu</v>
      </c>
      <c r="D1503" s="1013"/>
      <c r="E1503" s="517">
        <f>IF(OR(C1503="",$I1488="NSO"),"",VLOOKUP($A1483,'Result Entry'!$B$9:$EQ$108,70,0))</f>
        <v>0</v>
      </c>
      <c r="F1503" s="518">
        <f>IF(OR(C1503="",$I1488="NSO"),"",VLOOKUP($A1483,'Result Entry'!$B$9:$EQ$108,71,0))</f>
        <v>0</v>
      </c>
      <c r="G1503" s="546">
        <f>IF(OR(C1503="",$I1488="NSO"),"",VLOOKUP($A1483,'Result Entry'!$B$9:$EQ$108,72,0))</f>
        <v>0</v>
      </c>
      <c r="H1503" s="401">
        <f>IF(OR(C1503="",$I1488="NSO"),"",VLOOKUP($A1483,'Result Entry'!$B$9:$EQ$108,77,0))</f>
        <v>0</v>
      </c>
      <c r="I1503" s="496">
        <f t="shared" ref="I1503" si="116">SUM(E1503:H1503)</f>
        <v>0</v>
      </c>
      <c r="J1503" s="497">
        <f>IF(OR(C1503="",$I1488="NSO"),"",VLOOKUP($A1483,'Result Entry'!$B$9:$EQ$108,81,0))</f>
        <v>0</v>
      </c>
      <c r="K1503" s="1014">
        <f t="shared" si="115"/>
        <v>0</v>
      </c>
      <c r="L1503" s="1015"/>
      <c r="M1503" s="516" t="str">
        <f>IF(OR(C1503="",$I1488="NSO"),"",VLOOKUP($A1483,'Result Entry'!$B$9:$EQ$108,84,0))</f>
        <v/>
      </c>
      <c r="N1503" s="1059"/>
    </row>
    <row r="1504" spans="1:14" s="114" customFormat="1" ht="14.25" customHeight="1" thickBot="1">
      <c r="A1504" s="392"/>
      <c r="B1504" s="394" t="s">
        <v>91</v>
      </c>
      <c r="C1504" s="1020"/>
      <c r="D1504" s="1021"/>
      <c r="E1504" s="1021"/>
      <c r="F1504" s="1021"/>
      <c r="G1504" s="1021"/>
      <c r="H1504" s="1021"/>
      <c r="I1504" s="1021"/>
      <c r="J1504" s="1021"/>
      <c r="K1504" s="1021"/>
      <c r="L1504" s="1021"/>
      <c r="M1504" s="1022"/>
      <c r="N1504" s="1059"/>
    </row>
    <row r="1505" spans="1:14" s="114" customFormat="1" ht="39" customHeight="1">
      <c r="A1505" s="392"/>
      <c r="B1505" s="394" t="s">
        <v>91</v>
      </c>
      <c r="C1505" s="1023" t="s">
        <v>114</v>
      </c>
      <c r="D1505" s="1024"/>
      <c r="E1505" s="1025"/>
      <c r="F1505" s="1029" t="s">
        <v>115</v>
      </c>
      <c r="G1505" s="1029"/>
      <c r="H1505" s="1030" t="s">
        <v>116</v>
      </c>
      <c r="I1505" s="1031"/>
      <c r="J1505" s="397" t="s">
        <v>51</v>
      </c>
      <c r="K1505" s="524" t="s">
        <v>117</v>
      </c>
      <c r="L1505" s="543" t="s">
        <v>49</v>
      </c>
      <c r="M1505" s="1089" t="s">
        <v>53</v>
      </c>
      <c r="N1505" s="1059"/>
    </row>
    <row r="1506" spans="1:14" s="114" customFormat="1" ht="18.75" customHeight="1" thickBot="1">
      <c r="A1506" s="392"/>
      <c r="B1506" s="394" t="s">
        <v>91</v>
      </c>
      <c r="C1506" s="1026"/>
      <c r="D1506" s="1027"/>
      <c r="E1506" s="1028"/>
      <c r="F1506" s="1109">
        <f>IF(OR($I1488="",$I1488="NSO"),"",VLOOKUP($A1483,'Result Entry'!$B$9:$EQ$108,120,0))</f>
        <v>900</v>
      </c>
      <c r="G1506" s="1110"/>
      <c r="H1506" s="1109">
        <f>IF(OR($I1488="",$I1488="NSO"),"",VLOOKUP($A1483,'Result Entry'!$B$9:$EQ$108,121,0))</f>
        <v>0</v>
      </c>
      <c r="I1506" s="1110"/>
      <c r="J1506" s="1111">
        <f>IF(OR($I1488="",$I1488="NSO"),"",VLOOKUP($A1483,'Result Entry'!$B$9:$EQ$108,122,0))</f>
        <v>0</v>
      </c>
      <c r="K1506" s="1112" t="str">
        <f>IF(OR($I1488="",$I1488="NSO"),"",VLOOKUP($A1483,'Result Entry'!$B$9:$EQ$108,123,0))</f>
        <v/>
      </c>
      <c r="L1506" s="1088" t="str">
        <f>IF(OR($I1488="",$I1488="NSO"),"",VLOOKUP($A1483,'Result Entry'!$B$9:$EQ$108,124,0))</f>
        <v/>
      </c>
      <c r="M1506" s="1113" t="str">
        <f>IF(OR($I1488="",$I1488="NSO"),"",VLOOKUP($A1483,'Result Entry'!$B$9:$EQ$108,126,0))</f>
        <v/>
      </c>
      <c r="N1506" s="1059"/>
    </row>
    <row r="1507" spans="1:14" s="114" customFormat="1" ht="18.75" customHeight="1" thickBot="1">
      <c r="A1507" s="392"/>
      <c r="B1507" s="393" t="s">
        <v>91</v>
      </c>
      <c r="C1507" s="1032"/>
      <c r="D1507" s="1033"/>
      <c r="E1507" s="1033"/>
      <c r="F1507" s="1033"/>
      <c r="G1507" s="1033"/>
      <c r="H1507" s="1034"/>
      <c r="I1507" s="1150" t="s">
        <v>71</v>
      </c>
      <c r="J1507" s="1151"/>
      <c r="K1507" s="1152">
        <f>IF(OR($I1488="",$I1488="NSO"),"",VLOOKUP($A1483,'Result Entry'!$B$9:$EQ$108,117,0))</f>
        <v>0</v>
      </c>
      <c r="L1507" s="1153" t="s">
        <v>90</v>
      </c>
      <c r="M1507" s="1154"/>
      <c r="N1507" s="1059"/>
    </row>
    <row r="1508" spans="1:14" s="114" customFormat="1" ht="18.75" customHeight="1" thickBot="1">
      <c r="A1508" s="392"/>
      <c r="B1508" s="393" t="s">
        <v>91</v>
      </c>
      <c r="C1508" s="1035" t="s">
        <v>70</v>
      </c>
      <c r="D1508" s="1036"/>
      <c r="E1508" s="1036"/>
      <c r="F1508" s="1036"/>
      <c r="G1508" s="1036"/>
      <c r="H1508" s="1037"/>
      <c r="I1508" s="1155" t="s">
        <v>72</v>
      </c>
      <c r="J1508" s="1156"/>
      <c r="K1508" s="1157">
        <f>IF(OR($I1488="",$I1488="NSO"),"",VLOOKUP($A1483,'Result Entry'!$B$9:$EQ$108,118,0))</f>
        <v>0</v>
      </c>
      <c r="L1508" s="1158" t="str">
        <f>IF(OR($I1488="",$I1488="NSO"),"",VLOOKUP($A1483,'Result Entry'!$B$9:$EQ$108,119,0))</f>
        <v/>
      </c>
      <c r="M1508" s="1159"/>
      <c r="N1508" s="1059"/>
    </row>
    <row r="1509" spans="1:14" s="114" customFormat="1" ht="18.75" customHeight="1" thickBot="1">
      <c r="A1509" s="392"/>
      <c r="B1509" s="393" t="s">
        <v>91</v>
      </c>
      <c r="C1509" s="981" t="s">
        <v>64</v>
      </c>
      <c r="D1509" s="982"/>
      <c r="E1509" s="983"/>
      <c r="F1509" s="984" t="s">
        <v>67</v>
      </c>
      <c r="G1509" s="985"/>
      <c r="H1509" s="398" t="s">
        <v>57</v>
      </c>
      <c r="I1509" s="986" t="s">
        <v>73</v>
      </c>
      <c r="J1509" s="987"/>
      <c r="K1509" s="988">
        <f>IF(OR($I1488="",$I1488="NSO"),"",VLOOKUP($A1483,'Result Entry'!$B$9:$EQ$108,127,0))</f>
        <v>0</v>
      </c>
      <c r="L1509" s="988"/>
      <c r="M1509" s="989"/>
      <c r="N1509" s="1059"/>
    </row>
    <row r="1510" spans="1:14" s="114" customFormat="1" ht="18.75" customHeight="1">
      <c r="A1510" s="392"/>
      <c r="B1510" s="393" t="s">
        <v>91</v>
      </c>
      <c r="C1510" s="1096" t="str">
        <f>'Result Entry'!$CH$3</f>
        <v>WORK EXP.</v>
      </c>
      <c r="D1510" s="1097"/>
      <c r="E1510" s="1125"/>
      <c r="F1510" s="1115" t="str">
        <f>IF(OR(C1510="",$I1488="NSO"),"",VLOOKUP($A1483,'Result Entry'!$B$9:$EQ$108,134,0))</f>
        <v>0/100</v>
      </c>
      <c r="G1510" s="1125"/>
      <c r="H1510" s="1126" t="str">
        <f>IF(OR(C1510="",$I1488="NSO"),"",VLOOKUP($A1483,'Result Entry'!$B$9:$EQ$108,92,0))</f>
        <v/>
      </c>
      <c r="I1510" s="991" t="s">
        <v>93</v>
      </c>
      <c r="J1510" s="992"/>
      <c r="K1510" s="993">
        <f>'Result Entry'!$U$2</f>
        <v>45070</v>
      </c>
      <c r="L1510" s="994"/>
      <c r="M1510" s="995"/>
      <c r="N1510" s="1059"/>
    </row>
    <row r="1511" spans="1:14" s="114" customFormat="1" ht="18.75" customHeight="1">
      <c r="A1511" s="392"/>
      <c r="B1511" s="393" t="s">
        <v>91</v>
      </c>
      <c r="C1511" s="1096" t="str">
        <f>'Result Entry'!$CP$3</f>
        <v>ART EDU.</v>
      </c>
      <c r="D1511" s="1097"/>
      <c r="E1511" s="1125"/>
      <c r="F1511" s="1115" t="str">
        <f>IF(OR(C1511="",$I1488="NSO"),"",VLOOKUP($A1483,'Result Entry'!$B$9:$EQ$108,138,0))</f>
        <v>0/100</v>
      </c>
      <c r="G1511" s="1125"/>
      <c r="H1511" s="1127" t="str">
        <f>IF(OR(C1511="",$I1488="NSO"),"",VLOOKUP($A1483,'Result Entry'!$B$9:$EQ$108,100,0))</f>
        <v/>
      </c>
      <c r="I1511" s="996"/>
      <c r="J1511" s="997"/>
      <c r="K1511" s="997"/>
      <c r="L1511" s="997"/>
      <c r="M1511" s="998"/>
      <c r="N1511" s="1059"/>
    </row>
    <row r="1512" spans="1:14" s="114" customFormat="1" ht="18.75" customHeight="1">
      <c r="A1512" s="392"/>
      <c r="B1512" s="393"/>
      <c r="C1512" s="1096" t="str">
        <f>'Result Entry'!$CX$3</f>
        <v>H&amp;P. EDU.</v>
      </c>
      <c r="D1512" s="1097"/>
      <c r="E1512" s="1125"/>
      <c r="F1512" s="1115" t="str">
        <f>IF(OR(C1512="",$I1488="NSO"),"",VLOOKUP($A1483,'Result Entry'!$B$9:$EQ$108,142,0))</f>
        <v>0/100</v>
      </c>
      <c r="G1512" s="1125"/>
      <c r="H1512" s="1127" t="str">
        <f>IF(OR(C1512="",$I1488="NSO"),"",VLOOKUP($A1483,'Result Entry'!$B$9:$EQ$108,108,0))</f>
        <v/>
      </c>
      <c r="I1512" s="999"/>
      <c r="J1512" s="1000"/>
      <c r="K1512" s="1000"/>
      <c r="L1512" s="1000"/>
      <c r="M1512" s="1001"/>
      <c r="N1512" s="1059"/>
    </row>
    <row r="1513" spans="1:14" s="114" customFormat="1" ht="23.25" customHeight="1" thickBot="1">
      <c r="A1513" s="392"/>
      <c r="B1513" s="393" t="s">
        <v>91</v>
      </c>
      <c r="C1513" s="1128">
        <f>'Result Entry'!$DF$3</f>
        <v>0</v>
      </c>
      <c r="D1513" s="1129"/>
      <c r="E1513" s="1130"/>
      <c r="F1513" s="1115" t="str">
        <f>IF(OR(C1513="",$I1488="NSO"),"",VLOOKUP($A1483,'Result Entry'!$B$9:$EQ$108,146,0))</f>
        <v>0/0</v>
      </c>
      <c r="G1513" s="1125"/>
      <c r="H1513" s="1131" t="str">
        <f>IF(OR(C1513="",$I1488="NSO"),"",VLOOKUP($A1483,'Result Entry'!$B$9:$EQ$108,116,0))</f>
        <v/>
      </c>
      <c r="I1513" s="1135" t="s">
        <v>86</v>
      </c>
      <c r="J1513" s="1136"/>
      <c r="K1513" s="1137"/>
      <c r="L1513" s="1138"/>
      <c r="M1513" s="1139"/>
      <c r="N1513" s="1059"/>
    </row>
    <row r="1514" spans="1:14" s="114" customFormat="1" ht="23.25" customHeight="1">
      <c r="A1514" s="392"/>
      <c r="B1514" s="393" t="s">
        <v>91</v>
      </c>
      <c r="C1514" s="1005" t="s">
        <v>74</v>
      </c>
      <c r="D1514" s="1006"/>
      <c r="E1514" s="1006"/>
      <c r="F1514" s="1006"/>
      <c r="G1514" s="1006"/>
      <c r="H1514" s="1007"/>
      <c r="I1514" s="1143" t="s">
        <v>184</v>
      </c>
      <c r="J1514" s="1144"/>
      <c r="K1514" s="1140"/>
      <c r="L1514" s="1141"/>
      <c r="M1514" s="1142"/>
      <c r="N1514" s="1059"/>
    </row>
    <row r="1515" spans="1:14" s="114" customFormat="1" ht="23.25" customHeight="1">
      <c r="A1515" s="392"/>
      <c r="B1515" s="393" t="s">
        <v>91</v>
      </c>
      <c r="C1515" s="399" t="s">
        <v>37</v>
      </c>
      <c r="D1515" s="1008" t="s">
        <v>80</v>
      </c>
      <c r="E1515" s="1009"/>
      <c r="F1515" s="1008" t="s">
        <v>81</v>
      </c>
      <c r="G1515" s="1010"/>
      <c r="H1515" s="1011"/>
      <c r="I1515" s="1145" t="s">
        <v>185</v>
      </c>
      <c r="J1515" s="1146"/>
      <c r="K1515" s="1002"/>
      <c r="L1515" s="1003"/>
      <c r="M1515" s="1004"/>
      <c r="N1515" s="1059"/>
    </row>
    <row r="1516" spans="1:14" s="114" customFormat="1" ht="18.75" customHeight="1">
      <c r="A1516" s="392"/>
      <c r="B1516" s="393" t="s">
        <v>91</v>
      </c>
      <c r="C1516" s="1114" t="s">
        <v>75</v>
      </c>
      <c r="D1516" s="1115" t="s">
        <v>164</v>
      </c>
      <c r="E1516" s="1116"/>
      <c r="F1516" s="1115" t="s">
        <v>82</v>
      </c>
      <c r="G1516" s="1117"/>
      <c r="H1516" s="1118"/>
      <c r="I1516" s="971" t="s">
        <v>87</v>
      </c>
      <c r="J1516" s="972"/>
      <c r="K1516" s="972"/>
      <c r="L1516" s="972"/>
      <c r="M1516" s="973"/>
      <c r="N1516" s="1059"/>
    </row>
    <row r="1517" spans="1:14" s="114" customFormat="1" ht="18.75" customHeight="1">
      <c r="A1517" s="392"/>
      <c r="B1517" s="393" t="s">
        <v>91</v>
      </c>
      <c r="C1517" s="1119" t="s">
        <v>76</v>
      </c>
      <c r="D1517" s="1115" t="s">
        <v>165</v>
      </c>
      <c r="E1517" s="1116"/>
      <c r="F1517" s="1115" t="s">
        <v>83</v>
      </c>
      <c r="G1517" s="1117"/>
      <c r="H1517" s="1118"/>
      <c r="I1517" s="974"/>
      <c r="J1517" s="975"/>
      <c r="K1517" s="975"/>
      <c r="L1517" s="975"/>
      <c r="M1517" s="976"/>
      <c r="N1517" s="1059"/>
    </row>
    <row r="1518" spans="1:14" s="114" customFormat="1" ht="18.75" customHeight="1">
      <c r="A1518" s="392"/>
      <c r="B1518" s="393" t="s">
        <v>91</v>
      </c>
      <c r="C1518" s="1119" t="s">
        <v>78</v>
      </c>
      <c r="D1518" s="1115" t="s">
        <v>166</v>
      </c>
      <c r="E1518" s="1116"/>
      <c r="F1518" s="1115" t="s">
        <v>84</v>
      </c>
      <c r="G1518" s="1117"/>
      <c r="H1518" s="1118"/>
      <c r="I1518" s="974"/>
      <c r="J1518" s="975"/>
      <c r="K1518" s="975"/>
      <c r="L1518" s="975"/>
      <c r="M1518" s="976"/>
      <c r="N1518" s="1059"/>
    </row>
    <row r="1519" spans="1:14" s="114" customFormat="1" ht="18.75" customHeight="1">
      <c r="A1519" s="392"/>
      <c r="B1519" s="393" t="s">
        <v>91</v>
      </c>
      <c r="C1519" s="1119" t="s">
        <v>77</v>
      </c>
      <c r="D1519" s="1115" t="s">
        <v>167</v>
      </c>
      <c r="E1519" s="1116"/>
      <c r="F1519" s="1115" t="s">
        <v>169</v>
      </c>
      <c r="G1519" s="1117"/>
      <c r="H1519" s="1118"/>
      <c r="I1519" s="977"/>
      <c r="J1519" s="978"/>
      <c r="K1519" s="978"/>
      <c r="L1519" s="978"/>
      <c r="M1519" s="979"/>
      <c r="N1519" s="1059"/>
    </row>
    <row r="1520" spans="1:14" s="114" customFormat="1" ht="18.75" customHeight="1" thickBot="1">
      <c r="A1520" s="392"/>
      <c r="B1520" s="400" t="s">
        <v>91</v>
      </c>
      <c r="C1520" s="1120" t="s">
        <v>79</v>
      </c>
      <c r="D1520" s="1121" t="s">
        <v>168</v>
      </c>
      <c r="E1520" s="1122"/>
      <c r="F1520" s="1121" t="s">
        <v>85</v>
      </c>
      <c r="G1520" s="1123"/>
      <c r="H1520" s="1124"/>
      <c r="I1520" s="1132" t="s">
        <v>118</v>
      </c>
      <c r="J1520" s="1133"/>
      <c r="K1520" s="1133"/>
      <c r="L1520" s="1133"/>
      <c r="M1520" s="1134"/>
      <c r="N1520" s="1059"/>
    </row>
    <row r="1521" spans="1:14" s="114" customFormat="1" ht="11.25" customHeight="1" thickBot="1">
      <c r="A1521" s="980"/>
      <c r="B1521" s="980"/>
      <c r="C1521" s="980"/>
      <c r="D1521" s="980"/>
      <c r="E1521" s="980"/>
      <c r="F1521" s="980"/>
      <c r="G1521" s="980"/>
      <c r="H1521" s="980"/>
      <c r="I1521" s="980"/>
      <c r="J1521" s="980"/>
      <c r="K1521" s="980"/>
      <c r="L1521" s="980"/>
      <c r="M1521" s="980"/>
      <c r="N1521" s="1059"/>
    </row>
    <row r="1522" spans="1:14" s="391" customFormat="1" ht="25.5" customHeight="1" thickBot="1">
      <c r="A1522" s="403">
        <f>A1483+1</f>
        <v>40</v>
      </c>
      <c r="B1522" s="1056" t="str">
        <f>B1483</f>
        <v>Department Of Sanskrit Education, Rajasthan</v>
      </c>
      <c r="C1522" s="1057"/>
      <c r="D1522" s="1057"/>
      <c r="E1522" s="1057"/>
      <c r="F1522" s="1057"/>
      <c r="G1522" s="1057"/>
      <c r="H1522" s="1057"/>
      <c r="I1522" s="1057"/>
      <c r="J1522" s="1057"/>
      <c r="K1522" s="1057"/>
      <c r="L1522" s="1057"/>
      <c r="M1522" s="1058"/>
      <c r="N1522" s="1059"/>
    </row>
    <row r="1523" spans="1:14" ht="60" customHeight="1">
      <c r="A1523" s="15"/>
      <c r="B1523" s="1060">
        <f>IF(I1527&gt;0,CONCATENATE(C1527,I1527),0)</f>
        <v>0</v>
      </c>
      <c r="C1523" s="1062"/>
      <c r="D1523" s="1064" t="str">
        <f>Master!$E$8</f>
        <v>Govt.Sr.Sec.Sch. Raimalwada</v>
      </c>
      <c r="E1523" s="1065"/>
      <c r="F1523" s="1065"/>
      <c r="G1523" s="1065"/>
      <c r="H1523" s="1065"/>
      <c r="I1523" s="1065"/>
      <c r="J1523" s="1065"/>
      <c r="K1523" s="1065"/>
      <c r="L1523" s="1065"/>
      <c r="M1523" s="1066"/>
      <c r="N1523" s="1059"/>
    </row>
    <row r="1524" spans="1:14" ht="35.25" customHeight="1" thickBot="1">
      <c r="A1524" s="15"/>
      <c r="B1524" s="1061"/>
      <c r="C1524" s="1063"/>
      <c r="D1524" s="1067" t="str">
        <f>Master!$E$11</f>
        <v>P.S.-Bapini (Jodhpur)</v>
      </c>
      <c r="E1524" s="1067"/>
      <c r="F1524" s="1067"/>
      <c r="G1524" s="1067"/>
      <c r="H1524" s="1067"/>
      <c r="I1524" s="1067"/>
      <c r="J1524" s="1067"/>
      <c r="K1524" s="1067"/>
      <c r="L1524" s="1067"/>
      <c r="M1524" s="1068"/>
      <c r="N1524" s="1059"/>
    </row>
    <row r="1525" spans="1:14" ht="31.5" customHeight="1">
      <c r="A1525" s="15"/>
      <c r="B1525" s="402"/>
      <c r="C1525" s="1069" t="s">
        <v>60</v>
      </c>
      <c r="D1525" s="1070"/>
      <c r="E1525" s="1070"/>
      <c r="F1525" s="1070"/>
      <c r="G1525" s="1070"/>
      <c r="H1525" s="1070"/>
      <c r="I1525" s="1071"/>
      <c r="J1525" s="1072" t="s">
        <v>88</v>
      </c>
      <c r="K1525" s="1072"/>
      <c r="L1525" s="1073">
        <f>Master!$E$14</f>
        <v>810000000</v>
      </c>
      <c r="M1525" s="1074"/>
      <c r="N1525" s="1059"/>
    </row>
    <row r="1526" spans="1:14" ht="18" customHeight="1" thickBot="1">
      <c r="A1526" s="15"/>
      <c r="B1526" s="188"/>
      <c r="C1526" s="1069"/>
      <c r="D1526" s="1070"/>
      <c r="E1526" s="1070"/>
      <c r="F1526" s="1070"/>
      <c r="G1526" s="1070"/>
      <c r="H1526" s="1070"/>
      <c r="I1526" s="1071"/>
      <c r="J1526" s="1075" t="s">
        <v>61</v>
      </c>
      <c r="K1526" s="1076"/>
      <c r="L1526" s="1079" t="str">
        <f>Master!$E$6</f>
        <v>2022-23</v>
      </c>
      <c r="M1526" s="1080"/>
      <c r="N1526" s="1059"/>
    </row>
    <row r="1527" spans="1:14" ht="20.25" customHeight="1" thickBot="1">
      <c r="A1527" s="15"/>
      <c r="B1527" s="188"/>
      <c r="C1527" s="1160" t="s">
        <v>119</v>
      </c>
      <c r="D1527" s="1161"/>
      <c r="E1527" s="1161"/>
      <c r="F1527" s="1161"/>
      <c r="G1527" s="1161"/>
      <c r="H1527" s="1161"/>
      <c r="I1527" s="1162">
        <f>VLOOKUP($A1522,'Result Entry'!$B$9:$F$108,5,0)</f>
        <v>0</v>
      </c>
      <c r="J1527" s="1077"/>
      <c r="K1527" s="1078"/>
      <c r="L1527" s="1081"/>
      <c r="M1527" s="1082"/>
      <c r="N1527" s="1059"/>
    </row>
    <row r="1528" spans="1:14" s="114" customFormat="1" ht="19.5" customHeight="1">
      <c r="A1528" s="392"/>
      <c r="B1528" s="393" t="s">
        <v>91</v>
      </c>
      <c r="C1528" s="1090" t="s">
        <v>21</v>
      </c>
      <c r="D1528" s="1091"/>
      <c r="E1528" s="1091"/>
      <c r="F1528" s="1092"/>
      <c r="G1528" s="1093" t="s">
        <v>1</v>
      </c>
      <c r="H1528" s="1094">
        <f>VLOOKUP($A1522,'Result Entry'!$B$9:$EQ$108,3,0)</f>
        <v>0</v>
      </c>
      <c r="I1528" s="1094"/>
      <c r="J1528" s="1094"/>
      <c r="K1528" s="1094"/>
      <c r="L1528" s="1094"/>
      <c r="M1528" s="1095"/>
      <c r="N1528" s="1059"/>
    </row>
    <row r="1529" spans="1:14" s="114" customFormat="1" ht="19.5" customHeight="1">
      <c r="A1529" s="392"/>
      <c r="B1529" s="393" t="s">
        <v>91</v>
      </c>
      <c r="C1529" s="1096" t="s">
        <v>23</v>
      </c>
      <c r="D1529" s="1097"/>
      <c r="E1529" s="1097"/>
      <c r="F1529" s="1098"/>
      <c r="G1529" s="1099" t="s">
        <v>1</v>
      </c>
      <c r="H1529" s="1100">
        <f>VLOOKUP($A1522,'Result Entry'!$B$9:$EQ$108,6,0)</f>
        <v>0</v>
      </c>
      <c r="I1529" s="1100"/>
      <c r="J1529" s="1100"/>
      <c r="K1529" s="1100"/>
      <c r="L1529" s="1100"/>
      <c r="M1529" s="1101"/>
      <c r="N1529" s="1059"/>
    </row>
    <row r="1530" spans="1:14" s="114" customFormat="1" ht="19.5" customHeight="1">
      <c r="A1530" s="392"/>
      <c r="B1530" s="393" t="s">
        <v>91</v>
      </c>
      <c r="C1530" s="1096" t="s">
        <v>24</v>
      </c>
      <c r="D1530" s="1097"/>
      <c r="E1530" s="1097"/>
      <c r="F1530" s="1098"/>
      <c r="G1530" s="1099" t="s">
        <v>1</v>
      </c>
      <c r="H1530" s="1100">
        <f>VLOOKUP($A1522,'Result Entry'!$B$9:$EQ$108,7,0)</f>
        <v>0</v>
      </c>
      <c r="I1530" s="1100"/>
      <c r="J1530" s="1100"/>
      <c r="K1530" s="1100"/>
      <c r="L1530" s="1100"/>
      <c r="M1530" s="1101"/>
      <c r="N1530" s="1059"/>
    </row>
    <row r="1531" spans="1:14" s="114" customFormat="1" ht="19.5" customHeight="1">
      <c r="A1531" s="392"/>
      <c r="B1531" s="393" t="s">
        <v>91</v>
      </c>
      <c r="C1531" s="1096" t="s">
        <v>62</v>
      </c>
      <c r="D1531" s="1097"/>
      <c r="E1531" s="1097"/>
      <c r="F1531" s="1098"/>
      <c r="G1531" s="1099" t="s">
        <v>1</v>
      </c>
      <c r="H1531" s="1100">
        <f>VLOOKUP($A1522,'Result Entry'!$B$9:$EQ$108,8,0)</f>
        <v>0</v>
      </c>
      <c r="I1531" s="1100"/>
      <c r="J1531" s="1100"/>
      <c r="K1531" s="1100"/>
      <c r="L1531" s="1100"/>
      <c r="M1531" s="1101"/>
      <c r="N1531" s="1059"/>
    </row>
    <row r="1532" spans="1:14" s="114" customFormat="1" ht="19.5" customHeight="1">
      <c r="A1532" s="392"/>
      <c r="B1532" s="393" t="s">
        <v>91</v>
      </c>
      <c r="C1532" s="1096" t="s">
        <v>63</v>
      </c>
      <c r="D1532" s="1097"/>
      <c r="E1532" s="1097"/>
      <c r="F1532" s="1098"/>
      <c r="G1532" s="1099" t="s">
        <v>1</v>
      </c>
      <c r="H1532" s="1102" t="str">
        <f>CONCATENATE('Result Entry'!$F$4,'Result Entry'!$I$4)</f>
        <v>2(A)</v>
      </c>
      <c r="I1532" s="1100"/>
      <c r="J1532" s="1100"/>
      <c r="K1532" s="1100"/>
      <c r="L1532" s="1100"/>
      <c r="M1532" s="1101"/>
      <c r="N1532" s="1059"/>
    </row>
    <row r="1533" spans="1:14" s="114" customFormat="1" ht="19.5" customHeight="1" thickBot="1">
      <c r="A1533" s="392"/>
      <c r="B1533" s="393" t="s">
        <v>91</v>
      </c>
      <c r="C1533" s="1103" t="s">
        <v>26</v>
      </c>
      <c r="D1533" s="1104"/>
      <c r="E1533" s="1104"/>
      <c r="F1533" s="1105"/>
      <c r="G1533" s="1106" t="s">
        <v>1</v>
      </c>
      <c r="H1533" s="1107">
        <f>VLOOKUP($A1522,'Result Entry'!$B$9:$EQ$108,9,0)</f>
        <v>0</v>
      </c>
      <c r="I1533" s="1107"/>
      <c r="J1533" s="1107"/>
      <c r="K1533" s="1107"/>
      <c r="L1533" s="1107"/>
      <c r="M1533" s="1108"/>
      <c r="N1533" s="1059"/>
    </row>
    <row r="1534" spans="1:14" s="114" customFormat="1" ht="37.5" customHeight="1">
      <c r="A1534" s="392"/>
      <c r="B1534" s="394" t="s">
        <v>91</v>
      </c>
      <c r="C1534" s="1005" t="s">
        <v>64</v>
      </c>
      <c r="D1534" s="1038"/>
      <c r="E1534" s="498" t="str">
        <f>'Result Entry'!$K$6</f>
        <v>First Test</v>
      </c>
      <c r="F1534" s="499" t="str">
        <f>'Result Entry'!$L$6</f>
        <v>Second Test</v>
      </c>
      <c r="G1534" s="499" t="str">
        <f>'Result Entry'!$M$6</f>
        <v>Third Test</v>
      </c>
      <c r="H1534" s="1083" t="s">
        <v>65</v>
      </c>
      <c r="I1534" s="1085" t="s">
        <v>183</v>
      </c>
      <c r="J1534" s="493" t="s">
        <v>32</v>
      </c>
      <c r="K1534" s="1039" t="s">
        <v>112</v>
      </c>
      <c r="L1534" s="1040"/>
      <c r="M1534" s="1084" t="s">
        <v>113</v>
      </c>
      <c r="N1534" s="1059"/>
    </row>
    <row r="1535" spans="1:14" s="114" customFormat="1" ht="22.5" customHeight="1" thickBot="1">
      <c r="A1535" s="392"/>
      <c r="B1535" s="394" t="s">
        <v>91</v>
      </c>
      <c r="C1535" s="1041" t="s">
        <v>66</v>
      </c>
      <c r="D1535" s="1042"/>
      <c r="E1535" s="504">
        <f>'Result Entry'!$K$7</f>
        <v>10</v>
      </c>
      <c r="F1535" s="505">
        <f>'Result Entry'!$L$7</f>
        <v>10</v>
      </c>
      <c r="G1535" s="545">
        <f>'Result Entry'!$M$7</f>
        <v>10</v>
      </c>
      <c r="H1535" s="506">
        <f>'Result Entry'!$R$7</f>
        <v>70</v>
      </c>
      <c r="I1535" s="507">
        <f>SUM(E1535:H1535)</f>
        <v>100</v>
      </c>
      <c r="J1535" s="508">
        <f>'Result Entry'!$V$7</f>
        <v>100</v>
      </c>
      <c r="K1535" s="1043">
        <f>I1535+J1535</f>
        <v>200</v>
      </c>
      <c r="L1535" s="1044"/>
      <c r="M1535" s="1086" t="s">
        <v>36</v>
      </c>
      <c r="N1535" s="1059"/>
    </row>
    <row r="1536" spans="1:14" s="114" customFormat="1" ht="22.5" customHeight="1">
      <c r="A1536" s="392"/>
      <c r="B1536" s="394" t="s">
        <v>91</v>
      </c>
      <c r="C1536" s="1045" t="str">
        <f>'Result Entry'!$K$3</f>
        <v>Hindi</v>
      </c>
      <c r="D1536" s="1046"/>
      <c r="E1536" s="500">
        <f>IF(OR(C1536="",$I1527="NSO"),"",VLOOKUP($A1522,'Result Entry'!$B$9:$EQ$108,10,0))</f>
        <v>0</v>
      </c>
      <c r="F1536" s="501">
        <f>IF(OR(C1536="",$I1527="NSO"),"",VLOOKUP($A1522,'Result Entry'!$B$9:$EQ$108,11,0))</f>
        <v>0</v>
      </c>
      <c r="G1536" s="544">
        <f>IF(OR(C1536="",$I1527="NSO"),"",VLOOKUP($A1522,'Result Entry'!$B$9:$EQ$108,12,0))</f>
        <v>0</v>
      </c>
      <c r="H1536" s="494">
        <f>IF(OR(C1536="",$I1527="NSO"),"",VLOOKUP($A1522,'Result Entry'!$B$9:$EQ$108,17,0))</f>
        <v>0</v>
      </c>
      <c r="I1536" s="395">
        <f t="shared" ref="I1536:I1540" si="117">SUM(E1536:H1536)</f>
        <v>0</v>
      </c>
      <c r="J1536" s="495">
        <f>IF(OR(C1536="",$I1527="NSO"),"",VLOOKUP($A1522,'Result Entry'!$B$9:$EQ$108,21,0))</f>
        <v>0</v>
      </c>
      <c r="K1536" s="1047">
        <f>SUM(I1536,J1536)</f>
        <v>0</v>
      </c>
      <c r="L1536" s="1048"/>
      <c r="M1536" s="396" t="str">
        <f>IF(OR(C1536="",$I1527="NSO"),"",VLOOKUP($A1522,'Result Entry'!$B$9:$EQ$108,24,0))</f>
        <v/>
      </c>
      <c r="N1536" s="1059"/>
    </row>
    <row r="1537" spans="1:14" s="114" customFormat="1" ht="22.5" customHeight="1">
      <c r="A1537" s="392"/>
      <c r="B1537" s="394" t="s">
        <v>91</v>
      </c>
      <c r="C1537" s="990" t="str">
        <f>'Result Entry'!$Z$3</f>
        <v>Mathematics</v>
      </c>
      <c r="D1537" s="1049"/>
      <c r="E1537" s="502">
        <f>IF(OR(C1537="",$I1527="NSO"),"",VLOOKUP($A1522,'Result Entry'!$B$9:$EQ$108,25,0))</f>
        <v>0</v>
      </c>
      <c r="F1537" s="503">
        <f>IF(OR(C1537="",$I1527="NSO"),"",VLOOKUP($A1522,'Result Entry'!$B$9:$EQ$108,26,0))</f>
        <v>0</v>
      </c>
      <c r="G1537" s="542">
        <f>IF(OR(C1537="",$I1527="NSO"),"",VLOOKUP($A1522,'Result Entry'!$B$9:$EQ$108,27,0))</f>
        <v>0</v>
      </c>
      <c r="H1537" s="494">
        <f>IF(OR(C1537="",$I1527="NSO"),"",VLOOKUP($A1522,'Result Entry'!$B$9:$EQ$108,32,0))</f>
        <v>0</v>
      </c>
      <c r="I1537" s="395">
        <f t="shared" si="117"/>
        <v>0</v>
      </c>
      <c r="J1537" s="495">
        <f>IF(OR(C1537="",$I1527="NSO"),"",VLOOKUP($A1522,'Result Entry'!$B$9:$EQ$108,36,0))</f>
        <v>0</v>
      </c>
      <c r="K1537" s="1050">
        <f t="shared" ref="K1537:K1542" si="118">SUM(I1537,J1537)</f>
        <v>0</v>
      </c>
      <c r="L1537" s="1051"/>
      <c r="M1537" s="396" t="str">
        <f>IF(OR(C1537="",$I1527="NSO"),"",VLOOKUP($A1522,'Result Entry'!$B$9:$EQ$108,39,0))</f>
        <v/>
      </c>
      <c r="N1537" s="1059"/>
    </row>
    <row r="1538" spans="1:14" s="114" customFormat="1" ht="22.5" customHeight="1" thickBot="1">
      <c r="A1538" s="392"/>
      <c r="B1538" s="394" t="s">
        <v>91</v>
      </c>
      <c r="C1538" s="1052" t="str">
        <f>'Result Entry'!$BD$3</f>
        <v>Env. Study</v>
      </c>
      <c r="D1538" s="1053"/>
      <c r="E1538" s="509">
        <f>IF(OR(C1538="",$I1527="NSO"),"",VLOOKUP($A1522,'Result Entry'!$B$9:$EQ$108,55,0))</f>
        <v>0</v>
      </c>
      <c r="F1538" s="510">
        <f>IF(OR(C1538="",$I1527="NSO"),"",VLOOKUP($A1522,'Result Entry'!$B$9:$EQ$108,56,0))</f>
        <v>0</v>
      </c>
      <c r="G1538" s="511">
        <f>IF(OR(C1538="",$I1527="NSO"),"",VLOOKUP($A1522,'Result Entry'!$B$9:$EQ$108,57,0))</f>
        <v>0</v>
      </c>
      <c r="H1538" s="512">
        <f>IF(OR(C1536="",$I1527="NSO"),"",VLOOKUP($A1522,'Result Entry'!$B$9:$EQ$108,62,0))</f>
        <v>0</v>
      </c>
      <c r="I1538" s="513">
        <f t="shared" si="117"/>
        <v>0</v>
      </c>
      <c r="J1538" s="514">
        <f>IF(OR(C1537="",$I1527="NSO"),"",VLOOKUP($A1522,'Result Entry'!$B$9:$EQ$108,66,0))</f>
        <v>0</v>
      </c>
      <c r="K1538" s="1054">
        <f t="shared" si="118"/>
        <v>0</v>
      </c>
      <c r="L1538" s="1055"/>
      <c r="M1538" s="515" t="str">
        <f>IF(OR(C1537="",$I1527="NSO"),"",VLOOKUP($A1522,'Result Entry'!$B$9:$EQ$108,69,0))</f>
        <v/>
      </c>
      <c r="N1538" s="1059"/>
    </row>
    <row r="1539" spans="1:14" s="114" customFormat="1" ht="22.5" customHeight="1">
      <c r="A1539" s="392"/>
      <c r="B1539" s="394" t="s">
        <v>91</v>
      </c>
      <c r="C1539" s="1016" t="s">
        <v>66</v>
      </c>
      <c r="D1539" s="1017"/>
      <c r="E1539" s="519">
        <f>'Result Entry'!$AO$7</f>
        <v>5</v>
      </c>
      <c r="F1539" s="520">
        <f>'Result Entry'!$AP$7</f>
        <v>5</v>
      </c>
      <c r="G1539" s="541">
        <f>'Result Entry'!$AQ$7</f>
        <v>5</v>
      </c>
      <c r="H1539" s="521">
        <f>'Result Entry'!$AV$7</f>
        <v>35</v>
      </c>
      <c r="I1539" s="522">
        <f t="shared" si="117"/>
        <v>50</v>
      </c>
      <c r="J1539" s="523">
        <f>'Result Entry'!$AZ$7</f>
        <v>50</v>
      </c>
      <c r="K1539" s="1018">
        <f t="shared" si="118"/>
        <v>100</v>
      </c>
      <c r="L1539" s="1019"/>
      <c r="M1539" s="1087" t="s">
        <v>36</v>
      </c>
      <c r="N1539" s="1059"/>
    </row>
    <row r="1540" spans="1:14" s="114" customFormat="1" ht="22.5" customHeight="1" thickBot="1">
      <c r="A1540" s="392"/>
      <c r="B1540" s="394" t="s">
        <v>91</v>
      </c>
      <c r="C1540" s="1012" t="str">
        <f>'Result Entry'!$AO$3</f>
        <v>English</v>
      </c>
      <c r="D1540" s="1013"/>
      <c r="E1540" s="517">
        <f>IF(OR(C1540="",$I1527="NSO"),"",VLOOKUP($A1522,'Result Entry'!$B$9:$EQ$108,40,0))</f>
        <v>0</v>
      </c>
      <c r="F1540" s="518">
        <f>IF(OR(C1540="",$I1527="NSO"),"",VLOOKUP($A1522,'Result Entry'!$B$9:$EQ$108,41,0))</f>
        <v>0</v>
      </c>
      <c r="G1540" s="546">
        <f>IF(OR(C1540="",$I1527="NSO"),"",VLOOKUP($A1522,'Result Entry'!$B$9:$EQ$108,42,0))</f>
        <v>0</v>
      </c>
      <c r="H1540" s="401">
        <f>IF(OR(C1540="",$I1527="NSO"),"",VLOOKUP($A1522,'Result Entry'!$B$9:$EQ$108,47,0))</f>
        <v>0</v>
      </c>
      <c r="I1540" s="496">
        <f t="shared" si="117"/>
        <v>0</v>
      </c>
      <c r="J1540" s="497">
        <f>IF(OR(C1540="",$I1527="NSO"),"",VLOOKUP($A1522,'Result Entry'!$B$9:$EQ$108,51,0))</f>
        <v>0</v>
      </c>
      <c r="K1540" s="1014">
        <f t="shared" si="118"/>
        <v>0</v>
      </c>
      <c r="L1540" s="1015"/>
      <c r="M1540" s="516" t="str">
        <f>IF(OR(C1540="",$I1527="NSO"),"",VLOOKUP($A1522,'Result Entry'!$B$9:$EQ$108,54,0))</f>
        <v/>
      </c>
      <c r="N1540" s="1059"/>
    </row>
    <row r="1541" spans="1:14" s="114" customFormat="1" ht="22.5" customHeight="1">
      <c r="A1541" s="392"/>
      <c r="B1541" s="394" t="s">
        <v>91</v>
      </c>
      <c r="C1541" s="1016" t="s">
        <v>66</v>
      </c>
      <c r="D1541" s="1017"/>
      <c r="E1541" s="519">
        <f>'Result Entry'!$BS$7</f>
        <v>10</v>
      </c>
      <c r="F1541" s="520">
        <f>'Result Entry'!$BT$7</f>
        <v>10</v>
      </c>
      <c r="G1541" s="541">
        <f>'Result Entry'!$BU$7</f>
        <v>10</v>
      </c>
      <c r="H1541" s="521">
        <f>'Result Entry'!$BZ$7</f>
        <v>70</v>
      </c>
      <c r="I1541" s="522">
        <f>SUM(E1541:H1541)</f>
        <v>100</v>
      </c>
      <c r="J1541" s="523">
        <f>'Result Entry'!$CD$7</f>
        <v>100</v>
      </c>
      <c r="K1541" s="1018">
        <f t="shared" si="118"/>
        <v>200</v>
      </c>
      <c r="L1541" s="1019"/>
      <c r="M1541" s="1087" t="s">
        <v>36</v>
      </c>
      <c r="N1541" s="1059"/>
    </row>
    <row r="1542" spans="1:14" s="114" customFormat="1" ht="22.5" customHeight="1" thickBot="1">
      <c r="A1542" s="392"/>
      <c r="B1542" s="394" t="s">
        <v>91</v>
      </c>
      <c r="C1542" s="1012" t="str">
        <f>'Result Entry'!$BS$3</f>
        <v>Sanskrit/Urdu</v>
      </c>
      <c r="D1542" s="1013"/>
      <c r="E1542" s="517">
        <f>IF(OR(C1542="",$I1527="NSO"),"",VLOOKUP($A1522,'Result Entry'!$B$9:$EQ$108,70,0))</f>
        <v>0</v>
      </c>
      <c r="F1542" s="518">
        <f>IF(OR(C1542="",$I1527="NSO"),"",VLOOKUP($A1522,'Result Entry'!$B$9:$EQ$108,71,0))</f>
        <v>0</v>
      </c>
      <c r="G1542" s="546">
        <f>IF(OR(C1542="",$I1527="NSO"),"",VLOOKUP($A1522,'Result Entry'!$B$9:$EQ$108,72,0))</f>
        <v>0</v>
      </c>
      <c r="H1542" s="401">
        <f>IF(OR(C1542="",$I1527="NSO"),"",VLOOKUP($A1522,'Result Entry'!$B$9:$EQ$108,77,0))</f>
        <v>0</v>
      </c>
      <c r="I1542" s="496">
        <f t="shared" ref="I1542" si="119">SUM(E1542:H1542)</f>
        <v>0</v>
      </c>
      <c r="J1542" s="497">
        <f>IF(OR(C1542="",$I1527="NSO"),"",VLOOKUP($A1522,'Result Entry'!$B$9:$EQ$108,81,0))</f>
        <v>0</v>
      </c>
      <c r="K1542" s="1014">
        <f t="shared" si="118"/>
        <v>0</v>
      </c>
      <c r="L1542" s="1015"/>
      <c r="M1542" s="516" t="str">
        <f>IF(OR(C1542="",$I1527="NSO"),"",VLOOKUP($A1522,'Result Entry'!$B$9:$EQ$108,84,0))</f>
        <v/>
      </c>
      <c r="N1542" s="1059"/>
    </row>
    <row r="1543" spans="1:14" s="114" customFormat="1" ht="14.25" customHeight="1" thickBot="1">
      <c r="A1543" s="392"/>
      <c r="B1543" s="394" t="s">
        <v>91</v>
      </c>
      <c r="C1543" s="1020"/>
      <c r="D1543" s="1021"/>
      <c r="E1543" s="1021"/>
      <c r="F1543" s="1021"/>
      <c r="G1543" s="1021"/>
      <c r="H1543" s="1021"/>
      <c r="I1543" s="1021"/>
      <c r="J1543" s="1021"/>
      <c r="K1543" s="1021"/>
      <c r="L1543" s="1021"/>
      <c r="M1543" s="1022"/>
      <c r="N1543" s="1059"/>
    </row>
    <row r="1544" spans="1:14" s="114" customFormat="1" ht="39" customHeight="1">
      <c r="A1544" s="392"/>
      <c r="B1544" s="394" t="s">
        <v>91</v>
      </c>
      <c r="C1544" s="1023" t="s">
        <v>114</v>
      </c>
      <c r="D1544" s="1024"/>
      <c r="E1544" s="1025"/>
      <c r="F1544" s="1029" t="s">
        <v>115</v>
      </c>
      <c r="G1544" s="1029"/>
      <c r="H1544" s="1030" t="s">
        <v>116</v>
      </c>
      <c r="I1544" s="1031"/>
      <c r="J1544" s="397" t="s">
        <v>51</v>
      </c>
      <c r="K1544" s="524" t="s">
        <v>117</v>
      </c>
      <c r="L1544" s="543" t="s">
        <v>49</v>
      </c>
      <c r="M1544" s="1089" t="s">
        <v>53</v>
      </c>
      <c r="N1544" s="1059"/>
    </row>
    <row r="1545" spans="1:14" s="114" customFormat="1" ht="18.75" customHeight="1" thickBot="1">
      <c r="A1545" s="392"/>
      <c r="B1545" s="394" t="s">
        <v>91</v>
      </c>
      <c r="C1545" s="1026"/>
      <c r="D1545" s="1027"/>
      <c r="E1545" s="1028"/>
      <c r="F1545" s="1109">
        <f>IF(OR($I1527="",$I1527="NSO"),"",VLOOKUP($A1522,'Result Entry'!$B$9:$EQ$108,120,0))</f>
        <v>900</v>
      </c>
      <c r="G1545" s="1110"/>
      <c r="H1545" s="1109">
        <f>IF(OR($I1527="",$I1527="NSO"),"",VLOOKUP($A1522,'Result Entry'!$B$9:$EQ$108,121,0))</f>
        <v>0</v>
      </c>
      <c r="I1545" s="1110"/>
      <c r="J1545" s="1111">
        <f>IF(OR($I1527="",$I1527="NSO"),"",VLOOKUP($A1522,'Result Entry'!$B$9:$EQ$108,122,0))</f>
        <v>0</v>
      </c>
      <c r="K1545" s="1112" t="str">
        <f>IF(OR($I1527="",$I1527="NSO"),"",VLOOKUP($A1522,'Result Entry'!$B$9:$EQ$108,123,0))</f>
        <v/>
      </c>
      <c r="L1545" s="1088" t="str">
        <f>IF(OR($I1527="",$I1527="NSO"),"",VLOOKUP($A1522,'Result Entry'!$B$9:$EQ$108,124,0))</f>
        <v/>
      </c>
      <c r="M1545" s="1113" t="str">
        <f>IF(OR($I1527="",$I1527="NSO"),"",VLOOKUP($A1522,'Result Entry'!$B$9:$EQ$108,126,0))</f>
        <v/>
      </c>
      <c r="N1545" s="1059"/>
    </row>
    <row r="1546" spans="1:14" s="114" customFormat="1" ht="18.75" customHeight="1" thickBot="1">
      <c r="A1546" s="392"/>
      <c r="B1546" s="393" t="s">
        <v>91</v>
      </c>
      <c r="C1546" s="1032"/>
      <c r="D1546" s="1033"/>
      <c r="E1546" s="1033"/>
      <c r="F1546" s="1033"/>
      <c r="G1546" s="1033"/>
      <c r="H1546" s="1034"/>
      <c r="I1546" s="1150" t="s">
        <v>71</v>
      </c>
      <c r="J1546" s="1151"/>
      <c r="K1546" s="1152">
        <f>IF(OR($I1527="",$I1527="NSO"),"",VLOOKUP($A1522,'Result Entry'!$B$9:$EQ$108,117,0))</f>
        <v>0</v>
      </c>
      <c r="L1546" s="1153" t="s">
        <v>90</v>
      </c>
      <c r="M1546" s="1154"/>
      <c r="N1546" s="1059"/>
    </row>
    <row r="1547" spans="1:14" s="114" customFormat="1" ht="18.75" customHeight="1" thickBot="1">
      <c r="A1547" s="392"/>
      <c r="B1547" s="393" t="s">
        <v>91</v>
      </c>
      <c r="C1547" s="1035" t="s">
        <v>70</v>
      </c>
      <c r="D1547" s="1036"/>
      <c r="E1547" s="1036"/>
      <c r="F1547" s="1036"/>
      <c r="G1547" s="1036"/>
      <c r="H1547" s="1037"/>
      <c r="I1547" s="1155" t="s">
        <v>72</v>
      </c>
      <c r="J1547" s="1156"/>
      <c r="K1547" s="1157">
        <f>IF(OR($I1527="",$I1527="NSO"),"",VLOOKUP($A1522,'Result Entry'!$B$9:$EQ$108,118,0))</f>
        <v>0</v>
      </c>
      <c r="L1547" s="1158" t="str">
        <f>IF(OR($I1527="",$I1527="NSO"),"",VLOOKUP($A1522,'Result Entry'!$B$9:$EQ$108,119,0))</f>
        <v/>
      </c>
      <c r="M1547" s="1159"/>
      <c r="N1547" s="1059"/>
    </row>
    <row r="1548" spans="1:14" s="114" customFormat="1" ht="18.75" customHeight="1" thickBot="1">
      <c r="A1548" s="392"/>
      <c r="B1548" s="393" t="s">
        <v>91</v>
      </c>
      <c r="C1548" s="981" t="s">
        <v>64</v>
      </c>
      <c r="D1548" s="982"/>
      <c r="E1548" s="983"/>
      <c r="F1548" s="984" t="s">
        <v>67</v>
      </c>
      <c r="G1548" s="985"/>
      <c r="H1548" s="398" t="s">
        <v>57</v>
      </c>
      <c r="I1548" s="986" t="s">
        <v>73</v>
      </c>
      <c r="J1548" s="987"/>
      <c r="K1548" s="988">
        <f>IF(OR($I1527="",$I1527="NSO"),"",VLOOKUP($A1522,'Result Entry'!$B$9:$EQ$108,127,0))</f>
        <v>0</v>
      </c>
      <c r="L1548" s="988"/>
      <c r="M1548" s="989"/>
      <c r="N1548" s="1059"/>
    </row>
    <row r="1549" spans="1:14" s="114" customFormat="1" ht="18.75" customHeight="1">
      <c r="A1549" s="392"/>
      <c r="B1549" s="393" t="s">
        <v>91</v>
      </c>
      <c r="C1549" s="1096" t="str">
        <f>'Result Entry'!$CH$3</f>
        <v>WORK EXP.</v>
      </c>
      <c r="D1549" s="1097"/>
      <c r="E1549" s="1125"/>
      <c r="F1549" s="1115" t="str">
        <f>IF(OR(C1549="",$I1527="NSO"),"",VLOOKUP($A1522,'Result Entry'!$B$9:$EQ$108,134,0))</f>
        <v>0/100</v>
      </c>
      <c r="G1549" s="1125"/>
      <c r="H1549" s="1126" t="str">
        <f>IF(OR(C1549="",$I1527="NSO"),"",VLOOKUP($A1522,'Result Entry'!$B$9:$EQ$108,92,0))</f>
        <v/>
      </c>
      <c r="I1549" s="991" t="s">
        <v>93</v>
      </c>
      <c r="J1549" s="992"/>
      <c r="K1549" s="993">
        <f>'Result Entry'!$U$2</f>
        <v>45070</v>
      </c>
      <c r="L1549" s="994"/>
      <c r="M1549" s="995"/>
      <c r="N1549" s="1059"/>
    </row>
    <row r="1550" spans="1:14" s="114" customFormat="1" ht="18.75" customHeight="1">
      <c r="A1550" s="392"/>
      <c r="B1550" s="393" t="s">
        <v>91</v>
      </c>
      <c r="C1550" s="1096" t="str">
        <f>'Result Entry'!$CP$3</f>
        <v>ART EDU.</v>
      </c>
      <c r="D1550" s="1097"/>
      <c r="E1550" s="1125"/>
      <c r="F1550" s="1115" t="str">
        <f>IF(OR(C1550="",$I1527="NSO"),"",VLOOKUP($A1522,'Result Entry'!$B$9:$EQ$108,138,0))</f>
        <v>0/100</v>
      </c>
      <c r="G1550" s="1125"/>
      <c r="H1550" s="1127" t="str">
        <f>IF(OR(C1550="",$I1527="NSO"),"",VLOOKUP($A1522,'Result Entry'!$B$9:$EQ$108,100,0))</f>
        <v/>
      </c>
      <c r="I1550" s="996"/>
      <c r="J1550" s="997"/>
      <c r="K1550" s="997"/>
      <c r="L1550" s="997"/>
      <c r="M1550" s="998"/>
      <c r="N1550" s="1059"/>
    </row>
    <row r="1551" spans="1:14" s="114" customFormat="1" ht="18.75" customHeight="1">
      <c r="A1551" s="392"/>
      <c r="B1551" s="393"/>
      <c r="C1551" s="1096" t="str">
        <f>'Result Entry'!$CX$3</f>
        <v>H&amp;P. EDU.</v>
      </c>
      <c r="D1551" s="1097"/>
      <c r="E1551" s="1125"/>
      <c r="F1551" s="1115" t="str">
        <f>IF(OR(C1551="",$I1527="NSO"),"",VLOOKUP($A1522,'Result Entry'!$B$9:$EQ$108,142,0))</f>
        <v>0/100</v>
      </c>
      <c r="G1551" s="1125"/>
      <c r="H1551" s="1127" t="str">
        <f>IF(OR(C1551="",$I1527="NSO"),"",VLOOKUP($A1522,'Result Entry'!$B$9:$EQ$108,108,0))</f>
        <v/>
      </c>
      <c r="I1551" s="999"/>
      <c r="J1551" s="1000"/>
      <c r="K1551" s="1000"/>
      <c r="L1551" s="1000"/>
      <c r="M1551" s="1001"/>
      <c r="N1551" s="1059"/>
    </row>
    <row r="1552" spans="1:14" s="114" customFormat="1" ht="23.25" customHeight="1" thickBot="1">
      <c r="A1552" s="392"/>
      <c r="B1552" s="393" t="s">
        <v>91</v>
      </c>
      <c r="C1552" s="1128">
        <f>'Result Entry'!$DF$3</f>
        <v>0</v>
      </c>
      <c r="D1552" s="1129"/>
      <c r="E1552" s="1130"/>
      <c r="F1552" s="1115" t="str">
        <f>IF(OR(C1552="",$I1527="NSO"),"",VLOOKUP($A1522,'Result Entry'!$B$9:$EQ$108,146,0))</f>
        <v>0/0</v>
      </c>
      <c r="G1552" s="1125"/>
      <c r="H1552" s="1131" t="str">
        <f>IF(OR(C1552="",$I1527="NSO"),"",VLOOKUP($A1522,'Result Entry'!$B$9:$EQ$108,116,0))</f>
        <v/>
      </c>
      <c r="I1552" s="1135" t="s">
        <v>86</v>
      </c>
      <c r="J1552" s="1136"/>
      <c r="K1552" s="1137"/>
      <c r="L1552" s="1138"/>
      <c r="M1552" s="1139"/>
      <c r="N1552" s="1059"/>
    </row>
    <row r="1553" spans="1:14" s="114" customFormat="1" ht="23.25" customHeight="1">
      <c r="A1553" s="392"/>
      <c r="B1553" s="393" t="s">
        <v>91</v>
      </c>
      <c r="C1553" s="1005" t="s">
        <v>74</v>
      </c>
      <c r="D1553" s="1006"/>
      <c r="E1553" s="1006"/>
      <c r="F1553" s="1006"/>
      <c r="G1553" s="1006"/>
      <c r="H1553" s="1007"/>
      <c r="I1553" s="1143" t="s">
        <v>184</v>
      </c>
      <c r="J1553" s="1144"/>
      <c r="K1553" s="1140"/>
      <c r="L1553" s="1141"/>
      <c r="M1553" s="1142"/>
      <c r="N1553" s="1059"/>
    </row>
    <row r="1554" spans="1:14" s="114" customFormat="1" ht="23.25" customHeight="1">
      <c r="A1554" s="392"/>
      <c r="B1554" s="393" t="s">
        <v>91</v>
      </c>
      <c r="C1554" s="399" t="s">
        <v>37</v>
      </c>
      <c r="D1554" s="1008" t="s">
        <v>80</v>
      </c>
      <c r="E1554" s="1009"/>
      <c r="F1554" s="1008" t="s">
        <v>81</v>
      </c>
      <c r="G1554" s="1010"/>
      <c r="H1554" s="1011"/>
      <c r="I1554" s="1145" t="s">
        <v>185</v>
      </c>
      <c r="J1554" s="1146"/>
      <c r="K1554" s="1002"/>
      <c r="L1554" s="1003"/>
      <c r="M1554" s="1004"/>
      <c r="N1554" s="1059"/>
    </row>
    <row r="1555" spans="1:14" s="114" customFormat="1" ht="18.75" customHeight="1">
      <c r="A1555" s="392"/>
      <c r="B1555" s="393" t="s">
        <v>91</v>
      </c>
      <c r="C1555" s="1114" t="s">
        <v>75</v>
      </c>
      <c r="D1555" s="1115" t="s">
        <v>164</v>
      </c>
      <c r="E1555" s="1116"/>
      <c r="F1555" s="1115" t="s">
        <v>82</v>
      </c>
      <c r="G1555" s="1117"/>
      <c r="H1555" s="1118"/>
      <c r="I1555" s="971" t="s">
        <v>87</v>
      </c>
      <c r="J1555" s="972"/>
      <c r="K1555" s="972"/>
      <c r="L1555" s="972"/>
      <c r="M1555" s="973"/>
      <c r="N1555" s="1059"/>
    </row>
    <row r="1556" spans="1:14" s="114" customFormat="1" ht="18.75" customHeight="1">
      <c r="A1556" s="392"/>
      <c r="B1556" s="393" t="s">
        <v>91</v>
      </c>
      <c r="C1556" s="1119" t="s">
        <v>76</v>
      </c>
      <c r="D1556" s="1115" t="s">
        <v>165</v>
      </c>
      <c r="E1556" s="1116"/>
      <c r="F1556" s="1115" t="s">
        <v>83</v>
      </c>
      <c r="G1556" s="1117"/>
      <c r="H1556" s="1118"/>
      <c r="I1556" s="974"/>
      <c r="J1556" s="975"/>
      <c r="K1556" s="975"/>
      <c r="L1556" s="975"/>
      <c r="M1556" s="976"/>
      <c r="N1556" s="1059"/>
    </row>
    <row r="1557" spans="1:14" s="114" customFormat="1" ht="18.75" customHeight="1">
      <c r="A1557" s="392"/>
      <c r="B1557" s="393" t="s">
        <v>91</v>
      </c>
      <c r="C1557" s="1119" t="s">
        <v>78</v>
      </c>
      <c r="D1557" s="1115" t="s">
        <v>166</v>
      </c>
      <c r="E1557" s="1116"/>
      <c r="F1557" s="1115" t="s">
        <v>84</v>
      </c>
      <c r="G1557" s="1117"/>
      <c r="H1557" s="1118"/>
      <c r="I1557" s="974"/>
      <c r="J1557" s="975"/>
      <c r="K1557" s="975"/>
      <c r="L1557" s="975"/>
      <c r="M1557" s="976"/>
      <c r="N1557" s="1059"/>
    </row>
    <row r="1558" spans="1:14" s="114" customFormat="1" ht="18.75" customHeight="1">
      <c r="A1558" s="392"/>
      <c r="B1558" s="393" t="s">
        <v>91</v>
      </c>
      <c r="C1558" s="1119" t="s">
        <v>77</v>
      </c>
      <c r="D1558" s="1115" t="s">
        <v>167</v>
      </c>
      <c r="E1558" s="1116"/>
      <c r="F1558" s="1115" t="s">
        <v>169</v>
      </c>
      <c r="G1558" s="1117"/>
      <c r="H1558" s="1118"/>
      <c r="I1558" s="977"/>
      <c r="J1558" s="978"/>
      <c r="K1558" s="978"/>
      <c r="L1558" s="978"/>
      <c r="M1558" s="979"/>
      <c r="N1558" s="1059"/>
    </row>
    <row r="1559" spans="1:14" s="114" customFormat="1" ht="18.75" customHeight="1" thickBot="1">
      <c r="A1559" s="392"/>
      <c r="B1559" s="400" t="s">
        <v>91</v>
      </c>
      <c r="C1559" s="1120" t="s">
        <v>79</v>
      </c>
      <c r="D1559" s="1121" t="s">
        <v>168</v>
      </c>
      <c r="E1559" s="1122"/>
      <c r="F1559" s="1121" t="s">
        <v>85</v>
      </c>
      <c r="G1559" s="1123"/>
      <c r="H1559" s="1124"/>
      <c r="I1559" s="1132" t="s">
        <v>118</v>
      </c>
      <c r="J1559" s="1133"/>
      <c r="K1559" s="1133"/>
      <c r="L1559" s="1133"/>
      <c r="M1559" s="1134"/>
      <c r="N1559" s="1059"/>
    </row>
    <row r="1560" spans="1:14" s="114" customFormat="1" ht="11.25" customHeight="1" thickBot="1">
      <c r="A1560" s="980"/>
      <c r="B1560" s="980"/>
      <c r="C1560" s="980"/>
      <c r="D1560" s="980"/>
      <c r="E1560" s="980"/>
      <c r="F1560" s="980"/>
      <c r="G1560" s="980"/>
      <c r="H1560" s="980"/>
      <c r="I1560" s="980"/>
      <c r="J1560" s="980"/>
      <c r="K1560" s="980"/>
      <c r="L1560" s="980"/>
      <c r="M1560" s="980"/>
      <c r="N1560" s="1059"/>
    </row>
    <row r="1561" spans="1:14" s="391" customFormat="1" ht="25.5" customHeight="1" thickBot="1">
      <c r="A1561" s="403">
        <f>A1522+1</f>
        <v>41</v>
      </c>
      <c r="B1561" s="1056" t="str">
        <f>B1522</f>
        <v>Department Of Sanskrit Education, Rajasthan</v>
      </c>
      <c r="C1561" s="1057"/>
      <c r="D1561" s="1057"/>
      <c r="E1561" s="1057"/>
      <c r="F1561" s="1057"/>
      <c r="G1561" s="1057"/>
      <c r="H1561" s="1057"/>
      <c r="I1561" s="1057"/>
      <c r="J1561" s="1057"/>
      <c r="K1561" s="1057"/>
      <c r="L1561" s="1057"/>
      <c r="M1561" s="1058"/>
      <c r="N1561" s="1059"/>
    </row>
    <row r="1562" spans="1:14" ht="60" customHeight="1">
      <c r="A1562" s="15"/>
      <c r="B1562" s="1060">
        <f>IF(I1566&gt;0,CONCATENATE(C1566,I1566),0)</f>
        <v>0</v>
      </c>
      <c r="C1562" s="1062"/>
      <c r="D1562" s="1064" t="str">
        <f>Master!$E$8</f>
        <v>Govt.Sr.Sec.Sch. Raimalwada</v>
      </c>
      <c r="E1562" s="1065"/>
      <c r="F1562" s="1065"/>
      <c r="G1562" s="1065"/>
      <c r="H1562" s="1065"/>
      <c r="I1562" s="1065"/>
      <c r="J1562" s="1065"/>
      <c r="K1562" s="1065"/>
      <c r="L1562" s="1065"/>
      <c r="M1562" s="1066"/>
      <c r="N1562" s="1059"/>
    </row>
    <row r="1563" spans="1:14" ht="35.25" customHeight="1" thickBot="1">
      <c r="A1563" s="15"/>
      <c r="B1563" s="1061"/>
      <c r="C1563" s="1063"/>
      <c r="D1563" s="1067" t="str">
        <f>Master!$E$11</f>
        <v>P.S.-Bapini (Jodhpur)</v>
      </c>
      <c r="E1563" s="1067"/>
      <c r="F1563" s="1067"/>
      <c r="G1563" s="1067"/>
      <c r="H1563" s="1067"/>
      <c r="I1563" s="1067"/>
      <c r="J1563" s="1067"/>
      <c r="K1563" s="1067"/>
      <c r="L1563" s="1067"/>
      <c r="M1563" s="1068"/>
      <c r="N1563" s="1059"/>
    </row>
    <row r="1564" spans="1:14" ht="31.5" customHeight="1">
      <c r="A1564" s="15"/>
      <c r="B1564" s="402"/>
      <c r="C1564" s="1069" t="s">
        <v>60</v>
      </c>
      <c r="D1564" s="1070"/>
      <c r="E1564" s="1070"/>
      <c r="F1564" s="1070"/>
      <c r="G1564" s="1070"/>
      <c r="H1564" s="1070"/>
      <c r="I1564" s="1071"/>
      <c r="J1564" s="1072" t="s">
        <v>88</v>
      </c>
      <c r="K1564" s="1072"/>
      <c r="L1564" s="1073">
        <f>Master!$E$14</f>
        <v>810000000</v>
      </c>
      <c r="M1564" s="1074"/>
      <c r="N1564" s="1059"/>
    </row>
    <row r="1565" spans="1:14" ht="18" customHeight="1" thickBot="1">
      <c r="A1565" s="15"/>
      <c r="B1565" s="188"/>
      <c r="C1565" s="1069"/>
      <c r="D1565" s="1070"/>
      <c r="E1565" s="1070"/>
      <c r="F1565" s="1070"/>
      <c r="G1565" s="1070"/>
      <c r="H1565" s="1070"/>
      <c r="I1565" s="1071"/>
      <c r="J1565" s="1075" t="s">
        <v>61</v>
      </c>
      <c r="K1565" s="1076"/>
      <c r="L1565" s="1079" t="str">
        <f>Master!$E$6</f>
        <v>2022-23</v>
      </c>
      <c r="M1565" s="1080"/>
      <c r="N1565" s="1059"/>
    </row>
    <row r="1566" spans="1:14" ht="20.25" customHeight="1" thickBot="1">
      <c r="A1566" s="15"/>
      <c r="B1566" s="188"/>
      <c r="C1566" s="1160" t="s">
        <v>119</v>
      </c>
      <c r="D1566" s="1161"/>
      <c r="E1566" s="1161"/>
      <c r="F1566" s="1161"/>
      <c r="G1566" s="1161"/>
      <c r="H1566" s="1161"/>
      <c r="I1566" s="1162">
        <f>VLOOKUP($A1561,'Result Entry'!$B$9:$F$108,5,0)</f>
        <v>0</v>
      </c>
      <c r="J1566" s="1077"/>
      <c r="K1566" s="1078"/>
      <c r="L1566" s="1081"/>
      <c r="M1566" s="1082"/>
      <c r="N1566" s="1059"/>
    </row>
    <row r="1567" spans="1:14" s="114" customFormat="1" ht="19.5" customHeight="1">
      <c r="A1567" s="392"/>
      <c r="B1567" s="393" t="s">
        <v>91</v>
      </c>
      <c r="C1567" s="1090" t="s">
        <v>21</v>
      </c>
      <c r="D1567" s="1091"/>
      <c r="E1567" s="1091"/>
      <c r="F1567" s="1092"/>
      <c r="G1567" s="1093" t="s">
        <v>1</v>
      </c>
      <c r="H1567" s="1094">
        <f>VLOOKUP($A1561,'Result Entry'!$B$9:$EQ$108,3,0)</f>
        <v>0</v>
      </c>
      <c r="I1567" s="1094"/>
      <c r="J1567" s="1094"/>
      <c r="K1567" s="1094"/>
      <c r="L1567" s="1094"/>
      <c r="M1567" s="1095"/>
      <c r="N1567" s="1059"/>
    </row>
    <row r="1568" spans="1:14" s="114" customFormat="1" ht="19.5" customHeight="1">
      <c r="A1568" s="392"/>
      <c r="B1568" s="393" t="s">
        <v>91</v>
      </c>
      <c r="C1568" s="1096" t="s">
        <v>23</v>
      </c>
      <c r="D1568" s="1097"/>
      <c r="E1568" s="1097"/>
      <c r="F1568" s="1098"/>
      <c r="G1568" s="1099" t="s">
        <v>1</v>
      </c>
      <c r="H1568" s="1100">
        <f>VLOOKUP($A1561,'Result Entry'!$B$9:$EQ$108,6,0)</f>
        <v>0</v>
      </c>
      <c r="I1568" s="1100"/>
      <c r="J1568" s="1100"/>
      <c r="K1568" s="1100"/>
      <c r="L1568" s="1100"/>
      <c r="M1568" s="1101"/>
      <c r="N1568" s="1059"/>
    </row>
    <row r="1569" spans="1:14" s="114" customFormat="1" ht="19.5" customHeight="1">
      <c r="A1569" s="392"/>
      <c r="B1569" s="393" t="s">
        <v>91</v>
      </c>
      <c r="C1569" s="1096" t="s">
        <v>24</v>
      </c>
      <c r="D1569" s="1097"/>
      <c r="E1569" s="1097"/>
      <c r="F1569" s="1098"/>
      <c r="G1569" s="1099" t="s">
        <v>1</v>
      </c>
      <c r="H1569" s="1100">
        <f>VLOOKUP($A1561,'Result Entry'!$B$9:$EQ$108,7,0)</f>
        <v>0</v>
      </c>
      <c r="I1569" s="1100"/>
      <c r="J1569" s="1100"/>
      <c r="K1569" s="1100"/>
      <c r="L1569" s="1100"/>
      <c r="M1569" s="1101"/>
      <c r="N1569" s="1059"/>
    </row>
    <row r="1570" spans="1:14" s="114" customFormat="1" ht="19.5" customHeight="1">
      <c r="A1570" s="392"/>
      <c r="B1570" s="393" t="s">
        <v>91</v>
      </c>
      <c r="C1570" s="1096" t="s">
        <v>62</v>
      </c>
      <c r="D1570" s="1097"/>
      <c r="E1570" s="1097"/>
      <c r="F1570" s="1098"/>
      <c r="G1570" s="1099" t="s">
        <v>1</v>
      </c>
      <c r="H1570" s="1100">
        <f>VLOOKUP($A1561,'Result Entry'!$B$9:$EQ$108,8,0)</f>
        <v>0</v>
      </c>
      <c r="I1570" s="1100"/>
      <c r="J1570" s="1100"/>
      <c r="K1570" s="1100"/>
      <c r="L1570" s="1100"/>
      <c r="M1570" s="1101"/>
      <c r="N1570" s="1059"/>
    </row>
    <row r="1571" spans="1:14" s="114" customFormat="1" ht="19.5" customHeight="1">
      <c r="A1571" s="392"/>
      <c r="B1571" s="393" t="s">
        <v>91</v>
      </c>
      <c r="C1571" s="1096" t="s">
        <v>63</v>
      </c>
      <c r="D1571" s="1097"/>
      <c r="E1571" s="1097"/>
      <c r="F1571" s="1098"/>
      <c r="G1571" s="1099" t="s">
        <v>1</v>
      </c>
      <c r="H1571" s="1102" t="str">
        <f>CONCATENATE('Result Entry'!$F$4,'Result Entry'!$I$4)</f>
        <v>2(A)</v>
      </c>
      <c r="I1571" s="1100"/>
      <c r="J1571" s="1100"/>
      <c r="K1571" s="1100"/>
      <c r="L1571" s="1100"/>
      <c r="M1571" s="1101"/>
      <c r="N1571" s="1059"/>
    </row>
    <row r="1572" spans="1:14" s="114" customFormat="1" ht="19.5" customHeight="1" thickBot="1">
      <c r="A1572" s="392"/>
      <c r="B1572" s="393" t="s">
        <v>91</v>
      </c>
      <c r="C1572" s="1103" t="s">
        <v>26</v>
      </c>
      <c r="D1572" s="1104"/>
      <c r="E1572" s="1104"/>
      <c r="F1572" s="1105"/>
      <c r="G1572" s="1106" t="s">
        <v>1</v>
      </c>
      <c r="H1572" s="1107">
        <f>VLOOKUP($A1561,'Result Entry'!$B$9:$EQ$108,9,0)</f>
        <v>0</v>
      </c>
      <c r="I1572" s="1107"/>
      <c r="J1572" s="1107"/>
      <c r="K1572" s="1107"/>
      <c r="L1572" s="1107"/>
      <c r="M1572" s="1108"/>
      <c r="N1572" s="1059"/>
    </row>
    <row r="1573" spans="1:14" s="114" customFormat="1" ht="37.5" customHeight="1">
      <c r="A1573" s="392"/>
      <c r="B1573" s="394" t="s">
        <v>91</v>
      </c>
      <c r="C1573" s="1005" t="s">
        <v>64</v>
      </c>
      <c r="D1573" s="1038"/>
      <c r="E1573" s="498" t="str">
        <f>'Result Entry'!$K$6</f>
        <v>First Test</v>
      </c>
      <c r="F1573" s="499" t="str">
        <f>'Result Entry'!$L$6</f>
        <v>Second Test</v>
      </c>
      <c r="G1573" s="499" t="str">
        <f>'Result Entry'!$M$6</f>
        <v>Third Test</v>
      </c>
      <c r="H1573" s="1083" t="s">
        <v>65</v>
      </c>
      <c r="I1573" s="1085" t="s">
        <v>183</v>
      </c>
      <c r="J1573" s="493" t="s">
        <v>32</v>
      </c>
      <c r="K1573" s="1039" t="s">
        <v>112</v>
      </c>
      <c r="L1573" s="1040"/>
      <c r="M1573" s="1084" t="s">
        <v>113</v>
      </c>
      <c r="N1573" s="1059"/>
    </row>
    <row r="1574" spans="1:14" s="114" customFormat="1" ht="22.5" customHeight="1" thickBot="1">
      <c r="A1574" s="392"/>
      <c r="B1574" s="394" t="s">
        <v>91</v>
      </c>
      <c r="C1574" s="1041" t="s">
        <v>66</v>
      </c>
      <c r="D1574" s="1042"/>
      <c r="E1574" s="504">
        <f>'Result Entry'!$K$7</f>
        <v>10</v>
      </c>
      <c r="F1574" s="505">
        <f>'Result Entry'!$L$7</f>
        <v>10</v>
      </c>
      <c r="G1574" s="545">
        <f>'Result Entry'!$M$7</f>
        <v>10</v>
      </c>
      <c r="H1574" s="506">
        <f>'Result Entry'!$R$7</f>
        <v>70</v>
      </c>
      <c r="I1574" s="507">
        <f>SUM(E1574:H1574)</f>
        <v>100</v>
      </c>
      <c r="J1574" s="508">
        <f>'Result Entry'!$V$7</f>
        <v>100</v>
      </c>
      <c r="K1574" s="1043">
        <f>I1574+J1574</f>
        <v>200</v>
      </c>
      <c r="L1574" s="1044"/>
      <c r="M1574" s="1086" t="s">
        <v>36</v>
      </c>
      <c r="N1574" s="1059"/>
    </row>
    <row r="1575" spans="1:14" s="114" customFormat="1" ht="22.5" customHeight="1">
      <c r="A1575" s="392"/>
      <c r="B1575" s="394" t="s">
        <v>91</v>
      </c>
      <c r="C1575" s="1045" t="str">
        <f>'Result Entry'!$K$3</f>
        <v>Hindi</v>
      </c>
      <c r="D1575" s="1046"/>
      <c r="E1575" s="500">
        <f>IF(OR(C1575="",$I1566="NSO"),"",VLOOKUP($A1561,'Result Entry'!$B$9:$EQ$108,10,0))</f>
        <v>0</v>
      </c>
      <c r="F1575" s="501">
        <f>IF(OR(C1575="",$I1566="NSO"),"",VLOOKUP($A1561,'Result Entry'!$B$9:$EQ$108,11,0))</f>
        <v>0</v>
      </c>
      <c r="G1575" s="544">
        <f>IF(OR(C1575="",$I1566="NSO"),"",VLOOKUP($A1561,'Result Entry'!$B$9:$EQ$108,12,0))</f>
        <v>0</v>
      </c>
      <c r="H1575" s="494">
        <f>IF(OR(C1575="",$I1566="NSO"),"",VLOOKUP($A1561,'Result Entry'!$B$9:$EQ$108,17,0))</f>
        <v>0</v>
      </c>
      <c r="I1575" s="395">
        <f t="shared" ref="I1575:I1579" si="120">SUM(E1575:H1575)</f>
        <v>0</v>
      </c>
      <c r="J1575" s="495">
        <f>IF(OR(C1575="",$I1566="NSO"),"",VLOOKUP($A1561,'Result Entry'!$B$9:$EQ$108,21,0))</f>
        <v>0</v>
      </c>
      <c r="K1575" s="1047">
        <f>SUM(I1575,J1575)</f>
        <v>0</v>
      </c>
      <c r="L1575" s="1048"/>
      <c r="M1575" s="396" t="str">
        <f>IF(OR(C1575="",$I1566="NSO"),"",VLOOKUP($A1561,'Result Entry'!$B$9:$EQ$108,24,0))</f>
        <v/>
      </c>
      <c r="N1575" s="1059"/>
    </row>
    <row r="1576" spans="1:14" s="114" customFormat="1" ht="22.5" customHeight="1">
      <c r="A1576" s="392"/>
      <c r="B1576" s="394" t="s">
        <v>91</v>
      </c>
      <c r="C1576" s="990" t="str">
        <f>'Result Entry'!$Z$3</f>
        <v>Mathematics</v>
      </c>
      <c r="D1576" s="1049"/>
      <c r="E1576" s="502">
        <f>IF(OR(C1576="",$I1566="NSO"),"",VLOOKUP($A1561,'Result Entry'!$B$9:$EQ$108,25,0))</f>
        <v>0</v>
      </c>
      <c r="F1576" s="503">
        <f>IF(OR(C1576="",$I1566="NSO"),"",VLOOKUP($A1561,'Result Entry'!$B$9:$EQ$108,26,0))</f>
        <v>0</v>
      </c>
      <c r="G1576" s="542">
        <f>IF(OR(C1576="",$I1566="NSO"),"",VLOOKUP($A1561,'Result Entry'!$B$9:$EQ$108,27,0))</f>
        <v>0</v>
      </c>
      <c r="H1576" s="494">
        <f>IF(OR(C1576="",$I1566="NSO"),"",VLOOKUP($A1561,'Result Entry'!$B$9:$EQ$108,32,0))</f>
        <v>0</v>
      </c>
      <c r="I1576" s="395">
        <f t="shared" si="120"/>
        <v>0</v>
      </c>
      <c r="J1576" s="495">
        <f>IF(OR(C1576="",$I1566="NSO"),"",VLOOKUP($A1561,'Result Entry'!$B$9:$EQ$108,36,0))</f>
        <v>0</v>
      </c>
      <c r="K1576" s="1050">
        <f t="shared" ref="K1576:K1581" si="121">SUM(I1576,J1576)</f>
        <v>0</v>
      </c>
      <c r="L1576" s="1051"/>
      <c r="M1576" s="396" t="str">
        <f>IF(OR(C1576="",$I1566="NSO"),"",VLOOKUP($A1561,'Result Entry'!$B$9:$EQ$108,39,0))</f>
        <v/>
      </c>
      <c r="N1576" s="1059"/>
    </row>
    <row r="1577" spans="1:14" s="114" customFormat="1" ht="22.5" customHeight="1" thickBot="1">
      <c r="A1577" s="392"/>
      <c r="B1577" s="394" t="s">
        <v>91</v>
      </c>
      <c r="C1577" s="1052" t="str">
        <f>'Result Entry'!$BD$3</f>
        <v>Env. Study</v>
      </c>
      <c r="D1577" s="1053"/>
      <c r="E1577" s="509">
        <f>IF(OR(C1577="",$I1566="NSO"),"",VLOOKUP($A1561,'Result Entry'!$B$9:$EQ$108,55,0))</f>
        <v>0</v>
      </c>
      <c r="F1577" s="510">
        <f>IF(OR(C1577="",$I1566="NSO"),"",VLOOKUP($A1561,'Result Entry'!$B$9:$EQ$108,56,0))</f>
        <v>0</v>
      </c>
      <c r="G1577" s="511">
        <f>IF(OR(C1577="",$I1566="NSO"),"",VLOOKUP($A1561,'Result Entry'!$B$9:$EQ$108,57,0))</f>
        <v>0</v>
      </c>
      <c r="H1577" s="512">
        <f>IF(OR(C1575="",$I1566="NSO"),"",VLOOKUP($A1561,'Result Entry'!$B$9:$EQ$108,62,0))</f>
        <v>0</v>
      </c>
      <c r="I1577" s="513">
        <f t="shared" si="120"/>
        <v>0</v>
      </c>
      <c r="J1577" s="514">
        <f>IF(OR(C1576="",$I1566="NSO"),"",VLOOKUP($A1561,'Result Entry'!$B$9:$EQ$108,66,0))</f>
        <v>0</v>
      </c>
      <c r="K1577" s="1054">
        <f t="shared" si="121"/>
        <v>0</v>
      </c>
      <c r="L1577" s="1055"/>
      <c r="M1577" s="515" t="str">
        <f>IF(OR(C1576="",$I1566="NSO"),"",VLOOKUP($A1561,'Result Entry'!$B$9:$EQ$108,69,0))</f>
        <v/>
      </c>
      <c r="N1577" s="1059"/>
    </row>
    <row r="1578" spans="1:14" s="114" customFormat="1" ht="22.5" customHeight="1">
      <c r="A1578" s="392"/>
      <c r="B1578" s="394" t="s">
        <v>91</v>
      </c>
      <c r="C1578" s="1016" t="s">
        <v>66</v>
      </c>
      <c r="D1578" s="1017"/>
      <c r="E1578" s="519">
        <f>'Result Entry'!$AO$7</f>
        <v>5</v>
      </c>
      <c r="F1578" s="520">
        <f>'Result Entry'!$AP$7</f>
        <v>5</v>
      </c>
      <c r="G1578" s="541">
        <f>'Result Entry'!$AQ$7</f>
        <v>5</v>
      </c>
      <c r="H1578" s="521">
        <f>'Result Entry'!$AV$7</f>
        <v>35</v>
      </c>
      <c r="I1578" s="522">
        <f t="shared" si="120"/>
        <v>50</v>
      </c>
      <c r="J1578" s="523">
        <f>'Result Entry'!$AZ$7</f>
        <v>50</v>
      </c>
      <c r="K1578" s="1018">
        <f t="shared" si="121"/>
        <v>100</v>
      </c>
      <c r="L1578" s="1019"/>
      <c r="M1578" s="1087" t="s">
        <v>36</v>
      </c>
      <c r="N1578" s="1059"/>
    </row>
    <row r="1579" spans="1:14" s="114" customFormat="1" ht="22.5" customHeight="1" thickBot="1">
      <c r="A1579" s="392"/>
      <c r="B1579" s="394" t="s">
        <v>91</v>
      </c>
      <c r="C1579" s="1012" t="str">
        <f>'Result Entry'!$AO$3</f>
        <v>English</v>
      </c>
      <c r="D1579" s="1013"/>
      <c r="E1579" s="517">
        <f>IF(OR(C1579="",$I1566="NSO"),"",VLOOKUP($A1561,'Result Entry'!$B$9:$EQ$108,40,0))</f>
        <v>0</v>
      </c>
      <c r="F1579" s="518">
        <f>IF(OR(C1579="",$I1566="NSO"),"",VLOOKUP($A1561,'Result Entry'!$B$9:$EQ$108,41,0))</f>
        <v>0</v>
      </c>
      <c r="G1579" s="546">
        <f>IF(OR(C1579="",$I1566="NSO"),"",VLOOKUP($A1561,'Result Entry'!$B$9:$EQ$108,42,0))</f>
        <v>0</v>
      </c>
      <c r="H1579" s="401">
        <f>IF(OR(C1579="",$I1566="NSO"),"",VLOOKUP($A1561,'Result Entry'!$B$9:$EQ$108,47,0))</f>
        <v>0</v>
      </c>
      <c r="I1579" s="496">
        <f t="shared" si="120"/>
        <v>0</v>
      </c>
      <c r="J1579" s="497">
        <f>IF(OR(C1579="",$I1566="NSO"),"",VLOOKUP($A1561,'Result Entry'!$B$9:$EQ$108,51,0))</f>
        <v>0</v>
      </c>
      <c r="K1579" s="1014">
        <f t="shared" si="121"/>
        <v>0</v>
      </c>
      <c r="L1579" s="1015"/>
      <c r="M1579" s="516" t="str">
        <f>IF(OR(C1579="",$I1566="NSO"),"",VLOOKUP($A1561,'Result Entry'!$B$9:$EQ$108,54,0))</f>
        <v/>
      </c>
      <c r="N1579" s="1059"/>
    </row>
    <row r="1580" spans="1:14" s="114" customFormat="1" ht="22.5" customHeight="1">
      <c r="A1580" s="392"/>
      <c r="B1580" s="394" t="s">
        <v>91</v>
      </c>
      <c r="C1580" s="1016" t="s">
        <v>66</v>
      </c>
      <c r="D1580" s="1017"/>
      <c r="E1580" s="519">
        <f>'Result Entry'!$BS$7</f>
        <v>10</v>
      </c>
      <c r="F1580" s="520">
        <f>'Result Entry'!$BT$7</f>
        <v>10</v>
      </c>
      <c r="G1580" s="541">
        <f>'Result Entry'!$BU$7</f>
        <v>10</v>
      </c>
      <c r="H1580" s="521">
        <f>'Result Entry'!$BZ$7</f>
        <v>70</v>
      </c>
      <c r="I1580" s="522">
        <f>SUM(E1580:H1580)</f>
        <v>100</v>
      </c>
      <c r="J1580" s="523">
        <f>'Result Entry'!$CD$7</f>
        <v>100</v>
      </c>
      <c r="K1580" s="1018">
        <f t="shared" si="121"/>
        <v>200</v>
      </c>
      <c r="L1580" s="1019"/>
      <c r="M1580" s="1087" t="s">
        <v>36</v>
      </c>
      <c r="N1580" s="1059"/>
    </row>
    <row r="1581" spans="1:14" s="114" customFormat="1" ht="22.5" customHeight="1" thickBot="1">
      <c r="A1581" s="392"/>
      <c r="B1581" s="394" t="s">
        <v>91</v>
      </c>
      <c r="C1581" s="1012" t="str">
        <f>'Result Entry'!$BS$3</f>
        <v>Sanskrit/Urdu</v>
      </c>
      <c r="D1581" s="1013"/>
      <c r="E1581" s="517">
        <f>IF(OR(C1581="",$I1566="NSO"),"",VLOOKUP($A1561,'Result Entry'!$B$9:$EQ$108,70,0))</f>
        <v>0</v>
      </c>
      <c r="F1581" s="518">
        <f>IF(OR(C1581="",$I1566="NSO"),"",VLOOKUP($A1561,'Result Entry'!$B$9:$EQ$108,71,0))</f>
        <v>0</v>
      </c>
      <c r="G1581" s="546">
        <f>IF(OR(C1581="",$I1566="NSO"),"",VLOOKUP($A1561,'Result Entry'!$B$9:$EQ$108,72,0))</f>
        <v>0</v>
      </c>
      <c r="H1581" s="401">
        <f>IF(OR(C1581="",$I1566="NSO"),"",VLOOKUP($A1561,'Result Entry'!$B$9:$EQ$108,77,0))</f>
        <v>0</v>
      </c>
      <c r="I1581" s="496">
        <f t="shared" ref="I1581" si="122">SUM(E1581:H1581)</f>
        <v>0</v>
      </c>
      <c r="J1581" s="497">
        <f>IF(OR(C1581="",$I1566="NSO"),"",VLOOKUP($A1561,'Result Entry'!$B$9:$EQ$108,81,0))</f>
        <v>0</v>
      </c>
      <c r="K1581" s="1014">
        <f t="shared" si="121"/>
        <v>0</v>
      </c>
      <c r="L1581" s="1015"/>
      <c r="M1581" s="516" t="str">
        <f>IF(OR(C1581="",$I1566="NSO"),"",VLOOKUP($A1561,'Result Entry'!$B$9:$EQ$108,84,0))</f>
        <v/>
      </c>
      <c r="N1581" s="1059"/>
    </row>
    <row r="1582" spans="1:14" s="114" customFormat="1" ht="14.25" customHeight="1" thickBot="1">
      <c r="A1582" s="392"/>
      <c r="B1582" s="394" t="s">
        <v>91</v>
      </c>
      <c r="C1582" s="1020"/>
      <c r="D1582" s="1021"/>
      <c r="E1582" s="1021"/>
      <c r="F1582" s="1021"/>
      <c r="G1582" s="1021"/>
      <c r="H1582" s="1021"/>
      <c r="I1582" s="1021"/>
      <c r="J1582" s="1021"/>
      <c r="K1582" s="1021"/>
      <c r="L1582" s="1021"/>
      <c r="M1582" s="1022"/>
      <c r="N1582" s="1059"/>
    </row>
    <row r="1583" spans="1:14" s="114" customFormat="1" ht="39" customHeight="1">
      <c r="A1583" s="392"/>
      <c r="B1583" s="394" t="s">
        <v>91</v>
      </c>
      <c r="C1583" s="1023" t="s">
        <v>114</v>
      </c>
      <c r="D1583" s="1024"/>
      <c r="E1583" s="1025"/>
      <c r="F1583" s="1029" t="s">
        <v>115</v>
      </c>
      <c r="G1583" s="1029"/>
      <c r="H1583" s="1030" t="s">
        <v>116</v>
      </c>
      <c r="I1583" s="1031"/>
      <c r="J1583" s="397" t="s">
        <v>51</v>
      </c>
      <c r="K1583" s="524" t="s">
        <v>117</v>
      </c>
      <c r="L1583" s="543" t="s">
        <v>49</v>
      </c>
      <c r="M1583" s="1089" t="s">
        <v>53</v>
      </c>
      <c r="N1583" s="1059"/>
    </row>
    <row r="1584" spans="1:14" s="114" customFormat="1" ht="18.75" customHeight="1" thickBot="1">
      <c r="A1584" s="392"/>
      <c r="B1584" s="394" t="s">
        <v>91</v>
      </c>
      <c r="C1584" s="1026"/>
      <c r="D1584" s="1027"/>
      <c r="E1584" s="1028"/>
      <c r="F1584" s="1109">
        <f>IF(OR($I1566="",$I1566="NSO"),"",VLOOKUP($A1561,'Result Entry'!$B$9:$EQ$108,120,0))</f>
        <v>900</v>
      </c>
      <c r="G1584" s="1110"/>
      <c r="H1584" s="1109">
        <f>IF(OR($I1566="",$I1566="NSO"),"",VLOOKUP($A1561,'Result Entry'!$B$9:$EQ$108,121,0))</f>
        <v>0</v>
      </c>
      <c r="I1584" s="1110"/>
      <c r="J1584" s="1111">
        <f>IF(OR($I1566="",$I1566="NSO"),"",VLOOKUP($A1561,'Result Entry'!$B$9:$EQ$108,122,0))</f>
        <v>0</v>
      </c>
      <c r="K1584" s="1112" t="str">
        <f>IF(OR($I1566="",$I1566="NSO"),"",VLOOKUP($A1561,'Result Entry'!$B$9:$EQ$108,123,0))</f>
        <v/>
      </c>
      <c r="L1584" s="1088" t="str">
        <f>IF(OR($I1566="",$I1566="NSO"),"",VLOOKUP($A1561,'Result Entry'!$B$9:$EQ$108,124,0))</f>
        <v/>
      </c>
      <c r="M1584" s="1113" t="str">
        <f>IF(OR($I1566="",$I1566="NSO"),"",VLOOKUP($A1561,'Result Entry'!$B$9:$EQ$108,126,0))</f>
        <v/>
      </c>
      <c r="N1584" s="1059"/>
    </row>
    <row r="1585" spans="1:14" s="114" customFormat="1" ht="18.75" customHeight="1" thickBot="1">
      <c r="A1585" s="392"/>
      <c r="B1585" s="393" t="s">
        <v>91</v>
      </c>
      <c r="C1585" s="1032"/>
      <c r="D1585" s="1033"/>
      <c r="E1585" s="1033"/>
      <c r="F1585" s="1033"/>
      <c r="G1585" s="1033"/>
      <c r="H1585" s="1034"/>
      <c r="I1585" s="1150" t="s">
        <v>71</v>
      </c>
      <c r="J1585" s="1151"/>
      <c r="K1585" s="1152">
        <f>IF(OR($I1566="",$I1566="NSO"),"",VLOOKUP($A1561,'Result Entry'!$B$9:$EQ$108,117,0))</f>
        <v>0</v>
      </c>
      <c r="L1585" s="1153" t="s">
        <v>90</v>
      </c>
      <c r="M1585" s="1154"/>
      <c r="N1585" s="1059"/>
    </row>
    <row r="1586" spans="1:14" s="114" customFormat="1" ht="18.75" customHeight="1" thickBot="1">
      <c r="A1586" s="392"/>
      <c r="B1586" s="393" t="s">
        <v>91</v>
      </c>
      <c r="C1586" s="1035" t="s">
        <v>70</v>
      </c>
      <c r="D1586" s="1036"/>
      <c r="E1586" s="1036"/>
      <c r="F1586" s="1036"/>
      <c r="G1586" s="1036"/>
      <c r="H1586" s="1037"/>
      <c r="I1586" s="1155" t="s">
        <v>72</v>
      </c>
      <c r="J1586" s="1156"/>
      <c r="K1586" s="1157">
        <f>IF(OR($I1566="",$I1566="NSO"),"",VLOOKUP($A1561,'Result Entry'!$B$9:$EQ$108,118,0))</f>
        <v>0</v>
      </c>
      <c r="L1586" s="1158" t="str">
        <f>IF(OR($I1566="",$I1566="NSO"),"",VLOOKUP($A1561,'Result Entry'!$B$9:$EQ$108,119,0))</f>
        <v/>
      </c>
      <c r="M1586" s="1159"/>
      <c r="N1586" s="1059"/>
    </row>
    <row r="1587" spans="1:14" s="114" customFormat="1" ht="18.75" customHeight="1" thickBot="1">
      <c r="A1587" s="392"/>
      <c r="B1587" s="393" t="s">
        <v>91</v>
      </c>
      <c r="C1587" s="981" t="s">
        <v>64</v>
      </c>
      <c r="D1587" s="982"/>
      <c r="E1587" s="983"/>
      <c r="F1587" s="984" t="s">
        <v>67</v>
      </c>
      <c r="G1587" s="985"/>
      <c r="H1587" s="398" t="s">
        <v>57</v>
      </c>
      <c r="I1587" s="986" t="s">
        <v>73</v>
      </c>
      <c r="J1587" s="987"/>
      <c r="K1587" s="988">
        <f>IF(OR($I1566="",$I1566="NSO"),"",VLOOKUP($A1561,'Result Entry'!$B$9:$EQ$108,127,0))</f>
        <v>0</v>
      </c>
      <c r="L1587" s="988"/>
      <c r="M1587" s="989"/>
      <c r="N1587" s="1059"/>
    </row>
    <row r="1588" spans="1:14" s="114" customFormat="1" ht="18.75" customHeight="1">
      <c r="A1588" s="392"/>
      <c r="B1588" s="393" t="s">
        <v>91</v>
      </c>
      <c r="C1588" s="1096" t="str">
        <f>'Result Entry'!$CH$3</f>
        <v>WORK EXP.</v>
      </c>
      <c r="D1588" s="1097"/>
      <c r="E1588" s="1125"/>
      <c r="F1588" s="1115" t="str">
        <f>IF(OR(C1588="",$I1566="NSO"),"",VLOOKUP($A1561,'Result Entry'!$B$9:$EQ$108,134,0))</f>
        <v>0/100</v>
      </c>
      <c r="G1588" s="1125"/>
      <c r="H1588" s="1126" t="str">
        <f>IF(OR(C1588="",$I1566="NSO"),"",VLOOKUP($A1561,'Result Entry'!$B$9:$EQ$108,92,0))</f>
        <v/>
      </c>
      <c r="I1588" s="991" t="s">
        <v>93</v>
      </c>
      <c r="J1588" s="992"/>
      <c r="K1588" s="993">
        <f>'Result Entry'!$U$2</f>
        <v>45070</v>
      </c>
      <c r="L1588" s="994"/>
      <c r="M1588" s="995"/>
      <c r="N1588" s="1059"/>
    </row>
    <row r="1589" spans="1:14" s="114" customFormat="1" ht="18.75" customHeight="1">
      <c r="A1589" s="392"/>
      <c r="B1589" s="393" t="s">
        <v>91</v>
      </c>
      <c r="C1589" s="1096" t="str">
        <f>'Result Entry'!$CP$3</f>
        <v>ART EDU.</v>
      </c>
      <c r="D1589" s="1097"/>
      <c r="E1589" s="1125"/>
      <c r="F1589" s="1115" t="str">
        <f>IF(OR(C1589="",$I1566="NSO"),"",VLOOKUP($A1561,'Result Entry'!$B$9:$EQ$108,138,0))</f>
        <v>0/100</v>
      </c>
      <c r="G1589" s="1125"/>
      <c r="H1589" s="1127" t="str">
        <f>IF(OR(C1589="",$I1566="NSO"),"",VLOOKUP($A1561,'Result Entry'!$B$9:$EQ$108,100,0))</f>
        <v/>
      </c>
      <c r="I1589" s="996"/>
      <c r="J1589" s="997"/>
      <c r="K1589" s="997"/>
      <c r="L1589" s="997"/>
      <c r="M1589" s="998"/>
      <c r="N1589" s="1059"/>
    </row>
    <row r="1590" spans="1:14" s="114" customFormat="1" ht="18.75" customHeight="1">
      <c r="A1590" s="392"/>
      <c r="B1590" s="393"/>
      <c r="C1590" s="1096" t="str">
        <f>'Result Entry'!$CX$3</f>
        <v>H&amp;P. EDU.</v>
      </c>
      <c r="D1590" s="1097"/>
      <c r="E1590" s="1125"/>
      <c r="F1590" s="1115" t="str">
        <f>IF(OR(C1590="",$I1566="NSO"),"",VLOOKUP($A1561,'Result Entry'!$B$9:$EQ$108,142,0))</f>
        <v>0/100</v>
      </c>
      <c r="G1590" s="1125"/>
      <c r="H1590" s="1127" t="str">
        <f>IF(OR(C1590="",$I1566="NSO"),"",VLOOKUP($A1561,'Result Entry'!$B$9:$EQ$108,108,0))</f>
        <v/>
      </c>
      <c r="I1590" s="999"/>
      <c r="J1590" s="1000"/>
      <c r="K1590" s="1000"/>
      <c r="L1590" s="1000"/>
      <c r="M1590" s="1001"/>
      <c r="N1590" s="1059"/>
    </row>
    <row r="1591" spans="1:14" s="114" customFormat="1" ht="23.25" customHeight="1" thickBot="1">
      <c r="A1591" s="392"/>
      <c r="B1591" s="393" t="s">
        <v>91</v>
      </c>
      <c r="C1591" s="1128">
        <f>'Result Entry'!$DF$3</f>
        <v>0</v>
      </c>
      <c r="D1591" s="1129"/>
      <c r="E1591" s="1130"/>
      <c r="F1591" s="1115" t="str">
        <f>IF(OR(C1591="",$I1566="NSO"),"",VLOOKUP($A1561,'Result Entry'!$B$9:$EQ$108,146,0))</f>
        <v>0/0</v>
      </c>
      <c r="G1591" s="1125"/>
      <c r="H1591" s="1131" t="str">
        <f>IF(OR(C1591="",$I1566="NSO"),"",VLOOKUP($A1561,'Result Entry'!$B$9:$EQ$108,116,0))</f>
        <v/>
      </c>
      <c r="I1591" s="1135" t="s">
        <v>86</v>
      </c>
      <c r="J1591" s="1136"/>
      <c r="K1591" s="1137"/>
      <c r="L1591" s="1138"/>
      <c r="M1591" s="1139"/>
      <c r="N1591" s="1059"/>
    </row>
    <row r="1592" spans="1:14" s="114" customFormat="1" ht="23.25" customHeight="1">
      <c r="A1592" s="392"/>
      <c r="B1592" s="393" t="s">
        <v>91</v>
      </c>
      <c r="C1592" s="1005" t="s">
        <v>74</v>
      </c>
      <c r="D1592" s="1006"/>
      <c r="E1592" s="1006"/>
      <c r="F1592" s="1006"/>
      <c r="G1592" s="1006"/>
      <c r="H1592" s="1007"/>
      <c r="I1592" s="1143" t="s">
        <v>184</v>
      </c>
      <c r="J1592" s="1144"/>
      <c r="K1592" s="1140"/>
      <c r="L1592" s="1141"/>
      <c r="M1592" s="1142"/>
      <c r="N1592" s="1059"/>
    </row>
    <row r="1593" spans="1:14" s="114" customFormat="1" ht="23.25" customHeight="1">
      <c r="A1593" s="392"/>
      <c r="B1593" s="393" t="s">
        <v>91</v>
      </c>
      <c r="C1593" s="399" t="s">
        <v>37</v>
      </c>
      <c r="D1593" s="1008" t="s">
        <v>80</v>
      </c>
      <c r="E1593" s="1009"/>
      <c r="F1593" s="1008" t="s">
        <v>81</v>
      </c>
      <c r="G1593" s="1010"/>
      <c r="H1593" s="1011"/>
      <c r="I1593" s="1145" t="s">
        <v>185</v>
      </c>
      <c r="J1593" s="1146"/>
      <c r="K1593" s="1002"/>
      <c r="L1593" s="1003"/>
      <c r="M1593" s="1004"/>
      <c r="N1593" s="1059"/>
    </row>
    <row r="1594" spans="1:14" s="114" customFormat="1" ht="18.75" customHeight="1">
      <c r="A1594" s="392"/>
      <c r="B1594" s="393" t="s">
        <v>91</v>
      </c>
      <c r="C1594" s="1114" t="s">
        <v>75</v>
      </c>
      <c r="D1594" s="1115" t="s">
        <v>164</v>
      </c>
      <c r="E1594" s="1116"/>
      <c r="F1594" s="1115" t="s">
        <v>82</v>
      </c>
      <c r="G1594" s="1117"/>
      <c r="H1594" s="1118"/>
      <c r="I1594" s="971" t="s">
        <v>87</v>
      </c>
      <c r="J1594" s="972"/>
      <c r="K1594" s="972"/>
      <c r="L1594" s="972"/>
      <c r="M1594" s="973"/>
      <c r="N1594" s="1059"/>
    </row>
    <row r="1595" spans="1:14" s="114" customFormat="1" ht="18.75" customHeight="1">
      <c r="A1595" s="392"/>
      <c r="B1595" s="393" t="s">
        <v>91</v>
      </c>
      <c r="C1595" s="1119" t="s">
        <v>76</v>
      </c>
      <c r="D1595" s="1115" t="s">
        <v>165</v>
      </c>
      <c r="E1595" s="1116"/>
      <c r="F1595" s="1115" t="s">
        <v>83</v>
      </c>
      <c r="G1595" s="1117"/>
      <c r="H1595" s="1118"/>
      <c r="I1595" s="974"/>
      <c r="J1595" s="975"/>
      <c r="K1595" s="975"/>
      <c r="L1595" s="975"/>
      <c r="M1595" s="976"/>
      <c r="N1595" s="1059"/>
    </row>
    <row r="1596" spans="1:14" s="114" customFormat="1" ht="18.75" customHeight="1">
      <c r="A1596" s="392"/>
      <c r="B1596" s="393" t="s">
        <v>91</v>
      </c>
      <c r="C1596" s="1119" t="s">
        <v>78</v>
      </c>
      <c r="D1596" s="1115" t="s">
        <v>166</v>
      </c>
      <c r="E1596" s="1116"/>
      <c r="F1596" s="1115" t="s">
        <v>84</v>
      </c>
      <c r="G1596" s="1117"/>
      <c r="H1596" s="1118"/>
      <c r="I1596" s="974"/>
      <c r="J1596" s="975"/>
      <c r="K1596" s="975"/>
      <c r="L1596" s="975"/>
      <c r="M1596" s="976"/>
      <c r="N1596" s="1059"/>
    </row>
    <row r="1597" spans="1:14" s="114" customFormat="1" ht="18.75" customHeight="1">
      <c r="A1597" s="392"/>
      <c r="B1597" s="393" t="s">
        <v>91</v>
      </c>
      <c r="C1597" s="1119" t="s">
        <v>77</v>
      </c>
      <c r="D1597" s="1115" t="s">
        <v>167</v>
      </c>
      <c r="E1597" s="1116"/>
      <c r="F1597" s="1115" t="s">
        <v>169</v>
      </c>
      <c r="G1597" s="1117"/>
      <c r="H1597" s="1118"/>
      <c r="I1597" s="977"/>
      <c r="J1597" s="978"/>
      <c r="K1597" s="978"/>
      <c r="L1597" s="978"/>
      <c r="M1597" s="979"/>
      <c r="N1597" s="1059"/>
    </row>
    <row r="1598" spans="1:14" s="114" customFormat="1" ht="18.75" customHeight="1" thickBot="1">
      <c r="A1598" s="392"/>
      <c r="B1598" s="400" t="s">
        <v>91</v>
      </c>
      <c r="C1598" s="1120" t="s">
        <v>79</v>
      </c>
      <c r="D1598" s="1121" t="s">
        <v>168</v>
      </c>
      <c r="E1598" s="1122"/>
      <c r="F1598" s="1121" t="s">
        <v>85</v>
      </c>
      <c r="G1598" s="1123"/>
      <c r="H1598" s="1124"/>
      <c r="I1598" s="1132" t="s">
        <v>118</v>
      </c>
      <c r="J1598" s="1133"/>
      <c r="K1598" s="1133"/>
      <c r="L1598" s="1133"/>
      <c r="M1598" s="1134"/>
      <c r="N1598" s="1059"/>
    </row>
    <row r="1599" spans="1:14" s="114" customFormat="1" ht="11.25" customHeight="1" thickBot="1">
      <c r="A1599" s="980"/>
      <c r="B1599" s="980"/>
      <c r="C1599" s="980"/>
      <c r="D1599" s="980"/>
      <c r="E1599" s="980"/>
      <c r="F1599" s="980"/>
      <c r="G1599" s="980"/>
      <c r="H1599" s="980"/>
      <c r="I1599" s="980"/>
      <c r="J1599" s="980"/>
      <c r="K1599" s="980"/>
      <c r="L1599" s="980"/>
      <c r="M1599" s="980"/>
      <c r="N1599" s="1059"/>
    </row>
    <row r="1600" spans="1:14" s="391" customFormat="1" ht="25.5" customHeight="1" thickBot="1">
      <c r="A1600" s="403">
        <f>A1561+1</f>
        <v>42</v>
      </c>
      <c r="B1600" s="1056" t="str">
        <f>B1561</f>
        <v>Department Of Sanskrit Education, Rajasthan</v>
      </c>
      <c r="C1600" s="1057"/>
      <c r="D1600" s="1057"/>
      <c r="E1600" s="1057"/>
      <c r="F1600" s="1057"/>
      <c r="G1600" s="1057"/>
      <c r="H1600" s="1057"/>
      <c r="I1600" s="1057"/>
      <c r="J1600" s="1057"/>
      <c r="K1600" s="1057"/>
      <c r="L1600" s="1057"/>
      <c r="M1600" s="1058"/>
      <c r="N1600" s="1059"/>
    </row>
    <row r="1601" spans="1:14" ht="60" customHeight="1">
      <c r="A1601" s="15"/>
      <c r="B1601" s="1060">
        <f>IF(I1605&gt;0,CONCATENATE(C1605,I1605),0)</f>
        <v>0</v>
      </c>
      <c r="C1601" s="1062"/>
      <c r="D1601" s="1064" t="str">
        <f>Master!$E$8</f>
        <v>Govt.Sr.Sec.Sch. Raimalwada</v>
      </c>
      <c r="E1601" s="1065"/>
      <c r="F1601" s="1065"/>
      <c r="G1601" s="1065"/>
      <c r="H1601" s="1065"/>
      <c r="I1601" s="1065"/>
      <c r="J1601" s="1065"/>
      <c r="K1601" s="1065"/>
      <c r="L1601" s="1065"/>
      <c r="M1601" s="1066"/>
      <c r="N1601" s="1059"/>
    </row>
    <row r="1602" spans="1:14" ht="35.25" customHeight="1" thickBot="1">
      <c r="A1602" s="15"/>
      <c r="B1602" s="1061"/>
      <c r="C1602" s="1063"/>
      <c r="D1602" s="1067" t="str">
        <f>Master!$E$11</f>
        <v>P.S.-Bapini (Jodhpur)</v>
      </c>
      <c r="E1602" s="1067"/>
      <c r="F1602" s="1067"/>
      <c r="G1602" s="1067"/>
      <c r="H1602" s="1067"/>
      <c r="I1602" s="1067"/>
      <c r="J1602" s="1067"/>
      <c r="K1602" s="1067"/>
      <c r="L1602" s="1067"/>
      <c r="M1602" s="1068"/>
      <c r="N1602" s="1059"/>
    </row>
    <row r="1603" spans="1:14" ht="31.5" customHeight="1">
      <c r="A1603" s="15"/>
      <c r="B1603" s="402"/>
      <c r="C1603" s="1069" t="s">
        <v>60</v>
      </c>
      <c r="D1603" s="1070"/>
      <c r="E1603" s="1070"/>
      <c r="F1603" s="1070"/>
      <c r="G1603" s="1070"/>
      <c r="H1603" s="1070"/>
      <c r="I1603" s="1071"/>
      <c r="J1603" s="1072" t="s">
        <v>88</v>
      </c>
      <c r="K1603" s="1072"/>
      <c r="L1603" s="1073">
        <f>Master!$E$14</f>
        <v>810000000</v>
      </c>
      <c r="M1603" s="1074"/>
      <c r="N1603" s="1059"/>
    </row>
    <row r="1604" spans="1:14" ht="18" customHeight="1" thickBot="1">
      <c r="A1604" s="15"/>
      <c r="B1604" s="188"/>
      <c r="C1604" s="1069"/>
      <c r="D1604" s="1070"/>
      <c r="E1604" s="1070"/>
      <c r="F1604" s="1070"/>
      <c r="G1604" s="1070"/>
      <c r="H1604" s="1070"/>
      <c r="I1604" s="1071"/>
      <c r="J1604" s="1075" t="s">
        <v>61</v>
      </c>
      <c r="K1604" s="1076"/>
      <c r="L1604" s="1079" t="str">
        <f>Master!$E$6</f>
        <v>2022-23</v>
      </c>
      <c r="M1604" s="1080"/>
      <c r="N1604" s="1059"/>
    </row>
    <row r="1605" spans="1:14" ht="20.25" customHeight="1" thickBot="1">
      <c r="A1605" s="15"/>
      <c r="B1605" s="188"/>
      <c r="C1605" s="1160" t="s">
        <v>119</v>
      </c>
      <c r="D1605" s="1161"/>
      <c r="E1605" s="1161"/>
      <c r="F1605" s="1161"/>
      <c r="G1605" s="1161"/>
      <c r="H1605" s="1161"/>
      <c r="I1605" s="1162">
        <f>VLOOKUP($A1600,'Result Entry'!$B$9:$F$108,5,0)</f>
        <v>0</v>
      </c>
      <c r="J1605" s="1077"/>
      <c r="K1605" s="1078"/>
      <c r="L1605" s="1081"/>
      <c r="M1605" s="1082"/>
      <c r="N1605" s="1059"/>
    </row>
    <row r="1606" spans="1:14" s="114" customFormat="1" ht="19.5" customHeight="1">
      <c r="A1606" s="392"/>
      <c r="B1606" s="393" t="s">
        <v>91</v>
      </c>
      <c r="C1606" s="1090" t="s">
        <v>21</v>
      </c>
      <c r="D1606" s="1091"/>
      <c r="E1606" s="1091"/>
      <c r="F1606" s="1092"/>
      <c r="G1606" s="1093" t="s">
        <v>1</v>
      </c>
      <c r="H1606" s="1094">
        <f>VLOOKUP($A1600,'Result Entry'!$B$9:$EQ$108,3,0)</f>
        <v>0</v>
      </c>
      <c r="I1606" s="1094"/>
      <c r="J1606" s="1094"/>
      <c r="K1606" s="1094"/>
      <c r="L1606" s="1094"/>
      <c r="M1606" s="1095"/>
      <c r="N1606" s="1059"/>
    </row>
    <row r="1607" spans="1:14" s="114" customFormat="1" ht="19.5" customHeight="1">
      <c r="A1607" s="392"/>
      <c r="B1607" s="393" t="s">
        <v>91</v>
      </c>
      <c r="C1607" s="1096" t="s">
        <v>23</v>
      </c>
      <c r="D1607" s="1097"/>
      <c r="E1607" s="1097"/>
      <c r="F1607" s="1098"/>
      <c r="G1607" s="1099" t="s">
        <v>1</v>
      </c>
      <c r="H1607" s="1100">
        <f>VLOOKUP($A1600,'Result Entry'!$B$9:$EQ$108,6,0)</f>
        <v>0</v>
      </c>
      <c r="I1607" s="1100"/>
      <c r="J1607" s="1100"/>
      <c r="K1607" s="1100"/>
      <c r="L1607" s="1100"/>
      <c r="M1607" s="1101"/>
      <c r="N1607" s="1059"/>
    </row>
    <row r="1608" spans="1:14" s="114" customFormat="1" ht="19.5" customHeight="1">
      <c r="A1608" s="392"/>
      <c r="B1608" s="393" t="s">
        <v>91</v>
      </c>
      <c r="C1608" s="1096" t="s">
        <v>24</v>
      </c>
      <c r="D1608" s="1097"/>
      <c r="E1608" s="1097"/>
      <c r="F1608" s="1098"/>
      <c r="G1608" s="1099" t="s">
        <v>1</v>
      </c>
      <c r="H1608" s="1100">
        <f>VLOOKUP($A1600,'Result Entry'!$B$9:$EQ$108,7,0)</f>
        <v>0</v>
      </c>
      <c r="I1608" s="1100"/>
      <c r="J1608" s="1100"/>
      <c r="K1608" s="1100"/>
      <c r="L1608" s="1100"/>
      <c r="M1608" s="1101"/>
      <c r="N1608" s="1059"/>
    </row>
    <row r="1609" spans="1:14" s="114" customFormat="1" ht="19.5" customHeight="1">
      <c r="A1609" s="392"/>
      <c r="B1609" s="393" t="s">
        <v>91</v>
      </c>
      <c r="C1609" s="1096" t="s">
        <v>62</v>
      </c>
      <c r="D1609" s="1097"/>
      <c r="E1609" s="1097"/>
      <c r="F1609" s="1098"/>
      <c r="G1609" s="1099" t="s">
        <v>1</v>
      </c>
      <c r="H1609" s="1100">
        <f>VLOOKUP($A1600,'Result Entry'!$B$9:$EQ$108,8,0)</f>
        <v>0</v>
      </c>
      <c r="I1609" s="1100"/>
      <c r="J1609" s="1100"/>
      <c r="K1609" s="1100"/>
      <c r="L1609" s="1100"/>
      <c r="M1609" s="1101"/>
      <c r="N1609" s="1059"/>
    </row>
    <row r="1610" spans="1:14" s="114" customFormat="1" ht="19.5" customHeight="1">
      <c r="A1610" s="392"/>
      <c r="B1610" s="393" t="s">
        <v>91</v>
      </c>
      <c r="C1610" s="1096" t="s">
        <v>63</v>
      </c>
      <c r="D1610" s="1097"/>
      <c r="E1610" s="1097"/>
      <c r="F1610" s="1098"/>
      <c r="G1610" s="1099" t="s">
        <v>1</v>
      </c>
      <c r="H1610" s="1102" t="str">
        <f>CONCATENATE('Result Entry'!$F$4,'Result Entry'!$I$4)</f>
        <v>2(A)</v>
      </c>
      <c r="I1610" s="1100"/>
      <c r="J1610" s="1100"/>
      <c r="K1610" s="1100"/>
      <c r="L1610" s="1100"/>
      <c r="M1610" s="1101"/>
      <c r="N1610" s="1059"/>
    </row>
    <row r="1611" spans="1:14" s="114" customFormat="1" ht="19.5" customHeight="1" thickBot="1">
      <c r="A1611" s="392"/>
      <c r="B1611" s="393" t="s">
        <v>91</v>
      </c>
      <c r="C1611" s="1103" t="s">
        <v>26</v>
      </c>
      <c r="D1611" s="1104"/>
      <c r="E1611" s="1104"/>
      <c r="F1611" s="1105"/>
      <c r="G1611" s="1106" t="s">
        <v>1</v>
      </c>
      <c r="H1611" s="1107">
        <f>VLOOKUP($A1600,'Result Entry'!$B$9:$EQ$108,9,0)</f>
        <v>0</v>
      </c>
      <c r="I1611" s="1107"/>
      <c r="J1611" s="1107"/>
      <c r="K1611" s="1107"/>
      <c r="L1611" s="1107"/>
      <c r="M1611" s="1108"/>
      <c r="N1611" s="1059"/>
    </row>
    <row r="1612" spans="1:14" s="114" customFormat="1" ht="37.5" customHeight="1">
      <c r="A1612" s="392"/>
      <c r="B1612" s="394" t="s">
        <v>91</v>
      </c>
      <c r="C1612" s="1005" t="s">
        <v>64</v>
      </c>
      <c r="D1612" s="1038"/>
      <c r="E1612" s="498" t="str">
        <f>'Result Entry'!$K$6</f>
        <v>First Test</v>
      </c>
      <c r="F1612" s="499" t="str">
        <f>'Result Entry'!$L$6</f>
        <v>Second Test</v>
      </c>
      <c r="G1612" s="499" t="str">
        <f>'Result Entry'!$M$6</f>
        <v>Third Test</v>
      </c>
      <c r="H1612" s="1083" t="s">
        <v>65</v>
      </c>
      <c r="I1612" s="1085" t="s">
        <v>183</v>
      </c>
      <c r="J1612" s="493" t="s">
        <v>32</v>
      </c>
      <c r="K1612" s="1039" t="s">
        <v>112</v>
      </c>
      <c r="L1612" s="1040"/>
      <c r="M1612" s="1084" t="s">
        <v>113</v>
      </c>
      <c r="N1612" s="1059"/>
    </row>
    <row r="1613" spans="1:14" s="114" customFormat="1" ht="22.5" customHeight="1" thickBot="1">
      <c r="A1613" s="392"/>
      <c r="B1613" s="394" t="s">
        <v>91</v>
      </c>
      <c r="C1613" s="1041" t="s">
        <v>66</v>
      </c>
      <c r="D1613" s="1042"/>
      <c r="E1613" s="504">
        <f>'Result Entry'!$K$7</f>
        <v>10</v>
      </c>
      <c r="F1613" s="505">
        <f>'Result Entry'!$L$7</f>
        <v>10</v>
      </c>
      <c r="G1613" s="545">
        <f>'Result Entry'!$M$7</f>
        <v>10</v>
      </c>
      <c r="H1613" s="506">
        <f>'Result Entry'!$R$7</f>
        <v>70</v>
      </c>
      <c r="I1613" s="507">
        <f>SUM(E1613:H1613)</f>
        <v>100</v>
      </c>
      <c r="J1613" s="508">
        <f>'Result Entry'!$V$7</f>
        <v>100</v>
      </c>
      <c r="K1613" s="1043">
        <f>I1613+J1613</f>
        <v>200</v>
      </c>
      <c r="L1613" s="1044"/>
      <c r="M1613" s="1086" t="s">
        <v>36</v>
      </c>
      <c r="N1613" s="1059"/>
    </row>
    <row r="1614" spans="1:14" s="114" customFormat="1" ht="22.5" customHeight="1">
      <c r="A1614" s="392"/>
      <c r="B1614" s="394" t="s">
        <v>91</v>
      </c>
      <c r="C1614" s="1045" t="str">
        <f>'Result Entry'!$K$3</f>
        <v>Hindi</v>
      </c>
      <c r="D1614" s="1046"/>
      <c r="E1614" s="500">
        <f>IF(OR(C1614="",$I1605="NSO"),"",VLOOKUP($A1600,'Result Entry'!$B$9:$EQ$108,10,0))</f>
        <v>0</v>
      </c>
      <c r="F1614" s="501">
        <f>IF(OR(C1614="",$I1605="NSO"),"",VLOOKUP($A1600,'Result Entry'!$B$9:$EQ$108,11,0))</f>
        <v>0</v>
      </c>
      <c r="G1614" s="544">
        <f>IF(OR(C1614="",$I1605="NSO"),"",VLOOKUP($A1600,'Result Entry'!$B$9:$EQ$108,12,0))</f>
        <v>0</v>
      </c>
      <c r="H1614" s="494">
        <f>IF(OR(C1614="",$I1605="NSO"),"",VLOOKUP($A1600,'Result Entry'!$B$9:$EQ$108,17,0))</f>
        <v>0</v>
      </c>
      <c r="I1614" s="395">
        <f t="shared" ref="I1614:I1618" si="123">SUM(E1614:H1614)</f>
        <v>0</v>
      </c>
      <c r="J1614" s="495">
        <f>IF(OR(C1614="",$I1605="NSO"),"",VLOOKUP($A1600,'Result Entry'!$B$9:$EQ$108,21,0))</f>
        <v>0</v>
      </c>
      <c r="K1614" s="1047">
        <f>SUM(I1614,J1614)</f>
        <v>0</v>
      </c>
      <c r="L1614" s="1048"/>
      <c r="M1614" s="396" t="str">
        <f>IF(OR(C1614="",$I1605="NSO"),"",VLOOKUP($A1600,'Result Entry'!$B$9:$EQ$108,24,0))</f>
        <v/>
      </c>
      <c r="N1614" s="1059"/>
    </row>
    <row r="1615" spans="1:14" s="114" customFormat="1" ht="22.5" customHeight="1">
      <c r="A1615" s="392"/>
      <c r="B1615" s="394" t="s">
        <v>91</v>
      </c>
      <c r="C1615" s="990" t="str">
        <f>'Result Entry'!$Z$3</f>
        <v>Mathematics</v>
      </c>
      <c r="D1615" s="1049"/>
      <c r="E1615" s="502">
        <f>IF(OR(C1615="",$I1605="NSO"),"",VLOOKUP($A1600,'Result Entry'!$B$9:$EQ$108,25,0))</f>
        <v>0</v>
      </c>
      <c r="F1615" s="503">
        <f>IF(OR(C1615="",$I1605="NSO"),"",VLOOKUP($A1600,'Result Entry'!$B$9:$EQ$108,26,0))</f>
        <v>0</v>
      </c>
      <c r="G1615" s="542">
        <f>IF(OR(C1615="",$I1605="NSO"),"",VLOOKUP($A1600,'Result Entry'!$B$9:$EQ$108,27,0))</f>
        <v>0</v>
      </c>
      <c r="H1615" s="494">
        <f>IF(OR(C1615="",$I1605="NSO"),"",VLOOKUP($A1600,'Result Entry'!$B$9:$EQ$108,32,0))</f>
        <v>0</v>
      </c>
      <c r="I1615" s="395">
        <f t="shared" si="123"/>
        <v>0</v>
      </c>
      <c r="J1615" s="495">
        <f>IF(OR(C1615="",$I1605="NSO"),"",VLOOKUP($A1600,'Result Entry'!$B$9:$EQ$108,36,0))</f>
        <v>0</v>
      </c>
      <c r="K1615" s="1050">
        <f t="shared" ref="K1615:K1620" si="124">SUM(I1615,J1615)</f>
        <v>0</v>
      </c>
      <c r="L1615" s="1051"/>
      <c r="M1615" s="396" t="str">
        <f>IF(OR(C1615="",$I1605="NSO"),"",VLOOKUP($A1600,'Result Entry'!$B$9:$EQ$108,39,0))</f>
        <v/>
      </c>
      <c r="N1615" s="1059"/>
    </row>
    <row r="1616" spans="1:14" s="114" customFormat="1" ht="22.5" customHeight="1" thickBot="1">
      <c r="A1616" s="392"/>
      <c r="B1616" s="394" t="s">
        <v>91</v>
      </c>
      <c r="C1616" s="1052" t="str">
        <f>'Result Entry'!$BD$3</f>
        <v>Env. Study</v>
      </c>
      <c r="D1616" s="1053"/>
      <c r="E1616" s="509">
        <f>IF(OR(C1616="",$I1605="NSO"),"",VLOOKUP($A1600,'Result Entry'!$B$9:$EQ$108,55,0))</f>
        <v>0</v>
      </c>
      <c r="F1616" s="510">
        <f>IF(OR(C1616="",$I1605="NSO"),"",VLOOKUP($A1600,'Result Entry'!$B$9:$EQ$108,56,0))</f>
        <v>0</v>
      </c>
      <c r="G1616" s="511">
        <f>IF(OR(C1616="",$I1605="NSO"),"",VLOOKUP($A1600,'Result Entry'!$B$9:$EQ$108,57,0))</f>
        <v>0</v>
      </c>
      <c r="H1616" s="512">
        <f>IF(OR(C1614="",$I1605="NSO"),"",VLOOKUP($A1600,'Result Entry'!$B$9:$EQ$108,62,0))</f>
        <v>0</v>
      </c>
      <c r="I1616" s="513">
        <f t="shared" si="123"/>
        <v>0</v>
      </c>
      <c r="J1616" s="514">
        <f>IF(OR(C1615="",$I1605="NSO"),"",VLOOKUP($A1600,'Result Entry'!$B$9:$EQ$108,66,0))</f>
        <v>0</v>
      </c>
      <c r="K1616" s="1054">
        <f t="shared" si="124"/>
        <v>0</v>
      </c>
      <c r="L1616" s="1055"/>
      <c r="M1616" s="515" t="str">
        <f>IF(OR(C1615="",$I1605="NSO"),"",VLOOKUP($A1600,'Result Entry'!$B$9:$EQ$108,69,0))</f>
        <v/>
      </c>
      <c r="N1616" s="1059"/>
    </row>
    <row r="1617" spans="1:14" s="114" customFormat="1" ht="22.5" customHeight="1">
      <c r="A1617" s="392"/>
      <c r="B1617" s="394" t="s">
        <v>91</v>
      </c>
      <c r="C1617" s="1016" t="s">
        <v>66</v>
      </c>
      <c r="D1617" s="1017"/>
      <c r="E1617" s="519">
        <f>'Result Entry'!$AO$7</f>
        <v>5</v>
      </c>
      <c r="F1617" s="520">
        <f>'Result Entry'!$AP$7</f>
        <v>5</v>
      </c>
      <c r="G1617" s="541">
        <f>'Result Entry'!$AQ$7</f>
        <v>5</v>
      </c>
      <c r="H1617" s="521">
        <f>'Result Entry'!$AV$7</f>
        <v>35</v>
      </c>
      <c r="I1617" s="522">
        <f t="shared" si="123"/>
        <v>50</v>
      </c>
      <c r="J1617" s="523">
        <f>'Result Entry'!$AZ$7</f>
        <v>50</v>
      </c>
      <c r="K1617" s="1018">
        <f t="shared" si="124"/>
        <v>100</v>
      </c>
      <c r="L1617" s="1019"/>
      <c r="M1617" s="1087" t="s">
        <v>36</v>
      </c>
      <c r="N1617" s="1059"/>
    </row>
    <row r="1618" spans="1:14" s="114" customFormat="1" ht="22.5" customHeight="1" thickBot="1">
      <c r="A1618" s="392"/>
      <c r="B1618" s="394" t="s">
        <v>91</v>
      </c>
      <c r="C1618" s="1012" t="str">
        <f>'Result Entry'!$AO$3</f>
        <v>English</v>
      </c>
      <c r="D1618" s="1013"/>
      <c r="E1618" s="517">
        <f>IF(OR(C1618="",$I1605="NSO"),"",VLOOKUP($A1600,'Result Entry'!$B$9:$EQ$108,40,0))</f>
        <v>0</v>
      </c>
      <c r="F1618" s="518">
        <f>IF(OR(C1618="",$I1605="NSO"),"",VLOOKUP($A1600,'Result Entry'!$B$9:$EQ$108,41,0))</f>
        <v>0</v>
      </c>
      <c r="G1618" s="546">
        <f>IF(OR(C1618="",$I1605="NSO"),"",VLOOKUP($A1600,'Result Entry'!$B$9:$EQ$108,42,0))</f>
        <v>0</v>
      </c>
      <c r="H1618" s="401">
        <f>IF(OR(C1618="",$I1605="NSO"),"",VLOOKUP($A1600,'Result Entry'!$B$9:$EQ$108,47,0))</f>
        <v>0</v>
      </c>
      <c r="I1618" s="496">
        <f t="shared" si="123"/>
        <v>0</v>
      </c>
      <c r="J1618" s="497">
        <f>IF(OR(C1618="",$I1605="NSO"),"",VLOOKUP($A1600,'Result Entry'!$B$9:$EQ$108,51,0))</f>
        <v>0</v>
      </c>
      <c r="K1618" s="1014">
        <f t="shared" si="124"/>
        <v>0</v>
      </c>
      <c r="L1618" s="1015"/>
      <c r="M1618" s="516" t="str">
        <f>IF(OR(C1618="",$I1605="NSO"),"",VLOOKUP($A1600,'Result Entry'!$B$9:$EQ$108,54,0))</f>
        <v/>
      </c>
      <c r="N1618" s="1059"/>
    </row>
    <row r="1619" spans="1:14" s="114" customFormat="1" ht="22.5" customHeight="1">
      <c r="A1619" s="392"/>
      <c r="B1619" s="394" t="s">
        <v>91</v>
      </c>
      <c r="C1619" s="1016" t="s">
        <v>66</v>
      </c>
      <c r="D1619" s="1017"/>
      <c r="E1619" s="519">
        <f>'Result Entry'!$BS$7</f>
        <v>10</v>
      </c>
      <c r="F1619" s="520">
        <f>'Result Entry'!$BT$7</f>
        <v>10</v>
      </c>
      <c r="G1619" s="541">
        <f>'Result Entry'!$BU$7</f>
        <v>10</v>
      </c>
      <c r="H1619" s="521">
        <f>'Result Entry'!$BZ$7</f>
        <v>70</v>
      </c>
      <c r="I1619" s="522">
        <f>SUM(E1619:H1619)</f>
        <v>100</v>
      </c>
      <c r="J1619" s="523">
        <f>'Result Entry'!$CD$7</f>
        <v>100</v>
      </c>
      <c r="K1619" s="1018">
        <f t="shared" si="124"/>
        <v>200</v>
      </c>
      <c r="L1619" s="1019"/>
      <c r="M1619" s="1087" t="s">
        <v>36</v>
      </c>
      <c r="N1619" s="1059"/>
    </row>
    <row r="1620" spans="1:14" s="114" customFormat="1" ht="22.5" customHeight="1" thickBot="1">
      <c r="A1620" s="392"/>
      <c r="B1620" s="394" t="s">
        <v>91</v>
      </c>
      <c r="C1620" s="1012" t="str">
        <f>'Result Entry'!$BS$3</f>
        <v>Sanskrit/Urdu</v>
      </c>
      <c r="D1620" s="1013"/>
      <c r="E1620" s="517">
        <f>IF(OR(C1620="",$I1605="NSO"),"",VLOOKUP($A1600,'Result Entry'!$B$9:$EQ$108,70,0))</f>
        <v>0</v>
      </c>
      <c r="F1620" s="518">
        <f>IF(OR(C1620="",$I1605="NSO"),"",VLOOKUP($A1600,'Result Entry'!$B$9:$EQ$108,71,0))</f>
        <v>0</v>
      </c>
      <c r="G1620" s="546">
        <f>IF(OR(C1620="",$I1605="NSO"),"",VLOOKUP($A1600,'Result Entry'!$B$9:$EQ$108,72,0))</f>
        <v>0</v>
      </c>
      <c r="H1620" s="401">
        <f>IF(OR(C1620="",$I1605="NSO"),"",VLOOKUP($A1600,'Result Entry'!$B$9:$EQ$108,77,0))</f>
        <v>0</v>
      </c>
      <c r="I1620" s="496">
        <f t="shared" ref="I1620" si="125">SUM(E1620:H1620)</f>
        <v>0</v>
      </c>
      <c r="J1620" s="497">
        <f>IF(OR(C1620="",$I1605="NSO"),"",VLOOKUP($A1600,'Result Entry'!$B$9:$EQ$108,81,0))</f>
        <v>0</v>
      </c>
      <c r="K1620" s="1014">
        <f t="shared" si="124"/>
        <v>0</v>
      </c>
      <c r="L1620" s="1015"/>
      <c r="M1620" s="516" t="str">
        <f>IF(OR(C1620="",$I1605="NSO"),"",VLOOKUP($A1600,'Result Entry'!$B$9:$EQ$108,84,0))</f>
        <v/>
      </c>
      <c r="N1620" s="1059"/>
    </row>
    <row r="1621" spans="1:14" s="114" customFormat="1" ht="14.25" customHeight="1" thickBot="1">
      <c r="A1621" s="392"/>
      <c r="B1621" s="394" t="s">
        <v>91</v>
      </c>
      <c r="C1621" s="1020"/>
      <c r="D1621" s="1021"/>
      <c r="E1621" s="1021"/>
      <c r="F1621" s="1021"/>
      <c r="G1621" s="1021"/>
      <c r="H1621" s="1021"/>
      <c r="I1621" s="1021"/>
      <c r="J1621" s="1021"/>
      <c r="K1621" s="1021"/>
      <c r="L1621" s="1021"/>
      <c r="M1621" s="1022"/>
      <c r="N1621" s="1059"/>
    </row>
    <row r="1622" spans="1:14" s="114" customFormat="1" ht="39" customHeight="1">
      <c r="A1622" s="392"/>
      <c r="B1622" s="394" t="s">
        <v>91</v>
      </c>
      <c r="C1622" s="1023" t="s">
        <v>114</v>
      </c>
      <c r="D1622" s="1024"/>
      <c r="E1622" s="1025"/>
      <c r="F1622" s="1029" t="s">
        <v>115</v>
      </c>
      <c r="G1622" s="1029"/>
      <c r="H1622" s="1030" t="s">
        <v>116</v>
      </c>
      <c r="I1622" s="1031"/>
      <c r="J1622" s="397" t="s">
        <v>51</v>
      </c>
      <c r="K1622" s="524" t="s">
        <v>117</v>
      </c>
      <c r="L1622" s="543" t="s">
        <v>49</v>
      </c>
      <c r="M1622" s="1089" t="s">
        <v>53</v>
      </c>
      <c r="N1622" s="1059"/>
    </row>
    <row r="1623" spans="1:14" s="114" customFormat="1" ht="18.75" customHeight="1" thickBot="1">
      <c r="A1623" s="392"/>
      <c r="B1623" s="394" t="s">
        <v>91</v>
      </c>
      <c r="C1623" s="1026"/>
      <c r="D1623" s="1027"/>
      <c r="E1623" s="1028"/>
      <c r="F1623" s="1109">
        <f>IF(OR($I1605="",$I1605="NSO"),"",VLOOKUP($A1600,'Result Entry'!$B$9:$EQ$108,120,0))</f>
        <v>900</v>
      </c>
      <c r="G1623" s="1110"/>
      <c r="H1623" s="1109">
        <f>IF(OR($I1605="",$I1605="NSO"),"",VLOOKUP($A1600,'Result Entry'!$B$9:$EQ$108,121,0))</f>
        <v>0</v>
      </c>
      <c r="I1623" s="1110"/>
      <c r="J1623" s="1111">
        <f>IF(OR($I1605="",$I1605="NSO"),"",VLOOKUP($A1600,'Result Entry'!$B$9:$EQ$108,122,0))</f>
        <v>0</v>
      </c>
      <c r="K1623" s="1112" t="str">
        <f>IF(OR($I1605="",$I1605="NSO"),"",VLOOKUP($A1600,'Result Entry'!$B$9:$EQ$108,123,0))</f>
        <v/>
      </c>
      <c r="L1623" s="1088" t="str">
        <f>IF(OR($I1605="",$I1605="NSO"),"",VLOOKUP($A1600,'Result Entry'!$B$9:$EQ$108,124,0))</f>
        <v/>
      </c>
      <c r="M1623" s="1113" t="str">
        <f>IF(OR($I1605="",$I1605="NSO"),"",VLOOKUP($A1600,'Result Entry'!$B$9:$EQ$108,126,0))</f>
        <v/>
      </c>
      <c r="N1623" s="1059"/>
    </row>
    <row r="1624" spans="1:14" s="114" customFormat="1" ht="18.75" customHeight="1" thickBot="1">
      <c r="A1624" s="392"/>
      <c r="B1624" s="393" t="s">
        <v>91</v>
      </c>
      <c r="C1624" s="1032"/>
      <c r="D1624" s="1033"/>
      <c r="E1624" s="1033"/>
      <c r="F1624" s="1033"/>
      <c r="G1624" s="1033"/>
      <c r="H1624" s="1034"/>
      <c r="I1624" s="1150" t="s">
        <v>71</v>
      </c>
      <c r="J1624" s="1151"/>
      <c r="K1624" s="1152">
        <f>IF(OR($I1605="",$I1605="NSO"),"",VLOOKUP($A1600,'Result Entry'!$B$9:$EQ$108,117,0))</f>
        <v>0</v>
      </c>
      <c r="L1624" s="1153" t="s">
        <v>90</v>
      </c>
      <c r="M1624" s="1154"/>
      <c r="N1624" s="1059"/>
    </row>
    <row r="1625" spans="1:14" s="114" customFormat="1" ht="18.75" customHeight="1" thickBot="1">
      <c r="A1625" s="392"/>
      <c r="B1625" s="393" t="s">
        <v>91</v>
      </c>
      <c r="C1625" s="1035" t="s">
        <v>70</v>
      </c>
      <c r="D1625" s="1036"/>
      <c r="E1625" s="1036"/>
      <c r="F1625" s="1036"/>
      <c r="G1625" s="1036"/>
      <c r="H1625" s="1037"/>
      <c r="I1625" s="1155" t="s">
        <v>72</v>
      </c>
      <c r="J1625" s="1156"/>
      <c r="K1625" s="1157">
        <f>IF(OR($I1605="",$I1605="NSO"),"",VLOOKUP($A1600,'Result Entry'!$B$9:$EQ$108,118,0))</f>
        <v>0</v>
      </c>
      <c r="L1625" s="1158" t="str">
        <f>IF(OR($I1605="",$I1605="NSO"),"",VLOOKUP($A1600,'Result Entry'!$B$9:$EQ$108,119,0))</f>
        <v/>
      </c>
      <c r="M1625" s="1159"/>
      <c r="N1625" s="1059"/>
    </row>
    <row r="1626" spans="1:14" s="114" customFormat="1" ht="18.75" customHeight="1" thickBot="1">
      <c r="A1626" s="392"/>
      <c r="B1626" s="393" t="s">
        <v>91</v>
      </c>
      <c r="C1626" s="981" t="s">
        <v>64</v>
      </c>
      <c r="D1626" s="982"/>
      <c r="E1626" s="983"/>
      <c r="F1626" s="984" t="s">
        <v>67</v>
      </c>
      <c r="G1626" s="985"/>
      <c r="H1626" s="398" t="s">
        <v>57</v>
      </c>
      <c r="I1626" s="986" t="s">
        <v>73</v>
      </c>
      <c r="J1626" s="987"/>
      <c r="K1626" s="988">
        <f>IF(OR($I1605="",$I1605="NSO"),"",VLOOKUP($A1600,'Result Entry'!$B$9:$EQ$108,127,0))</f>
        <v>0</v>
      </c>
      <c r="L1626" s="988"/>
      <c r="M1626" s="989"/>
      <c r="N1626" s="1059"/>
    </row>
    <row r="1627" spans="1:14" s="114" customFormat="1" ht="18.75" customHeight="1">
      <c r="A1627" s="392"/>
      <c r="B1627" s="393" t="s">
        <v>91</v>
      </c>
      <c r="C1627" s="1096" t="str">
        <f>'Result Entry'!$CH$3</f>
        <v>WORK EXP.</v>
      </c>
      <c r="D1627" s="1097"/>
      <c r="E1627" s="1125"/>
      <c r="F1627" s="1115" t="str">
        <f>IF(OR(C1627="",$I1605="NSO"),"",VLOOKUP($A1600,'Result Entry'!$B$9:$EQ$108,134,0))</f>
        <v>0/100</v>
      </c>
      <c r="G1627" s="1125"/>
      <c r="H1627" s="1126" t="str">
        <f>IF(OR(C1627="",$I1605="NSO"),"",VLOOKUP($A1600,'Result Entry'!$B$9:$EQ$108,92,0))</f>
        <v/>
      </c>
      <c r="I1627" s="991" t="s">
        <v>93</v>
      </c>
      <c r="J1627" s="992"/>
      <c r="K1627" s="993">
        <f>'Result Entry'!$U$2</f>
        <v>45070</v>
      </c>
      <c r="L1627" s="994"/>
      <c r="M1627" s="995"/>
      <c r="N1627" s="1059"/>
    </row>
    <row r="1628" spans="1:14" s="114" customFormat="1" ht="18.75" customHeight="1">
      <c r="A1628" s="392"/>
      <c r="B1628" s="393" t="s">
        <v>91</v>
      </c>
      <c r="C1628" s="1096" t="str">
        <f>'Result Entry'!$CP$3</f>
        <v>ART EDU.</v>
      </c>
      <c r="D1628" s="1097"/>
      <c r="E1628" s="1125"/>
      <c r="F1628" s="1115" t="str">
        <f>IF(OR(C1628="",$I1605="NSO"),"",VLOOKUP($A1600,'Result Entry'!$B$9:$EQ$108,138,0))</f>
        <v>0/100</v>
      </c>
      <c r="G1628" s="1125"/>
      <c r="H1628" s="1127" t="str">
        <f>IF(OR(C1628="",$I1605="NSO"),"",VLOOKUP($A1600,'Result Entry'!$B$9:$EQ$108,100,0))</f>
        <v/>
      </c>
      <c r="I1628" s="996"/>
      <c r="J1628" s="997"/>
      <c r="K1628" s="997"/>
      <c r="L1628" s="997"/>
      <c r="M1628" s="998"/>
      <c r="N1628" s="1059"/>
    </row>
    <row r="1629" spans="1:14" s="114" customFormat="1" ht="18.75" customHeight="1">
      <c r="A1629" s="392"/>
      <c r="B1629" s="393"/>
      <c r="C1629" s="1096" t="str">
        <f>'Result Entry'!$CX$3</f>
        <v>H&amp;P. EDU.</v>
      </c>
      <c r="D1629" s="1097"/>
      <c r="E1629" s="1125"/>
      <c r="F1629" s="1115" t="str">
        <f>IF(OR(C1629="",$I1605="NSO"),"",VLOOKUP($A1600,'Result Entry'!$B$9:$EQ$108,142,0))</f>
        <v>0/100</v>
      </c>
      <c r="G1629" s="1125"/>
      <c r="H1629" s="1127" t="str">
        <f>IF(OR(C1629="",$I1605="NSO"),"",VLOOKUP($A1600,'Result Entry'!$B$9:$EQ$108,108,0))</f>
        <v/>
      </c>
      <c r="I1629" s="999"/>
      <c r="J1629" s="1000"/>
      <c r="K1629" s="1000"/>
      <c r="L1629" s="1000"/>
      <c r="M1629" s="1001"/>
      <c r="N1629" s="1059"/>
    </row>
    <row r="1630" spans="1:14" s="114" customFormat="1" ht="23.25" customHeight="1" thickBot="1">
      <c r="A1630" s="392"/>
      <c r="B1630" s="393" t="s">
        <v>91</v>
      </c>
      <c r="C1630" s="1128">
        <f>'Result Entry'!$DF$3</f>
        <v>0</v>
      </c>
      <c r="D1630" s="1129"/>
      <c r="E1630" s="1130"/>
      <c r="F1630" s="1115" t="str">
        <f>IF(OR(C1630="",$I1605="NSO"),"",VLOOKUP($A1600,'Result Entry'!$B$9:$EQ$108,146,0))</f>
        <v>0/0</v>
      </c>
      <c r="G1630" s="1125"/>
      <c r="H1630" s="1131" t="str">
        <f>IF(OR(C1630="",$I1605="NSO"),"",VLOOKUP($A1600,'Result Entry'!$B$9:$EQ$108,116,0))</f>
        <v/>
      </c>
      <c r="I1630" s="1135" t="s">
        <v>86</v>
      </c>
      <c r="J1630" s="1136"/>
      <c r="K1630" s="1137"/>
      <c r="L1630" s="1138"/>
      <c r="M1630" s="1139"/>
      <c r="N1630" s="1059"/>
    </row>
    <row r="1631" spans="1:14" s="114" customFormat="1" ht="23.25" customHeight="1">
      <c r="A1631" s="392"/>
      <c r="B1631" s="393" t="s">
        <v>91</v>
      </c>
      <c r="C1631" s="1005" t="s">
        <v>74</v>
      </c>
      <c r="D1631" s="1006"/>
      <c r="E1631" s="1006"/>
      <c r="F1631" s="1006"/>
      <c r="G1631" s="1006"/>
      <c r="H1631" s="1007"/>
      <c r="I1631" s="1143" t="s">
        <v>184</v>
      </c>
      <c r="J1631" s="1144"/>
      <c r="K1631" s="1140"/>
      <c r="L1631" s="1141"/>
      <c r="M1631" s="1142"/>
      <c r="N1631" s="1059"/>
    </row>
    <row r="1632" spans="1:14" s="114" customFormat="1" ht="23.25" customHeight="1">
      <c r="A1632" s="392"/>
      <c r="B1632" s="393" t="s">
        <v>91</v>
      </c>
      <c r="C1632" s="399" t="s">
        <v>37</v>
      </c>
      <c r="D1632" s="1008" t="s">
        <v>80</v>
      </c>
      <c r="E1632" s="1009"/>
      <c r="F1632" s="1008" t="s">
        <v>81</v>
      </c>
      <c r="G1632" s="1010"/>
      <c r="H1632" s="1011"/>
      <c r="I1632" s="1145" t="s">
        <v>185</v>
      </c>
      <c r="J1632" s="1146"/>
      <c r="K1632" s="1002"/>
      <c r="L1632" s="1003"/>
      <c r="M1632" s="1004"/>
      <c r="N1632" s="1059"/>
    </row>
    <row r="1633" spans="1:14" s="114" customFormat="1" ht="18.75" customHeight="1">
      <c r="A1633" s="392"/>
      <c r="B1633" s="393" t="s">
        <v>91</v>
      </c>
      <c r="C1633" s="1114" t="s">
        <v>75</v>
      </c>
      <c r="D1633" s="1115" t="s">
        <v>164</v>
      </c>
      <c r="E1633" s="1116"/>
      <c r="F1633" s="1115" t="s">
        <v>82</v>
      </c>
      <c r="G1633" s="1117"/>
      <c r="H1633" s="1118"/>
      <c r="I1633" s="971" t="s">
        <v>87</v>
      </c>
      <c r="J1633" s="972"/>
      <c r="K1633" s="972"/>
      <c r="L1633" s="972"/>
      <c r="M1633" s="973"/>
      <c r="N1633" s="1059"/>
    </row>
    <row r="1634" spans="1:14" s="114" customFormat="1" ht="18.75" customHeight="1">
      <c r="A1634" s="392"/>
      <c r="B1634" s="393" t="s">
        <v>91</v>
      </c>
      <c r="C1634" s="1119" t="s">
        <v>76</v>
      </c>
      <c r="D1634" s="1115" t="s">
        <v>165</v>
      </c>
      <c r="E1634" s="1116"/>
      <c r="F1634" s="1115" t="s">
        <v>83</v>
      </c>
      <c r="G1634" s="1117"/>
      <c r="H1634" s="1118"/>
      <c r="I1634" s="974"/>
      <c r="J1634" s="975"/>
      <c r="K1634" s="975"/>
      <c r="L1634" s="975"/>
      <c r="M1634" s="976"/>
      <c r="N1634" s="1059"/>
    </row>
    <row r="1635" spans="1:14" s="114" customFormat="1" ht="18.75" customHeight="1">
      <c r="A1635" s="392"/>
      <c r="B1635" s="393" t="s">
        <v>91</v>
      </c>
      <c r="C1635" s="1119" t="s">
        <v>78</v>
      </c>
      <c r="D1635" s="1115" t="s">
        <v>166</v>
      </c>
      <c r="E1635" s="1116"/>
      <c r="F1635" s="1115" t="s">
        <v>84</v>
      </c>
      <c r="G1635" s="1117"/>
      <c r="H1635" s="1118"/>
      <c r="I1635" s="974"/>
      <c r="J1635" s="975"/>
      <c r="K1635" s="975"/>
      <c r="L1635" s="975"/>
      <c r="M1635" s="976"/>
      <c r="N1635" s="1059"/>
    </row>
    <row r="1636" spans="1:14" s="114" customFormat="1" ht="18.75" customHeight="1">
      <c r="A1636" s="392"/>
      <c r="B1636" s="393" t="s">
        <v>91</v>
      </c>
      <c r="C1636" s="1119" t="s">
        <v>77</v>
      </c>
      <c r="D1636" s="1115" t="s">
        <v>167</v>
      </c>
      <c r="E1636" s="1116"/>
      <c r="F1636" s="1115" t="s">
        <v>169</v>
      </c>
      <c r="G1636" s="1117"/>
      <c r="H1636" s="1118"/>
      <c r="I1636" s="977"/>
      <c r="J1636" s="978"/>
      <c r="K1636" s="978"/>
      <c r="L1636" s="978"/>
      <c r="M1636" s="979"/>
      <c r="N1636" s="1059"/>
    </row>
    <row r="1637" spans="1:14" s="114" customFormat="1" ht="18.75" customHeight="1" thickBot="1">
      <c r="A1637" s="392"/>
      <c r="B1637" s="400" t="s">
        <v>91</v>
      </c>
      <c r="C1637" s="1120" t="s">
        <v>79</v>
      </c>
      <c r="D1637" s="1121" t="s">
        <v>168</v>
      </c>
      <c r="E1637" s="1122"/>
      <c r="F1637" s="1121" t="s">
        <v>85</v>
      </c>
      <c r="G1637" s="1123"/>
      <c r="H1637" s="1124"/>
      <c r="I1637" s="1132" t="s">
        <v>118</v>
      </c>
      <c r="J1637" s="1133"/>
      <c r="K1637" s="1133"/>
      <c r="L1637" s="1133"/>
      <c r="M1637" s="1134"/>
      <c r="N1637" s="1059"/>
    </row>
    <row r="1638" spans="1:14" s="114" customFormat="1" ht="11.25" customHeight="1" thickBot="1">
      <c r="A1638" s="980"/>
      <c r="B1638" s="980"/>
      <c r="C1638" s="980"/>
      <c r="D1638" s="980"/>
      <c r="E1638" s="980"/>
      <c r="F1638" s="980"/>
      <c r="G1638" s="980"/>
      <c r="H1638" s="980"/>
      <c r="I1638" s="980"/>
      <c r="J1638" s="980"/>
      <c r="K1638" s="980"/>
      <c r="L1638" s="980"/>
      <c r="M1638" s="980"/>
      <c r="N1638" s="1059"/>
    </row>
    <row r="1639" spans="1:14" s="391" customFormat="1" ht="25.5" customHeight="1" thickBot="1">
      <c r="A1639" s="403">
        <f>A1600+1</f>
        <v>43</v>
      </c>
      <c r="B1639" s="1056" t="str">
        <f>B1600</f>
        <v>Department Of Sanskrit Education, Rajasthan</v>
      </c>
      <c r="C1639" s="1057"/>
      <c r="D1639" s="1057"/>
      <c r="E1639" s="1057"/>
      <c r="F1639" s="1057"/>
      <c r="G1639" s="1057"/>
      <c r="H1639" s="1057"/>
      <c r="I1639" s="1057"/>
      <c r="J1639" s="1057"/>
      <c r="K1639" s="1057"/>
      <c r="L1639" s="1057"/>
      <c r="M1639" s="1058"/>
      <c r="N1639" s="1059"/>
    </row>
    <row r="1640" spans="1:14" ht="60" customHeight="1">
      <c r="A1640" s="15"/>
      <c r="B1640" s="1060">
        <f>IF(I1644&gt;0,CONCATENATE(C1644,I1644),0)</f>
        <v>0</v>
      </c>
      <c r="C1640" s="1062"/>
      <c r="D1640" s="1064" t="str">
        <f>Master!$E$8</f>
        <v>Govt.Sr.Sec.Sch. Raimalwada</v>
      </c>
      <c r="E1640" s="1065"/>
      <c r="F1640" s="1065"/>
      <c r="G1640" s="1065"/>
      <c r="H1640" s="1065"/>
      <c r="I1640" s="1065"/>
      <c r="J1640" s="1065"/>
      <c r="K1640" s="1065"/>
      <c r="L1640" s="1065"/>
      <c r="M1640" s="1066"/>
      <c r="N1640" s="1059"/>
    </row>
    <row r="1641" spans="1:14" ht="35.25" customHeight="1" thickBot="1">
      <c r="A1641" s="15"/>
      <c r="B1641" s="1061"/>
      <c r="C1641" s="1063"/>
      <c r="D1641" s="1067" t="str">
        <f>Master!$E$11</f>
        <v>P.S.-Bapini (Jodhpur)</v>
      </c>
      <c r="E1641" s="1067"/>
      <c r="F1641" s="1067"/>
      <c r="G1641" s="1067"/>
      <c r="H1641" s="1067"/>
      <c r="I1641" s="1067"/>
      <c r="J1641" s="1067"/>
      <c r="K1641" s="1067"/>
      <c r="L1641" s="1067"/>
      <c r="M1641" s="1068"/>
      <c r="N1641" s="1059"/>
    </row>
    <row r="1642" spans="1:14" ht="31.5" customHeight="1">
      <c r="A1642" s="15"/>
      <c r="B1642" s="402"/>
      <c r="C1642" s="1069" t="s">
        <v>60</v>
      </c>
      <c r="D1642" s="1070"/>
      <c r="E1642" s="1070"/>
      <c r="F1642" s="1070"/>
      <c r="G1642" s="1070"/>
      <c r="H1642" s="1070"/>
      <c r="I1642" s="1071"/>
      <c r="J1642" s="1072" t="s">
        <v>88</v>
      </c>
      <c r="K1642" s="1072"/>
      <c r="L1642" s="1073">
        <f>Master!$E$14</f>
        <v>810000000</v>
      </c>
      <c r="M1642" s="1074"/>
      <c r="N1642" s="1059"/>
    </row>
    <row r="1643" spans="1:14" ht="18" customHeight="1" thickBot="1">
      <c r="A1643" s="15"/>
      <c r="B1643" s="188"/>
      <c r="C1643" s="1069"/>
      <c r="D1643" s="1070"/>
      <c r="E1643" s="1070"/>
      <c r="F1643" s="1070"/>
      <c r="G1643" s="1070"/>
      <c r="H1643" s="1070"/>
      <c r="I1643" s="1071"/>
      <c r="J1643" s="1075" t="s">
        <v>61</v>
      </c>
      <c r="K1643" s="1076"/>
      <c r="L1643" s="1079" t="str">
        <f>Master!$E$6</f>
        <v>2022-23</v>
      </c>
      <c r="M1643" s="1080"/>
      <c r="N1643" s="1059"/>
    </row>
    <row r="1644" spans="1:14" ht="20.25" customHeight="1" thickBot="1">
      <c r="A1644" s="15"/>
      <c r="B1644" s="188"/>
      <c r="C1644" s="1160" t="s">
        <v>119</v>
      </c>
      <c r="D1644" s="1161"/>
      <c r="E1644" s="1161"/>
      <c r="F1644" s="1161"/>
      <c r="G1644" s="1161"/>
      <c r="H1644" s="1161"/>
      <c r="I1644" s="1162">
        <f>VLOOKUP($A1639,'Result Entry'!$B$9:$F$108,5,0)</f>
        <v>0</v>
      </c>
      <c r="J1644" s="1077"/>
      <c r="K1644" s="1078"/>
      <c r="L1644" s="1081"/>
      <c r="M1644" s="1082"/>
      <c r="N1644" s="1059"/>
    </row>
    <row r="1645" spans="1:14" s="114" customFormat="1" ht="19.5" customHeight="1">
      <c r="A1645" s="392"/>
      <c r="B1645" s="393" t="s">
        <v>91</v>
      </c>
      <c r="C1645" s="1090" t="s">
        <v>21</v>
      </c>
      <c r="D1645" s="1091"/>
      <c r="E1645" s="1091"/>
      <c r="F1645" s="1092"/>
      <c r="G1645" s="1093" t="s">
        <v>1</v>
      </c>
      <c r="H1645" s="1094">
        <f>VLOOKUP($A1639,'Result Entry'!$B$9:$EQ$108,3,0)</f>
        <v>0</v>
      </c>
      <c r="I1645" s="1094"/>
      <c r="J1645" s="1094"/>
      <c r="K1645" s="1094"/>
      <c r="L1645" s="1094"/>
      <c r="M1645" s="1095"/>
      <c r="N1645" s="1059"/>
    </row>
    <row r="1646" spans="1:14" s="114" customFormat="1" ht="19.5" customHeight="1">
      <c r="A1646" s="392"/>
      <c r="B1646" s="393" t="s">
        <v>91</v>
      </c>
      <c r="C1646" s="1096" t="s">
        <v>23</v>
      </c>
      <c r="D1646" s="1097"/>
      <c r="E1646" s="1097"/>
      <c r="F1646" s="1098"/>
      <c r="G1646" s="1099" t="s">
        <v>1</v>
      </c>
      <c r="H1646" s="1100">
        <f>VLOOKUP($A1639,'Result Entry'!$B$9:$EQ$108,6,0)</f>
        <v>0</v>
      </c>
      <c r="I1646" s="1100"/>
      <c r="J1646" s="1100"/>
      <c r="K1646" s="1100"/>
      <c r="L1646" s="1100"/>
      <c r="M1646" s="1101"/>
      <c r="N1646" s="1059"/>
    </row>
    <row r="1647" spans="1:14" s="114" customFormat="1" ht="19.5" customHeight="1">
      <c r="A1647" s="392"/>
      <c r="B1647" s="393" t="s">
        <v>91</v>
      </c>
      <c r="C1647" s="1096" t="s">
        <v>24</v>
      </c>
      <c r="D1647" s="1097"/>
      <c r="E1647" s="1097"/>
      <c r="F1647" s="1098"/>
      <c r="G1647" s="1099" t="s">
        <v>1</v>
      </c>
      <c r="H1647" s="1100">
        <f>VLOOKUP($A1639,'Result Entry'!$B$9:$EQ$108,7,0)</f>
        <v>0</v>
      </c>
      <c r="I1647" s="1100"/>
      <c r="J1647" s="1100"/>
      <c r="K1647" s="1100"/>
      <c r="L1647" s="1100"/>
      <c r="M1647" s="1101"/>
      <c r="N1647" s="1059"/>
    </row>
    <row r="1648" spans="1:14" s="114" customFormat="1" ht="19.5" customHeight="1">
      <c r="A1648" s="392"/>
      <c r="B1648" s="393" t="s">
        <v>91</v>
      </c>
      <c r="C1648" s="1096" t="s">
        <v>62</v>
      </c>
      <c r="D1648" s="1097"/>
      <c r="E1648" s="1097"/>
      <c r="F1648" s="1098"/>
      <c r="G1648" s="1099" t="s">
        <v>1</v>
      </c>
      <c r="H1648" s="1100">
        <f>VLOOKUP($A1639,'Result Entry'!$B$9:$EQ$108,8,0)</f>
        <v>0</v>
      </c>
      <c r="I1648" s="1100"/>
      <c r="J1648" s="1100"/>
      <c r="K1648" s="1100"/>
      <c r="L1648" s="1100"/>
      <c r="M1648" s="1101"/>
      <c r="N1648" s="1059"/>
    </row>
    <row r="1649" spans="1:14" s="114" customFormat="1" ht="19.5" customHeight="1">
      <c r="A1649" s="392"/>
      <c r="B1649" s="393" t="s">
        <v>91</v>
      </c>
      <c r="C1649" s="1096" t="s">
        <v>63</v>
      </c>
      <c r="D1649" s="1097"/>
      <c r="E1649" s="1097"/>
      <c r="F1649" s="1098"/>
      <c r="G1649" s="1099" t="s">
        <v>1</v>
      </c>
      <c r="H1649" s="1102" t="str">
        <f>CONCATENATE('Result Entry'!$F$4,'Result Entry'!$I$4)</f>
        <v>2(A)</v>
      </c>
      <c r="I1649" s="1100"/>
      <c r="J1649" s="1100"/>
      <c r="K1649" s="1100"/>
      <c r="L1649" s="1100"/>
      <c r="M1649" s="1101"/>
      <c r="N1649" s="1059"/>
    </row>
    <row r="1650" spans="1:14" s="114" customFormat="1" ht="19.5" customHeight="1" thickBot="1">
      <c r="A1650" s="392"/>
      <c r="B1650" s="393" t="s">
        <v>91</v>
      </c>
      <c r="C1650" s="1103" t="s">
        <v>26</v>
      </c>
      <c r="D1650" s="1104"/>
      <c r="E1650" s="1104"/>
      <c r="F1650" s="1105"/>
      <c r="G1650" s="1106" t="s">
        <v>1</v>
      </c>
      <c r="H1650" s="1107">
        <f>VLOOKUP($A1639,'Result Entry'!$B$9:$EQ$108,9,0)</f>
        <v>0</v>
      </c>
      <c r="I1650" s="1107"/>
      <c r="J1650" s="1107"/>
      <c r="K1650" s="1107"/>
      <c r="L1650" s="1107"/>
      <c r="M1650" s="1108"/>
      <c r="N1650" s="1059"/>
    </row>
    <row r="1651" spans="1:14" s="114" customFormat="1" ht="37.5" customHeight="1">
      <c r="A1651" s="392"/>
      <c r="B1651" s="394" t="s">
        <v>91</v>
      </c>
      <c r="C1651" s="1005" t="s">
        <v>64</v>
      </c>
      <c r="D1651" s="1038"/>
      <c r="E1651" s="498" t="str">
        <f>'Result Entry'!$K$6</f>
        <v>First Test</v>
      </c>
      <c r="F1651" s="499" t="str">
        <f>'Result Entry'!$L$6</f>
        <v>Second Test</v>
      </c>
      <c r="G1651" s="499" t="str">
        <f>'Result Entry'!$M$6</f>
        <v>Third Test</v>
      </c>
      <c r="H1651" s="1083" t="s">
        <v>65</v>
      </c>
      <c r="I1651" s="1085" t="s">
        <v>183</v>
      </c>
      <c r="J1651" s="493" t="s">
        <v>32</v>
      </c>
      <c r="K1651" s="1039" t="s">
        <v>112</v>
      </c>
      <c r="L1651" s="1040"/>
      <c r="M1651" s="1084" t="s">
        <v>113</v>
      </c>
      <c r="N1651" s="1059"/>
    </row>
    <row r="1652" spans="1:14" s="114" customFormat="1" ht="22.5" customHeight="1" thickBot="1">
      <c r="A1652" s="392"/>
      <c r="B1652" s="394" t="s">
        <v>91</v>
      </c>
      <c r="C1652" s="1041" t="s">
        <v>66</v>
      </c>
      <c r="D1652" s="1042"/>
      <c r="E1652" s="504">
        <f>'Result Entry'!$K$7</f>
        <v>10</v>
      </c>
      <c r="F1652" s="505">
        <f>'Result Entry'!$L$7</f>
        <v>10</v>
      </c>
      <c r="G1652" s="545">
        <f>'Result Entry'!$M$7</f>
        <v>10</v>
      </c>
      <c r="H1652" s="506">
        <f>'Result Entry'!$R$7</f>
        <v>70</v>
      </c>
      <c r="I1652" s="507">
        <f>SUM(E1652:H1652)</f>
        <v>100</v>
      </c>
      <c r="J1652" s="508">
        <f>'Result Entry'!$V$7</f>
        <v>100</v>
      </c>
      <c r="K1652" s="1043">
        <f>I1652+J1652</f>
        <v>200</v>
      </c>
      <c r="L1652" s="1044"/>
      <c r="M1652" s="1086" t="s">
        <v>36</v>
      </c>
      <c r="N1652" s="1059"/>
    </row>
    <row r="1653" spans="1:14" s="114" customFormat="1" ht="22.5" customHeight="1">
      <c r="A1653" s="392"/>
      <c r="B1653" s="394" t="s">
        <v>91</v>
      </c>
      <c r="C1653" s="1045" t="str">
        <f>'Result Entry'!$K$3</f>
        <v>Hindi</v>
      </c>
      <c r="D1653" s="1046"/>
      <c r="E1653" s="500">
        <f>IF(OR(C1653="",$I1644="NSO"),"",VLOOKUP($A1639,'Result Entry'!$B$9:$EQ$108,10,0))</f>
        <v>0</v>
      </c>
      <c r="F1653" s="501">
        <f>IF(OR(C1653="",$I1644="NSO"),"",VLOOKUP($A1639,'Result Entry'!$B$9:$EQ$108,11,0))</f>
        <v>0</v>
      </c>
      <c r="G1653" s="544">
        <f>IF(OR(C1653="",$I1644="NSO"),"",VLOOKUP($A1639,'Result Entry'!$B$9:$EQ$108,12,0))</f>
        <v>0</v>
      </c>
      <c r="H1653" s="494">
        <f>IF(OR(C1653="",$I1644="NSO"),"",VLOOKUP($A1639,'Result Entry'!$B$9:$EQ$108,17,0))</f>
        <v>0</v>
      </c>
      <c r="I1653" s="395">
        <f t="shared" ref="I1653:I1657" si="126">SUM(E1653:H1653)</f>
        <v>0</v>
      </c>
      <c r="J1653" s="495">
        <f>IF(OR(C1653="",$I1644="NSO"),"",VLOOKUP($A1639,'Result Entry'!$B$9:$EQ$108,21,0))</f>
        <v>0</v>
      </c>
      <c r="K1653" s="1047">
        <f>SUM(I1653,J1653)</f>
        <v>0</v>
      </c>
      <c r="L1653" s="1048"/>
      <c r="M1653" s="396" t="str">
        <f>IF(OR(C1653="",$I1644="NSO"),"",VLOOKUP($A1639,'Result Entry'!$B$9:$EQ$108,24,0))</f>
        <v/>
      </c>
      <c r="N1653" s="1059"/>
    </row>
    <row r="1654" spans="1:14" s="114" customFormat="1" ht="22.5" customHeight="1">
      <c r="A1654" s="392"/>
      <c r="B1654" s="394" t="s">
        <v>91</v>
      </c>
      <c r="C1654" s="990" t="str">
        <f>'Result Entry'!$Z$3</f>
        <v>Mathematics</v>
      </c>
      <c r="D1654" s="1049"/>
      <c r="E1654" s="502">
        <f>IF(OR(C1654="",$I1644="NSO"),"",VLOOKUP($A1639,'Result Entry'!$B$9:$EQ$108,25,0))</f>
        <v>0</v>
      </c>
      <c r="F1654" s="503">
        <f>IF(OR(C1654="",$I1644="NSO"),"",VLOOKUP($A1639,'Result Entry'!$B$9:$EQ$108,26,0))</f>
        <v>0</v>
      </c>
      <c r="G1654" s="542">
        <f>IF(OR(C1654="",$I1644="NSO"),"",VLOOKUP($A1639,'Result Entry'!$B$9:$EQ$108,27,0))</f>
        <v>0</v>
      </c>
      <c r="H1654" s="494">
        <f>IF(OR(C1654="",$I1644="NSO"),"",VLOOKUP($A1639,'Result Entry'!$B$9:$EQ$108,32,0))</f>
        <v>0</v>
      </c>
      <c r="I1654" s="395">
        <f t="shared" si="126"/>
        <v>0</v>
      </c>
      <c r="J1654" s="495">
        <f>IF(OR(C1654="",$I1644="NSO"),"",VLOOKUP($A1639,'Result Entry'!$B$9:$EQ$108,36,0))</f>
        <v>0</v>
      </c>
      <c r="K1654" s="1050">
        <f t="shared" ref="K1654:K1659" si="127">SUM(I1654,J1654)</f>
        <v>0</v>
      </c>
      <c r="L1654" s="1051"/>
      <c r="M1654" s="396" t="str">
        <f>IF(OR(C1654="",$I1644="NSO"),"",VLOOKUP($A1639,'Result Entry'!$B$9:$EQ$108,39,0))</f>
        <v/>
      </c>
      <c r="N1654" s="1059"/>
    </row>
    <row r="1655" spans="1:14" s="114" customFormat="1" ht="22.5" customHeight="1" thickBot="1">
      <c r="A1655" s="392"/>
      <c r="B1655" s="394" t="s">
        <v>91</v>
      </c>
      <c r="C1655" s="1052" t="str">
        <f>'Result Entry'!$BD$3</f>
        <v>Env. Study</v>
      </c>
      <c r="D1655" s="1053"/>
      <c r="E1655" s="509">
        <f>IF(OR(C1655="",$I1644="NSO"),"",VLOOKUP($A1639,'Result Entry'!$B$9:$EQ$108,55,0))</f>
        <v>0</v>
      </c>
      <c r="F1655" s="510">
        <f>IF(OR(C1655="",$I1644="NSO"),"",VLOOKUP($A1639,'Result Entry'!$B$9:$EQ$108,56,0))</f>
        <v>0</v>
      </c>
      <c r="G1655" s="511">
        <f>IF(OR(C1655="",$I1644="NSO"),"",VLOOKUP($A1639,'Result Entry'!$B$9:$EQ$108,57,0))</f>
        <v>0</v>
      </c>
      <c r="H1655" s="512">
        <f>IF(OR(C1653="",$I1644="NSO"),"",VLOOKUP($A1639,'Result Entry'!$B$9:$EQ$108,62,0))</f>
        <v>0</v>
      </c>
      <c r="I1655" s="513">
        <f t="shared" si="126"/>
        <v>0</v>
      </c>
      <c r="J1655" s="514">
        <f>IF(OR(C1654="",$I1644="NSO"),"",VLOOKUP($A1639,'Result Entry'!$B$9:$EQ$108,66,0))</f>
        <v>0</v>
      </c>
      <c r="K1655" s="1054">
        <f t="shared" si="127"/>
        <v>0</v>
      </c>
      <c r="L1655" s="1055"/>
      <c r="M1655" s="515" t="str">
        <f>IF(OR(C1654="",$I1644="NSO"),"",VLOOKUP($A1639,'Result Entry'!$B$9:$EQ$108,69,0))</f>
        <v/>
      </c>
      <c r="N1655" s="1059"/>
    </row>
    <row r="1656" spans="1:14" s="114" customFormat="1" ht="22.5" customHeight="1">
      <c r="A1656" s="392"/>
      <c r="B1656" s="394" t="s">
        <v>91</v>
      </c>
      <c r="C1656" s="1016" t="s">
        <v>66</v>
      </c>
      <c r="D1656" s="1017"/>
      <c r="E1656" s="519">
        <f>'Result Entry'!$AO$7</f>
        <v>5</v>
      </c>
      <c r="F1656" s="520">
        <f>'Result Entry'!$AP$7</f>
        <v>5</v>
      </c>
      <c r="G1656" s="541">
        <f>'Result Entry'!$AQ$7</f>
        <v>5</v>
      </c>
      <c r="H1656" s="521">
        <f>'Result Entry'!$AV$7</f>
        <v>35</v>
      </c>
      <c r="I1656" s="522">
        <f t="shared" si="126"/>
        <v>50</v>
      </c>
      <c r="J1656" s="523">
        <f>'Result Entry'!$AZ$7</f>
        <v>50</v>
      </c>
      <c r="K1656" s="1018">
        <f t="shared" si="127"/>
        <v>100</v>
      </c>
      <c r="L1656" s="1019"/>
      <c r="M1656" s="1087" t="s">
        <v>36</v>
      </c>
      <c r="N1656" s="1059"/>
    </row>
    <row r="1657" spans="1:14" s="114" customFormat="1" ht="22.5" customHeight="1" thickBot="1">
      <c r="A1657" s="392"/>
      <c r="B1657" s="394" t="s">
        <v>91</v>
      </c>
      <c r="C1657" s="1012" t="str">
        <f>'Result Entry'!$AO$3</f>
        <v>English</v>
      </c>
      <c r="D1657" s="1013"/>
      <c r="E1657" s="517">
        <f>IF(OR(C1657="",$I1644="NSO"),"",VLOOKUP($A1639,'Result Entry'!$B$9:$EQ$108,40,0))</f>
        <v>0</v>
      </c>
      <c r="F1657" s="518">
        <f>IF(OR(C1657="",$I1644="NSO"),"",VLOOKUP($A1639,'Result Entry'!$B$9:$EQ$108,41,0))</f>
        <v>0</v>
      </c>
      <c r="G1657" s="546">
        <f>IF(OR(C1657="",$I1644="NSO"),"",VLOOKUP($A1639,'Result Entry'!$B$9:$EQ$108,42,0))</f>
        <v>0</v>
      </c>
      <c r="H1657" s="401">
        <f>IF(OR(C1657="",$I1644="NSO"),"",VLOOKUP($A1639,'Result Entry'!$B$9:$EQ$108,47,0))</f>
        <v>0</v>
      </c>
      <c r="I1657" s="496">
        <f t="shared" si="126"/>
        <v>0</v>
      </c>
      <c r="J1657" s="497">
        <f>IF(OR(C1657="",$I1644="NSO"),"",VLOOKUP($A1639,'Result Entry'!$B$9:$EQ$108,51,0))</f>
        <v>0</v>
      </c>
      <c r="K1657" s="1014">
        <f t="shared" si="127"/>
        <v>0</v>
      </c>
      <c r="L1657" s="1015"/>
      <c r="M1657" s="516" t="str">
        <f>IF(OR(C1657="",$I1644="NSO"),"",VLOOKUP($A1639,'Result Entry'!$B$9:$EQ$108,54,0))</f>
        <v/>
      </c>
      <c r="N1657" s="1059"/>
    </row>
    <row r="1658" spans="1:14" s="114" customFormat="1" ht="22.5" customHeight="1">
      <c r="A1658" s="392"/>
      <c r="B1658" s="394" t="s">
        <v>91</v>
      </c>
      <c r="C1658" s="1016" t="s">
        <v>66</v>
      </c>
      <c r="D1658" s="1017"/>
      <c r="E1658" s="519">
        <f>'Result Entry'!$BS$7</f>
        <v>10</v>
      </c>
      <c r="F1658" s="520">
        <f>'Result Entry'!$BT$7</f>
        <v>10</v>
      </c>
      <c r="G1658" s="541">
        <f>'Result Entry'!$BU$7</f>
        <v>10</v>
      </c>
      <c r="H1658" s="521">
        <f>'Result Entry'!$BZ$7</f>
        <v>70</v>
      </c>
      <c r="I1658" s="522">
        <f>SUM(E1658:H1658)</f>
        <v>100</v>
      </c>
      <c r="J1658" s="523">
        <f>'Result Entry'!$CD$7</f>
        <v>100</v>
      </c>
      <c r="K1658" s="1018">
        <f t="shared" si="127"/>
        <v>200</v>
      </c>
      <c r="L1658" s="1019"/>
      <c r="M1658" s="1087" t="s">
        <v>36</v>
      </c>
      <c r="N1658" s="1059"/>
    </row>
    <row r="1659" spans="1:14" s="114" customFormat="1" ht="22.5" customHeight="1" thickBot="1">
      <c r="A1659" s="392"/>
      <c r="B1659" s="394" t="s">
        <v>91</v>
      </c>
      <c r="C1659" s="1012" t="str">
        <f>'Result Entry'!$BS$3</f>
        <v>Sanskrit/Urdu</v>
      </c>
      <c r="D1659" s="1013"/>
      <c r="E1659" s="517">
        <f>IF(OR(C1659="",$I1644="NSO"),"",VLOOKUP($A1639,'Result Entry'!$B$9:$EQ$108,70,0))</f>
        <v>0</v>
      </c>
      <c r="F1659" s="518">
        <f>IF(OR(C1659="",$I1644="NSO"),"",VLOOKUP($A1639,'Result Entry'!$B$9:$EQ$108,71,0))</f>
        <v>0</v>
      </c>
      <c r="G1659" s="546">
        <f>IF(OR(C1659="",$I1644="NSO"),"",VLOOKUP($A1639,'Result Entry'!$B$9:$EQ$108,72,0))</f>
        <v>0</v>
      </c>
      <c r="H1659" s="401">
        <f>IF(OR(C1659="",$I1644="NSO"),"",VLOOKUP($A1639,'Result Entry'!$B$9:$EQ$108,77,0))</f>
        <v>0</v>
      </c>
      <c r="I1659" s="496">
        <f t="shared" ref="I1659" si="128">SUM(E1659:H1659)</f>
        <v>0</v>
      </c>
      <c r="J1659" s="497">
        <f>IF(OR(C1659="",$I1644="NSO"),"",VLOOKUP($A1639,'Result Entry'!$B$9:$EQ$108,81,0))</f>
        <v>0</v>
      </c>
      <c r="K1659" s="1014">
        <f t="shared" si="127"/>
        <v>0</v>
      </c>
      <c r="L1659" s="1015"/>
      <c r="M1659" s="516" t="str">
        <f>IF(OR(C1659="",$I1644="NSO"),"",VLOOKUP($A1639,'Result Entry'!$B$9:$EQ$108,84,0))</f>
        <v/>
      </c>
      <c r="N1659" s="1059"/>
    </row>
    <row r="1660" spans="1:14" s="114" customFormat="1" ht="14.25" customHeight="1" thickBot="1">
      <c r="A1660" s="392"/>
      <c r="B1660" s="394" t="s">
        <v>91</v>
      </c>
      <c r="C1660" s="1020"/>
      <c r="D1660" s="1021"/>
      <c r="E1660" s="1021"/>
      <c r="F1660" s="1021"/>
      <c r="G1660" s="1021"/>
      <c r="H1660" s="1021"/>
      <c r="I1660" s="1021"/>
      <c r="J1660" s="1021"/>
      <c r="K1660" s="1021"/>
      <c r="L1660" s="1021"/>
      <c r="M1660" s="1022"/>
      <c r="N1660" s="1059"/>
    </row>
    <row r="1661" spans="1:14" s="114" customFormat="1" ht="39" customHeight="1">
      <c r="A1661" s="392"/>
      <c r="B1661" s="394" t="s">
        <v>91</v>
      </c>
      <c r="C1661" s="1023" t="s">
        <v>114</v>
      </c>
      <c r="D1661" s="1024"/>
      <c r="E1661" s="1025"/>
      <c r="F1661" s="1029" t="s">
        <v>115</v>
      </c>
      <c r="G1661" s="1029"/>
      <c r="H1661" s="1030" t="s">
        <v>116</v>
      </c>
      <c r="I1661" s="1031"/>
      <c r="J1661" s="397" t="s">
        <v>51</v>
      </c>
      <c r="K1661" s="524" t="s">
        <v>117</v>
      </c>
      <c r="L1661" s="543" t="s">
        <v>49</v>
      </c>
      <c r="M1661" s="1089" t="s">
        <v>53</v>
      </c>
      <c r="N1661" s="1059"/>
    </row>
    <row r="1662" spans="1:14" s="114" customFormat="1" ht="18.75" customHeight="1" thickBot="1">
      <c r="A1662" s="392"/>
      <c r="B1662" s="394" t="s">
        <v>91</v>
      </c>
      <c r="C1662" s="1026"/>
      <c r="D1662" s="1027"/>
      <c r="E1662" s="1028"/>
      <c r="F1662" s="1109">
        <f>IF(OR($I1644="",$I1644="NSO"),"",VLOOKUP($A1639,'Result Entry'!$B$9:$EQ$108,120,0))</f>
        <v>900</v>
      </c>
      <c r="G1662" s="1110"/>
      <c r="H1662" s="1109">
        <f>IF(OR($I1644="",$I1644="NSO"),"",VLOOKUP($A1639,'Result Entry'!$B$9:$EQ$108,121,0))</f>
        <v>0</v>
      </c>
      <c r="I1662" s="1110"/>
      <c r="J1662" s="1111">
        <f>IF(OR($I1644="",$I1644="NSO"),"",VLOOKUP($A1639,'Result Entry'!$B$9:$EQ$108,122,0))</f>
        <v>0</v>
      </c>
      <c r="K1662" s="1112" t="str">
        <f>IF(OR($I1644="",$I1644="NSO"),"",VLOOKUP($A1639,'Result Entry'!$B$9:$EQ$108,123,0))</f>
        <v/>
      </c>
      <c r="L1662" s="1088" t="str">
        <f>IF(OR($I1644="",$I1644="NSO"),"",VLOOKUP($A1639,'Result Entry'!$B$9:$EQ$108,124,0))</f>
        <v/>
      </c>
      <c r="M1662" s="1113" t="str">
        <f>IF(OR($I1644="",$I1644="NSO"),"",VLOOKUP($A1639,'Result Entry'!$B$9:$EQ$108,126,0))</f>
        <v/>
      </c>
      <c r="N1662" s="1059"/>
    </row>
    <row r="1663" spans="1:14" s="114" customFormat="1" ht="18.75" customHeight="1" thickBot="1">
      <c r="A1663" s="392"/>
      <c r="B1663" s="393" t="s">
        <v>91</v>
      </c>
      <c r="C1663" s="1032"/>
      <c r="D1663" s="1033"/>
      <c r="E1663" s="1033"/>
      <c r="F1663" s="1033"/>
      <c r="G1663" s="1033"/>
      <c r="H1663" s="1034"/>
      <c r="I1663" s="1150" t="s">
        <v>71</v>
      </c>
      <c r="J1663" s="1151"/>
      <c r="K1663" s="1152">
        <f>IF(OR($I1644="",$I1644="NSO"),"",VLOOKUP($A1639,'Result Entry'!$B$9:$EQ$108,117,0))</f>
        <v>0</v>
      </c>
      <c r="L1663" s="1153" t="s">
        <v>90</v>
      </c>
      <c r="M1663" s="1154"/>
      <c r="N1663" s="1059"/>
    </row>
    <row r="1664" spans="1:14" s="114" customFormat="1" ht="18.75" customHeight="1" thickBot="1">
      <c r="A1664" s="392"/>
      <c r="B1664" s="393" t="s">
        <v>91</v>
      </c>
      <c r="C1664" s="1035" t="s">
        <v>70</v>
      </c>
      <c r="D1664" s="1036"/>
      <c r="E1664" s="1036"/>
      <c r="F1664" s="1036"/>
      <c r="G1664" s="1036"/>
      <c r="H1664" s="1037"/>
      <c r="I1664" s="1155" t="s">
        <v>72</v>
      </c>
      <c r="J1664" s="1156"/>
      <c r="K1664" s="1157">
        <f>IF(OR($I1644="",$I1644="NSO"),"",VLOOKUP($A1639,'Result Entry'!$B$9:$EQ$108,118,0))</f>
        <v>0</v>
      </c>
      <c r="L1664" s="1158" t="str">
        <f>IF(OR($I1644="",$I1644="NSO"),"",VLOOKUP($A1639,'Result Entry'!$B$9:$EQ$108,119,0))</f>
        <v/>
      </c>
      <c r="M1664" s="1159"/>
      <c r="N1664" s="1059"/>
    </row>
    <row r="1665" spans="1:14" s="114" customFormat="1" ht="18.75" customHeight="1" thickBot="1">
      <c r="A1665" s="392"/>
      <c r="B1665" s="393" t="s">
        <v>91</v>
      </c>
      <c r="C1665" s="981" t="s">
        <v>64</v>
      </c>
      <c r="D1665" s="982"/>
      <c r="E1665" s="983"/>
      <c r="F1665" s="984" t="s">
        <v>67</v>
      </c>
      <c r="G1665" s="985"/>
      <c r="H1665" s="398" t="s">
        <v>57</v>
      </c>
      <c r="I1665" s="986" t="s">
        <v>73</v>
      </c>
      <c r="J1665" s="987"/>
      <c r="K1665" s="988">
        <f>IF(OR($I1644="",$I1644="NSO"),"",VLOOKUP($A1639,'Result Entry'!$B$9:$EQ$108,127,0))</f>
        <v>0</v>
      </c>
      <c r="L1665" s="988"/>
      <c r="M1665" s="989"/>
      <c r="N1665" s="1059"/>
    </row>
    <row r="1666" spans="1:14" s="114" customFormat="1" ht="18.75" customHeight="1">
      <c r="A1666" s="392"/>
      <c r="B1666" s="393" t="s">
        <v>91</v>
      </c>
      <c r="C1666" s="1096" t="str">
        <f>'Result Entry'!$CH$3</f>
        <v>WORK EXP.</v>
      </c>
      <c r="D1666" s="1097"/>
      <c r="E1666" s="1125"/>
      <c r="F1666" s="1115" t="str">
        <f>IF(OR(C1666="",$I1644="NSO"),"",VLOOKUP($A1639,'Result Entry'!$B$9:$EQ$108,134,0))</f>
        <v>0/100</v>
      </c>
      <c r="G1666" s="1125"/>
      <c r="H1666" s="1126" t="str">
        <f>IF(OR(C1666="",$I1644="NSO"),"",VLOOKUP($A1639,'Result Entry'!$B$9:$EQ$108,92,0))</f>
        <v/>
      </c>
      <c r="I1666" s="991" t="s">
        <v>93</v>
      </c>
      <c r="J1666" s="992"/>
      <c r="K1666" s="993">
        <f>'Result Entry'!$U$2</f>
        <v>45070</v>
      </c>
      <c r="L1666" s="994"/>
      <c r="M1666" s="995"/>
      <c r="N1666" s="1059"/>
    </row>
    <row r="1667" spans="1:14" s="114" customFormat="1" ht="18.75" customHeight="1">
      <c r="A1667" s="392"/>
      <c r="B1667" s="393" t="s">
        <v>91</v>
      </c>
      <c r="C1667" s="1096" t="str">
        <f>'Result Entry'!$CP$3</f>
        <v>ART EDU.</v>
      </c>
      <c r="D1667" s="1097"/>
      <c r="E1667" s="1125"/>
      <c r="F1667" s="1115" t="str">
        <f>IF(OR(C1667="",$I1644="NSO"),"",VLOOKUP($A1639,'Result Entry'!$B$9:$EQ$108,138,0))</f>
        <v>0/100</v>
      </c>
      <c r="G1667" s="1125"/>
      <c r="H1667" s="1127" t="str">
        <f>IF(OR(C1667="",$I1644="NSO"),"",VLOOKUP($A1639,'Result Entry'!$B$9:$EQ$108,100,0))</f>
        <v/>
      </c>
      <c r="I1667" s="996"/>
      <c r="J1667" s="997"/>
      <c r="K1667" s="997"/>
      <c r="L1667" s="997"/>
      <c r="M1667" s="998"/>
      <c r="N1667" s="1059"/>
    </row>
    <row r="1668" spans="1:14" s="114" customFormat="1" ht="18.75" customHeight="1">
      <c r="A1668" s="392"/>
      <c r="B1668" s="393"/>
      <c r="C1668" s="1096" t="str">
        <f>'Result Entry'!$CX$3</f>
        <v>H&amp;P. EDU.</v>
      </c>
      <c r="D1668" s="1097"/>
      <c r="E1668" s="1125"/>
      <c r="F1668" s="1115" t="str">
        <f>IF(OR(C1668="",$I1644="NSO"),"",VLOOKUP($A1639,'Result Entry'!$B$9:$EQ$108,142,0))</f>
        <v>0/100</v>
      </c>
      <c r="G1668" s="1125"/>
      <c r="H1668" s="1127" t="str">
        <f>IF(OR(C1668="",$I1644="NSO"),"",VLOOKUP($A1639,'Result Entry'!$B$9:$EQ$108,108,0))</f>
        <v/>
      </c>
      <c r="I1668" s="999"/>
      <c r="J1668" s="1000"/>
      <c r="K1668" s="1000"/>
      <c r="L1668" s="1000"/>
      <c r="M1668" s="1001"/>
      <c r="N1668" s="1059"/>
    </row>
    <row r="1669" spans="1:14" s="114" customFormat="1" ht="23.25" customHeight="1" thickBot="1">
      <c r="A1669" s="392"/>
      <c r="B1669" s="393" t="s">
        <v>91</v>
      </c>
      <c r="C1669" s="1128">
        <f>'Result Entry'!$DF$3</f>
        <v>0</v>
      </c>
      <c r="D1669" s="1129"/>
      <c r="E1669" s="1130"/>
      <c r="F1669" s="1115" t="str">
        <f>IF(OR(C1669="",$I1644="NSO"),"",VLOOKUP($A1639,'Result Entry'!$B$9:$EQ$108,146,0))</f>
        <v>0/0</v>
      </c>
      <c r="G1669" s="1125"/>
      <c r="H1669" s="1131" t="str">
        <f>IF(OR(C1669="",$I1644="NSO"),"",VLOOKUP($A1639,'Result Entry'!$B$9:$EQ$108,116,0))</f>
        <v/>
      </c>
      <c r="I1669" s="1135" t="s">
        <v>86</v>
      </c>
      <c r="J1669" s="1136"/>
      <c r="K1669" s="1137"/>
      <c r="L1669" s="1138"/>
      <c r="M1669" s="1139"/>
      <c r="N1669" s="1059"/>
    </row>
    <row r="1670" spans="1:14" s="114" customFormat="1" ht="23.25" customHeight="1">
      <c r="A1670" s="392"/>
      <c r="B1670" s="393" t="s">
        <v>91</v>
      </c>
      <c r="C1670" s="1005" t="s">
        <v>74</v>
      </c>
      <c r="D1670" s="1006"/>
      <c r="E1670" s="1006"/>
      <c r="F1670" s="1006"/>
      <c r="G1670" s="1006"/>
      <c r="H1670" s="1007"/>
      <c r="I1670" s="1143" t="s">
        <v>184</v>
      </c>
      <c r="J1670" s="1144"/>
      <c r="K1670" s="1140"/>
      <c r="L1670" s="1141"/>
      <c r="M1670" s="1142"/>
      <c r="N1670" s="1059"/>
    </row>
    <row r="1671" spans="1:14" s="114" customFormat="1" ht="23.25" customHeight="1">
      <c r="A1671" s="392"/>
      <c r="B1671" s="393" t="s">
        <v>91</v>
      </c>
      <c r="C1671" s="399" t="s">
        <v>37</v>
      </c>
      <c r="D1671" s="1008" t="s">
        <v>80</v>
      </c>
      <c r="E1671" s="1009"/>
      <c r="F1671" s="1008" t="s">
        <v>81</v>
      </c>
      <c r="G1671" s="1010"/>
      <c r="H1671" s="1011"/>
      <c r="I1671" s="1145" t="s">
        <v>185</v>
      </c>
      <c r="J1671" s="1146"/>
      <c r="K1671" s="1002"/>
      <c r="L1671" s="1003"/>
      <c r="M1671" s="1004"/>
      <c r="N1671" s="1059"/>
    </row>
    <row r="1672" spans="1:14" s="114" customFormat="1" ht="18.75" customHeight="1">
      <c r="A1672" s="392"/>
      <c r="B1672" s="393" t="s">
        <v>91</v>
      </c>
      <c r="C1672" s="1114" t="s">
        <v>75</v>
      </c>
      <c r="D1672" s="1115" t="s">
        <v>164</v>
      </c>
      <c r="E1672" s="1116"/>
      <c r="F1672" s="1115" t="s">
        <v>82</v>
      </c>
      <c r="G1672" s="1117"/>
      <c r="H1672" s="1118"/>
      <c r="I1672" s="971" t="s">
        <v>87</v>
      </c>
      <c r="J1672" s="972"/>
      <c r="K1672" s="972"/>
      <c r="L1672" s="972"/>
      <c r="M1672" s="973"/>
      <c r="N1672" s="1059"/>
    </row>
    <row r="1673" spans="1:14" s="114" customFormat="1" ht="18.75" customHeight="1">
      <c r="A1673" s="392"/>
      <c r="B1673" s="393" t="s">
        <v>91</v>
      </c>
      <c r="C1673" s="1119" t="s">
        <v>76</v>
      </c>
      <c r="D1673" s="1115" t="s">
        <v>165</v>
      </c>
      <c r="E1673" s="1116"/>
      <c r="F1673" s="1115" t="s">
        <v>83</v>
      </c>
      <c r="G1673" s="1117"/>
      <c r="H1673" s="1118"/>
      <c r="I1673" s="974"/>
      <c r="J1673" s="975"/>
      <c r="K1673" s="975"/>
      <c r="L1673" s="975"/>
      <c r="M1673" s="976"/>
      <c r="N1673" s="1059"/>
    </row>
    <row r="1674" spans="1:14" s="114" customFormat="1" ht="18.75" customHeight="1">
      <c r="A1674" s="392"/>
      <c r="B1674" s="393" t="s">
        <v>91</v>
      </c>
      <c r="C1674" s="1119" t="s">
        <v>78</v>
      </c>
      <c r="D1674" s="1115" t="s">
        <v>166</v>
      </c>
      <c r="E1674" s="1116"/>
      <c r="F1674" s="1115" t="s">
        <v>84</v>
      </c>
      <c r="G1674" s="1117"/>
      <c r="H1674" s="1118"/>
      <c r="I1674" s="974"/>
      <c r="J1674" s="975"/>
      <c r="K1674" s="975"/>
      <c r="L1674" s="975"/>
      <c r="M1674" s="976"/>
      <c r="N1674" s="1059"/>
    </row>
    <row r="1675" spans="1:14" s="114" customFormat="1" ht="18.75" customHeight="1">
      <c r="A1675" s="392"/>
      <c r="B1675" s="393" t="s">
        <v>91</v>
      </c>
      <c r="C1675" s="1119" t="s">
        <v>77</v>
      </c>
      <c r="D1675" s="1115" t="s">
        <v>167</v>
      </c>
      <c r="E1675" s="1116"/>
      <c r="F1675" s="1115" t="s">
        <v>169</v>
      </c>
      <c r="G1675" s="1117"/>
      <c r="H1675" s="1118"/>
      <c r="I1675" s="977"/>
      <c r="J1675" s="978"/>
      <c r="K1675" s="978"/>
      <c r="L1675" s="978"/>
      <c r="M1675" s="979"/>
      <c r="N1675" s="1059"/>
    </row>
    <row r="1676" spans="1:14" s="114" customFormat="1" ht="18.75" customHeight="1" thickBot="1">
      <c r="A1676" s="392"/>
      <c r="B1676" s="400" t="s">
        <v>91</v>
      </c>
      <c r="C1676" s="1120" t="s">
        <v>79</v>
      </c>
      <c r="D1676" s="1121" t="s">
        <v>168</v>
      </c>
      <c r="E1676" s="1122"/>
      <c r="F1676" s="1121" t="s">
        <v>85</v>
      </c>
      <c r="G1676" s="1123"/>
      <c r="H1676" s="1124"/>
      <c r="I1676" s="1132" t="s">
        <v>118</v>
      </c>
      <c r="J1676" s="1133"/>
      <c r="K1676" s="1133"/>
      <c r="L1676" s="1133"/>
      <c r="M1676" s="1134"/>
      <c r="N1676" s="1059"/>
    </row>
    <row r="1677" spans="1:14" s="114" customFormat="1" ht="11.25" customHeight="1" thickBot="1">
      <c r="A1677" s="980"/>
      <c r="B1677" s="980"/>
      <c r="C1677" s="980"/>
      <c r="D1677" s="980"/>
      <c r="E1677" s="980"/>
      <c r="F1677" s="980"/>
      <c r="G1677" s="980"/>
      <c r="H1677" s="980"/>
      <c r="I1677" s="980"/>
      <c r="J1677" s="980"/>
      <c r="K1677" s="980"/>
      <c r="L1677" s="980"/>
      <c r="M1677" s="980"/>
      <c r="N1677" s="1059"/>
    </row>
    <row r="1678" spans="1:14" s="391" customFormat="1" ht="25.5" customHeight="1" thickBot="1">
      <c r="A1678" s="403">
        <f>A1639+1</f>
        <v>44</v>
      </c>
      <c r="B1678" s="1056" t="str">
        <f>B1639</f>
        <v>Department Of Sanskrit Education, Rajasthan</v>
      </c>
      <c r="C1678" s="1057"/>
      <c r="D1678" s="1057"/>
      <c r="E1678" s="1057"/>
      <c r="F1678" s="1057"/>
      <c r="G1678" s="1057"/>
      <c r="H1678" s="1057"/>
      <c r="I1678" s="1057"/>
      <c r="J1678" s="1057"/>
      <c r="K1678" s="1057"/>
      <c r="L1678" s="1057"/>
      <c r="M1678" s="1058"/>
      <c r="N1678" s="1059"/>
    </row>
    <row r="1679" spans="1:14" ht="60" customHeight="1">
      <c r="A1679" s="15"/>
      <c r="B1679" s="1060">
        <f>IF(I1683&gt;0,CONCATENATE(C1683,I1683),0)</f>
        <v>0</v>
      </c>
      <c r="C1679" s="1062"/>
      <c r="D1679" s="1064" t="str">
        <f>Master!$E$8</f>
        <v>Govt.Sr.Sec.Sch. Raimalwada</v>
      </c>
      <c r="E1679" s="1065"/>
      <c r="F1679" s="1065"/>
      <c r="G1679" s="1065"/>
      <c r="H1679" s="1065"/>
      <c r="I1679" s="1065"/>
      <c r="J1679" s="1065"/>
      <c r="K1679" s="1065"/>
      <c r="L1679" s="1065"/>
      <c r="M1679" s="1066"/>
      <c r="N1679" s="1059"/>
    </row>
    <row r="1680" spans="1:14" ht="35.25" customHeight="1" thickBot="1">
      <c r="A1680" s="15"/>
      <c r="B1680" s="1061"/>
      <c r="C1680" s="1063"/>
      <c r="D1680" s="1067" t="str">
        <f>Master!$E$11</f>
        <v>P.S.-Bapini (Jodhpur)</v>
      </c>
      <c r="E1680" s="1067"/>
      <c r="F1680" s="1067"/>
      <c r="G1680" s="1067"/>
      <c r="H1680" s="1067"/>
      <c r="I1680" s="1067"/>
      <c r="J1680" s="1067"/>
      <c r="K1680" s="1067"/>
      <c r="L1680" s="1067"/>
      <c r="M1680" s="1068"/>
      <c r="N1680" s="1059"/>
    </row>
    <row r="1681" spans="1:14" ht="31.5" customHeight="1">
      <c r="A1681" s="15"/>
      <c r="B1681" s="402"/>
      <c r="C1681" s="1069" t="s">
        <v>60</v>
      </c>
      <c r="D1681" s="1070"/>
      <c r="E1681" s="1070"/>
      <c r="F1681" s="1070"/>
      <c r="G1681" s="1070"/>
      <c r="H1681" s="1070"/>
      <c r="I1681" s="1071"/>
      <c r="J1681" s="1072" t="s">
        <v>88</v>
      </c>
      <c r="K1681" s="1072"/>
      <c r="L1681" s="1073">
        <f>Master!$E$14</f>
        <v>810000000</v>
      </c>
      <c r="M1681" s="1074"/>
      <c r="N1681" s="1059"/>
    </row>
    <row r="1682" spans="1:14" ht="18" customHeight="1" thickBot="1">
      <c r="A1682" s="15"/>
      <c r="B1682" s="188"/>
      <c r="C1682" s="1069"/>
      <c r="D1682" s="1070"/>
      <c r="E1682" s="1070"/>
      <c r="F1682" s="1070"/>
      <c r="G1682" s="1070"/>
      <c r="H1682" s="1070"/>
      <c r="I1682" s="1071"/>
      <c r="J1682" s="1075" t="s">
        <v>61</v>
      </c>
      <c r="K1682" s="1076"/>
      <c r="L1682" s="1079" t="str">
        <f>Master!$E$6</f>
        <v>2022-23</v>
      </c>
      <c r="M1682" s="1080"/>
      <c r="N1682" s="1059"/>
    </row>
    <row r="1683" spans="1:14" ht="20.25" customHeight="1" thickBot="1">
      <c r="A1683" s="15"/>
      <c r="B1683" s="188"/>
      <c r="C1683" s="1160" t="s">
        <v>119</v>
      </c>
      <c r="D1683" s="1161"/>
      <c r="E1683" s="1161"/>
      <c r="F1683" s="1161"/>
      <c r="G1683" s="1161"/>
      <c r="H1683" s="1161"/>
      <c r="I1683" s="1162">
        <f>VLOOKUP($A1678,'Result Entry'!$B$9:$F$108,5,0)</f>
        <v>0</v>
      </c>
      <c r="J1683" s="1077"/>
      <c r="K1683" s="1078"/>
      <c r="L1683" s="1081"/>
      <c r="M1683" s="1082"/>
      <c r="N1683" s="1059"/>
    </row>
    <row r="1684" spans="1:14" s="114" customFormat="1" ht="19.5" customHeight="1">
      <c r="A1684" s="392"/>
      <c r="B1684" s="393" t="s">
        <v>91</v>
      </c>
      <c r="C1684" s="1090" t="s">
        <v>21</v>
      </c>
      <c r="D1684" s="1091"/>
      <c r="E1684" s="1091"/>
      <c r="F1684" s="1092"/>
      <c r="G1684" s="1093" t="s">
        <v>1</v>
      </c>
      <c r="H1684" s="1094">
        <f>VLOOKUP($A1678,'Result Entry'!$B$9:$EQ$108,3,0)</f>
        <v>0</v>
      </c>
      <c r="I1684" s="1094"/>
      <c r="J1684" s="1094"/>
      <c r="K1684" s="1094"/>
      <c r="L1684" s="1094"/>
      <c r="M1684" s="1095"/>
      <c r="N1684" s="1059"/>
    </row>
    <row r="1685" spans="1:14" s="114" customFormat="1" ht="19.5" customHeight="1">
      <c r="A1685" s="392"/>
      <c r="B1685" s="393" t="s">
        <v>91</v>
      </c>
      <c r="C1685" s="1096" t="s">
        <v>23</v>
      </c>
      <c r="D1685" s="1097"/>
      <c r="E1685" s="1097"/>
      <c r="F1685" s="1098"/>
      <c r="G1685" s="1099" t="s">
        <v>1</v>
      </c>
      <c r="H1685" s="1100">
        <f>VLOOKUP($A1678,'Result Entry'!$B$9:$EQ$108,6,0)</f>
        <v>0</v>
      </c>
      <c r="I1685" s="1100"/>
      <c r="J1685" s="1100"/>
      <c r="K1685" s="1100"/>
      <c r="L1685" s="1100"/>
      <c r="M1685" s="1101"/>
      <c r="N1685" s="1059"/>
    </row>
    <row r="1686" spans="1:14" s="114" customFormat="1" ht="19.5" customHeight="1">
      <c r="A1686" s="392"/>
      <c r="B1686" s="393" t="s">
        <v>91</v>
      </c>
      <c r="C1686" s="1096" t="s">
        <v>24</v>
      </c>
      <c r="D1686" s="1097"/>
      <c r="E1686" s="1097"/>
      <c r="F1686" s="1098"/>
      <c r="G1686" s="1099" t="s">
        <v>1</v>
      </c>
      <c r="H1686" s="1100">
        <f>VLOOKUP($A1678,'Result Entry'!$B$9:$EQ$108,7,0)</f>
        <v>0</v>
      </c>
      <c r="I1686" s="1100"/>
      <c r="J1686" s="1100"/>
      <c r="K1686" s="1100"/>
      <c r="L1686" s="1100"/>
      <c r="M1686" s="1101"/>
      <c r="N1686" s="1059"/>
    </row>
    <row r="1687" spans="1:14" s="114" customFormat="1" ht="19.5" customHeight="1">
      <c r="A1687" s="392"/>
      <c r="B1687" s="393" t="s">
        <v>91</v>
      </c>
      <c r="C1687" s="1096" t="s">
        <v>62</v>
      </c>
      <c r="D1687" s="1097"/>
      <c r="E1687" s="1097"/>
      <c r="F1687" s="1098"/>
      <c r="G1687" s="1099" t="s">
        <v>1</v>
      </c>
      <c r="H1687" s="1100">
        <f>VLOOKUP($A1678,'Result Entry'!$B$9:$EQ$108,8,0)</f>
        <v>0</v>
      </c>
      <c r="I1687" s="1100"/>
      <c r="J1687" s="1100"/>
      <c r="K1687" s="1100"/>
      <c r="L1687" s="1100"/>
      <c r="M1687" s="1101"/>
      <c r="N1687" s="1059"/>
    </row>
    <row r="1688" spans="1:14" s="114" customFormat="1" ht="19.5" customHeight="1">
      <c r="A1688" s="392"/>
      <c r="B1688" s="393" t="s">
        <v>91</v>
      </c>
      <c r="C1688" s="1096" t="s">
        <v>63</v>
      </c>
      <c r="D1688" s="1097"/>
      <c r="E1688" s="1097"/>
      <c r="F1688" s="1098"/>
      <c r="G1688" s="1099" t="s">
        <v>1</v>
      </c>
      <c r="H1688" s="1102" t="str">
        <f>CONCATENATE('Result Entry'!$F$4,'Result Entry'!$I$4)</f>
        <v>2(A)</v>
      </c>
      <c r="I1688" s="1100"/>
      <c r="J1688" s="1100"/>
      <c r="K1688" s="1100"/>
      <c r="L1688" s="1100"/>
      <c r="M1688" s="1101"/>
      <c r="N1688" s="1059"/>
    </row>
    <row r="1689" spans="1:14" s="114" customFormat="1" ht="19.5" customHeight="1" thickBot="1">
      <c r="A1689" s="392"/>
      <c r="B1689" s="393" t="s">
        <v>91</v>
      </c>
      <c r="C1689" s="1103" t="s">
        <v>26</v>
      </c>
      <c r="D1689" s="1104"/>
      <c r="E1689" s="1104"/>
      <c r="F1689" s="1105"/>
      <c r="G1689" s="1106" t="s">
        <v>1</v>
      </c>
      <c r="H1689" s="1107">
        <f>VLOOKUP($A1678,'Result Entry'!$B$9:$EQ$108,9,0)</f>
        <v>0</v>
      </c>
      <c r="I1689" s="1107"/>
      <c r="J1689" s="1107"/>
      <c r="K1689" s="1107"/>
      <c r="L1689" s="1107"/>
      <c r="M1689" s="1108"/>
      <c r="N1689" s="1059"/>
    </row>
    <row r="1690" spans="1:14" s="114" customFormat="1" ht="37.5" customHeight="1">
      <c r="A1690" s="392"/>
      <c r="B1690" s="394" t="s">
        <v>91</v>
      </c>
      <c r="C1690" s="1005" t="s">
        <v>64</v>
      </c>
      <c r="D1690" s="1038"/>
      <c r="E1690" s="498" t="str">
        <f>'Result Entry'!$K$6</f>
        <v>First Test</v>
      </c>
      <c r="F1690" s="499" t="str">
        <f>'Result Entry'!$L$6</f>
        <v>Second Test</v>
      </c>
      <c r="G1690" s="499" t="str">
        <f>'Result Entry'!$M$6</f>
        <v>Third Test</v>
      </c>
      <c r="H1690" s="1083" t="s">
        <v>65</v>
      </c>
      <c r="I1690" s="1085" t="s">
        <v>183</v>
      </c>
      <c r="J1690" s="493" t="s">
        <v>32</v>
      </c>
      <c r="K1690" s="1039" t="s">
        <v>112</v>
      </c>
      <c r="L1690" s="1040"/>
      <c r="M1690" s="1084" t="s">
        <v>113</v>
      </c>
      <c r="N1690" s="1059"/>
    </row>
    <row r="1691" spans="1:14" s="114" customFormat="1" ht="22.5" customHeight="1" thickBot="1">
      <c r="A1691" s="392"/>
      <c r="B1691" s="394" t="s">
        <v>91</v>
      </c>
      <c r="C1691" s="1041" t="s">
        <v>66</v>
      </c>
      <c r="D1691" s="1042"/>
      <c r="E1691" s="504">
        <f>'Result Entry'!$K$7</f>
        <v>10</v>
      </c>
      <c r="F1691" s="505">
        <f>'Result Entry'!$L$7</f>
        <v>10</v>
      </c>
      <c r="G1691" s="545">
        <f>'Result Entry'!$M$7</f>
        <v>10</v>
      </c>
      <c r="H1691" s="506">
        <f>'Result Entry'!$R$7</f>
        <v>70</v>
      </c>
      <c r="I1691" s="507">
        <f>SUM(E1691:H1691)</f>
        <v>100</v>
      </c>
      <c r="J1691" s="508">
        <f>'Result Entry'!$V$7</f>
        <v>100</v>
      </c>
      <c r="K1691" s="1043">
        <f>I1691+J1691</f>
        <v>200</v>
      </c>
      <c r="L1691" s="1044"/>
      <c r="M1691" s="1086" t="s">
        <v>36</v>
      </c>
      <c r="N1691" s="1059"/>
    </row>
    <row r="1692" spans="1:14" s="114" customFormat="1" ht="22.5" customHeight="1">
      <c r="A1692" s="392"/>
      <c r="B1692" s="394" t="s">
        <v>91</v>
      </c>
      <c r="C1692" s="1045" t="str">
        <f>'Result Entry'!$K$3</f>
        <v>Hindi</v>
      </c>
      <c r="D1692" s="1046"/>
      <c r="E1692" s="500">
        <f>IF(OR(C1692="",$I1683="NSO"),"",VLOOKUP($A1678,'Result Entry'!$B$9:$EQ$108,10,0))</f>
        <v>0</v>
      </c>
      <c r="F1692" s="501">
        <f>IF(OR(C1692="",$I1683="NSO"),"",VLOOKUP($A1678,'Result Entry'!$B$9:$EQ$108,11,0))</f>
        <v>0</v>
      </c>
      <c r="G1692" s="544">
        <f>IF(OR(C1692="",$I1683="NSO"),"",VLOOKUP($A1678,'Result Entry'!$B$9:$EQ$108,12,0))</f>
        <v>0</v>
      </c>
      <c r="H1692" s="494">
        <f>IF(OR(C1692="",$I1683="NSO"),"",VLOOKUP($A1678,'Result Entry'!$B$9:$EQ$108,17,0))</f>
        <v>0</v>
      </c>
      <c r="I1692" s="395">
        <f t="shared" ref="I1692:I1696" si="129">SUM(E1692:H1692)</f>
        <v>0</v>
      </c>
      <c r="J1692" s="495">
        <f>IF(OR(C1692="",$I1683="NSO"),"",VLOOKUP($A1678,'Result Entry'!$B$9:$EQ$108,21,0))</f>
        <v>0</v>
      </c>
      <c r="K1692" s="1047">
        <f>SUM(I1692,J1692)</f>
        <v>0</v>
      </c>
      <c r="L1692" s="1048"/>
      <c r="M1692" s="396" t="str">
        <f>IF(OR(C1692="",$I1683="NSO"),"",VLOOKUP($A1678,'Result Entry'!$B$9:$EQ$108,24,0))</f>
        <v/>
      </c>
      <c r="N1692" s="1059"/>
    </row>
    <row r="1693" spans="1:14" s="114" customFormat="1" ht="22.5" customHeight="1">
      <c r="A1693" s="392"/>
      <c r="B1693" s="394" t="s">
        <v>91</v>
      </c>
      <c r="C1693" s="990" t="str">
        <f>'Result Entry'!$Z$3</f>
        <v>Mathematics</v>
      </c>
      <c r="D1693" s="1049"/>
      <c r="E1693" s="502">
        <f>IF(OR(C1693="",$I1683="NSO"),"",VLOOKUP($A1678,'Result Entry'!$B$9:$EQ$108,25,0))</f>
        <v>0</v>
      </c>
      <c r="F1693" s="503">
        <f>IF(OR(C1693="",$I1683="NSO"),"",VLOOKUP($A1678,'Result Entry'!$B$9:$EQ$108,26,0))</f>
        <v>0</v>
      </c>
      <c r="G1693" s="542">
        <f>IF(OR(C1693="",$I1683="NSO"),"",VLOOKUP($A1678,'Result Entry'!$B$9:$EQ$108,27,0))</f>
        <v>0</v>
      </c>
      <c r="H1693" s="494">
        <f>IF(OR(C1693="",$I1683="NSO"),"",VLOOKUP($A1678,'Result Entry'!$B$9:$EQ$108,32,0))</f>
        <v>0</v>
      </c>
      <c r="I1693" s="395">
        <f t="shared" si="129"/>
        <v>0</v>
      </c>
      <c r="J1693" s="495">
        <f>IF(OR(C1693="",$I1683="NSO"),"",VLOOKUP($A1678,'Result Entry'!$B$9:$EQ$108,36,0))</f>
        <v>0</v>
      </c>
      <c r="K1693" s="1050">
        <f t="shared" ref="K1693:K1698" si="130">SUM(I1693,J1693)</f>
        <v>0</v>
      </c>
      <c r="L1693" s="1051"/>
      <c r="M1693" s="396" t="str">
        <f>IF(OR(C1693="",$I1683="NSO"),"",VLOOKUP($A1678,'Result Entry'!$B$9:$EQ$108,39,0))</f>
        <v/>
      </c>
      <c r="N1693" s="1059"/>
    </row>
    <row r="1694" spans="1:14" s="114" customFormat="1" ht="22.5" customHeight="1" thickBot="1">
      <c r="A1694" s="392"/>
      <c r="B1694" s="394" t="s">
        <v>91</v>
      </c>
      <c r="C1694" s="1052" t="str">
        <f>'Result Entry'!$BD$3</f>
        <v>Env. Study</v>
      </c>
      <c r="D1694" s="1053"/>
      <c r="E1694" s="509">
        <f>IF(OR(C1694="",$I1683="NSO"),"",VLOOKUP($A1678,'Result Entry'!$B$9:$EQ$108,55,0))</f>
        <v>0</v>
      </c>
      <c r="F1694" s="510">
        <f>IF(OR(C1694="",$I1683="NSO"),"",VLOOKUP($A1678,'Result Entry'!$B$9:$EQ$108,56,0))</f>
        <v>0</v>
      </c>
      <c r="G1694" s="511">
        <f>IF(OR(C1694="",$I1683="NSO"),"",VLOOKUP($A1678,'Result Entry'!$B$9:$EQ$108,57,0))</f>
        <v>0</v>
      </c>
      <c r="H1694" s="512">
        <f>IF(OR(C1692="",$I1683="NSO"),"",VLOOKUP($A1678,'Result Entry'!$B$9:$EQ$108,62,0))</f>
        <v>0</v>
      </c>
      <c r="I1694" s="513">
        <f t="shared" si="129"/>
        <v>0</v>
      </c>
      <c r="J1694" s="514">
        <f>IF(OR(C1693="",$I1683="NSO"),"",VLOOKUP($A1678,'Result Entry'!$B$9:$EQ$108,66,0))</f>
        <v>0</v>
      </c>
      <c r="K1694" s="1054">
        <f t="shared" si="130"/>
        <v>0</v>
      </c>
      <c r="L1694" s="1055"/>
      <c r="M1694" s="515" t="str">
        <f>IF(OR(C1693="",$I1683="NSO"),"",VLOOKUP($A1678,'Result Entry'!$B$9:$EQ$108,69,0))</f>
        <v/>
      </c>
      <c r="N1694" s="1059"/>
    </row>
    <row r="1695" spans="1:14" s="114" customFormat="1" ht="22.5" customHeight="1">
      <c r="A1695" s="392"/>
      <c r="B1695" s="394" t="s">
        <v>91</v>
      </c>
      <c r="C1695" s="1016" t="s">
        <v>66</v>
      </c>
      <c r="D1695" s="1017"/>
      <c r="E1695" s="519">
        <f>'Result Entry'!$AO$7</f>
        <v>5</v>
      </c>
      <c r="F1695" s="520">
        <f>'Result Entry'!$AP$7</f>
        <v>5</v>
      </c>
      <c r="G1695" s="541">
        <f>'Result Entry'!$AQ$7</f>
        <v>5</v>
      </c>
      <c r="H1695" s="521">
        <f>'Result Entry'!$AV$7</f>
        <v>35</v>
      </c>
      <c r="I1695" s="522">
        <f t="shared" si="129"/>
        <v>50</v>
      </c>
      <c r="J1695" s="523">
        <f>'Result Entry'!$AZ$7</f>
        <v>50</v>
      </c>
      <c r="K1695" s="1018">
        <f t="shared" si="130"/>
        <v>100</v>
      </c>
      <c r="L1695" s="1019"/>
      <c r="M1695" s="1087" t="s">
        <v>36</v>
      </c>
      <c r="N1695" s="1059"/>
    </row>
    <row r="1696" spans="1:14" s="114" customFormat="1" ht="22.5" customHeight="1" thickBot="1">
      <c r="A1696" s="392"/>
      <c r="B1696" s="394" t="s">
        <v>91</v>
      </c>
      <c r="C1696" s="1012" t="str">
        <f>'Result Entry'!$AO$3</f>
        <v>English</v>
      </c>
      <c r="D1696" s="1013"/>
      <c r="E1696" s="517">
        <f>IF(OR(C1696="",$I1683="NSO"),"",VLOOKUP($A1678,'Result Entry'!$B$9:$EQ$108,40,0))</f>
        <v>0</v>
      </c>
      <c r="F1696" s="518">
        <f>IF(OR(C1696="",$I1683="NSO"),"",VLOOKUP($A1678,'Result Entry'!$B$9:$EQ$108,41,0))</f>
        <v>0</v>
      </c>
      <c r="G1696" s="546">
        <f>IF(OR(C1696="",$I1683="NSO"),"",VLOOKUP($A1678,'Result Entry'!$B$9:$EQ$108,42,0))</f>
        <v>0</v>
      </c>
      <c r="H1696" s="401">
        <f>IF(OR(C1696="",$I1683="NSO"),"",VLOOKUP($A1678,'Result Entry'!$B$9:$EQ$108,47,0))</f>
        <v>0</v>
      </c>
      <c r="I1696" s="496">
        <f t="shared" si="129"/>
        <v>0</v>
      </c>
      <c r="J1696" s="497">
        <f>IF(OR(C1696="",$I1683="NSO"),"",VLOOKUP($A1678,'Result Entry'!$B$9:$EQ$108,51,0))</f>
        <v>0</v>
      </c>
      <c r="K1696" s="1014">
        <f t="shared" si="130"/>
        <v>0</v>
      </c>
      <c r="L1696" s="1015"/>
      <c r="M1696" s="516" t="str">
        <f>IF(OR(C1696="",$I1683="NSO"),"",VLOOKUP($A1678,'Result Entry'!$B$9:$EQ$108,54,0))</f>
        <v/>
      </c>
      <c r="N1696" s="1059"/>
    </row>
    <row r="1697" spans="1:14" s="114" customFormat="1" ht="22.5" customHeight="1">
      <c r="A1697" s="392"/>
      <c r="B1697" s="394" t="s">
        <v>91</v>
      </c>
      <c r="C1697" s="1016" t="s">
        <v>66</v>
      </c>
      <c r="D1697" s="1017"/>
      <c r="E1697" s="519">
        <f>'Result Entry'!$BS$7</f>
        <v>10</v>
      </c>
      <c r="F1697" s="520">
        <f>'Result Entry'!$BT$7</f>
        <v>10</v>
      </c>
      <c r="G1697" s="541">
        <f>'Result Entry'!$BU$7</f>
        <v>10</v>
      </c>
      <c r="H1697" s="521">
        <f>'Result Entry'!$BZ$7</f>
        <v>70</v>
      </c>
      <c r="I1697" s="522">
        <f>SUM(E1697:H1697)</f>
        <v>100</v>
      </c>
      <c r="J1697" s="523">
        <f>'Result Entry'!$CD$7</f>
        <v>100</v>
      </c>
      <c r="K1697" s="1018">
        <f t="shared" si="130"/>
        <v>200</v>
      </c>
      <c r="L1697" s="1019"/>
      <c r="M1697" s="1087" t="s">
        <v>36</v>
      </c>
      <c r="N1697" s="1059"/>
    </row>
    <row r="1698" spans="1:14" s="114" customFormat="1" ht="22.5" customHeight="1" thickBot="1">
      <c r="A1698" s="392"/>
      <c r="B1698" s="394" t="s">
        <v>91</v>
      </c>
      <c r="C1698" s="1012" t="str">
        <f>'Result Entry'!$BS$3</f>
        <v>Sanskrit/Urdu</v>
      </c>
      <c r="D1698" s="1013"/>
      <c r="E1698" s="517">
        <f>IF(OR(C1698="",$I1683="NSO"),"",VLOOKUP($A1678,'Result Entry'!$B$9:$EQ$108,70,0))</f>
        <v>0</v>
      </c>
      <c r="F1698" s="518">
        <f>IF(OR(C1698="",$I1683="NSO"),"",VLOOKUP($A1678,'Result Entry'!$B$9:$EQ$108,71,0))</f>
        <v>0</v>
      </c>
      <c r="G1698" s="546">
        <f>IF(OR(C1698="",$I1683="NSO"),"",VLOOKUP($A1678,'Result Entry'!$B$9:$EQ$108,72,0))</f>
        <v>0</v>
      </c>
      <c r="H1698" s="401">
        <f>IF(OR(C1698="",$I1683="NSO"),"",VLOOKUP($A1678,'Result Entry'!$B$9:$EQ$108,77,0))</f>
        <v>0</v>
      </c>
      <c r="I1698" s="496">
        <f t="shared" ref="I1698" si="131">SUM(E1698:H1698)</f>
        <v>0</v>
      </c>
      <c r="J1698" s="497">
        <f>IF(OR(C1698="",$I1683="NSO"),"",VLOOKUP($A1678,'Result Entry'!$B$9:$EQ$108,81,0))</f>
        <v>0</v>
      </c>
      <c r="K1698" s="1014">
        <f t="shared" si="130"/>
        <v>0</v>
      </c>
      <c r="L1698" s="1015"/>
      <c r="M1698" s="516" t="str">
        <f>IF(OR(C1698="",$I1683="NSO"),"",VLOOKUP($A1678,'Result Entry'!$B$9:$EQ$108,84,0))</f>
        <v/>
      </c>
      <c r="N1698" s="1059"/>
    </row>
    <row r="1699" spans="1:14" s="114" customFormat="1" ht="14.25" customHeight="1" thickBot="1">
      <c r="A1699" s="392"/>
      <c r="B1699" s="394" t="s">
        <v>91</v>
      </c>
      <c r="C1699" s="1020"/>
      <c r="D1699" s="1021"/>
      <c r="E1699" s="1021"/>
      <c r="F1699" s="1021"/>
      <c r="G1699" s="1021"/>
      <c r="H1699" s="1021"/>
      <c r="I1699" s="1021"/>
      <c r="J1699" s="1021"/>
      <c r="K1699" s="1021"/>
      <c r="L1699" s="1021"/>
      <c r="M1699" s="1022"/>
      <c r="N1699" s="1059"/>
    </row>
    <row r="1700" spans="1:14" s="114" customFormat="1" ht="39" customHeight="1">
      <c r="A1700" s="392"/>
      <c r="B1700" s="394" t="s">
        <v>91</v>
      </c>
      <c r="C1700" s="1023" t="s">
        <v>114</v>
      </c>
      <c r="D1700" s="1024"/>
      <c r="E1700" s="1025"/>
      <c r="F1700" s="1029" t="s">
        <v>115</v>
      </c>
      <c r="G1700" s="1029"/>
      <c r="H1700" s="1030" t="s">
        <v>116</v>
      </c>
      <c r="I1700" s="1031"/>
      <c r="J1700" s="397" t="s">
        <v>51</v>
      </c>
      <c r="K1700" s="524" t="s">
        <v>117</v>
      </c>
      <c r="L1700" s="543" t="s">
        <v>49</v>
      </c>
      <c r="M1700" s="1089" t="s">
        <v>53</v>
      </c>
      <c r="N1700" s="1059"/>
    </row>
    <row r="1701" spans="1:14" s="114" customFormat="1" ht="18.75" customHeight="1" thickBot="1">
      <c r="A1701" s="392"/>
      <c r="B1701" s="394" t="s">
        <v>91</v>
      </c>
      <c r="C1701" s="1026"/>
      <c r="D1701" s="1027"/>
      <c r="E1701" s="1028"/>
      <c r="F1701" s="1109">
        <f>IF(OR($I1683="",$I1683="NSO"),"",VLOOKUP($A1678,'Result Entry'!$B$9:$EQ$108,120,0))</f>
        <v>900</v>
      </c>
      <c r="G1701" s="1110"/>
      <c r="H1701" s="1109">
        <f>IF(OR($I1683="",$I1683="NSO"),"",VLOOKUP($A1678,'Result Entry'!$B$9:$EQ$108,121,0))</f>
        <v>0</v>
      </c>
      <c r="I1701" s="1110"/>
      <c r="J1701" s="1111">
        <f>IF(OR($I1683="",$I1683="NSO"),"",VLOOKUP($A1678,'Result Entry'!$B$9:$EQ$108,122,0))</f>
        <v>0</v>
      </c>
      <c r="K1701" s="1112" t="str">
        <f>IF(OR($I1683="",$I1683="NSO"),"",VLOOKUP($A1678,'Result Entry'!$B$9:$EQ$108,123,0))</f>
        <v/>
      </c>
      <c r="L1701" s="1088" t="str">
        <f>IF(OR($I1683="",$I1683="NSO"),"",VLOOKUP($A1678,'Result Entry'!$B$9:$EQ$108,124,0))</f>
        <v/>
      </c>
      <c r="M1701" s="1113" t="str">
        <f>IF(OR($I1683="",$I1683="NSO"),"",VLOOKUP($A1678,'Result Entry'!$B$9:$EQ$108,126,0))</f>
        <v/>
      </c>
      <c r="N1701" s="1059"/>
    </row>
    <row r="1702" spans="1:14" s="114" customFormat="1" ht="18.75" customHeight="1" thickBot="1">
      <c r="A1702" s="392"/>
      <c r="B1702" s="393" t="s">
        <v>91</v>
      </c>
      <c r="C1702" s="1032"/>
      <c r="D1702" s="1033"/>
      <c r="E1702" s="1033"/>
      <c r="F1702" s="1033"/>
      <c r="G1702" s="1033"/>
      <c r="H1702" s="1034"/>
      <c r="I1702" s="1150" t="s">
        <v>71</v>
      </c>
      <c r="J1702" s="1151"/>
      <c r="K1702" s="1152">
        <f>IF(OR($I1683="",$I1683="NSO"),"",VLOOKUP($A1678,'Result Entry'!$B$9:$EQ$108,117,0))</f>
        <v>0</v>
      </c>
      <c r="L1702" s="1153" t="s">
        <v>90</v>
      </c>
      <c r="M1702" s="1154"/>
      <c r="N1702" s="1059"/>
    </row>
    <row r="1703" spans="1:14" s="114" customFormat="1" ht="18.75" customHeight="1" thickBot="1">
      <c r="A1703" s="392"/>
      <c r="B1703" s="393" t="s">
        <v>91</v>
      </c>
      <c r="C1703" s="1035" t="s">
        <v>70</v>
      </c>
      <c r="D1703" s="1036"/>
      <c r="E1703" s="1036"/>
      <c r="F1703" s="1036"/>
      <c r="G1703" s="1036"/>
      <c r="H1703" s="1037"/>
      <c r="I1703" s="1155" t="s">
        <v>72</v>
      </c>
      <c r="J1703" s="1156"/>
      <c r="K1703" s="1157">
        <f>IF(OR($I1683="",$I1683="NSO"),"",VLOOKUP($A1678,'Result Entry'!$B$9:$EQ$108,118,0))</f>
        <v>0</v>
      </c>
      <c r="L1703" s="1158" t="str">
        <f>IF(OR($I1683="",$I1683="NSO"),"",VLOOKUP($A1678,'Result Entry'!$B$9:$EQ$108,119,0))</f>
        <v/>
      </c>
      <c r="M1703" s="1159"/>
      <c r="N1703" s="1059"/>
    </row>
    <row r="1704" spans="1:14" s="114" customFormat="1" ht="18.75" customHeight="1" thickBot="1">
      <c r="A1704" s="392"/>
      <c r="B1704" s="393" t="s">
        <v>91</v>
      </c>
      <c r="C1704" s="981" t="s">
        <v>64</v>
      </c>
      <c r="D1704" s="982"/>
      <c r="E1704" s="983"/>
      <c r="F1704" s="984" t="s">
        <v>67</v>
      </c>
      <c r="G1704" s="985"/>
      <c r="H1704" s="398" t="s">
        <v>57</v>
      </c>
      <c r="I1704" s="986" t="s">
        <v>73</v>
      </c>
      <c r="J1704" s="987"/>
      <c r="K1704" s="988">
        <f>IF(OR($I1683="",$I1683="NSO"),"",VLOOKUP($A1678,'Result Entry'!$B$9:$EQ$108,127,0))</f>
        <v>0</v>
      </c>
      <c r="L1704" s="988"/>
      <c r="M1704" s="989"/>
      <c r="N1704" s="1059"/>
    </row>
    <row r="1705" spans="1:14" s="114" customFormat="1" ht="18.75" customHeight="1">
      <c r="A1705" s="392"/>
      <c r="B1705" s="393" t="s">
        <v>91</v>
      </c>
      <c r="C1705" s="1096" t="str">
        <f>'Result Entry'!$CH$3</f>
        <v>WORK EXP.</v>
      </c>
      <c r="D1705" s="1097"/>
      <c r="E1705" s="1125"/>
      <c r="F1705" s="1115" t="str">
        <f>IF(OR(C1705="",$I1683="NSO"),"",VLOOKUP($A1678,'Result Entry'!$B$9:$EQ$108,134,0))</f>
        <v>0/100</v>
      </c>
      <c r="G1705" s="1125"/>
      <c r="H1705" s="1126" t="str">
        <f>IF(OR(C1705="",$I1683="NSO"),"",VLOOKUP($A1678,'Result Entry'!$B$9:$EQ$108,92,0))</f>
        <v/>
      </c>
      <c r="I1705" s="991" t="s">
        <v>93</v>
      </c>
      <c r="J1705" s="992"/>
      <c r="K1705" s="993">
        <f>'Result Entry'!$U$2</f>
        <v>45070</v>
      </c>
      <c r="L1705" s="994"/>
      <c r="M1705" s="995"/>
      <c r="N1705" s="1059"/>
    </row>
    <row r="1706" spans="1:14" s="114" customFormat="1" ht="18.75" customHeight="1">
      <c r="A1706" s="392"/>
      <c r="B1706" s="393" t="s">
        <v>91</v>
      </c>
      <c r="C1706" s="1096" t="str">
        <f>'Result Entry'!$CP$3</f>
        <v>ART EDU.</v>
      </c>
      <c r="D1706" s="1097"/>
      <c r="E1706" s="1125"/>
      <c r="F1706" s="1115" t="str">
        <f>IF(OR(C1706="",$I1683="NSO"),"",VLOOKUP($A1678,'Result Entry'!$B$9:$EQ$108,138,0))</f>
        <v>0/100</v>
      </c>
      <c r="G1706" s="1125"/>
      <c r="H1706" s="1127" t="str">
        <f>IF(OR(C1706="",$I1683="NSO"),"",VLOOKUP($A1678,'Result Entry'!$B$9:$EQ$108,100,0))</f>
        <v/>
      </c>
      <c r="I1706" s="996"/>
      <c r="J1706" s="997"/>
      <c r="K1706" s="997"/>
      <c r="L1706" s="997"/>
      <c r="M1706" s="998"/>
      <c r="N1706" s="1059"/>
    </row>
    <row r="1707" spans="1:14" s="114" customFormat="1" ht="18.75" customHeight="1">
      <c r="A1707" s="392"/>
      <c r="B1707" s="393"/>
      <c r="C1707" s="1096" t="str">
        <f>'Result Entry'!$CX$3</f>
        <v>H&amp;P. EDU.</v>
      </c>
      <c r="D1707" s="1097"/>
      <c r="E1707" s="1125"/>
      <c r="F1707" s="1115" t="str">
        <f>IF(OR(C1707="",$I1683="NSO"),"",VLOOKUP($A1678,'Result Entry'!$B$9:$EQ$108,142,0))</f>
        <v>0/100</v>
      </c>
      <c r="G1707" s="1125"/>
      <c r="H1707" s="1127" t="str">
        <f>IF(OR(C1707="",$I1683="NSO"),"",VLOOKUP($A1678,'Result Entry'!$B$9:$EQ$108,108,0))</f>
        <v/>
      </c>
      <c r="I1707" s="999"/>
      <c r="J1707" s="1000"/>
      <c r="K1707" s="1000"/>
      <c r="L1707" s="1000"/>
      <c r="M1707" s="1001"/>
      <c r="N1707" s="1059"/>
    </row>
    <row r="1708" spans="1:14" s="114" customFormat="1" ht="23.25" customHeight="1" thickBot="1">
      <c r="A1708" s="392"/>
      <c r="B1708" s="393" t="s">
        <v>91</v>
      </c>
      <c r="C1708" s="1128">
        <f>'Result Entry'!$DF$3</f>
        <v>0</v>
      </c>
      <c r="D1708" s="1129"/>
      <c r="E1708" s="1130"/>
      <c r="F1708" s="1115" t="str">
        <f>IF(OR(C1708="",$I1683="NSO"),"",VLOOKUP($A1678,'Result Entry'!$B$9:$EQ$108,146,0))</f>
        <v>0/0</v>
      </c>
      <c r="G1708" s="1125"/>
      <c r="H1708" s="1131" t="str">
        <f>IF(OR(C1708="",$I1683="NSO"),"",VLOOKUP($A1678,'Result Entry'!$B$9:$EQ$108,116,0))</f>
        <v/>
      </c>
      <c r="I1708" s="1135" t="s">
        <v>86</v>
      </c>
      <c r="J1708" s="1136"/>
      <c r="K1708" s="1137"/>
      <c r="L1708" s="1138"/>
      <c r="M1708" s="1139"/>
      <c r="N1708" s="1059"/>
    </row>
    <row r="1709" spans="1:14" s="114" customFormat="1" ht="23.25" customHeight="1">
      <c r="A1709" s="392"/>
      <c r="B1709" s="393" t="s">
        <v>91</v>
      </c>
      <c r="C1709" s="1005" t="s">
        <v>74</v>
      </c>
      <c r="D1709" s="1006"/>
      <c r="E1709" s="1006"/>
      <c r="F1709" s="1006"/>
      <c r="G1709" s="1006"/>
      <c r="H1709" s="1007"/>
      <c r="I1709" s="1143" t="s">
        <v>184</v>
      </c>
      <c r="J1709" s="1144"/>
      <c r="K1709" s="1140"/>
      <c r="L1709" s="1141"/>
      <c r="M1709" s="1142"/>
      <c r="N1709" s="1059"/>
    </row>
    <row r="1710" spans="1:14" s="114" customFormat="1" ht="23.25" customHeight="1">
      <c r="A1710" s="392"/>
      <c r="B1710" s="393" t="s">
        <v>91</v>
      </c>
      <c r="C1710" s="399" t="s">
        <v>37</v>
      </c>
      <c r="D1710" s="1008" t="s">
        <v>80</v>
      </c>
      <c r="E1710" s="1009"/>
      <c r="F1710" s="1008" t="s">
        <v>81</v>
      </c>
      <c r="G1710" s="1010"/>
      <c r="H1710" s="1011"/>
      <c r="I1710" s="1145" t="s">
        <v>185</v>
      </c>
      <c r="J1710" s="1146"/>
      <c r="K1710" s="1002"/>
      <c r="L1710" s="1003"/>
      <c r="M1710" s="1004"/>
      <c r="N1710" s="1059"/>
    </row>
    <row r="1711" spans="1:14" s="114" customFormat="1" ht="18.75" customHeight="1">
      <c r="A1711" s="392"/>
      <c r="B1711" s="393" t="s">
        <v>91</v>
      </c>
      <c r="C1711" s="1114" t="s">
        <v>75</v>
      </c>
      <c r="D1711" s="1115" t="s">
        <v>164</v>
      </c>
      <c r="E1711" s="1116"/>
      <c r="F1711" s="1115" t="s">
        <v>82</v>
      </c>
      <c r="G1711" s="1117"/>
      <c r="H1711" s="1118"/>
      <c r="I1711" s="971" t="s">
        <v>87</v>
      </c>
      <c r="J1711" s="972"/>
      <c r="K1711" s="972"/>
      <c r="L1711" s="972"/>
      <c r="M1711" s="973"/>
      <c r="N1711" s="1059"/>
    </row>
    <row r="1712" spans="1:14" s="114" customFormat="1" ht="18.75" customHeight="1">
      <c r="A1712" s="392"/>
      <c r="B1712" s="393" t="s">
        <v>91</v>
      </c>
      <c r="C1712" s="1119" t="s">
        <v>76</v>
      </c>
      <c r="D1712" s="1115" t="s">
        <v>165</v>
      </c>
      <c r="E1712" s="1116"/>
      <c r="F1712" s="1115" t="s">
        <v>83</v>
      </c>
      <c r="G1712" s="1117"/>
      <c r="H1712" s="1118"/>
      <c r="I1712" s="974"/>
      <c r="J1712" s="975"/>
      <c r="K1712" s="975"/>
      <c r="L1712" s="975"/>
      <c r="M1712" s="976"/>
      <c r="N1712" s="1059"/>
    </row>
    <row r="1713" spans="1:14" s="114" customFormat="1" ht="18.75" customHeight="1">
      <c r="A1713" s="392"/>
      <c r="B1713" s="393" t="s">
        <v>91</v>
      </c>
      <c r="C1713" s="1119" t="s">
        <v>78</v>
      </c>
      <c r="D1713" s="1115" t="s">
        <v>166</v>
      </c>
      <c r="E1713" s="1116"/>
      <c r="F1713" s="1115" t="s">
        <v>84</v>
      </c>
      <c r="G1713" s="1117"/>
      <c r="H1713" s="1118"/>
      <c r="I1713" s="974"/>
      <c r="J1713" s="975"/>
      <c r="K1713" s="975"/>
      <c r="L1713" s="975"/>
      <c r="M1713" s="976"/>
      <c r="N1713" s="1059"/>
    </row>
    <row r="1714" spans="1:14" s="114" customFormat="1" ht="18.75" customHeight="1">
      <c r="A1714" s="392"/>
      <c r="B1714" s="393" t="s">
        <v>91</v>
      </c>
      <c r="C1714" s="1119" t="s">
        <v>77</v>
      </c>
      <c r="D1714" s="1115" t="s">
        <v>167</v>
      </c>
      <c r="E1714" s="1116"/>
      <c r="F1714" s="1115" t="s">
        <v>169</v>
      </c>
      <c r="G1714" s="1117"/>
      <c r="H1714" s="1118"/>
      <c r="I1714" s="977"/>
      <c r="J1714" s="978"/>
      <c r="K1714" s="978"/>
      <c r="L1714" s="978"/>
      <c r="M1714" s="979"/>
      <c r="N1714" s="1059"/>
    </row>
    <row r="1715" spans="1:14" s="114" customFormat="1" ht="18.75" customHeight="1" thickBot="1">
      <c r="A1715" s="392"/>
      <c r="B1715" s="400" t="s">
        <v>91</v>
      </c>
      <c r="C1715" s="1120" t="s">
        <v>79</v>
      </c>
      <c r="D1715" s="1121" t="s">
        <v>168</v>
      </c>
      <c r="E1715" s="1122"/>
      <c r="F1715" s="1121" t="s">
        <v>85</v>
      </c>
      <c r="G1715" s="1123"/>
      <c r="H1715" s="1124"/>
      <c r="I1715" s="1132" t="s">
        <v>118</v>
      </c>
      <c r="J1715" s="1133"/>
      <c r="K1715" s="1133"/>
      <c r="L1715" s="1133"/>
      <c r="M1715" s="1134"/>
      <c r="N1715" s="1059"/>
    </row>
    <row r="1716" spans="1:14" s="114" customFormat="1" ht="11.25" customHeight="1" thickBot="1">
      <c r="A1716" s="980"/>
      <c r="B1716" s="980"/>
      <c r="C1716" s="980"/>
      <c r="D1716" s="980"/>
      <c r="E1716" s="980"/>
      <c r="F1716" s="980"/>
      <c r="G1716" s="980"/>
      <c r="H1716" s="980"/>
      <c r="I1716" s="980"/>
      <c r="J1716" s="980"/>
      <c r="K1716" s="980"/>
      <c r="L1716" s="980"/>
      <c r="M1716" s="980"/>
      <c r="N1716" s="1059"/>
    </row>
    <row r="1717" spans="1:14" s="391" customFormat="1" ht="25.5" customHeight="1" thickBot="1">
      <c r="A1717" s="403">
        <f>A1678+1</f>
        <v>45</v>
      </c>
      <c r="B1717" s="1056" t="str">
        <f>B1678</f>
        <v>Department Of Sanskrit Education, Rajasthan</v>
      </c>
      <c r="C1717" s="1057"/>
      <c r="D1717" s="1057"/>
      <c r="E1717" s="1057"/>
      <c r="F1717" s="1057"/>
      <c r="G1717" s="1057"/>
      <c r="H1717" s="1057"/>
      <c r="I1717" s="1057"/>
      <c r="J1717" s="1057"/>
      <c r="K1717" s="1057"/>
      <c r="L1717" s="1057"/>
      <c r="M1717" s="1058"/>
      <c r="N1717" s="1059"/>
    </row>
    <row r="1718" spans="1:14" ht="60" customHeight="1">
      <c r="A1718" s="15"/>
      <c r="B1718" s="1060">
        <f>IF(I1722&gt;0,CONCATENATE(C1722,I1722),0)</f>
        <v>0</v>
      </c>
      <c r="C1718" s="1062"/>
      <c r="D1718" s="1064" t="str">
        <f>Master!$E$8</f>
        <v>Govt.Sr.Sec.Sch. Raimalwada</v>
      </c>
      <c r="E1718" s="1065"/>
      <c r="F1718" s="1065"/>
      <c r="G1718" s="1065"/>
      <c r="H1718" s="1065"/>
      <c r="I1718" s="1065"/>
      <c r="J1718" s="1065"/>
      <c r="K1718" s="1065"/>
      <c r="L1718" s="1065"/>
      <c r="M1718" s="1066"/>
      <c r="N1718" s="1059"/>
    </row>
    <row r="1719" spans="1:14" ht="35.25" customHeight="1" thickBot="1">
      <c r="A1719" s="15"/>
      <c r="B1719" s="1061"/>
      <c r="C1719" s="1063"/>
      <c r="D1719" s="1067" t="str">
        <f>Master!$E$11</f>
        <v>P.S.-Bapini (Jodhpur)</v>
      </c>
      <c r="E1719" s="1067"/>
      <c r="F1719" s="1067"/>
      <c r="G1719" s="1067"/>
      <c r="H1719" s="1067"/>
      <c r="I1719" s="1067"/>
      <c r="J1719" s="1067"/>
      <c r="K1719" s="1067"/>
      <c r="L1719" s="1067"/>
      <c r="M1719" s="1068"/>
      <c r="N1719" s="1059"/>
    </row>
    <row r="1720" spans="1:14" ht="31.5" customHeight="1">
      <c r="A1720" s="15"/>
      <c r="B1720" s="402"/>
      <c r="C1720" s="1069" t="s">
        <v>60</v>
      </c>
      <c r="D1720" s="1070"/>
      <c r="E1720" s="1070"/>
      <c r="F1720" s="1070"/>
      <c r="G1720" s="1070"/>
      <c r="H1720" s="1070"/>
      <c r="I1720" s="1071"/>
      <c r="J1720" s="1072" t="s">
        <v>88</v>
      </c>
      <c r="K1720" s="1072"/>
      <c r="L1720" s="1073">
        <f>Master!$E$14</f>
        <v>810000000</v>
      </c>
      <c r="M1720" s="1074"/>
      <c r="N1720" s="1059"/>
    </row>
    <row r="1721" spans="1:14" ht="18" customHeight="1" thickBot="1">
      <c r="A1721" s="15"/>
      <c r="B1721" s="188"/>
      <c r="C1721" s="1069"/>
      <c r="D1721" s="1070"/>
      <c r="E1721" s="1070"/>
      <c r="F1721" s="1070"/>
      <c r="G1721" s="1070"/>
      <c r="H1721" s="1070"/>
      <c r="I1721" s="1071"/>
      <c r="J1721" s="1075" t="s">
        <v>61</v>
      </c>
      <c r="K1721" s="1076"/>
      <c r="L1721" s="1079" t="str">
        <f>Master!$E$6</f>
        <v>2022-23</v>
      </c>
      <c r="M1721" s="1080"/>
      <c r="N1721" s="1059"/>
    </row>
    <row r="1722" spans="1:14" ht="20.25" customHeight="1" thickBot="1">
      <c r="A1722" s="15"/>
      <c r="B1722" s="188"/>
      <c r="C1722" s="1160" t="s">
        <v>119</v>
      </c>
      <c r="D1722" s="1161"/>
      <c r="E1722" s="1161"/>
      <c r="F1722" s="1161"/>
      <c r="G1722" s="1161"/>
      <c r="H1722" s="1161"/>
      <c r="I1722" s="1162">
        <f>VLOOKUP($A1717,'Result Entry'!$B$9:$F$108,5,0)</f>
        <v>0</v>
      </c>
      <c r="J1722" s="1077"/>
      <c r="K1722" s="1078"/>
      <c r="L1722" s="1081"/>
      <c r="M1722" s="1082"/>
      <c r="N1722" s="1059"/>
    </row>
    <row r="1723" spans="1:14" s="114" customFormat="1" ht="19.5" customHeight="1">
      <c r="A1723" s="392"/>
      <c r="B1723" s="393" t="s">
        <v>91</v>
      </c>
      <c r="C1723" s="1090" t="s">
        <v>21</v>
      </c>
      <c r="D1723" s="1091"/>
      <c r="E1723" s="1091"/>
      <c r="F1723" s="1092"/>
      <c r="G1723" s="1093" t="s">
        <v>1</v>
      </c>
      <c r="H1723" s="1094">
        <f>VLOOKUP($A1717,'Result Entry'!$B$9:$EQ$108,3,0)</f>
        <v>0</v>
      </c>
      <c r="I1723" s="1094"/>
      <c r="J1723" s="1094"/>
      <c r="K1723" s="1094"/>
      <c r="L1723" s="1094"/>
      <c r="M1723" s="1095"/>
      <c r="N1723" s="1059"/>
    </row>
    <row r="1724" spans="1:14" s="114" customFormat="1" ht="19.5" customHeight="1">
      <c r="A1724" s="392"/>
      <c r="B1724" s="393" t="s">
        <v>91</v>
      </c>
      <c r="C1724" s="1096" t="s">
        <v>23</v>
      </c>
      <c r="D1724" s="1097"/>
      <c r="E1724" s="1097"/>
      <c r="F1724" s="1098"/>
      <c r="G1724" s="1099" t="s">
        <v>1</v>
      </c>
      <c r="H1724" s="1100">
        <f>VLOOKUP($A1717,'Result Entry'!$B$9:$EQ$108,6,0)</f>
        <v>0</v>
      </c>
      <c r="I1724" s="1100"/>
      <c r="J1724" s="1100"/>
      <c r="K1724" s="1100"/>
      <c r="L1724" s="1100"/>
      <c r="M1724" s="1101"/>
      <c r="N1724" s="1059"/>
    </row>
    <row r="1725" spans="1:14" s="114" customFormat="1" ht="19.5" customHeight="1">
      <c r="A1725" s="392"/>
      <c r="B1725" s="393" t="s">
        <v>91</v>
      </c>
      <c r="C1725" s="1096" t="s">
        <v>24</v>
      </c>
      <c r="D1725" s="1097"/>
      <c r="E1725" s="1097"/>
      <c r="F1725" s="1098"/>
      <c r="G1725" s="1099" t="s">
        <v>1</v>
      </c>
      <c r="H1725" s="1100">
        <f>VLOOKUP($A1717,'Result Entry'!$B$9:$EQ$108,7,0)</f>
        <v>0</v>
      </c>
      <c r="I1725" s="1100"/>
      <c r="J1725" s="1100"/>
      <c r="K1725" s="1100"/>
      <c r="L1725" s="1100"/>
      <c r="M1725" s="1101"/>
      <c r="N1725" s="1059"/>
    </row>
    <row r="1726" spans="1:14" s="114" customFormat="1" ht="19.5" customHeight="1">
      <c r="A1726" s="392"/>
      <c r="B1726" s="393" t="s">
        <v>91</v>
      </c>
      <c r="C1726" s="1096" t="s">
        <v>62</v>
      </c>
      <c r="D1726" s="1097"/>
      <c r="E1726" s="1097"/>
      <c r="F1726" s="1098"/>
      <c r="G1726" s="1099" t="s">
        <v>1</v>
      </c>
      <c r="H1726" s="1100">
        <f>VLOOKUP($A1717,'Result Entry'!$B$9:$EQ$108,8,0)</f>
        <v>0</v>
      </c>
      <c r="I1726" s="1100"/>
      <c r="J1726" s="1100"/>
      <c r="K1726" s="1100"/>
      <c r="L1726" s="1100"/>
      <c r="M1726" s="1101"/>
      <c r="N1726" s="1059"/>
    </row>
    <row r="1727" spans="1:14" s="114" customFormat="1" ht="19.5" customHeight="1">
      <c r="A1727" s="392"/>
      <c r="B1727" s="393" t="s">
        <v>91</v>
      </c>
      <c r="C1727" s="1096" t="s">
        <v>63</v>
      </c>
      <c r="D1727" s="1097"/>
      <c r="E1727" s="1097"/>
      <c r="F1727" s="1098"/>
      <c r="G1727" s="1099" t="s">
        <v>1</v>
      </c>
      <c r="H1727" s="1102" t="str">
        <f>CONCATENATE('Result Entry'!$F$4,'Result Entry'!$I$4)</f>
        <v>2(A)</v>
      </c>
      <c r="I1727" s="1100"/>
      <c r="J1727" s="1100"/>
      <c r="K1727" s="1100"/>
      <c r="L1727" s="1100"/>
      <c r="M1727" s="1101"/>
      <c r="N1727" s="1059"/>
    </row>
    <row r="1728" spans="1:14" s="114" customFormat="1" ht="19.5" customHeight="1" thickBot="1">
      <c r="A1728" s="392"/>
      <c r="B1728" s="393" t="s">
        <v>91</v>
      </c>
      <c r="C1728" s="1103" t="s">
        <v>26</v>
      </c>
      <c r="D1728" s="1104"/>
      <c r="E1728" s="1104"/>
      <c r="F1728" s="1105"/>
      <c r="G1728" s="1106" t="s">
        <v>1</v>
      </c>
      <c r="H1728" s="1107">
        <f>VLOOKUP($A1717,'Result Entry'!$B$9:$EQ$108,9,0)</f>
        <v>0</v>
      </c>
      <c r="I1728" s="1107"/>
      <c r="J1728" s="1107"/>
      <c r="K1728" s="1107"/>
      <c r="L1728" s="1107"/>
      <c r="M1728" s="1108"/>
      <c r="N1728" s="1059"/>
    </row>
    <row r="1729" spans="1:14" s="114" customFormat="1" ht="37.5" customHeight="1">
      <c r="A1729" s="392"/>
      <c r="B1729" s="394" t="s">
        <v>91</v>
      </c>
      <c r="C1729" s="1005" t="s">
        <v>64</v>
      </c>
      <c r="D1729" s="1038"/>
      <c r="E1729" s="498" t="str">
        <f>'Result Entry'!$K$6</f>
        <v>First Test</v>
      </c>
      <c r="F1729" s="499" t="str">
        <f>'Result Entry'!$L$6</f>
        <v>Second Test</v>
      </c>
      <c r="G1729" s="499" t="str">
        <f>'Result Entry'!$M$6</f>
        <v>Third Test</v>
      </c>
      <c r="H1729" s="1083" t="s">
        <v>65</v>
      </c>
      <c r="I1729" s="1085" t="s">
        <v>183</v>
      </c>
      <c r="J1729" s="493" t="s">
        <v>32</v>
      </c>
      <c r="K1729" s="1039" t="s">
        <v>112</v>
      </c>
      <c r="L1729" s="1040"/>
      <c r="M1729" s="1084" t="s">
        <v>113</v>
      </c>
      <c r="N1729" s="1059"/>
    </row>
    <row r="1730" spans="1:14" s="114" customFormat="1" ht="22.5" customHeight="1" thickBot="1">
      <c r="A1730" s="392"/>
      <c r="B1730" s="394" t="s">
        <v>91</v>
      </c>
      <c r="C1730" s="1041" t="s">
        <v>66</v>
      </c>
      <c r="D1730" s="1042"/>
      <c r="E1730" s="504">
        <f>'Result Entry'!$K$7</f>
        <v>10</v>
      </c>
      <c r="F1730" s="505">
        <f>'Result Entry'!$L$7</f>
        <v>10</v>
      </c>
      <c r="G1730" s="545">
        <f>'Result Entry'!$M$7</f>
        <v>10</v>
      </c>
      <c r="H1730" s="506">
        <f>'Result Entry'!$R$7</f>
        <v>70</v>
      </c>
      <c r="I1730" s="507">
        <f>SUM(E1730:H1730)</f>
        <v>100</v>
      </c>
      <c r="J1730" s="508">
        <f>'Result Entry'!$V$7</f>
        <v>100</v>
      </c>
      <c r="K1730" s="1043">
        <f>I1730+J1730</f>
        <v>200</v>
      </c>
      <c r="L1730" s="1044"/>
      <c r="M1730" s="1086" t="s">
        <v>36</v>
      </c>
      <c r="N1730" s="1059"/>
    </row>
    <row r="1731" spans="1:14" s="114" customFormat="1" ht="22.5" customHeight="1">
      <c r="A1731" s="392"/>
      <c r="B1731" s="394" t="s">
        <v>91</v>
      </c>
      <c r="C1731" s="1045" t="str">
        <f>'Result Entry'!$K$3</f>
        <v>Hindi</v>
      </c>
      <c r="D1731" s="1046"/>
      <c r="E1731" s="500">
        <f>IF(OR(C1731="",$I1722="NSO"),"",VLOOKUP($A1717,'Result Entry'!$B$9:$EQ$108,10,0))</f>
        <v>0</v>
      </c>
      <c r="F1731" s="501">
        <f>IF(OR(C1731="",$I1722="NSO"),"",VLOOKUP($A1717,'Result Entry'!$B$9:$EQ$108,11,0))</f>
        <v>0</v>
      </c>
      <c r="G1731" s="544">
        <f>IF(OR(C1731="",$I1722="NSO"),"",VLOOKUP($A1717,'Result Entry'!$B$9:$EQ$108,12,0))</f>
        <v>0</v>
      </c>
      <c r="H1731" s="494">
        <f>IF(OR(C1731="",$I1722="NSO"),"",VLOOKUP($A1717,'Result Entry'!$B$9:$EQ$108,17,0))</f>
        <v>0</v>
      </c>
      <c r="I1731" s="395">
        <f t="shared" ref="I1731:I1735" si="132">SUM(E1731:H1731)</f>
        <v>0</v>
      </c>
      <c r="J1731" s="495">
        <f>IF(OR(C1731="",$I1722="NSO"),"",VLOOKUP($A1717,'Result Entry'!$B$9:$EQ$108,21,0))</f>
        <v>0</v>
      </c>
      <c r="K1731" s="1047">
        <f>SUM(I1731,J1731)</f>
        <v>0</v>
      </c>
      <c r="L1731" s="1048"/>
      <c r="M1731" s="396" t="str">
        <f>IF(OR(C1731="",$I1722="NSO"),"",VLOOKUP($A1717,'Result Entry'!$B$9:$EQ$108,24,0))</f>
        <v/>
      </c>
      <c r="N1731" s="1059"/>
    </row>
    <row r="1732" spans="1:14" s="114" customFormat="1" ht="22.5" customHeight="1">
      <c r="A1732" s="392"/>
      <c r="B1732" s="394" t="s">
        <v>91</v>
      </c>
      <c r="C1732" s="990" t="str">
        <f>'Result Entry'!$Z$3</f>
        <v>Mathematics</v>
      </c>
      <c r="D1732" s="1049"/>
      <c r="E1732" s="502">
        <f>IF(OR(C1732="",$I1722="NSO"),"",VLOOKUP($A1717,'Result Entry'!$B$9:$EQ$108,25,0))</f>
        <v>0</v>
      </c>
      <c r="F1732" s="503">
        <f>IF(OR(C1732="",$I1722="NSO"),"",VLOOKUP($A1717,'Result Entry'!$B$9:$EQ$108,26,0))</f>
        <v>0</v>
      </c>
      <c r="G1732" s="542">
        <f>IF(OR(C1732="",$I1722="NSO"),"",VLOOKUP($A1717,'Result Entry'!$B$9:$EQ$108,27,0))</f>
        <v>0</v>
      </c>
      <c r="H1732" s="494">
        <f>IF(OR(C1732="",$I1722="NSO"),"",VLOOKUP($A1717,'Result Entry'!$B$9:$EQ$108,32,0))</f>
        <v>0</v>
      </c>
      <c r="I1732" s="395">
        <f t="shared" si="132"/>
        <v>0</v>
      </c>
      <c r="J1732" s="495">
        <f>IF(OR(C1732="",$I1722="NSO"),"",VLOOKUP($A1717,'Result Entry'!$B$9:$EQ$108,36,0))</f>
        <v>0</v>
      </c>
      <c r="K1732" s="1050">
        <f t="shared" ref="K1732:K1737" si="133">SUM(I1732,J1732)</f>
        <v>0</v>
      </c>
      <c r="L1732" s="1051"/>
      <c r="M1732" s="396" t="str">
        <f>IF(OR(C1732="",$I1722="NSO"),"",VLOOKUP($A1717,'Result Entry'!$B$9:$EQ$108,39,0))</f>
        <v/>
      </c>
      <c r="N1732" s="1059"/>
    </row>
    <row r="1733" spans="1:14" s="114" customFormat="1" ht="22.5" customHeight="1" thickBot="1">
      <c r="A1733" s="392"/>
      <c r="B1733" s="394" t="s">
        <v>91</v>
      </c>
      <c r="C1733" s="1052" t="str">
        <f>'Result Entry'!$BD$3</f>
        <v>Env. Study</v>
      </c>
      <c r="D1733" s="1053"/>
      <c r="E1733" s="509">
        <f>IF(OR(C1733="",$I1722="NSO"),"",VLOOKUP($A1717,'Result Entry'!$B$9:$EQ$108,55,0))</f>
        <v>0</v>
      </c>
      <c r="F1733" s="510">
        <f>IF(OR(C1733="",$I1722="NSO"),"",VLOOKUP($A1717,'Result Entry'!$B$9:$EQ$108,56,0))</f>
        <v>0</v>
      </c>
      <c r="G1733" s="511">
        <f>IF(OR(C1733="",$I1722="NSO"),"",VLOOKUP($A1717,'Result Entry'!$B$9:$EQ$108,57,0))</f>
        <v>0</v>
      </c>
      <c r="H1733" s="512">
        <f>IF(OR(C1731="",$I1722="NSO"),"",VLOOKUP($A1717,'Result Entry'!$B$9:$EQ$108,62,0))</f>
        <v>0</v>
      </c>
      <c r="I1733" s="513">
        <f t="shared" si="132"/>
        <v>0</v>
      </c>
      <c r="J1733" s="514">
        <f>IF(OR(C1732="",$I1722="NSO"),"",VLOOKUP($A1717,'Result Entry'!$B$9:$EQ$108,66,0))</f>
        <v>0</v>
      </c>
      <c r="K1733" s="1054">
        <f t="shared" si="133"/>
        <v>0</v>
      </c>
      <c r="L1733" s="1055"/>
      <c r="M1733" s="515" t="str">
        <f>IF(OR(C1732="",$I1722="NSO"),"",VLOOKUP($A1717,'Result Entry'!$B$9:$EQ$108,69,0))</f>
        <v/>
      </c>
      <c r="N1733" s="1059"/>
    </row>
    <row r="1734" spans="1:14" s="114" customFormat="1" ht="22.5" customHeight="1">
      <c r="A1734" s="392"/>
      <c r="B1734" s="394" t="s">
        <v>91</v>
      </c>
      <c r="C1734" s="1016" t="s">
        <v>66</v>
      </c>
      <c r="D1734" s="1017"/>
      <c r="E1734" s="519">
        <f>'Result Entry'!$AO$7</f>
        <v>5</v>
      </c>
      <c r="F1734" s="520">
        <f>'Result Entry'!$AP$7</f>
        <v>5</v>
      </c>
      <c r="G1734" s="541">
        <f>'Result Entry'!$AQ$7</f>
        <v>5</v>
      </c>
      <c r="H1734" s="521">
        <f>'Result Entry'!$AV$7</f>
        <v>35</v>
      </c>
      <c r="I1734" s="522">
        <f t="shared" si="132"/>
        <v>50</v>
      </c>
      <c r="J1734" s="523">
        <f>'Result Entry'!$AZ$7</f>
        <v>50</v>
      </c>
      <c r="K1734" s="1018">
        <f t="shared" si="133"/>
        <v>100</v>
      </c>
      <c r="L1734" s="1019"/>
      <c r="M1734" s="1087" t="s">
        <v>36</v>
      </c>
      <c r="N1734" s="1059"/>
    </row>
    <row r="1735" spans="1:14" s="114" customFormat="1" ht="22.5" customHeight="1" thickBot="1">
      <c r="A1735" s="392"/>
      <c r="B1735" s="394" t="s">
        <v>91</v>
      </c>
      <c r="C1735" s="1012" t="str">
        <f>'Result Entry'!$AO$3</f>
        <v>English</v>
      </c>
      <c r="D1735" s="1013"/>
      <c r="E1735" s="517">
        <f>IF(OR(C1735="",$I1722="NSO"),"",VLOOKUP($A1717,'Result Entry'!$B$9:$EQ$108,40,0))</f>
        <v>0</v>
      </c>
      <c r="F1735" s="518">
        <f>IF(OR(C1735="",$I1722="NSO"),"",VLOOKUP($A1717,'Result Entry'!$B$9:$EQ$108,41,0))</f>
        <v>0</v>
      </c>
      <c r="G1735" s="546">
        <f>IF(OR(C1735="",$I1722="NSO"),"",VLOOKUP($A1717,'Result Entry'!$B$9:$EQ$108,42,0))</f>
        <v>0</v>
      </c>
      <c r="H1735" s="401">
        <f>IF(OR(C1735="",$I1722="NSO"),"",VLOOKUP($A1717,'Result Entry'!$B$9:$EQ$108,47,0))</f>
        <v>0</v>
      </c>
      <c r="I1735" s="496">
        <f t="shared" si="132"/>
        <v>0</v>
      </c>
      <c r="J1735" s="497">
        <f>IF(OR(C1735="",$I1722="NSO"),"",VLOOKUP($A1717,'Result Entry'!$B$9:$EQ$108,51,0))</f>
        <v>0</v>
      </c>
      <c r="K1735" s="1014">
        <f t="shared" si="133"/>
        <v>0</v>
      </c>
      <c r="L1735" s="1015"/>
      <c r="M1735" s="516" t="str">
        <f>IF(OR(C1735="",$I1722="NSO"),"",VLOOKUP($A1717,'Result Entry'!$B$9:$EQ$108,54,0))</f>
        <v/>
      </c>
      <c r="N1735" s="1059"/>
    </row>
    <row r="1736" spans="1:14" s="114" customFormat="1" ht="22.5" customHeight="1">
      <c r="A1736" s="392"/>
      <c r="B1736" s="394" t="s">
        <v>91</v>
      </c>
      <c r="C1736" s="1016" t="s">
        <v>66</v>
      </c>
      <c r="D1736" s="1017"/>
      <c r="E1736" s="519">
        <f>'Result Entry'!$BS$7</f>
        <v>10</v>
      </c>
      <c r="F1736" s="520">
        <f>'Result Entry'!$BT$7</f>
        <v>10</v>
      </c>
      <c r="G1736" s="541">
        <f>'Result Entry'!$BU$7</f>
        <v>10</v>
      </c>
      <c r="H1736" s="521">
        <f>'Result Entry'!$BZ$7</f>
        <v>70</v>
      </c>
      <c r="I1736" s="522">
        <f>SUM(E1736:H1736)</f>
        <v>100</v>
      </c>
      <c r="J1736" s="523">
        <f>'Result Entry'!$CD$7</f>
        <v>100</v>
      </c>
      <c r="K1736" s="1018">
        <f t="shared" si="133"/>
        <v>200</v>
      </c>
      <c r="L1736" s="1019"/>
      <c r="M1736" s="1087" t="s">
        <v>36</v>
      </c>
      <c r="N1736" s="1059"/>
    </row>
    <row r="1737" spans="1:14" s="114" customFormat="1" ht="22.5" customHeight="1" thickBot="1">
      <c r="A1737" s="392"/>
      <c r="B1737" s="394" t="s">
        <v>91</v>
      </c>
      <c r="C1737" s="1012" t="str">
        <f>'Result Entry'!$BS$3</f>
        <v>Sanskrit/Urdu</v>
      </c>
      <c r="D1737" s="1013"/>
      <c r="E1737" s="517">
        <f>IF(OR(C1737="",$I1722="NSO"),"",VLOOKUP($A1717,'Result Entry'!$B$9:$EQ$108,70,0))</f>
        <v>0</v>
      </c>
      <c r="F1737" s="518">
        <f>IF(OR(C1737="",$I1722="NSO"),"",VLOOKUP($A1717,'Result Entry'!$B$9:$EQ$108,71,0))</f>
        <v>0</v>
      </c>
      <c r="G1737" s="546">
        <f>IF(OR(C1737="",$I1722="NSO"),"",VLOOKUP($A1717,'Result Entry'!$B$9:$EQ$108,72,0))</f>
        <v>0</v>
      </c>
      <c r="H1737" s="401">
        <f>IF(OR(C1737="",$I1722="NSO"),"",VLOOKUP($A1717,'Result Entry'!$B$9:$EQ$108,77,0))</f>
        <v>0</v>
      </c>
      <c r="I1737" s="496">
        <f t="shared" ref="I1737" si="134">SUM(E1737:H1737)</f>
        <v>0</v>
      </c>
      <c r="J1737" s="497">
        <f>IF(OR(C1737="",$I1722="NSO"),"",VLOOKUP($A1717,'Result Entry'!$B$9:$EQ$108,81,0))</f>
        <v>0</v>
      </c>
      <c r="K1737" s="1014">
        <f t="shared" si="133"/>
        <v>0</v>
      </c>
      <c r="L1737" s="1015"/>
      <c r="M1737" s="516" t="str">
        <f>IF(OR(C1737="",$I1722="NSO"),"",VLOOKUP($A1717,'Result Entry'!$B$9:$EQ$108,84,0))</f>
        <v/>
      </c>
      <c r="N1737" s="1059"/>
    </row>
    <row r="1738" spans="1:14" s="114" customFormat="1" ht="14.25" customHeight="1" thickBot="1">
      <c r="A1738" s="392"/>
      <c r="B1738" s="394" t="s">
        <v>91</v>
      </c>
      <c r="C1738" s="1020"/>
      <c r="D1738" s="1021"/>
      <c r="E1738" s="1021"/>
      <c r="F1738" s="1021"/>
      <c r="G1738" s="1021"/>
      <c r="H1738" s="1021"/>
      <c r="I1738" s="1021"/>
      <c r="J1738" s="1021"/>
      <c r="K1738" s="1021"/>
      <c r="L1738" s="1021"/>
      <c r="M1738" s="1022"/>
      <c r="N1738" s="1059"/>
    </row>
    <row r="1739" spans="1:14" s="114" customFormat="1" ht="39" customHeight="1">
      <c r="A1739" s="392"/>
      <c r="B1739" s="394" t="s">
        <v>91</v>
      </c>
      <c r="C1739" s="1023" t="s">
        <v>114</v>
      </c>
      <c r="D1739" s="1024"/>
      <c r="E1739" s="1025"/>
      <c r="F1739" s="1029" t="s">
        <v>115</v>
      </c>
      <c r="G1739" s="1029"/>
      <c r="H1739" s="1030" t="s">
        <v>116</v>
      </c>
      <c r="I1739" s="1031"/>
      <c r="J1739" s="397" t="s">
        <v>51</v>
      </c>
      <c r="K1739" s="524" t="s">
        <v>117</v>
      </c>
      <c r="L1739" s="543" t="s">
        <v>49</v>
      </c>
      <c r="M1739" s="1089" t="s">
        <v>53</v>
      </c>
      <c r="N1739" s="1059"/>
    </row>
    <row r="1740" spans="1:14" s="114" customFormat="1" ht="18.75" customHeight="1" thickBot="1">
      <c r="A1740" s="392"/>
      <c r="B1740" s="394" t="s">
        <v>91</v>
      </c>
      <c r="C1740" s="1026"/>
      <c r="D1740" s="1027"/>
      <c r="E1740" s="1028"/>
      <c r="F1740" s="1109">
        <f>IF(OR($I1722="",$I1722="NSO"),"",VLOOKUP($A1717,'Result Entry'!$B$9:$EQ$108,120,0))</f>
        <v>900</v>
      </c>
      <c r="G1740" s="1110"/>
      <c r="H1740" s="1109">
        <f>IF(OR($I1722="",$I1722="NSO"),"",VLOOKUP($A1717,'Result Entry'!$B$9:$EQ$108,121,0))</f>
        <v>0</v>
      </c>
      <c r="I1740" s="1110"/>
      <c r="J1740" s="1111">
        <f>IF(OR($I1722="",$I1722="NSO"),"",VLOOKUP($A1717,'Result Entry'!$B$9:$EQ$108,122,0))</f>
        <v>0</v>
      </c>
      <c r="K1740" s="1112" t="str">
        <f>IF(OR($I1722="",$I1722="NSO"),"",VLOOKUP($A1717,'Result Entry'!$B$9:$EQ$108,123,0))</f>
        <v/>
      </c>
      <c r="L1740" s="1088" t="str">
        <f>IF(OR($I1722="",$I1722="NSO"),"",VLOOKUP($A1717,'Result Entry'!$B$9:$EQ$108,124,0))</f>
        <v/>
      </c>
      <c r="M1740" s="1113" t="str">
        <f>IF(OR($I1722="",$I1722="NSO"),"",VLOOKUP($A1717,'Result Entry'!$B$9:$EQ$108,126,0))</f>
        <v/>
      </c>
      <c r="N1740" s="1059"/>
    </row>
    <row r="1741" spans="1:14" s="114" customFormat="1" ht="18.75" customHeight="1" thickBot="1">
      <c r="A1741" s="392"/>
      <c r="B1741" s="393" t="s">
        <v>91</v>
      </c>
      <c r="C1741" s="1032"/>
      <c r="D1741" s="1033"/>
      <c r="E1741" s="1033"/>
      <c r="F1741" s="1033"/>
      <c r="G1741" s="1033"/>
      <c r="H1741" s="1034"/>
      <c r="I1741" s="1150" t="s">
        <v>71</v>
      </c>
      <c r="J1741" s="1151"/>
      <c r="K1741" s="1152">
        <f>IF(OR($I1722="",$I1722="NSO"),"",VLOOKUP($A1717,'Result Entry'!$B$9:$EQ$108,117,0))</f>
        <v>0</v>
      </c>
      <c r="L1741" s="1153" t="s">
        <v>90</v>
      </c>
      <c r="M1741" s="1154"/>
      <c r="N1741" s="1059"/>
    </row>
    <row r="1742" spans="1:14" s="114" customFormat="1" ht="18.75" customHeight="1" thickBot="1">
      <c r="A1742" s="392"/>
      <c r="B1742" s="393" t="s">
        <v>91</v>
      </c>
      <c r="C1742" s="1035" t="s">
        <v>70</v>
      </c>
      <c r="D1742" s="1036"/>
      <c r="E1742" s="1036"/>
      <c r="F1742" s="1036"/>
      <c r="G1742" s="1036"/>
      <c r="H1742" s="1037"/>
      <c r="I1742" s="1155" t="s">
        <v>72</v>
      </c>
      <c r="J1742" s="1156"/>
      <c r="K1742" s="1157">
        <f>IF(OR($I1722="",$I1722="NSO"),"",VLOOKUP($A1717,'Result Entry'!$B$9:$EQ$108,118,0))</f>
        <v>0</v>
      </c>
      <c r="L1742" s="1158" t="str">
        <f>IF(OR($I1722="",$I1722="NSO"),"",VLOOKUP($A1717,'Result Entry'!$B$9:$EQ$108,119,0))</f>
        <v/>
      </c>
      <c r="M1742" s="1159"/>
      <c r="N1742" s="1059"/>
    </row>
    <row r="1743" spans="1:14" s="114" customFormat="1" ht="18.75" customHeight="1" thickBot="1">
      <c r="A1743" s="392"/>
      <c r="B1743" s="393" t="s">
        <v>91</v>
      </c>
      <c r="C1743" s="981" t="s">
        <v>64</v>
      </c>
      <c r="D1743" s="982"/>
      <c r="E1743" s="983"/>
      <c r="F1743" s="984" t="s">
        <v>67</v>
      </c>
      <c r="G1743" s="985"/>
      <c r="H1743" s="398" t="s">
        <v>57</v>
      </c>
      <c r="I1743" s="986" t="s">
        <v>73</v>
      </c>
      <c r="J1743" s="987"/>
      <c r="K1743" s="988">
        <f>IF(OR($I1722="",$I1722="NSO"),"",VLOOKUP($A1717,'Result Entry'!$B$9:$EQ$108,127,0))</f>
        <v>0</v>
      </c>
      <c r="L1743" s="988"/>
      <c r="M1743" s="989"/>
      <c r="N1743" s="1059"/>
    </row>
    <row r="1744" spans="1:14" s="114" customFormat="1" ht="18.75" customHeight="1">
      <c r="A1744" s="392"/>
      <c r="B1744" s="393" t="s">
        <v>91</v>
      </c>
      <c r="C1744" s="1096" t="str">
        <f>'Result Entry'!$CH$3</f>
        <v>WORK EXP.</v>
      </c>
      <c r="D1744" s="1097"/>
      <c r="E1744" s="1125"/>
      <c r="F1744" s="1115" t="str">
        <f>IF(OR(C1744="",$I1722="NSO"),"",VLOOKUP($A1717,'Result Entry'!$B$9:$EQ$108,134,0))</f>
        <v>0/100</v>
      </c>
      <c r="G1744" s="1125"/>
      <c r="H1744" s="1126" t="str">
        <f>IF(OR(C1744="",$I1722="NSO"),"",VLOOKUP($A1717,'Result Entry'!$B$9:$EQ$108,92,0))</f>
        <v/>
      </c>
      <c r="I1744" s="991" t="s">
        <v>93</v>
      </c>
      <c r="J1744" s="992"/>
      <c r="K1744" s="993">
        <f>'Result Entry'!$U$2</f>
        <v>45070</v>
      </c>
      <c r="L1744" s="994"/>
      <c r="M1744" s="995"/>
      <c r="N1744" s="1059"/>
    </row>
    <row r="1745" spans="1:14" s="114" customFormat="1" ht="18.75" customHeight="1">
      <c r="A1745" s="392"/>
      <c r="B1745" s="393" t="s">
        <v>91</v>
      </c>
      <c r="C1745" s="1096" t="str">
        <f>'Result Entry'!$CP$3</f>
        <v>ART EDU.</v>
      </c>
      <c r="D1745" s="1097"/>
      <c r="E1745" s="1125"/>
      <c r="F1745" s="1115" t="str">
        <f>IF(OR(C1745="",$I1722="NSO"),"",VLOOKUP($A1717,'Result Entry'!$B$9:$EQ$108,138,0))</f>
        <v>0/100</v>
      </c>
      <c r="G1745" s="1125"/>
      <c r="H1745" s="1127" t="str">
        <f>IF(OR(C1745="",$I1722="NSO"),"",VLOOKUP($A1717,'Result Entry'!$B$9:$EQ$108,100,0))</f>
        <v/>
      </c>
      <c r="I1745" s="996"/>
      <c r="J1745" s="997"/>
      <c r="K1745" s="997"/>
      <c r="L1745" s="997"/>
      <c r="M1745" s="998"/>
      <c r="N1745" s="1059"/>
    </row>
    <row r="1746" spans="1:14" s="114" customFormat="1" ht="18.75" customHeight="1">
      <c r="A1746" s="392"/>
      <c r="B1746" s="393"/>
      <c r="C1746" s="1096" t="str">
        <f>'Result Entry'!$CX$3</f>
        <v>H&amp;P. EDU.</v>
      </c>
      <c r="D1746" s="1097"/>
      <c r="E1746" s="1125"/>
      <c r="F1746" s="1115" t="str">
        <f>IF(OR(C1746="",$I1722="NSO"),"",VLOOKUP($A1717,'Result Entry'!$B$9:$EQ$108,142,0))</f>
        <v>0/100</v>
      </c>
      <c r="G1746" s="1125"/>
      <c r="H1746" s="1127" t="str">
        <f>IF(OR(C1746="",$I1722="NSO"),"",VLOOKUP($A1717,'Result Entry'!$B$9:$EQ$108,108,0))</f>
        <v/>
      </c>
      <c r="I1746" s="999"/>
      <c r="J1746" s="1000"/>
      <c r="K1746" s="1000"/>
      <c r="L1746" s="1000"/>
      <c r="M1746" s="1001"/>
      <c r="N1746" s="1059"/>
    </row>
    <row r="1747" spans="1:14" s="114" customFormat="1" ht="23.25" customHeight="1" thickBot="1">
      <c r="A1747" s="392"/>
      <c r="B1747" s="393" t="s">
        <v>91</v>
      </c>
      <c r="C1747" s="1128">
        <f>'Result Entry'!$DF$3</f>
        <v>0</v>
      </c>
      <c r="D1747" s="1129"/>
      <c r="E1747" s="1130"/>
      <c r="F1747" s="1115" t="str">
        <f>IF(OR(C1747="",$I1722="NSO"),"",VLOOKUP($A1717,'Result Entry'!$B$9:$EQ$108,146,0))</f>
        <v>0/0</v>
      </c>
      <c r="G1747" s="1125"/>
      <c r="H1747" s="1131" t="str">
        <f>IF(OR(C1747="",$I1722="NSO"),"",VLOOKUP($A1717,'Result Entry'!$B$9:$EQ$108,116,0))</f>
        <v/>
      </c>
      <c r="I1747" s="1135" t="s">
        <v>86</v>
      </c>
      <c r="J1747" s="1136"/>
      <c r="K1747" s="1137"/>
      <c r="L1747" s="1138"/>
      <c r="M1747" s="1139"/>
      <c r="N1747" s="1059"/>
    </row>
    <row r="1748" spans="1:14" s="114" customFormat="1" ht="23.25" customHeight="1">
      <c r="A1748" s="392"/>
      <c r="B1748" s="393" t="s">
        <v>91</v>
      </c>
      <c r="C1748" s="1005" t="s">
        <v>74</v>
      </c>
      <c r="D1748" s="1006"/>
      <c r="E1748" s="1006"/>
      <c r="F1748" s="1006"/>
      <c r="G1748" s="1006"/>
      <c r="H1748" s="1007"/>
      <c r="I1748" s="1143" t="s">
        <v>184</v>
      </c>
      <c r="J1748" s="1144"/>
      <c r="K1748" s="1140"/>
      <c r="L1748" s="1141"/>
      <c r="M1748" s="1142"/>
      <c r="N1748" s="1059"/>
    </row>
    <row r="1749" spans="1:14" s="114" customFormat="1" ht="23.25" customHeight="1">
      <c r="A1749" s="392"/>
      <c r="B1749" s="393" t="s">
        <v>91</v>
      </c>
      <c r="C1749" s="399" t="s">
        <v>37</v>
      </c>
      <c r="D1749" s="1008" t="s">
        <v>80</v>
      </c>
      <c r="E1749" s="1009"/>
      <c r="F1749" s="1008" t="s">
        <v>81</v>
      </c>
      <c r="G1749" s="1010"/>
      <c r="H1749" s="1011"/>
      <c r="I1749" s="1145" t="s">
        <v>185</v>
      </c>
      <c r="J1749" s="1146"/>
      <c r="K1749" s="1002"/>
      <c r="L1749" s="1003"/>
      <c r="M1749" s="1004"/>
      <c r="N1749" s="1059"/>
    </row>
    <row r="1750" spans="1:14" s="114" customFormat="1" ht="18.75" customHeight="1">
      <c r="A1750" s="392"/>
      <c r="B1750" s="393" t="s">
        <v>91</v>
      </c>
      <c r="C1750" s="1114" t="s">
        <v>75</v>
      </c>
      <c r="D1750" s="1115" t="s">
        <v>164</v>
      </c>
      <c r="E1750" s="1116"/>
      <c r="F1750" s="1115" t="s">
        <v>82</v>
      </c>
      <c r="G1750" s="1117"/>
      <c r="H1750" s="1118"/>
      <c r="I1750" s="971" t="s">
        <v>87</v>
      </c>
      <c r="J1750" s="972"/>
      <c r="K1750" s="972"/>
      <c r="L1750" s="972"/>
      <c r="M1750" s="973"/>
      <c r="N1750" s="1059"/>
    </row>
    <row r="1751" spans="1:14" s="114" customFormat="1" ht="18.75" customHeight="1">
      <c r="A1751" s="392"/>
      <c r="B1751" s="393" t="s">
        <v>91</v>
      </c>
      <c r="C1751" s="1119" t="s">
        <v>76</v>
      </c>
      <c r="D1751" s="1115" t="s">
        <v>165</v>
      </c>
      <c r="E1751" s="1116"/>
      <c r="F1751" s="1115" t="s">
        <v>83</v>
      </c>
      <c r="G1751" s="1117"/>
      <c r="H1751" s="1118"/>
      <c r="I1751" s="974"/>
      <c r="J1751" s="975"/>
      <c r="K1751" s="975"/>
      <c r="L1751" s="975"/>
      <c r="M1751" s="976"/>
      <c r="N1751" s="1059"/>
    </row>
    <row r="1752" spans="1:14" s="114" customFormat="1" ht="18.75" customHeight="1">
      <c r="A1752" s="392"/>
      <c r="B1752" s="393" t="s">
        <v>91</v>
      </c>
      <c r="C1752" s="1119" t="s">
        <v>78</v>
      </c>
      <c r="D1752" s="1115" t="s">
        <v>166</v>
      </c>
      <c r="E1752" s="1116"/>
      <c r="F1752" s="1115" t="s">
        <v>84</v>
      </c>
      <c r="G1752" s="1117"/>
      <c r="H1752" s="1118"/>
      <c r="I1752" s="974"/>
      <c r="J1752" s="975"/>
      <c r="K1752" s="975"/>
      <c r="L1752" s="975"/>
      <c r="M1752" s="976"/>
      <c r="N1752" s="1059"/>
    </row>
    <row r="1753" spans="1:14" s="114" customFormat="1" ht="18.75" customHeight="1">
      <c r="A1753" s="392"/>
      <c r="B1753" s="393" t="s">
        <v>91</v>
      </c>
      <c r="C1753" s="1119" t="s">
        <v>77</v>
      </c>
      <c r="D1753" s="1115" t="s">
        <v>167</v>
      </c>
      <c r="E1753" s="1116"/>
      <c r="F1753" s="1115" t="s">
        <v>169</v>
      </c>
      <c r="G1753" s="1117"/>
      <c r="H1753" s="1118"/>
      <c r="I1753" s="977"/>
      <c r="J1753" s="978"/>
      <c r="K1753" s="978"/>
      <c r="L1753" s="978"/>
      <c r="M1753" s="979"/>
      <c r="N1753" s="1059"/>
    </row>
    <row r="1754" spans="1:14" s="114" customFormat="1" ht="18.75" customHeight="1" thickBot="1">
      <c r="A1754" s="392"/>
      <c r="B1754" s="400" t="s">
        <v>91</v>
      </c>
      <c r="C1754" s="1120" t="s">
        <v>79</v>
      </c>
      <c r="D1754" s="1121" t="s">
        <v>168</v>
      </c>
      <c r="E1754" s="1122"/>
      <c r="F1754" s="1121" t="s">
        <v>85</v>
      </c>
      <c r="G1754" s="1123"/>
      <c r="H1754" s="1124"/>
      <c r="I1754" s="1132" t="s">
        <v>118</v>
      </c>
      <c r="J1754" s="1133"/>
      <c r="K1754" s="1133"/>
      <c r="L1754" s="1133"/>
      <c r="M1754" s="1134"/>
      <c r="N1754" s="1059"/>
    </row>
    <row r="1755" spans="1:14" s="114" customFormat="1" ht="11.25" customHeight="1" thickBot="1">
      <c r="A1755" s="980"/>
      <c r="B1755" s="980"/>
      <c r="C1755" s="980"/>
      <c r="D1755" s="980"/>
      <c r="E1755" s="980"/>
      <c r="F1755" s="980"/>
      <c r="G1755" s="980"/>
      <c r="H1755" s="980"/>
      <c r="I1755" s="980"/>
      <c r="J1755" s="980"/>
      <c r="K1755" s="980"/>
      <c r="L1755" s="980"/>
      <c r="M1755" s="980"/>
      <c r="N1755" s="1059"/>
    </row>
    <row r="1756" spans="1:14" s="391" customFormat="1" ht="25.5" customHeight="1" thickBot="1">
      <c r="A1756" s="403">
        <f>A1717+1</f>
        <v>46</v>
      </c>
      <c r="B1756" s="1056" t="str">
        <f>B1717</f>
        <v>Department Of Sanskrit Education, Rajasthan</v>
      </c>
      <c r="C1756" s="1057"/>
      <c r="D1756" s="1057"/>
      <c r="E1756" s="1057"/>
      <c r="F1756" s="1057"/>
      <c r="G1756" s="1057"/>
      <c r="H1756" s="1057"/>
      <c r="I1756" s="1057"/>
      <c r="J1756" s="1057"/>
      <c r="K1756" s="1057"/>
      <c r="L1756" s="1057"/>
      <c r="M1756" s="1058"/>
      <c r="N1756" s="1059"/>
    </row>
    <row r="1757" spans="1:14" ht="60" customHeight="1">
      <c r="A1757" s="15"/>
      <c r="B1757" s="1060">
        <f>IF(I1761&gt;0,CONCATENATE(C1761,I1761),0)</f>
        <v>0</v>
      </c>
      <c r="C1757" s="1062"/>
      <c r="D1757" s="1064" t="str">
        <f>Master!$E$8</f>
        <v>Govt.Sr.Sec.Sch. Raimalwada</v>
      </c>
      <c r="E1757" s="1065"/>
      <c r="F1757" s="1065"/>
      <c r="G1757" s="1065"/>
      <c r="H1757" s="1065"/>
      <c r="I1757" s="1065"/>
      <c r="J1757" s="1065"/>
      <c r="K1757" s="1065"/>
      <c r="L1757" s="1065"/>
      <c r="M1757" s="1066"/>
      <c r="N1757" s="1059"/>
    </row>
    <row r="1758" spans="1:14" ht="35.25" customHeight="1" thickBot="1">
      <c r="A1758" s="15"/>
      <c r="B1758" s="1061"/>
      <c r="C1758" s="1063"/>
      <c r="D1758" s="1067" t="str">
        <f>Master!$E$11</f>
        <v>P.S.-Bapini (Jodhpur)</v>
      </c>
      <c r="E1758" s="1067"/>
      <c r="F1758" s="1067"/>
      <c r="G1758" s="1067"/>
      <c r="H1758" s="1067"/>
      <c r="I1758" s="1067"/>
      <c r="J1758" s="1067"/>
      <c r="K1758" s="1067"/>
      <c r="L1758" s="1067"/>
      <c r="M1758" s="1068"/>
      <c r="N1758" s="1059"/>
    </row>
    <row r="1759" spans="1:14" ht="31.5" customHeight="1">
      <c r="A1759" s="15"/>
      <c r="B1759" s="402"/>
      <c r="C1759" s="1069" t="s">
        <v>60</v>
      </c>
      <c r="D1759" s="1070"/>
      <c r="E1759" s="1070"/>
      <c r="F1759" s="1070"/>
      <c r="G1759" s="1070"/>
      <c r="H1759" s="1070"/>
      <c r="I1759" s="1071"/>
      <c r="J1759" s="1072" t="s">
        <v>88</v>
      </c>
      <c r="K1759" s="1072"/>
      <c r="L1759" s="1073">
        <f>Master!$E$14</f>
        <v>810000000</v>
      </c>
      <c r="M1759" s="1074"/>
      <c r="N1759" s="1059"/>
    </row>
    <row r="1760" spans="1:14" ht="18" customHeight="1" thickBot="1">
      <c r="A1760" s="15"/>
      <c r="B1760" s="188"/>
      <c r="C1760" s="1069"/>
      <c r="D1760" s="1070"/>
      <c r="E1760" s="1070"/>
      <c r="F1760" s="1070"/>
      <c r="G1760" s="1070"/>
      <c r="H1760" s="1070"/>
      <c r="I1760" s="1071"/>
      <c r="J1760" s="1075" t="s">
        <v>61</v>
      </c>
      <c r="K1760" s="1076"/>
      <c r="L1760" s="1079" t="str">
        <f>Master!$E$6</f>
        <v>2022-23</v>
      </c>
      <c r="M1760" s="1080"/>
      <c r="N1760" s="1059"/>
    </row>
    <row r="1761" spans="1:14" ht="20.25" customHeight="1" thickBot="1">
      <c r="A1761" s="15"/>
      <c r="B1761" s="188"/>
      <c r="C1761" s="1160" t="s">
        <v>119</v>
      </c>
      <c r="D1761" s="1161"/>
      <c r="E1761" s="1161"/>
      <c r="F1761" s="1161"/>
      <c r="G1761" s="1161"/>
      <c r="H1761" s="1161"/>
      <c r="I1761" s="1162">
        <f>VLOOKUP($A1756,'Result Entry'!$B$9:$F$108,5,0)</f>
        <v>0</v>
      </c>
      <c r="J1761" s="1077"/>
      <c r="K1761" s="1078"/>
      <c r="L1761" s="1081"/>
      <c r="M1761" s="1082"/>
      <c r="N1761" s="1059"/>
    </row>
    <row r="1762" spans="1:14" s="114" customFormat="1" ht="19.5" customHeight="1">
      <c r="A1762" s="392"/>
      <c r="B1762" s="393" t="s">
        <v>91</v>
      </c>
      <c r="C1762" s="1090" t="s">
        <v>21</v>
      </c>
      <c r="D1762" s="1091"/>
      <c r="E1762" s="1091"/>
      <c r="F1762" s="1092"/>
      <c r="G1762" s="1093" t="s">
        <v>1</v>
      </c>
      <c r="H1762" s="1094">
        <f>VLOOKUP($A1756,'Result Entry'!$B$9:$EQ$108,3,0)</f>
        <v>0</v>
      </c>
      <c r="I1762" s="1094"/>
      <c r="J1762" s="1094"/>
      <c r="K1762" s="1094"/>
      <c r="L1762" s="1094"/>
      <c r="M1762" s="1095"/>
      <c r="N1762" s="1059"/>
    </row>
    <row r="1763" spans="1:14" s="114" customFormat="1" ht="19.5" customHeight="1">
      <c r="A1763" s="392"/>
      <c r="B1763" s="393" t="s">
        <v>91</v>
      </c>
      <c r="C1763" s="1096" t="s">
        <v>23</v>
      </c>
      <c r="D1763" s="1097"/>
      <c r="E1763" s="1097"/>
      <c r="F1763" s="1098"/>
      <c r="G1763" s="1099" t="s">
        <v>1</v>
      </c>
      <c r="H1763" s="1100">
        <f>VLOOKUP($A1756,'Result Entry'!$B$9:$EQ$108,6,0)</f>
        <v>0</v>
      </c>
      <c r="I1763" s="1100"/>
      <c r="J1763" s="1100"/>
      <c r="K1763" s="1100"/>
      <c r="L1763" s="1100"/>
      <c r="M1763" s="1101"/>
      <c r="N1763" s="1059"/>
    </row>
    <row r="1764" spans="1:14" s="114" customFormat="1" ht="19.5" customHeight="1">
      <c r="A1764" s="392"/>
      <c r="B1764" s="393" t="s">
        <v>91</v>
      </c>
      <c r="C1764" s="1096" t="s">
        <v>24</v>
      </c>
      <c r="D1764" s="1097"/>
      <c r="E1764" s="1097"/>
      <c r="F1764" s="1098"/>
      <c r="G1764" s="1099" t="s">
        <v>1</v>
      </c>
      <c r="H1764" s="1100">
        <f>VLOOKUP($A1756,'Result Entry'!$B$9:$EQ$108,7,0)</f>
        <v>0</v>
      </c>
      <c r="I1764" s="1100"/>
      <c r="J1764" s="1100"/>
      <c r="K1764" s="1100"/>
      <c r="L1764" s="1100"/>
      <c r="M1764" s="1101"/>
      <c r="N1764" s="1059"/>
    </row>
    <row r="1765" spans="1:14" s="114" customFormat="1" ht="19.5" customHeight="1">
      <c r="A1765" s="392"/>
      <c r="B1765" s="393" t="s">
        <v>91</v>
      </c>
      <c r="C1765" s="1096" t="s">
        <v>62</v>
      </c>
      <c r="D1765" s="1097"/>
      <c r="E1765" s="1097"/>
      <c r="F1765" s="1098"/>
      <c r="G1765" s="1099" t="s">
        <v>1</v>
      </c>
      <c r="H1765" s="1100">
        <f>VLOOKUP($A1756,'Result Entry'!$B$9:$EQ$108,8,0)</f>
        <v>0</v>
      </c>
      <c r="I1765" s="1100"/>
      <c r="J1765" s="1100"/>
      <c r="K1765" s="1100"/>
      <c r="L1765" s="1100"/>
      <c r="M1765" s="1101"/>
      <c r="N1765" s="1059"/>
    </row>
    <row r="1766" spans="1:14" s="114" customFormat="1" ht="19.5" customHeight="1">
      <c r="A1766" s="392"/>
      <c r="B1766" s="393" t="s">
        <v>91</v>
      </c>
      <c r="C1766" s="1096" t="s">
        <v>63</v>
      </c>
      <c r="D1766" s="1097"/>
      <c r="E1766" s="1097"/>
      <c r="F1766" s="1098"/>
      <c r="G1766" s="1099" t="s">
        <v>1</v>
      </c>
      <c r="H1766" s="1102" t="str">
        <f>CONCATENATE('Result Entry'!$F$4,'Result Entry'!$I$4)</f>
        <v>2(A)</v>
      </c>
      <c r="I1766" s="1100"/>
      <c r="J1766" s="1100"/>
      <c r="K1766" s="1100"/>
      <c r="L1766" s="1100"/>
      <c r="M1766" s="1101"/>
      <c r="N1766" s="1059"/>
    </row>
    <row r="1767" spans="1:14" s="114" customFormat="1" ht="19.5" customHeight="1" thickBot="1">
      <c r="A1767" s="392"/>
      <c r="B1767" s="393" t="s">
        <v>91</v>
      </c>
      <c r="C1767" s="1103" t="s">
        <v>26</v>
      </c>
      <c r="D1767" s="1104"/>
      <c r="E1767" s="1104"/>
      <c r="F1767" s="1105"/>
      <c r="G1767" s="1106" t="s">
        <v>1</v>
      </c>
      <c r="H1767" s="1107">
        <f>VLOOKUP($A1756,'Result Entry'!$B$9:$EQ$108,9,0)</f>
        <v>0</v>
      </c>
      <c r="I1767" s="1107"/>
      <c r="J1767" s="1107"/>
      <c r="K1767" s="1107"/>
      <c r="L1767" s="1107"/>
      <c r="M1767" s="1108"/>
      <c r="N1767" s="1059"/>
    </row>
    <row r="1768" spans="1:14" s="114" customFormat="1" ht="37.5" customHeight="1">
      <c r="A1768" s="392"/>
      <c r="B1768" s="394" t="s">
        <v>91</v>
      </c>
      <c r="C1768" s="1005" t="s">
        <v>64</v>
      </c>
      <c r="D1768" s="1038"/>
      <c r="E1768" s="498" t="str">
        <f>'Result Entry'!$K$6</f>
        <v>First Test</v>
      </c>
      <c r="F1768" s="499" t="str">
        <f>'Result Entry'!$L$6</f>
        <v>Second Test</v>
      </c>
      <c r="G1768" s="499" t="str">
        <f>'Result Entry'!$M$6</f>
        <v>Third Test</v>
      </c>
      <c r="H1768" s="1083" t="s">
        <v>65</v>
      </c>
      <c r="I1768" s="1085" t="s">
        <v>183</v>
      </c>
      <c r="J1768" s="493" t="s">
        <v>32</v>
      </c>
      <c r="K1768" s="1039" t="s">
        <v>112</v>
      </c>
      <c r="L1768" s="1040"/>
      <c r="M1768" s="1084" t="s">
        <v>113</v>
      </c>
      <c r="N1768" s="1059"/>
    </row>
    <row r="1769" spans="1:14" s="114" customFormat="1" ht="22.5" customHeight="1" thickBot="1">
      <c r="A1769" s="392"/>
      <c r="B1769" s="394" t="s">
        <v>91</v>
      </c>
      <c r="C1769" s="1041" t="s">
        <v>66</v>
      </c>
      <c r="D1769" s="1042"/>
      <c r="E1769" s="504">
        <f>'Result Entry'!$K$7</f>
        <v>10</v>
      </c>
      <c r="F1769" s="505">
        <f>'Result Entry'!$L$7</f>
        <v>10</v>
      </c>
      <c r="G1769" s="545">
        <f>'Result Entry'!$M$7</f>
        <v>10</v>
      </c>
      <c r="H1769" s="506">
        <f>'Result Entry'!$R$7</f>
        <v>70</v>
      </c>
      <c r="I1769" s="507">
        <f>SUM(E1769:H1769)</f>
        <v>100</v>
      </c>
      <c r="J1769" s="508">
        <f>'Result Entry'!$V$7</f>
        <v>100</v>
      </c>
      <c r="K1769" s="1043">
        <f>I1769+J1769</f>
        <v>200</v>
      </c>
      <c r="L1769" s="1044"/>
      <c r="M1769" s="1086" t="s">
        <v>36</v>
      </c>
      <c r="N1769" s="1059"/>
    </row>
    <row r="1770" spans="1:14" s="114" customFormat="1" ht="22.5" customHeight="1">
      <c r="A1770" s="392"/>
      <c r="B1770" s="394" t="s">
        <v>91</v>
      </c>
      <c r="C1770" s="1045" t="str">
        <f>'Result Entry'!$K$3</f>
        <v>Hindi</v>
      </c>
      <c r="D1770" s="1046"/>
      <c r="E1770" s="500">
        <f>IF(OR(C1770="",$I1761="NSO"),"",VLOOKUP($A1756,'Result Entry'!$B$9:$EQ$108,10,0))</f>
        <v>0</v>
      </c>
      <c r="F1770" s="501">
        <f>IF(OR(C1770="",$I1761="NSO"),"",VLOOKUP($A1756,'Result Entry'!$B$9:$EQ$108,11,0))</f>
        <v>0</v>
      </c>
      <c r="G1770" s="544">
        <f>IF(OR(C1770="",$I1761="NSO"),"",VLOOKUP($A1756,'Result Entry'!$B$9:$EQ$108,12,0))</f>
        <v>0</v>
      </c>
      <c r="H1770" s="494">
        <f>IF(OR(C1770="",$I1761="NSO"),"",VLOOKUP($A1756,'Result Entry'!$B$9:$EQ$108,17,0))</f>
        <v>0</v>
      </c>
      <c r="I1770" s="395">
        <f t="shared" ref="I1770:I1774" si="135">SUM(E1770:H1770)</f>
        <v>0</v>
      </c>
      <c r="J1770" s="495">
        <f>IF(OR(C1770="",$I1761="NSO"),"",VLOOKUP($A1756,'Result Entry'!$B$9:$EQ$108,21,0))</f>
        <v>0</v>
      </c>
      <c r="K1770" s="1047">
        <f>SUM(I1770,J1770)</f>
        <v>0</v>
      </c>
      <c r="L1770" s="1048"/>
      <c r="M1770" s="396" t="str">
        <f>IF(OR(C1770="",$I1761="NSO"),"",VLOOKUP($A1756,'Result Entry'!$B$9:$EQ$108,24,0))</f>
        <v/>
      </c>
      <c r="N1770" s="1059"/>
    </row>
    <row r="1771" spans="1:14" s="114" customFormat="1" ht="22.5" customHeight="1">
      <c r="A1771" s="392"/>
      <c r="B1771" s="394" t="s">
        <v>91</v>
      </c>
      <c r="C1771" s="990" t="str">
        <f>'Result Entry'!$Z$3</f>
        <v>Mathematics</v>
      </c>
      <c r="D1771" s="1049"/>
      <c r="E1771" s="502">
        <f>IF(OR(C1771="",$I1761="NSO"),"",VLOOKUP($A1756,'Result Entry'!$B$9:$EQ$108,25,0))</f>
        <v>0</v>
      </c>
      <c r="F1771" s="503">
        <f>IF(OR(C1771="",$I1761="NSO"),"",VLOOKUP($A1756,'Result Entry'!$B$9:$EQ$108,26,0))</f>
        <v>0</v>
      </c>
      <c r="G1771" s="542">
        <f>IF(OR(C1771="",$I1761="NSO"),"",VLOOKUP($A1756,'Result Entry'!$B$9:$EQ$108,27,0))</f>
        <v>0</v>
      </c>
      <c r="H1771" s="494">
        <f>IF(OR(C1771="",$I1761="NSO"),"",VLOOKUP($A1756,'Result Entry'!$B$9:$EQ$108,32,0))</f>
        <v>0</v>
      </c>
      <c r="I1771" s="395">
        <f t="shared" si="135"/>
        <v>0</v>
      </c>
      <c r="J1771" s="495">
        <f>IF(OR(C1771="",$I1761="NSO"),"",VLOOKUP($A1756,'Result Entry'!$B$9:$EQ$108,36,0))</f>
        <v>0</v>
      </c>
      <c r="K1771" s="1050">
        <f t="shared" ref="K1771:K1776" si="136">SUM(I1771,J1771)</f>
        <v>0</v>
      </c>
      <c r="L1771" s="1051"/>
      <c r="M1771" s="396" t="str">
        <f>IF(OR(C1771="",$I1761="NSO"),"",VLOOKUP($A1756,'Result Entry'!$B$9:$EQ$108,39,0))</f>
        <v/>
      </c>
      <c r="N1771" s="1059"/>
    </row>
    <row r="1772" spans="1:14" s="114" customFormat="1" ht="22.5" customHeight="1" thickBot="1">
      <c r="A1772" s="392"/>
      <c r="B1772" s="394" t="s">
        <v>91</v>
      </c>
      <c r="C1772" s="1052" t="str">
        <f>'Result Entry'!$BD$3</f>
        <v>Env. Study</v>
      </c>
      <c r="D1772" s="1053"/>
      <c r="E1772" s="509">
        <f>IF(OR(C1772="",$I1761="NSO"),"",VLOOKUP($A1756,'Result Entry'!$B$9:$EQ$108,55,0))</f>
        <v>0</v>
      </c>
      <c r="F1772" s="510">
        <f>IF(OR(C1772="",$I1761="NSO"),"",VLOOKUP($A1756,'Result Entry'!$B$9:$EQ$108,56,0))</f>
        <v>0</v>
      </c>
      <c r="G1772" s="511">
        <f>IF(OR(C1772="",$I1761="NSO"),"",VLOOKUP($A1756,'Result Entry'!$B$9:$EQ$108,57,0))</f>
        <v>0</v>
      </c>
      <c r="H1772" s="512">
        <f>IF(OR(C1770="",$I1761="NSO"),"",VLOOKUP($A1756,'Result Entry'!$B$9:$EQ$108,62,0))</f>
        <v>0</v>
      </c>
      <c r="I1772" s="513">
        <f t="shared" si="135"/>
        <v>0</v>
      </c>
      <c r="J1772" s="514">
        <f>IF(OR(C1771="",$I1761="NSO"),"",VLOOKUP($A1756,'Result Entry'!$B$9:$EQ$108,66,0))</f>
        <v>0</v>
      </c>
      <c r="K1772" s="1054">
        <f t="shared" si="136"/>
        <v>0</v>
      </c>
      <c r="L1772" s="1055"/>
      <c r="M1772" s="515" t="str">
        <f>IF(OR(C1771="",$I1761="NSO"),"",VLOOKUP($A1756,'Result Entry'!$B$9:$EQ$108,69,0))</f>
        <v/>
      </c>
      <c r="N1772" s="1059"/>
    </row>
    <row r="1773" spans="1:14" s="114" customFormat="1" ht="22.5" customHeight="1">
      <c r="A1773" s="392"/>
      <c r="B1773" s="394" t="s">
        <v>91</v>
      </c>
      <c r="C1773" s="1016" t="s">
        <v>66</v>
      </c>
      <c r="D1773" s="1017"/>
      <c r="E1773" s="519">
        <f>'Result Entry'!$AO$7</f>
        <v>5</v>
      </c>
      <c r="F1773" s="520">
        <f>'Result Entry'!$AP$7</f>
        <v>5</v>
      </c>
      <c r="G1773" s="541">
        <f>'Result Entry'!$AQ$7</f>
        <v>5</v>
      </c>
      <c r="H1773" s="521">
        <f>'Result Entry'!$AV$7</f>
        <v>35</v>
      </c>
      <c r="I1773" s="522">
        <f t="shared" si="135"/>
        <v>50</v>
      </c>
      <c r="J1773" s="523">
        <f>'Result Entry'!$AZ$7</f>
        <v>50</v>
      </c>
      <c r="K1773" s="1018">
        <f t="shared" si="136"/>
        <v>100</v>
      </c>
      <c r="L1773" s="1019"/>
      <c r="M1773" s="1087" t="s">
        <v>36</v>
      </c>
      <c r="N1773" s="1059"/>
    </row>
    <row r="1774" spans="1:14" s="114" customFormat="1" ht="22.5" customHeight="1" thickBot="1">
      <c r="A1774" s="392"/>
      <c r="B1774" s="394" t="s">
        <v>91</v>
      </c>
      <c r="C1774" s="1012" t="str">
        <f>'Result Entry'!$AO$3</f>
        <v>English</v>
      </c>
      <c r="D1774" s="1013"/>
      <c r="E1774" s="517">
        <f>IF(OR(C1774="",$I1761="NSO"),"",VLOOKUP($A1756,'Result Entry'!$B$9:$EQ$108,40,0))</f>
        <v>0</v>
      </c>
      <c r="F1774" s="518">
        <f>IF(OR(C1774="",$I1761="NSO"),"",VLOOKUP($A1756,'Result Entry'!$B$9:$EQ$108,41,0))</f>
        <v>0</v>
      </c>
      <c r="G1774" s="546">
        <f>IF(OR(C1774="",$I1761="NSO"),"",VLOOKUP($A1756,'Result Entry'!$B$9:$EQ$108,42,0))</f>
        <v>0</v>
      </c>
      <c r="H1774" s="401">
        <f>IF(OR(C1774="",$I1761="NSO"),"",VLOOKUP($A1756,'Result Entry'!$B$9:$EQ$108,47,0))</f>
        <v>0</v>
      </c>
      <c r="I1774" s="496">
        <f t="shared" si="135"/>
        <v>0</v>
      </c>
      <c r="J1774" s="497">
        <f>IF(OR(C1774="",$I1761="NSO"),"",VLOOKUP($A1756,'Result Entry'!$B$9:$EQ$108,51,0))</f>
        <v>0</v>
      </c>
      <c r="K1774" s="1014">
        <f t="shared" si="136"/>
        <v>0</v>
      </c>
      <c r="L1774" s="1015"/>
      <c r="M1774" s="516" t="str">
        <f>IF(OR(C1774="",$I1761="NSO"),"",VLOOKUP($A1756,'Result Entry'!$B$9:$EQ$108,54,0))</f>
        <v/>
      </c>
      <c r="N1774" s="1059"/>
    </row>
    <row r="1775" spans="1:14" s="114" customFormat="1" ht="22.5" customHeight="1">
      <c r="A1775" s="392"/>
      <c r="B1775" s="394" t="s">
        <v>91</v>
      </c>
      <c r="C1775" s="1016" t="s">
        <v>66</v>
      </c>
      <c r="D1775" s="1017"/>
      <c r="E1775" s="519">
        <f>'Result Entry'!$BS$7</f>
        <v>10</v>
      </c>
      <c r="F1775" s="520">
        <f>'Result Entry'!$BT$7</f>
        <v>10</v>
      </c>
      <c r="G1775" s="541">
        <f>'Result Entry'!$BU$7</f>
        <v>10</v>
      </c>
      <c r="H1775" s="521">
        <f>'Result Entry'!$BZ$7</f>
        <v>70</v>
      </c>
      <c r="I1775" s="522">
        <f>SUM(E1775:H1775)</f>
        <v>100</v>
      </c>
      <c r="J1775" s="523">
        <f>'Result Entry'!$CD$7</f>
        <v>100</v>
      </c>
      <c r="K1775" s="1018">
        <f t="shared" si="136"/>
        <v>200</v>
      </c>
      <c r="L1775" s="1019"/>
      <c r="M1775" s="1087" t="s">
        <v>36</v>
      </c>
      <c r="N1775" s="1059"/>
    </row>
    <row r="1776" spans="1:14" s="114" customFormat="1" ht="22.5" customHeight="1" thickBot="1">
      <c r="A1776" s="392"/>
      <c r="B1776" s="394" t="s">
        <v>91</v>
      </c>
      <c r="C1776" s="1012" t="str">
        <f>'Result Entry'!$BS$3</f>
        <v>Sanskrit/Urdu</v>
      </c>
      <c r="D1776" s="1013"/>
      <c r="E1776" s="517">
        <f>IF(OR(C1776="",$I1761="NSO"),"",VLOOKUP($A1756,'Result Entry'!$B$9:$EQ$108,70,0))</f>
        <v>0</v>
      </c>
      <c r="F1776" s="518">
        <f>IF(OR(C1776="",$I1761="NSO"),"",VLOOKUP($A1756,'Result Entry'!$B$9:$EQ$108,71,0))</f>
        <v>0</v>
      </c>
      <c r="G1776" s="546">
        <f>IF(OR(C1776="",$I1761="NSO"),"",VLOOKUP($A1756,'Result Entry'!$B$9:$EQ$108,72,0))</f>
        <v>0</v>
      </c>
      <c r="H1776" s="401">
        <f>IF(OR(C1776="",$I1761="NSO"),"",VLOOKUP($A1756,'Result Entry'!$B$9:$EQ$108,77,0))</f>
        <v>0</v>
      </c>
      <c r="I1776" s="496">
        <f t="shared" ref="I1776" si="137">SUM(E1776:H1776)</f>
        <v>0</v>
      </c>
      <c r="J1776" s="497">
        <f>IF(OR(C1776="",$I1761="NSO"),"",VLOOKUP($A1756,'Result Entry'!$B$9:$EQ$108,81,0))</f>
        <v>0</v>
      </c>
      <c r="K1776" s="1014">
        <f t="shared" si="136"/>
        <v>0</v>
      </c>
      <c r="L1776" s="1015"/>
      <c r="M1776" s="516" t="str">
        <f>IF(OR(C1776="",$I1761="NSO"),"",VLOOKUP($A1756,'Result Entry'!$B$9:$EQ$108,84,0))</f>
        <v/>
      </c>
      <c r="N1776" s="1059"/>
    </row>
    <row r="1777" spans="1:14" s="114" customFormat="1" ht="14.25" customHeight="1" thickBot="1">
      <c r="A1777" s="392"/>
      <c r="B1777" s="394" t="s">
        <v>91</v>
      </c>
      <c r="C1777" s="1020"/>
      <c r="D1777" s="1021"/>
      <c r="E1777" s="1021"/>
      <c r="F1777" s="1021"/>
      <c r="G1777" s="1021"/>
      <c r="H1777" s="1021"/>
      <c r="I1777" s="1021"/>
      <c r="J1777" s="1021"/>
      <c r="K1777" s="1021"/>
      <c r="L1777" s="1021"/>
      <c r="M1777" s="1022"/>
      <c r="N1777" s="1059"/>
    </row>
    <row r="1778" spans="1:14" s="114" customFormat="1" ht="39" customHeight="1">
      <c r="A1778" s="392"/>
      <c r="B1778" s="394" t="s">
        <v>91</v>
      </c>
      <c r="C1778" s="1023" t="s">
        <v>114</v>
      </c>
      <c r="D1778" s="1024"/>
      <c r="E1778" s="1025"/>
      <c r="F1778" s="1029" t="s">
        <v>115</v>
      </c>
      <c r="G1778" s="1029"/>
      <c r="H1778" s="1030" t="s">
        <v>116</v>
      </c>
      <c r="I1778" s="1031"/>
      <c r="J1778" s="397" t="s">
        <v>51</v>
      </c>
      <c r="K1778" s="524" t="s">
        <v>117</v>
      </c>
      <c r="L1778" s="543" t="s">
        <v>49</v>
      </c>
      <c r="M1778" s="1089" t="s">
        <v>53</v>
      </c>
      <c r="N1778" s="1059"/>
    </row>
    <row r="1779" spans="1:14" s="114" customFormat="1" ht="18.75" customHeight="1" thickBot="1">
      <c r="A1779" s="392"/>
      <c r="B1779" s="394" t="s">
        <v>91</v>
      </c>
      <c r="C1779" s="1026"/>
      <c r="D1779" s="1027"/>
      <c r="E1779" s="1028"/>
      <c r="F1779" s="1109">
        <f>IF(OR($I1761="",$I1761="NSO"),"",VLOOKUP($A1756,'Result Entry'!$B$9:$EQ$108,120,0))</f>
        <v>900</v>
      </c>
      <c r="G1779" s="1110"/>
      <c r="H1779" s="1109">
        <f>IF(OR($I1761="",$I1761="NSO"),"",VLOOKUP($A1756,'Result Entry'!$B$9:$EQ$108,121,0))</f>
        <v>0</v>
      </c>
      <c r="I1779" s="1110"/>
      <c r="J1779" s="1111">
        <f>IF(OR($I1761="",$I1761="NSO"),"",VLOOKUP($A1756,'Result Entry'!$B$9:$EQ$108,122,0))</f>
        <v>0</v>
      </c>
      <c r="K1779" s="1112" t="str">
        <f>IF(OR($I1761="",$I1761="NSO"),"",VLOOKUP($A1756,'Result Entry'!$B$9:$EQ$108,123,0))</f>
        <v/>
      </c>
      <c r="L1779" s="1088" t="str">
        <f>IF(OR($I1761="",$I1761="NSO"),"",VLOOKUP($A1756,'Result Entry'!$B$9:$EQ$108,124,0))</f>
        <v/>
      </c>
      <c r="M1779" s="1113" t="str">
        <f>IF(OR($I1761="",$I1761="NSO"),"",VLOOKUP($A1756,'Result Entry'!$B$9:$EQ$108,126,0))</f>
        <v/>
      </c>
      <c r="N1779" s="1059"/>
    </row>
    <row r="1780" spans="1:14" s="114" customFormat="1" ht="18.75" customHeight="1" thickBot="1">
      <c r="A1780" s="392"/>
      <c r="B1780" s="393" t="s">
        <v>91</v>
      </c>
      <c r="C1780" s="1032"/>
      <c r="D1780" s="1033"/>
      <c r="E1780" s="1033"/>
      <c r="F1780" s="1033"/>
      <c r="G1780" s="1033"/>
      <c r="H1780" s="1034"/>
      <c r="I1780" s="1150" t="s">
        <v>71</v>
      </c>
      <c r="J1780" s="1151"/>
      <c r="K1780" s="1152">
        <f>IF(OR($I1761="",$I1761="NSO"),"",VLOOKUP($A1756,'Result Entry'!$B$9:$EQ$108,117,0))</f>
        <v>0</v>
      </c>
      <c r="L1780" s="1153" t="s">
        <v>90</v>
      </c>
      <c r="M1780" s="1154"/>
      <c r="N1780" s="1059"/>
    </row>
    <row r="1781" spans="1:14" s="114" customFormat="1" ht="18.75" customHeight="1" thickBot="1">
      <c r="A1781" s="392"/>
      <c r="B1781" s="393" t="s">
        <v>91</v>
      </c>
      <c r="C1781" s="1035" t="s">
        <v>70</v>
      </c>
      <c r="D1781" s="1036"/>
      <c r="E1781" s="1036"/>
      <c r="F1781" s="1036"/>
      <c r="G1781" s="1036"/>
      <c r="H1781" s="1037"/>
      <c r="I1781" s="1155" t="s">
        <v>72</v>
      </c>
      <c r="J1781" s="1156"/>
      <c r="K1781" s="1157">
        <f>IF(OR($I1761="",$I1761="NSO"),"",VLOOKUP($A1756,'Result Entry'!$B$9:$EQ$108,118,0))</f>
        <v>0</v>
      </c>
      <c r="L1781" s="1158" t="str">
        <f>IF(OR($I1761="",$I1761="NSO"),"",VLOOKUP($A1756,'Result Entry'!$B$9:$EQ$108,119,0))</f>
        <v/>
      </c>
      <c r="M1781" s="1159"/>
      <c r="N1781" s="1059"/>
    </row>
    <row r="1782" spans="1:14" s="114" customFormat="1" ht="18.75" customHeight="1" thickBot="1">
      <c r="A1782" s="392"/>
      <c r="B1782" s="393" t="s">
        <v>91</v>
      </c>
      <c r="C1782" s="981" t="s">
        <v>64</v>
      </c>
      <c r="D1782" s="982"/>
      <c r="E1782" s="983"/>
      <c r="F1782" s="984" t="s">
        <v>67</v>
      </c>
      <c r="G1782" s="985"/>
      <c r="H1782" s="398" t="s">
        <v>57</v>
      </c>
      <c r="I1782" s="986" t="s">
        <v>73</v>
      </c>
      <c r="J1782" s="987"/>
      <c r="K1782" s="988">
        <f>IF(OR($I1761="",$I1761="NSO"),"",VLOOKUP($A1756,'Result Entry'!$B$9:$EQ$108,127,0))</f>
        <v>0</v>
      </c>
      <c r="L1782" s="988"/>
      <c r="M1782" s="989"/>
      <c r="N1782" s="1059"/>
    </row>
    <row r="1783" spans="1:14" s="114" customFormat="1" ht="18.75" customHeight="1">
      <c r="A1783" s="392"/>
      <c r="B1783" s="393" t="s">
        <v>91</v>
      </c>
      <c r="C1783" s="1096" t="str">
        <f>'Result Entry'!$CH$3</f>
        <v>WORK EXP.</v>
      </c>
      <c r="D1783" s="1097"/>
      <c r="E1783" s="1125"/>
      <c r="F1783" s="1115" t="str">
        <f>IF(OR(C1783="",$I1761="NSO"),"",VLOOKUP($A1756,'Result Entry'!$B$9:$EQ$108,134,0))</f>
        <v>0/100</v>
      </c>
      <c r="G1783" s="1125"/>
      <c r="H1783" s="1126" t="str">
        <f>IF(OR(C1783="",$I1761="NSO"),"",VLOOKUP($A1756,'Result Entry'!$B$9:$EQ$108,92,0))</f>
        <v/>
      </c>
      <c r="I1783" s="991" t="s">
        <v>93</v>
      </c>
      <c r="J1783" s="992"/>
      <c r="K1783" s="993">
        <f>'Result Entry'!$U$2</f>
        <v>45070</v>
      </c>
      <c r="L1783" s="994"/>
      <c r="M1783" s="995"/>
      <c r="N1783" s="1059"/>
    </row>
    <row r="1784" spans="1:14" s="114" customFormat="1" ht="18.75" customHeight="1">
      <c r="A1784" s="392"/>
      <c r="B1784" s="393" t="s">
        <v>91</v>
      </c>
      <c r="C1784" s="1096" t="str">
        <f>'Result Entry'!$CP$3</f>
        <v>ART EDU.</v>
      </c>
      <c r="D1784" s="1097"/>
      <c r="E1784" s="1125"/>
      <c r="F1784" s="1115" t="str">
        <f>IF(OR(C1784="",$I1761="NSO"),"",VLOOKUP($A1756,'Result Entry'!$B$9:$EQ$108,138,0))</f>
        <v>0/100</v>
      </c>
      <c r="G1784" s="1125"/>
      <c r="H1784" s="1127" t="str">
        <f>IF(OR(C1784="",$I1761="NSO"),"",VLOOKUP($A1756,'Result Entry'!$B$9:$EQ$108,100,0))</f>
        <v/>
      </c>
      <c r="I1784" s="996"/>
      <c r="J1784" s="997"/>
      <c r="K1784" s="997"/>
      <c r="L1784" s="997"/>
      <c r="M1784" s="998"/>
      <c r="N1784" s="1059"/>
    </row>
    <row r="1785" spans="1:14" s="114" customFormat="1" ht="18.75" customHeight="1">
      <c r="A1785" s="392"/>
      <c r="B1785" s="393"/>
      <c r="C1785" s="1096" t="str">
        <f>'Result Entry'!$CX$3</f>
        <v>H&amp;P. EDU.</v>
      </c>
      <c r="D1785" s="1097"/>
      <c r="E1785" s="1125"/>
      <c r="F1785" s="1115" t="str">
        <f>IF(OR(C1785="",$I1761="NSO"),"",VLOOKUP($A1756,'Result Entry'!$B$9:$EQ$108,142,0))</f>
        <v>0/100</v>
      </c>
      <c r="G1785" s="1125"/>
      <c r="H1785" s="1127" t="str">
        <f>IF(OR(C1785="",$I1761="NSO"),"",VLOOKUP($A1756,'Result Entry'!$B$9:$EQ$108,108,0))</f>
        <v/>
      </c>
      <c r="I1785" s="999"/>
      <c r="J1785" s="1000"/>
      <c r="K1785" s="1000"/>
      <c r="L1785" s="1000"/>
      <c r="M1785" s="1001"/>
      <c r="N1785" s="1059"/>
    </row>
    <row r="1786" spans="1:14" s="114" customFormat="1" ht="23.25" customHeight="1" thickBot="1">
      <c r="A1786" s="392"/>
      <c r="B1786" s="393" t="s">
        <v>91</v>
      </c>
      <c r="C1786" s="1128">
        <f>'Result Entry'!$DF$3</f>
        <v>0</v>
      </c>
      <c r="D1786" s="1129"/>
      <c r="E1786" s="1130"/>
      <c r="F1786" s="1115" t="str">
        <f>IF(OR(C1786="",$I1761="NSO"),"",VLOOKUP($A1756,'Result Entry'!$B$9:$EQ$108,146,0))</f>
        <v>0/0</v>
      </c>
      <c r="G1786" s="1125"/>
      <c r="H1786" s="1131" t="str">
        <f>IF(OR(C1786="",$I1761="NSO"),"",VLOOKUP($A1756,'Result Entry'!$B$9:$EQ$108,116,0))</f>
        <v/>
      </c>
      <c r="I1786" s="1135" t="s">
        <v>86</v>
      </c>
      <c r="J1786" s="1136"/>
      <c r="K1786" s="1137"/>
      <c r="L1786" s="1138"/>
      <c r="M1786" s="1139"/>
      <c r="N1786" s="1059"/>
    </row>
    <row r="1787" spans="1:14" s="114" customFormat="1" ht="23.25" customHeight="1">
      <c r="A1787" s="392"/>
      <c r="B1787" s="393" t="s">
        <v>91</v>
      </c>
      <c r="C1787" s="1005" t="s">
        <v>74</v>
      </c>
      <c r="D1787" s="1006"/>
      <c r="E1787" s="1006"/>
      <c r="F1787" s="1006"/>
      <c r="G1787" s="1006"/>
      <c r="H1787" s="1007"/>
      <c r="I1787" s="1143" t="s">
        <v>184</v>
      </c>
      <c r="J1787" s="1144"/>
      <c r="K1787" s="1140"/>
      <c r="L1787" s="1141"/>
      <c r="M1787" s="1142"/>
      <c r="N1787" s="1059"/>
    </row>
    <row r="1788" spans="1:14" s="114" customFormat="1" ht="23.25" customHeight="1">
      <c r="A1788" s="392"/>
      <c r="B1788" s="393" t="s">
        <v>91</v>
      </c>
      <c r="C1788" s="399" t="s">
        <v>37</v>
      </c>
      <c r="D1788" s="1008" t="s">
        <v>80</v>
      </c>
      <c r="E1788" s="1009"/>
      <c r="F1788" s="1008" t="s">
        <v>81</v>
      </c>
      <c r="G1788" s="1010"/>
      <c r="H1788" s="1011"/>
      <c r="I1788" s="1145" t="s">
        <v>185</v>
      </c>
      <c r="J1788" s="1146"/>
      <c r="K1788" s="1002"/>
      <c r="L1788" s="1003"/>
      <c r="M1788" s="1004"/>
      <c r="N1788" s="1059"/>
    </row>
    <row r="1789" spans="1:14" s="114" customFormat="1" ht="18.75" customHeight="1">
      <c r="A1789" s="392"/>
      <c r="B1789" s="393" t="s">
        <v>91</v>
      </c>
      <c r="C1789" s="1114" t="s">
        <v>75</v>
      </c>
      <c r="D1789" s="1115" t="s">
        <v>164</v>
      </c>
      <c r="E1789" s="1116"/>
      <c r="F1789" s="1115" t="s">
        <v>82</v>
      </c>
      <c r="G1789" s="1117"/>
      <c r="H1789" s="1118"/>
      <c r="I1789" s="971" t="s">
        <v>87</v>
      </c>
      <c r="J1789" s="972"/>
      <c r="K1789" s="972"/>
      <c r="L1789" s="972"/>
      <c r="M1789" s="973"/>
      <c r="N1789" s="1059"/>
    </row>
    <row r="1790" spans="1:14" s="114" customFormat="1" ht="18.75" customHeight="1">
      <c r="A1790" s="392"/>
      <c r="B1790" s="393" t="s">
        <v>91</v>
      </c>
      <c r="C1790" s="1119" t="s">
        <v>76</v>
      </c>
      <c r="D1790" s="1115" t="s">
        <v>165</v>
      </c>
      <c r="E1790" s="1116"/>
      <c r="F1790" s="1115" t="s">
        <v>83</v>
      </c>
      <c r="G1790" s="1117"/>
      <c r="H1790" s="1118"/>
      <c r="I1790" s="974"/>
      <c r="J1790" s="975"/>
      <c r="K1790" s="975"/>
      <c r="L1790" s="975"/>
      <c r="M1790" s="976"/>
      <c r="N1790" s="1059"/>
    </row>
    <row r="1791" spans="1:14" s="114" customFormat="1" ht="18.75" customHeight="1">
      <c r="A1791" s="392"/>
      <c r="B1791" s="393" t="s">
        <v>91</v>
      </c>
      <c r="C1791" s="1119" t="s">
        <v>78</v>
      </c>
      <c r="D1791" s="1115" t="s">
        <v>166</v>
      </c>
      <c r="E1791" s="1116"/>
      <c r="F1791" s="1115" t="s">
        <v>84</v>
      </c>
      <c r="G1791" s="1117"/>
      <c r="H1791" s="1118"/>
      <c r="I1791" s="974"/>
      <c r="J1791" s="975"/>
      <c r="K1791" s="975"/>
      <c r="L1791" s="975"/>
      <c r="M1791" s="976"/>
      <c r="N1791" s="1059"/>
    </row>
    <row r="1792" spans="1:14" s="114" customFormat="1" ht="18.75" customHeight="1">
      <c r="A1792" s="392"/>
      <c r="B1792" s="393" t="s">
        <v>91</v>
      </c>
      <c r="C1792" s="1119" t="s">
        <v>77</v>
      </c>
      <c r="D1792" s="1115" t="s">
        <v>167</v>
      </c>
      <c r="E1792" s="1116"/>
      <c r="F1792" s="1115" t="s">
        <v>169</v>
      </c>
      <c r="G1792" s="1117"/>
      <c r="H1792" s="1118"/>
      <c r="I1792" s="977"/>
      <c r="J1792" s="978"/>
      <c r="K1792" s="978"/>
      <c r="L1792" s="978"/>
      <c r="M1792" s="979"/>
      <c r="N1792" s="1059"/>
    </row>
    <row r="1793" spans="1:14" s="114" customFormat="1" ht="18.75" customHeight="1" thickBot="1">
      <c r="A1793" s="392"/>
      <c r="B1793" s="400" t="s">
        <v>91</v>
      </c>
      <c r="C1793" s="1120" t="s">
        <v>79</v>
      </c>
      <c r="D1793" s="1121" t="s">
        <v>168</v>
      </c>
      <c r="E1793" s="1122"/>
      <c r="F1793" s="1121" t="s">
        <v>85</v>
      </c>
      <c r="G1793" s="1123"/>
      <c r="H1793" s="1124"/>
      <c r="I1793" s="1132" t="s">
        <v>118</v>
      </c>
      <c r="J1793" s="1133"/>
      <c r="K1793" s="1133"/>
      <c r="L1793" s="1133"/>
      <c r="M1793" s="1134"/>
      <c r="N1793" s="1059"/>
    </row>
    <row r="1794" spans="1:14" s="114" customFormat="1" ht="11.25" customHeight="1" thickBot="1">
      <c r="A1794" s="980"/>
      <c r="B1794" s="980"/>
      <c r="C1794" s="980"/>
      <c r="D1794" s="980"/>
      <c r="E1794" s="980"/>
      <c r="F1794" s="980"/>
      <c r="G1794" s="980"/>
      <c r="H1794" s="980"/>
      <c r="I1794" s="980"/>
      <c r="J1794" s="980"/>
      <c r="K1794" s="980"/>
      <c r="L1794" s="980"/>
      <c r="M1794" s="980"/>
      <c r="N1794" s="1059"/>
    </row>
    <row r="1795" spans="1:14" s="391" customFormat="1" ht="25.5" customHeight="1" thickBot="1">
      <c r="A1795" s="403">
        <f>A1756+1</f>
        <v>47</v>
      </c>
      <c r="B1795" s="1056" t="str">
        <f>B1756</f>
        <v>Department Of Sanskrit Education, Rajasthan</v>
      </c>
      <c r="C1795" s="1057"/>
      <c r="D1795" s="1057"/>
      <c r="E1795" s="1057"/>
      <c r="F1795" s="1057"/>
      <c r="G1795" s="1057"/>
      <c r="H1795" s="1057"/>
      <c r="I1795" s="1057"/>
      <c r="J1795" s="1057"/>
      <c r="K1795" s="1057"/>
      <c r="L1795" s="1057"/>
      <c r="M1795" s="1058"/>
      <c r="N1795" s="1059"/>
    </row>
    <row r="1796" spans="1:14" ht="60" customHeight="1">
      <c r="A1796" s="15"/>
      <c r="B1796" s="1060">
        <f>IF(I1800&gt;0,CONCATENATE(C1800,I1800),0)</f>
        <v>0</v>
      </c>
      <c r="C1796" s="1062"/>
      <c r="D1796" s="1064" t="str">
        <f>Master!$E$8</f>
        <v>Govt.Sr.Sec.Sch. Raimalwada</v>
      </c>
      <c r="E1796" s="1065"/>
      <c r="F1796" s="1065"/>
      <c r="G1796" s="1065"/>
      <c r="H1796" s="1065"/>
      <c r="I1796" s="1065"/>
      <c r="J1796" s="1065"/>
      <c r="K1796" s="1065"/>
      <c r="L1796" s="1065"/>
      <c r="M1796" s="1066"/>
      <c r="N1796" s="1059"/>
    </row>
    <row r="1797" spans="1:14" ht="35.25" customHeight="1" thickBot="1">
      <c r="A1797" s="15"/>
      <c r="B1797" s="1061"/>
      <c r="C1797" s="1063"/>
      <c r="D1797" s="1067" t="str">
        <f>Master!$E$11</f>
        <v>P.S.-Bapini (Jodhpur)</v>
      </c>
      <c r="E1797" s="1067"/>
      <c r="F1797" s="1067"/>
      <c r="G1797" s="1067"/>
      <c r="H1797" s="1067"/>
      <c r="I1797" s="1067"/>
      <c r="J1797" s="1067"/>
      <c r="K1797" s="1067"/>
      <c r="L1797" s="1067"/>
      <c r="M1797" s="1068"/>
      <c r="N1797" s="1059"/>
    </row>
    <row r="1798" spans="1:14" ht="31.5" customHeight="1">
      <c r="A1798" s="15"/>
      <c r="B1798" s="402"/>
      <c r="C1798" s="1069" t="s">
        <v>60</v>
      </c>
      <c r="D1798" s="1070"/>
      <c r="E1798" s="1070"/>
      <c r="F1798" s="1070"/>
      <c r="G1798" s="1070"/>
      <c r="H1798" s="1070"/>
      <c r="I1798" s="1071"/>
      <c r="J1798" s="1072" t="s">
        <v>88</v>
      </c>
      <c r="K1798" s="1072"/>
      <c r="L1798" s="1073">
        <f>Master!$E$14</f>
        <v>810000000</v>
      </c>
      <c r="M1798" s="1074"/>
      <c r="N1798" s="1059"/>
    </row>
    <row r="1799" spans="1:14" ht="18" customHeight="1" thickBot="1">
      <c r="A1799" s="15"/>
      <c r="B1799" s="188"/>
      <c r="C1799" s="1069"/>
      <c r="D1799" s="1070"/>
      <c r="E1799" s="1070"/>
      <c r="F1799" s="1070"/>
      <c r="G1799" s="1070"/>
      <c r="H1799" s="1070"/>
      <c r="I1799" s="1071"/>
      <c r="J1799" s="1075" t="s">
        <v>61</v>
      </c>
      <c r="K1799" s="1076"/>
      <c r="L1799" s="1079" t="str">
        <f>Master!$E$6</f>
        <v>2022-23</v>
      </c>
      <c r="M1799" s="1080"/>
      <c r="N1799" s="1059"/>
    </row>
    <row r="1800" spans="1:14" ht="20.25" customHeight="1" thickBot="1">
      <c r="A1800" s="15"/>
      <c r="B1800" s="188"/>
      <c r="C1800" s="1160" t="s">
        <v>119</v>
      </c>
      <c r="D1800" s="1161"/>
      <c r="E1800" s="1161"/>
      <c r="F1800" s="1161"/>
      <c r="G1800" s="1161"/>
      <c r="H1800" s="1161"/>
      <c r="I1800" s="1162">
        <f>VLOOKUP($A1795,'Result Entry'!$B$9:$F$108,5,0)</f>
        <v>0</v>
      </c>
      <c r="J1800" s="1077"/>
      <c r="K1800" s="1078"/>
      <c r="L1800" s="1081"/>
      <c r="M1800" s="1082"/>
      <c r="N1800" s="1059"/>
    </row>
    <row r="1801" spans="1:14" s="114" customFormat="1" ht="19.5" customHeight="1">
      <c r="A1801" s="392"/>
      <c r="B1801" s="393" t="s">
        <v>91</v>
      </c>
      <c r="C1801" s="1090" t="s">
        <v>21</v>
      </c>
      <c r="D1801" s="1091"/>
      <c r="E1801" s="1091"/>
      <c r="F1801" s="1092"/>
      <c r="G1801" s="1093" t="s">
        <v>1</v>
      </c>
      <c r="H1801" s="1094">
        <f>VLOOKUP($A1795,'Result Entry'!$B$9:$EQ$108,3,0)</f>
        <v>0</v>
      </c>
      <c r="I1801" s="1094"/>
      <c r="J1801" s="1094"/>
      <c r="K1801" s="1094"/>
      <c r="L1801" s="1094"/>
      <c r="M1801" s="1095"/>
      <c r="N1801" s="1059"/>
    </row>
    <row r="1802" spans="1:14" s="114" customFormat="1" ht="19.5" customHeight="1">
      <c r="A1802" s="392"/>
      <c r="B1802" s="393" t="s">
        <v>91</v>
      </c>
      <c r="C1802" s="1096" t="s">
        <v>23</v>
      </c>
      <c r="D1802" s="1097"/>
      <c r="E1802" s="1097"/>
      <c r="F1802" s="1098"/>
      <c r="G1802" s="1099" t="s">
        <v>1</v>
      </c>
      <c r="H1802" s="1100">
        <f>VLOOKUP($A1795,'Result Entry'!$B$9:$EQ$108,6,0)</f>
        <v>0</v>
      </c>
      <c r="I1802" s="1100"/>
      <c r="J1802" s="1100"/>
      <c r="K1802" s="1100"/>
      <c r="L1802" s="1100"/>
      <c r="M1802" s="1101"/>
      <c r="N1802" s="1059"/>
    </row>
    <row r="1803" spans="1:14" s="114" customFormat="1" ht="19.5" customHeight="1">
      <c r="A1803" s="392"/>
      <c r="B1803" s="393" t="s">
        <v>91</v>
      </c>
      <c r="C1803" s="1096" t="s">
        <v>24</v>
      </c>
      <c r="D1803" s="1097"/>
      <c r="E1803" s="1097"/>
      <c r="F1803" s="1098"/>
      <c r="G1803" s="1099" t="s">
        <v>1</v>
      </c>
      <c r="H1803" s="1100">
        <f>VLOOKUP($A1795,'Result Entry'!$B$9:$EQ$108,7,0)</f>
        <v>0</v>
      </c>
      <c r="I1803" s="1100"/>
      <c r="J1803" s="1100"/>
      <c r="K1803" s="1100"/>
      <c r="L1803" s="1100"/>
      <c r="M1803" s="1101"/>
      <c r="N1803" s="1059"/>
    </row>
    <row r="1804" spans="1:14" s="114" customFormat="1" ht="19.5" customHeight="1">
      <c r="A1804" s="392"/>
      <c r="B1804" s="393" t="s">
        <v>91</v>
      </c>
      <c r="C1804" s="1096" t="s">
        <v>62</v>
      </c>
      <c r="D1804" s="1097"/>
      <c r="E1804" s="1097"/>
      <c r="F1804" s="1098"/>
      <c r="G1804" s="1099" t="s">
        <v>1</v>
      </c>
      <c r="H1804" s="1100">
        <f>VLOOKUP($A1795,'Result Entry'!$B$9:$EQ$108,8,0)</f>
        <v>0</v>
      </c>
      <c r="I1804" s="1100"/>
      <c r="J1804" s="1100"/>
      <c r="K1804" s="1100"/>
      <c r="L1804" s="1100"/>
      <c r="M1804" s="1101"/>
      <c r="N1804" s="1059"/>
    </row>
    <row r="1805" spans="1:14" s="114" customFormat="1" ht="19.5" customHeight="1">
      <c r="A1805" s="392"/>
      <c r="B1805" s="393" t="s">
        <v>91</v>
      </c>
      <c r="C1805" s="1096" t="s">
        <v>63</v>
      </c>
      <c r="D1805" s="1097"/>
      <c r="E1805" s="1097"/>
      <c r="F1805" s="1098"/>
      <c r="G1805" s="1099" t="s">
        <v>1</v>
      </c>
      <c r="H1805" s="1102" t="str">
        <f>CONCATENATE('Result Entry'!$F$4,'Result Entry'!$I$4)</f>
        <v>2(A)</v>
      </c>
      <c r="I1805" s="1100"/>
      <c r="J1805" s="1100"/>
      <c r="K1805" s="1100"/>
      <c r="L1805" s="1100"/>
      <c r="M1805" s="1101"/>
      <c r="N1805" s="1059"/>
    </row>
    <row r="1806" spans="1:14" s="114" customFormat="1" ht="19.5" customHeight="1" thickBot="1">
      <c r="A1806" s="392"/>
      <c r="B1806" s="393" t="s">
        <v>91</v>
      </c>
      <c r="C1806" s="1103" t="s">
        <v>26</v>
      </c>
      <c r="D1806" s="1104"/>
      <c r="E1806" s="1104"/>
      <c r="F1806" s="1105"/>
      <c r="G1806" s="1106" t="s">
        <v>1</v>
      </c>
      <c r="H1806" s="1107">
        <f>VLOOKUP($A1795,'Result Entry'!$B$9:$EQ$108,9,0)</f>
        <v>0</v>
      </c>
      <c r="I1806" s="1107"/>
      <c r="J1806" s="1107"/>
      <c r="K1806" s="1107"/>
      <c r="L1806" s="1107"/>
      <c r="M1806" s="1108"/>
      <c r="N1806" s="1059"/>
    </row>
    <row r="1807" spans="1:14" s="114" customFormat="1" ht="37.5" customHeight="1">
      <c r="A1807" s="392"/>
      <c r="B1807" s="394" t="s">
        <v>91</v>
      </c>
      <c r="C1807" s="1005" t="s">
        <v>64</v>
      </c>
      <c r="D1807" s="1038"/>
      <c r="E1807" s="498" t="str">
        <f>'Result Entry'!$K$6</f>
        <v>First Test</v>
      </c>
      <c r="F1807" s="499" t="str">
        <f>'Result Entry'!$L$6</f>
        <v>Second Test</v>
      </c>
      <c r="G1807" s="499" t="str">
        <f>'Result Entry'!$M$6</f>
        <v>Third Test</v>
      </c>
      <c r="H1807" s="1083" t="s">
        <v>65</v>
      </c>
      <c r="I1807" s="1085" t="s">
        <v>183</v>
      </c>
      <c r="J1807" s="493" t="s">
        <v>32</v>
      </c>
      <c r="K1807" s="1039" t="s">
        <v>112</v>
      </c>
      <c r="L1807" s="1040"/>
      <c r="M1807" s="1084" t="s">
        <v>113</v>
      </c>
      <c r="N1807" s="1059"/>
    </row>
    <row r="1808" spans="1:14" s="114" customFormat="1" ht="22.5" customHeight="1" thickBot="1">
      <c r="A1808" s="392"/>
      <c r="B1808" s="394" t="s">
        <v>91</v>
      </c>
      <c r="C1808" s="1041" t="s">
        <v>66</v>
      </c>
      <c r="D1808" s="1042"/>
      <c r="E1808" s="504">
        <f>'Result Entry'!$K$7</f>
        <v>10</v>
      </c>
      <c r="F1808" s="505">
        <f>'Result Entry'!$L$7</f>
        <v>10</v>
      </c>
      <c r="G1808" s="545">
        <f>'Result Entry'!$M$7</f>
        <v>10</v>
      </c>
      <c r="H1808" s="506">
        <f>'Result Entry'!$R$7</f>
        <v>70</v>
      </c>
      <c r="I1808" s="507">
        <f>SUM(E1808:H1808)</f>
        <v>100</v>
      </c>
      <c r="J1808" s="508">
        <f>'Result Entry'!$V$7</f>
        <v>100</v>
      </c>
      <c r="K1808" s="1043">
        <f>I1808+J1808</f>
        <v>200</v>
      </c>
      <c r="L1808" s="1044"/>
      <c r="M1808" s="1086" t="s">
        <v>36</v>
      </c>
      <c r="N1808" s="1059"/>
    </row>
    <row r="1809" spans="1:14" s="114" customFormat="1" ht="22.5" customHeight="1">
      <c r="A1809" s="392"/>
      <c r="B1809" s="394" t="s">
        <v>91</v>
      </c>
      <c r="C1809" s="1045" t="str">
        <f>'Result Entry'!$K$3</f>
        <v>Hindi</v>
      </c>
      <c r="D1809" s="1046"/>
      <c r="E1809" s="500">
        <f>IF(OR(C1809="",$I1800="NSO"),"",VLOOKUP($A1795,'Result Entry'!$B$9:$EQ$108,10,0))</f>
        <v>0</v>
      </c>
      <c r="F1809" s="501">
        <f>IF(OR(C1809="",$I1800="NSO"),"",VLOOKUP($A1795,'Result Entry'!$B$9:$EQ$108,11,0))</f>
        <v>0</v>
      </c>
      <c r="G1809" s="544">
        <f>IF(OR(C1809="",$I1800="NSO"),"",VLOOKUP($A1795,'Result Entry'!$B$9:$EQ$108,12,0))</f>
        <v>0</v>
      </c>
      <c r="H1809" s="494">
        <f>IF(OR(C1809="",$I1800="NSO"),"",VLOOKUP($A1795,'Result Entry'!$B$9:$EQ$108,17,0))</f>
        <v>0</v>
      </c>
      <c r="I1809" s="395">
        <f t="shared" ref="I1809:I1813" si="138">SUM(E1809:H1809)</f>
        <v>0</v>
      </c>
      <c r="J1809" s="495">
        <f>IF(OR(C1809="",$I1800="NSO"),"",VLOOKUP($A1795,'Result Entry'!$B$9:$EQ$108,21,0))</f>
        <v>0</v>
      </c>
      <c r="K1809" s="1047">
        <f>SUM(I1809,J1809)</f>
        <v>0</v>
      </c>
      <c r="L1809" s="1048"/>
      <c r="M1809" s="396" t="str">
        <f>IF(OR(C1809="",$I1800="NSO"),"",VLOOKUP($A1795,'Result Entry'!$B$9:$EQ$108,24,0))</f>
        <v/>
      </c>
      <c r="N1809" s="1059"/>
    </row>
    <row r="1810" spans="1:14" s="114" customFormat="1" ht="22.5" customHeight="1">
      <c r="A1810" s="392"/>
      <c r="B1810" s="394" t="s">
        <v>91</v>
      </c>
      <c r="C1810" s="990" t="str">
        <f>'Result Entry'!$Z$3</f>
        <v>Mathematics</v>
      </c>
      <c r="D1810" s="1049"/>
      <c r="E1810" s="502">
        <f>IF(OR(C1810="",$I1800="NSO"),"",VLOOKUP($A1795,'Result Entry'!$B$9:$EQ$108,25,0))</f>
        <v>0</v>
      </c>
      <c r="F1810" s="503">
        <f>IF(OR(C1810="",$I1800="NSO"),"",VLOOKUP($A1795,'Result Entry'!$B$9:$EQ$108,26,0))</f>
        <v>0</v>
      </c>
      <c r="G1810" s="542">
        <f>IF(OR(C1810="",$I1800="NSO"),"",VLOOKUP($A1795,'Result Entry'!$B$9:$EQ$108,27,0))</f>
        <v>0</v>
      </c>
      <c r="H1810" s="494">
        <f>IF(OR(C1810="",$I1800="NSO"),"",VLOOKUP($A1795,'Result Entry'!$B$9:$EQ$108,32,0))</f>
        <v>0</v>
      </c>
      <c r="I1810" s="395">
        <f t="shared" si="138"/>
        <v>0</v>
      </c>
      <c r="J1810" s="495">
        <f>IF(OR(C1810="",$I1800="NSO"),"",VLOOKUP($A1795,'Result Entry'!$B$9:$EQ$108,36,0))</f>
        <v>0</v>
      </c>
      <c r="K1810" s="1050">
        <f t="shared" ref="K1810:K1815" si="139">SUM(I1810,J1810)</f>
        <v>0</v>
      </c>
      <c r="L1810" s="1051"/>
      <c r="M1810" s="396" t="str">
        <f>IF(OR(C1810="",$I1800="NSO"),"",VLOOKUP($A1795,'Result Entry'!$B$9:$EQ$108,39,0))</f>
        <v/>
      </c>
      <c r="N1810" s="1059"/>
    </row>
    <row r="1811" spans="1:14" s="114" customFormat="1" ht="22.5" customHeight="1" thickBot="1">
      <c r="A1811" s="392"/>
      <c r="B1811" s="394" t="s">
        <v>91</v>
      </c>
      <c r="C1811" s="1052" t="str">
        <f>'Result Entry'!$BD$3</f>
        <v>Env. Study</v>
      </c>
      <c r="D1811" s="1053"/>
      <c r="E1811" s="509">
        <f>IF(OR(C1811="",$I1800="NSO"),"",VLOOKUP($A1795,'Result Entry'!$B$9:$EQ$108,55,0))</f>
        <v>0</v>
      </c>
      <c r="F1811" s="510">
        <f>IF(OR(C1811="",$I1800="NSO"),"",VLOOKUP($A1795,'Result Entry'!$B$9:$EQ$108,56,0))</f>
        <v>0</v>
      </c>
      <c r="G1811" s="511">
        <f>IF(OR(C1811="",$I1800="NSO"),"",VLOOKUP($A1795,'Result Entry'!$B$9:$EQ$108,57,0))</f>
        <v>0</v>
      </c>
      <c r="H1811" s="512">
        <f>IF(OR(C1809="",$I1800="NSO"),"",VLOOKUP($A1795,'Result Entry'!$B$9:$EQ$108,62,0))</f>
        <v>0</v>
      </c>
      <c r="I1811" s="513">
        <f t="shared" si="138"/>
        <v>0</v>
      </c>
      <c r="J1811" s="514">
        <f>IF(OR(C1810="",$I1800="NSO"),"",VLOOKUP($A1795,'Result Entry'!$B$9:$EQ$108,66,0))</f>
        <v>0</v>
      </c>
      <c r="K1811" s="1054">
        <f t="shared" si="139"/>
        <v>0</v>
      </c>
      <c r="L1811" s="1055"/>
      <c r="M1811" s="515" t="str">
        <f>IF(OR(C1810="",$I1800="NSO"),"",VLOOKUP($A1795,'Result Entry'!$B$9:$EQ$108,69,0))</f>
        <v/>
      </c>
      <c r="N1811" s="1059"/>
    </row>
    <row r="1812" spans="1:14" s="114" customFormat="1" ht="22.5" customHeight="1">
      <c r="A1812" s="392"/>
      <c r="B1812" s="394" t="s">
        <v>91</v>
      </c>
      <c r="C1812" s="1016" t="s">
        <v>66</v>
      </c>
      <c r="D1812" s="1017"/>
      <c r="E1812" s="519">
        <f>'Result Entry'!$AO$7</f>
        <v>5</v>
      </c>
      <c r="F1812" s="520">
        <f>'Result Entry'!$AP$7</f>
        <v>5</v>
      </c>
      <c r="G1812" s="541">
        <f>'Result Entry'!$AQ$7</f>
        <v>5</v>
      </c>
      <c r="H1812" s="521">
        <f>'Result Entry'!$AV$7</f>
        <v>35</v>
      </c>
      <c r="I1812" s="522">
        <f t="shared" si="138"/>
        <v>50</v>
      </c>
      <c r="J1812" s="523">
        <f>'Result Entry'!$AZ$7</f>
        <v>50</v>
      </c>
      <c r="K1812" s="1018">
        <f t="shared" si="139"/>
        <v>100</v>
      </c>
      <c r="L1812" s="1019"/>
      <c r="M1812" s="1087" t="s">
        <v>36</v>
      </c>
      <c r="N1812" s="1059"/>
    </row>
    <row r="1813" spans="1:14" s="114" customFormat="1" ht="22.5" customHeight="1" thickBot="1">
      <c r="A1813" s="392"/>
      <c r="B1813" s="394" t="s">
        <v>91</v>
      </c>
      <c r="C1813" s="1012" t="str">
        <f>'Result Entry'!$AO$3</f>
        <v>English</v>
      </c>
      <c r="D1813" s="1013"/>
      <c r="E1813" s="517">
        <f>IF(OR(C1813="",$I1800="NSO"),"",VLOOKUP($A1795,'Result Entry'!$B$9:$EQ$108,40,0))</f>
        <v>0</v>
      </c>
      <c r="F1813" s="518">
        <f>IF(OR(C1813="",$I1800="NSO"),"",VLOOKUP($A1795,'Result Entry'!$B$9:$EQ$108,41,0))</f>
        <v>0</v>
      </c>
      <c r="G1813" s="546">
        <f>IF(OR(C1813="",$I1800="NSO"),"",VLOOKUP($A1795,'Result Entry'!$B$9:$EQ$108,42,0))</f>
        <v>0</v>
      </c>
      <c r="H1813" s="401">
        <f>IF(OR(C1813="",$I1800="NSO"),"",VLOOKUP($A1795,'Result Entry'!$B$9:$EQ$108,47,0))</f>
        <v>0</v>
      </c>
      <c r="I1813" s="496">
        <f t="shared" si="138"/>
        <v>0</v>
      </c>
      <c r="J1813" s="497">
        <f>IF(OR(C1813="",$I1800="NSO"),"",VLOOKUP($A1795,'Result Entry'!$B$9:$EQ$108,51,0))</f>
        <v>0</v>
      </c>
      <c r="K1813" s="1014">
        <f t="shared" si="139"/>
        <v>0</v>
      </c>
      <c r="L1813" s="1015"/>
      <c r="M1813" s="516" t="str">
        <f>IF(OR(C1813="",$I1800="NSO"),"",VLOOKUP($A1795,'Result Entry'!$B$9:$EQ$108,54,0))</f>
        <v/>
      </c>
      <c r="N1813" s="1059"/>
    </row>
    <row r="1814" spans="1:14" s="114" customFormat="1" ht="22.5" customHeight="1">
      <c r="A1814" s="392"/>
      <c r="B1814" s="394" t="s">
        <v>91</v>
      </c>
      <c r="C1814" s="1016" t="s">
        <v>66</v>
      </c>
      <c r="D1814" s="1017"/>
      <c r="E1814" s="519">
        <f>'Result Entry'!$BS$7</f>
        <v>10</v>
      </c>
      <c r="F1814" s="520">
        <f>'Result Entry'!$BT$7</f>
        <v>10</v>
      </c>
      <c r="G1814" s="541">
        <f>'Result Entry'!$BU$7</f>
        <v>10</v>
      </c>
      <c r="H1814" s="521">
        <f>'Result Entry'!$BZ$7</f>
        <v>70</v>
      </c>
      <c r="I1814" s="522">
        <f>SUM(E1814:H1814)</f>
        <v>100</v>
      </c>
      <c r="J1814" s="523">
        <f>'Result Entry'!$CD$7</f>
        <v>100</v>
      </c>
      <c r="K1814" s="1018">
        <f t="shared" si="139"/>
        <v>200</v>
      </c>
      <c r="L1814" s="1019"/>
      <c r="M1814" s="1087" t="s">
        <v>36</v>
      </c>
      <c r="N1814" s="1059"/>
    </row>
    <row r="1815" spans="1:14" s="114" customFormat="1" ht="22.5" customHeight="1" thickBot="1">
      <c r="A1815" s="392"/>
      <c r="B1815" s="394" t="s">
        <v>91</v>
      </c>
      <c r="C1815" s="1012" t="str">
        <f>'Result Entry'!$BS$3</f>
        <v>Sanskrit/Urdu</v>
      </c>
      <c r="D1815" s="1013"/>
      <c r="E1815" s="517">
        <f>IF(OR(C1815="",$I1800="NSO"),"",VLOOKUP($A1795,'Result Entry'!$B$9:$EQ$108,70,0))</f>
        <v>0</v>
      </c>
      <c r="F1815" s="518">
        <f>IF(OR(C1815="",$I1800="NSO"),"",VLOOKUP($A1795,'Result Entry'!$B$9:$EQ$108,71,0))</f>
        <v>0</v>
      </c>
      <c r="G1815" s="546">
        <f>IF(OR(C1815="",$I1800="NSO"),"",VLOOKUP($A1795,'Result Entry'!$B$9:$EQ$108,72,0))</f>
        <v>0</v>
      </c>
      <c r="H1815" s="401">
        <f>IF(OR(C1815="",$I1800="NSO"),"",VLOOKUP($A1795,'Result Entry'!$B$9:$EQ$108,77,0))</f>
        <v>0</v>
      </c>
      <c r="I1815" s="496">
        <f t="shared" ref="I1815" si="140">SUM(E1815:H1815)</f>
        <v>0</v>
      </c>
      <c r="J1815" s="497">
        <f>IF(OR(C1815="",$I1800="NSO"),"",VLOOKUP($A1795,'Result Entry'!$B$9:$EQ$108,81,0))</f>
        <v>0</v>
      </c>
      <c r="K1815" s="1014">
        <f t="shared" si="139"/>
        <v>0</v>
      </c>
      <c r="L1815" s="1015"/>
      <c r="M1815" s="516" t="str">
        <f>IF(OR(C1815="",$I1800="NSO"),"",VLOOKUP($A1795,'Result Entry'!$B$9:$EQ$108,84,0))</f>
        <v/>
      </c>
      <c r="N1815" s="1059"/>
    </row>
    <row r="1816" spans="1:14" s="114" customFormat="1" ht="14.25" customHeight="1" thickBot="1">
      <c r="A1816" s="392"/>
      <c r="B1816" s="394" t="s">
        <v>91</v>
      </c>
      <c r="C1816" s="1020"/>
      <c r="D1816" s="1021"/>
      <c r="E1816" s="1021"/>
      <c r="F1816" s="1021"/>
      <c r="G1816" s="1021"/>
      <c r="H1816" s="1021"/>
      <c r="I1816" s="1021"/>
      <c r="J1816" s="1021"/>
      <c r="K1816" s="1021"/>
      <c r="L1816" s="1021"/>
      <c r="M1816" s="1022"/>
      <c r="N1816" s="1059"/>
    </row>
    <row r="1817" spans="1:14" s="114" customFormat="1" ht="39" customHeight="1">
      <c r="A1817" s="392"/>
      <c r="B1817" s="394" t="s">
        <v>91</v>
      </c>
      <c r="C1817" s="1023" t="s">
        <v>114</v>
      </c>
      <c r="D1817" s="1024"/>
      <c r="E1817" s="1025"/>
      <c r="F1817" s="1029" t="s">
        <v>115</v>
      </c>
      <c r="G1817" s="1029"/>
      <c r="H1817" s="1030" t="s">
        <v>116</v>
      </c>
      <c r="I1817" s="1031"/>
      <c r="J1817" s="397" t="s">
        <v>51</v>
      </c>
      <c r="K1817" s="524" t="s">
        <v>117</v>
      </c>
      <c r="L1817" s="543" t="s">
        <v>49</v>
      </c>
      <c r="M1817" s="1089" t="s">
        <v>53</v>
      </c>
      <c r="N1817" s="1059"/>
    </row>
    <row r="1818" spans="1:14" s="114" customFormat="1" ht="18.75" customHeight="1" thickBot="1">
      <c r="A1818" s="392"/>
      <c r="B1818" s="394" t="s">
        <v>91</v>
      </c>
      <c r="C1818" s="1026"/>
      <c r="D1818" s="1027"/>
      <c r="E1818" s="1028"/>
      <c r="F1818" s="1109">
        <f>IF(OR($I1800="",$I1800="NSO"),"",VLOOKUP($A1795,'Result Entry'!$B$9:$EQ$108,120,0))</f>
        <v>900</v>
      </c>
      <c r="G1818" s="1110"/>
      <c r="H1818" s="1109">
        <f>IF(OR($I1800="",$I1800="NSO"),"",VLOOKUP($A1795,'Result Entry'!$B$9:$EQ$108,121,0))</f>
        <v>0</v>
      </c>
      <c r="I1818" s="1110"/>
      <c r="J1818" s="1111">
        <f>IF(OR($I1800="",$I1800="NSO"),"",VLOOKUP($A1795,'Result Entry'!$B$9:$EQ$108,122,0))</f>
        <v>0</v>
      </c>
      <c r="K1818" s="1112" t="str">
        <f>IF(OR($I1800="",$I1800="NSO"),"",VLOOKUP($A1795,'Result Entry'!$B$9:$EQ$108,123,0))</f>
        <v/>
      </c>
      <c r="L1818" s="1088" t="str">
        <f>IF(OR($I1800="",$I1800="NSO"),"",VLOOKUP($A1795,'Result Entry'!$B$9:$EQ$108,124,0))</f>
        <v/>
      </c>
      <c r="M1818" s="1113" t="str">
        <f>IF(OR($I1800="",$I1800="NSO"),"",VLOOKUP($A1795,'Result Entry'!$B$9:$EQ$108,126,0))</f>
        <v/>
      </c>
      <c r="N1818" s="1059"/>
    </row>
    <row r="1819" spans="1:14" s="114" customFormat="1" ht="18.75" customHeight="1" thickBot="1">
      <c r="A1819" s="392"/>
      <c r="B1819" s="393" t="s">
        <v>91</v>
      </c>
      <c r="C1819" s="1032"/>
      <c r="D1819" s="1033"/>
      <c r="E1819" s="1033"/>
      <c r="F1819" s="1033"/>
      <c r="G1819" s="1033"/>
      <c r="H1819" s="1034"/>
      <c r="I1819" s="1150" t="s">
        <v>71</v>
      </c>
      <c r="J1819" s="1151"/>
      <c r="K1819" s="1152">
        <f>IF(OR($I1800="",$I1800="NSO"),"",VLOOKUP($A1795,'Result Entry'!$B$9:$EQ$108,117,0))</f>
        <v>0</v>
      </c>
      <c r="L1819" s="1153" t="s">
        <v>90</v>
      </c>
      <c r="M1819" s="1154"/>
      <c r="N1819" s="1059"/>
    </row>
    <row r="1820" spans="1:14" s="114" customFormat="1" ht="18.75" customHeight="1" thickBot="1">
      <c r="A1820" s="392"/>
      <c r="B1820" s="393" t="s">
        <v>91</v>
      </c>
      <c r="C1820" s="1035" t="s">
        <v>70</v>
      </c>
      <c r="D1820" s="1036"/>
      <c r="E1820" s="1036"/>
      <c r="F1820" s="1036"/>
      <c r="G1820" s="1036"/>
      <c r="H1820" s="1037"/>
      <c r="I1820" s="1155" t="s">
        <v>72</v>
      </c>
      <c r="J1820" s="1156"/>
      <c r="K1820" s="1157">
        <f>IF(OR($I1800="",$I1800="NSO"),"",VLOOKUP($A1795,'Result Entry'!$B$9:$EQ$108,118,0))</f>
        <v>0</v>
      </c>
      <c r="L1820" s="1158" t="str">
        <f>IF(OR($I1800="",$I1800="NSO"),"",VLOOKUP($A1795,'Result Entry'!$B$9:$EQ$108,119,0))</f>
        <v/>
      </c>
      <c r="M1820" s="1159"/>
      <c r="N1820" s="1059"/>
    </row>
    <row r="1821" spans="1:14" s="114" customFormat="1" ht="18.75" customHeight="1" thickBot="1">
      <c r="A1821" s="392"/>
      <c r="B1821" s="393" t="s">
        <v>91</v>
      </c>
      <c r="C1821" s="981" t="s">
        <v>64</v>
      </c>
      <c r="D1821" s="982"/>
      <c r="E1821" s="983"/>
      <c r="F1821" s="984" t="s">
        <v>67</v>
      </c>
      <c r="G1821" s="985"/>
      <c r="H1821" s="398" t="s">
        <v>57</v>
      </c>
      <c r="I1821" s="986" t="s">
        <v>73</v>
      </c>
      <c r="J1821" s="987"/>
      <c r="K1821" s="988">
        <f>IF(OR($I1800="",$I1800="NSO"),"",VLOOKUP($A1795,'Result Entry'!$B$9:$EQ$108,127,0))</f>
        <v>0</v>
      </c>
      <c r="L1821" s="988"/>
      <c r="M1821" s="989"/>
      <c r="N1821" s="1059"/>
    </row>
    <row r="1822" spans="1:14" s="114" customFormat="1" ht="18.75" customHeight="1">
      <c r="A1822" s="392"/>
      <c r="B1822" s="393" t="s">
        <v>91</v>
      </c>
      <c r="C1822" s="1096" t="str">
        <f>'Result Entry'!$CH$3</f>
        <v>WORK EXP.</v>
      </c>
      <c r="D1822" s="1097"/>
      <c r="E1822" s="1125"/>
      <c r="F1822" s="1115" t="str">
        <f>IF(OR(C1822="",$I1800="NSO"),"",VLOOKUP($A1795,'Result Entry'!$B$9:$EQ$108,134,0))</f>
        <v>0/100</v>
      </c>
      <c r="G1822" s="1125"/>
      <c r="H1822" s="1126" t="str">
        <f>IF(OR(C1822="",$I1800="NSO"),"",VLOOKUP($A1795,'Result Entry'!$B$9:$EQ$108,92,0))</f>
        <v/>
      </c>
      <c r="I1822" s="991" t="s">
        <v>93</v>
      </c>
      <c r="J1822" s="992"/>
      <c r="K1822" s="993">
        <f>'Result Entry'!$U$2</f>
        <v>45070</v>
      </c>
      <c r="L1822" s="994"/>
      <c r="M1822" s="995"/>
      <c r="N1822" s="1059"/>
    </row>
    <row r="1823" spans="1:14" s="114" customFormat="1" ht="18.75" customHeight="1">
      <c r="A1823" s="392"/>
      <c r="B1823" s="393" t="s">
        <v>91</v>
      </c>
      <c r="C1823" s="1096" t="str">
        <f>'Result Entry'!$CP$3</f>
        <v>ART EDU.</v>
      </c>
      <c r="D1823" s="1097"/>
      <c r="E1823" s="1125"/>
      <c r="F1823" s="1115" t="str">
        <f>IF(OR(C1823="",$I1800="NSO"),"",VLOOKUP($A1795,'Result Entry'!$B$9:$EQ$108,138,0))</f>
        <v>0/100</v>
      </c>
      <c r="G1823" s="1125"/>
      <c r="H1823" s="1127" t="str">
        <f>IF(OR(C1823="",$I1800="NSO"),"",VLOOKUP($A1795,'Result Entry'!$B$9:$EQ$108,100,0))</f>
        <v/>
      </c>
      <c r="I1823" s="996"/>
      <c r="J1823" s="997"/>
      <c r="K1823" s="997"/>
      <c r="L1823" s="997"/>
      <c r="M1823" s="998"/>
      <c r="N1823" s="1059"/>
    </row>
    <row r="1824" spans="1:14" s="114" customFormat="1" ht="18.75" customHeight="1">
      <c r="A1824" s="392"/>
      <c r="B1824" s="393"/>
      <c r="C1824" s="1096" t="str">
        <f>'Result Entry'!$CX$3</f>
        <v>H&amp;P. EDU.</v>
      </c>
      <c r="D1824" s="1097"/>
      <c r="E1824" s="1125"/>
      <c r="F1824" s="1115" t="str">
        <f>IF(OR(C1824="",$I1800="NSO"),"",VLOOKUP($A1795,'Result Entry'!$B$9:$EQ$108,142,0))</f>
        <v>0/100</v>
      </c>
      <c r="G1824" s="1125"/>
      <c r="H1824" s="1127" t="str">
        <f>IF(OR(C1824="",$I1800="NSO"),"",VLOOKUP($A1795,'Result Entry'!$B$9:$EQ$108,108,0))</f>
        <v/>
      </c>
      <c r="I1824" s="999"/>
      <c r="J1824" s="1000"/>
      <c r="K1824" s="1000"/>
      <c r="L1824" s="1000"/>
      <c r="M1824" s="1001"/>
      <c r="N1824" s="1059"/>
    </row>
    <row r="1825" spans="1:14" s="114" customFormat="1" ht="23.25" customHeight="1" thickBot="1">
      <c r="A1825" s="392"/>
      <c r="B1825" s="393" t="s">
        <v>91</v>
      </c>
      <c r="C1825" s="1128">
        <f>'Result Entry'!$DF$3</f>
        <v>0</v>
      </c>
      <c r="D1825" s="1129"/>
      <c r="E1825" s="1130"/>
      <c r="F1825" s="1115" t="str">
        <f>IF(OR(C1825="",$I1800="NSO"),"",VLOOKUP($A1795,'Result Entry'!$B$9:$EQ$108,146,0))</f>
        <v>0/0</v>
      </c>
      <c r="G1825" s="1125"/>
      <c r="H1825" s="1131" t="str">
        <f>IF(OR(C1825="",$I1800="NSO"),"",VLOOKUP($A1795,'Result Entry'!$B$9:$EQ$108,116,0))</f>
        <v/>
      </c>
      <c r="I1825" s="1135" t="s">
        <v>86</v>
      </c>
      <c r="J1825" s="1136"/>
      <c r="K1825" s="1137"/>
      <c r="L1825" s="1138"/>
      <c r="M1825" s="1139"/>
      <c r="N1825" s="1059"/>
    </row>
    <row r="1826" spans="1:14" s="114" customFormat="1" ht="23.25" customHeight="1">
      <c r="A1826" s="392"/>
      <c r="B1826" s="393" t="s">
        <v>91</v>
      </c>
      <c r="C1826" s="1005" t="s">
        <v>74</v>
      </c>
      <c r="D1826" s="1006"/>
      <c r="E1826" s="1006"/>
      <c r="F1826" s="1006"/>
      <c r="G1826" s="1006"/>
      <c r="H1826" s="1007"/>
      <c r="I1826" s="1143" t="s">
        <v>184</v>
      </c>
      <c r="J1826" s="1144"/>
      <c r="K1826" s="1140"/>
      <c r="L1826" s="1141"/>
      <c r="M1826" s="1142"/>
      <c r="N1826" s="1059"/>
    </row>
    <row r="1827" spans="1:14" s="114" customFormat="1" ht="23.25" customHeight="1">
      <c r="A1827" s="392"/>
      <c r="B1827" s="393" t="s">
        <v>91</v>
      </c>
      <c r="C1827" s="399" t="s">
        <v>37</v>
      </c>
      <c r="D1827" s="1008" t="s">
        <v>80</v>
      </c>
      <c r="E1827" s="1009"/>
      <c r="F1827" s="1008" t="s">
        <v>81</v>
      </c>
      <c r="G1827" s="1010"/>
      <c r="H1827" s="1011"/>
      <c r="I1827" s="1145" t="s">
        <v>185</v>
      </c>
      <c r="J1827" s="1146"/>
      <c r="K1827" s="1002"/>
      <c r="L1827" s="1003"/>
      <c r="M1827" s="1004"/>
      <c r="N1827" s="1059"/>
    </row>
    <row r="1828" spans="1:14" s="114" customFormat="1" ht="18.75" customHeight="1">
      <c r="A1828" s="392"/>
      <c r="B1828" s="393" t="s">
        <v>91</v>
      </c>
      <c r="C1828" s="1114" t="s">
        <v>75</v>
      </c>
      <c r="D1828" s="1115" t="s">
        <v>164</v>
      </c>
      <c r="E1828" s="1116"/>
      <c r="F1828" s="1115" t="s">
        <v>82</v>
      </c>
      <c r="G1828" s="1117"/>
      <c r="H1828" s="1118"/>
      <c r="I1828" s="971" t="s">
        <v>87</v>
      </c>
      <c r="J1828" s="972"/>
      <c r="K1828" s="972"/>
      <c r="L1828" s="972"/>
      <c r="M1828" s="973"/>
      <c r="N1828" s="1059"/>
    </row>
    <row r="1829" spans="1:14" s="114" customFormat="1" ht="18.75" customHeight="1">
      <c r="A1829" s="392"/>
      <c r="B1829" s="393" t="s">
        <v>91</v>
      </c>
      <c r="C1829" s="1119" t="s">
        <v>76</v>
      </c>
      <c r="D1829" s="1115" t="s">
        <v>165</v>
      </c>
      <c r="E1829" s="1116"/>
      <c r="F1829" s="1115" t="s">
        <v>83</v>
      </c>
      <c r="G1829" s="1117"/>
      <c r="H1829" s="1118"/>
      <c r="I1829" s="974"/>
      <c r="J1829" s="975"/>
      <c r="K1829" s="975"/>
      <c r="L1829" s="975"/>
      <c r="M1829" s="976"/>
      <c r="N1829" s="1059"/>
    </row>
    <row r="1830" spans="1:14" s="114" customFormat="1" ht="18.75" customHeight="1">
      <c r="A1830" s="392"/>
      <c r="B1830" s="393" t="s">
        <v>91</v>
      </c>
      <c r="C1830" s="1119" t="s">
        <v>78</v>
      </c>
      <c r="D1830" s="1115" t="s">
        <v>166</v>
      </c>
      <c r="E1830" s="1116"/>
      <c r="F1830" s="1115" t="s">
        <v>84</v>
      </c>
      <c r="G1830" s="1117"/>
      <c r="H1830" s="1118"/>
      <c r="I1830" s="974"/>
      <c r="J1830" s="975"/>
      <c r="K1830" s="975"/>
      <c r="L1830" s="975"/>
      <c r="M1830" s="976"/>
      <c r="N1830" s="1059"/>
    </row>
    <row r="1831" spans="1:14" s="114" customFormat="1" ht="18.75" customHeight="1">
      <c r="A1831" s="392"/>
      <c r="B1831" s="393" t="s">
        <v>91</v>
      </c>
      <c r="C1831" s="1119" t="s">
        <v>77</v>
      </c>
      <c r="D1831" s="1115" t="s">
        <v>167</v>
      </c>
      <c r="E1831" s="1116"/>
      <c r="F1831" s="1115" t="s">
        <v>169</v>
      </c>
      <c r="G1831" s="1117"/>
      <c r="H1831" s="1118"/>
      <c r="I1831" s="977"/>
      <c r="J1831" s="978"/>
      <c r="K1831" s="978"/>
      <c r="L1831" s="978"/>
      <c r="M1831" s="979"/>
      <c r="N1831" s="1059"/>
    </row>
    <row r="1832" spans="1:14" s="114" customFormat="1" ht="18.75" customHeight="1" thickBot="1">
      <c r="A1832" s="392"/>
      <c r="B1832" s="400" t="s">
        <v>91</v>
      </c>
      <c r="C1832" s="1120" t="s">
        <v>79</v>
      </c>
      <c r="D1832" s="1121" t="s">
        <v>168</v>
      </c>
      <c r="E1832" s="1122"/>
      <c r="F1832" s="1121" t="s">
        <v>85</v>
      </c>
      <c r="G1832" s="1123"/>
      <c r="H1832" s="1124"/>
      <c r="I1832" s="1132" t="s">
        <v>118</v>
      </c>
      <c r="J1832" s="1133"/>
      <c r="K1832" s="1133"/>
      <c r="L1832" s="1133"/>
      <c r="M1832" s="1134"/>
      <c r="N1832" s="1059"/>
    </row>
    <row r="1833" spans="1:14" s="114" customFormat="1" ht="11.25" customHeight="1" thickBot="1">
      <c r="A1833" s="980"/>
      <c r="B1833" s="980"/>
      <c r="C1833" s="980"/>
      <c r="D1833" s="980"/>
      <c r="E1833" s="980"/>
      <c r="F1833" s="980"/>
      <c r="G1833" s="980"/>
      <c r="H1833" s="980"/>
      <c r="I1833" s="980"/>
      <c r="J1833" s="980"/>
      <c r="K1833" s="980"/>
      <c r="L1833" s="980"/>
      <c r="M1833" s="980"/>
      <c r="N1833" s="1059"/>
    </row>
    <row r="1834" spans="1:14" s="391" customFormat="1" ht="25.5" customHeight="1" thickBot="1">
      <c r="A1834" s="403">
        <f>A1795+1</f>
        <v>48</v>
      </c>
      <c r="B1834" s="1056" t="str">
        <f>B1795</f>
        <v>Department Of Sanskrit Education, Rajasthan</v>
      </c>
      <c r="C1834" s="1057"/>
      <c r="D1834" s="1057"/>
      <c r="E1834" s="1057"/>
      <c r="F1834" s="1057"/>
      <c r="G1834" s="1057"/>
      <c r="H1834" s="1057"/>
      <c r="I1834" s="1057"/>
      <c r="J1834" s="1057"/>
      <c r="K1834" s="1057"/>
      <c r="L1834" s="1057"/>
      <c r="M1834" s="1058"/>
      <c r="N1834" s="1059"/>
    </row>
    <row r="1835" spans="1:14" ht="60" customHeight="1">
      <c r="A1835" s="15"/>
      <c r="B1835" s="1060">
        <f>IF(I1839&gt;0,CONCATENATE(C1839,I1839),0)</f>
        <v>0</v>
      </c>
      <c r="C1835" s="1062"/>
      <c r="D1835" s="1064" t="str">
        <f>Master!$E$8</f>
        <v>Govt.Sr.Sec.Sch. Raimalwada</v>
      </c>
      <c r="E1835" s="1065"/>
      <c r="F1835" s="1065"/>
      <c r="G1835" s="1065"/>
      <c r="H1835" s="1065"/>
      <c r="I1835" s="1065"/>
      <c r="J1835" s="1065"/>
      <c r="K1835" s="1065"/>
      <c r="L1835" s="1065"/>
      <c r="M1835" s="1066"/>
      <c r="N1835" s="1059"/>
    </row>
    <row r="1836" spans="1:14" ht="35.25" customHeight="1" thickBot="1">
      <c r="A1836" s="15"/>
      <c r="B1836" s="1061"/>
      <c r="C1836" s="1063"/>
      <c r="D1836" s="1067" t="str">
        <f>Master!$E$11</f>
        <v>P.S.-Bapini (Jodhpur)</v>
      </c>
      <c r="E1836" s="1067"/>
      <c r="F1836" s="1067"/>
      <c r="G1836" s="1067"/>
      <c r="H1836" s="1067"/>
      <c r="I1836" s="1067"/>
      <c r="J1836" s="1067"/>
      <c r="K1836" s="1067"/>
      <c r="L1836" s="1067"/>
      <c r="M1836" s="1068"/>
      <c r="N1836" s="1059"/>
    </row>
    <row r="1837" spans="1:14" ht="31.5" customHeight="1">
      <c r="A1837" s="15"/>
      <c r="B1837" s="402"/>
      <c r="C1837" s="1069" t="s">
        <v>60</v>
      </c>
      <c r="D1837" s="1070"/>
      <c r="E1837" s="1070"/>
      <c r="F1837" s="1070"/>
      <c r="G1837" s="1070"/>
      <c r="H1837" s="1070"/>
      <c r="I1837" s="1071"/>
      <c r="J1837" s="1072" t="s">
        <v>88</v>
      </c>
      <c r="K1837" s="1072"/>
      <c r="L1837" s="1073">
        <f>Master!$E$14</f>
        <v>810000000</v>
      </c>
      <c r="M1837" s="1074"/>
      <c r="N1837" s="1059"/>
    </row>
    <row r="1838" spans="1:14" ht="18" customHeight="1" thickBot="1">
      <c r="A1838" s="15"/>
      <c r="B1838" s="188"/>
      <c r="C1838" s="1069"/>
      <c r="D1838" s="1070"/>
      <c r="E1838" s="1070"/>
      <c r="F1838" s="1070"/>
      <c r="G1838" s="1070"/>
      <c r="H1838" s="1070"/>
      <c r="I1838" s="1071"/>
      <c r="J1838" s="1075" t="s">
        <v>61</v>
      </c>
      <c r="K1838" s="1076"/>
      <c r="L1838" s="1079" t="str">
        <f>Master!$E$6</f>
        <v>2022-23</v>
      </c>
      <c r="M1838" s="1080"/>
      <c r="N1838" s="1059"/>
    </row>
    <row r="1839" spans="1:14" ht="20.25" customHeight="1" thickBot="1">
      <c r="A1839" s="15"/>
      <c r="B1839" s="188"/>
      <c r="C1839" s="1160" t="s">
        <v>119</v>
      </c>
      <c r="D1839" s="1161"/>
      <c r="E1839" s="1161"/>
      <c r="F1839" s="1161"/>
      <c r="G1839" s="1161"/>
      <c r="H1839" s="1161"/>
      <c r="I1839" s="1162">
        <f>VLOOKUP($A1834,'Result Entry'!$B$9:$F$108,5,0)</f>
        <v>0</v>
      </c>
      <c r="J1839" s="1077"/>
      <c r="K1839" s="1078"/>
      <c r="L1839" s="1081"/>
      <c r="M1839" s="1082"/>
      <c r="N1839" s="1059"/>
    </row>
    <row r="1840" spans="1:14" s="114" customFormat="1" ht="19.5" customHeight="1">
      <c r="A1840" s="392"/>
      <c r="B1840" s="393" t="s">
        <v>91</v>
      </c>
      <c r="C1840" s="1090" t="s">
        <v>21</v>
      </c>
      <c r="D1840" s="1091"/>
      <c r="E1840" s="1091"/>
      <c r="F1840" s="1092"/>
      <c r="G1840" s="1093" t="s">
        <v>1</v>
      </c>
      <c r="H1840" s="1094">
        <f>VLOOKUP($A1834,'Result Entry'!$B$9:$EQ$108,3,0)</f>
        <v>0</v>
      </c>
      <c r="I1840" s="1094"/>
      <c r="J1840" s="1094"/>
      <c r="K1840" s="1094"/>
      <c r="L1840" s="1094"/>
      <c r="M1840" s="1095"/>
      <c r="N1840" s="1059"/>
    </row>
    <row r="1841" spans="1:14" s="114" customFormat="1" ht="19.5" customHeight="1">
      <c r="A1841" s="392"/>
      <c r="B1841" s="393" t="s">
        <v>91</v>
      </c>
      <c r="C1841" s="1096" t="s">
        <v>23</v>
      </c>
      <c r="D1841" s="1097"/>
      <c r="E1841" s="1097"/>
      <c r="F1841" s="1098"/>
      <c r="G1841" s="1099" t="s">
        <v>1</v>
      </c>
      <c r="H1841" s="1100">
        <f>VLOOKUP($A1834,'Result Entry'!$B$9:$EQ$108,6,0)</f>
        <v>0</v>
      </c>
      <c r="I1841" s="1100"/>
      <c r="J1841" s="1100"/>
      <c r="K1841" s="1100"/>
      <c r="L1841" s="1100"/>
      <c r="M1841" s="1101"/>
      <c r="N1841" s="1059"/>
    </row>
    <row r="1842" spans="1:14" s="114" customFormat="1" ht="19.5" customHeight="1">
      <c r="A1842" s="392"/>
      <c r="B1842" s="393" t="s">
        <v>91</v>
      </c>
      <c r="C1842" s="1096" t="s">
        <v>24</v>
      </c>
      <c r="D1842" s="1097"/>
      <c r="E1842" s="1097"/>
      <c r="F1842" s="1098"/>
      <c r="G1842" s="1099" t="s">
        <v>1</v>
      </c>
      <c r="H1842" s="1100">
        <f>VLOOKUP($A1834,'Result Entry'!$B$9:$EQ$108,7,0)</f>
        <v>0</v>
      </c>
      <c r="I1842" s="1100"/>
      <c r="J1842" s="1100"/>
      <c r="K1842" s="1100"/>
      <c r="L1842" s="1100"/>
      <c r="M1842" s="1101"/>
      <c r="N1842" s="1059"/>
    </row>
    <row r="1843" spans="1:14" s="114" customFormat="1" ht="19.5" customHeight="1">
      <c r="A1843" s="392"/>
      <c r="B1843" s="393" t="s">
        <v>91</v>
      </c>
      <c r="C1843" s="1096" t="s">
        <v>62</v>
      </c>
      <c r="D1843" s="1097"/>
      <c r="E1843" s="1097"/>
      <c r="F1843" s="1098"/>
      <c r="G1843" s="1099" t="s">
        <v>1</v>
      </c>
      <c r="H1843" s="1100">
        <f>VLOOKUP($A1834,'Result Entry'!$B$9:$EQ$108,8,0)</f>
        <v>0</v>
      </c>
      <c r="I1843" s="1100"/>
      <c r="J1843" s="1100"/>
      <c r="K1843" s="1100"/>
      <c r="L1843" s="1100"/>
      <c r="M1843" s="1101"/>
      <c r="N1843" s="1059"/>
    </row>
    <row r="1844" spans="1:14" s="114" customFormat="1" ht="19.5" customHeight="1">
      <c r="A1844" s="392"/>
      <c r="B1844" s="393" t="s">
        <v>91</v>
      </c>
      <c r="C1844" s="1096" t="s">
        <v>63</v>
      </c>
      <c r="D1844" s="1097"/>
      <c r="E1844" s="1097"/>
      <c r="F1844" s="1098"/>
      <c r="G1844" s="1099" t="s">
        <v>1</v>
      </c>
      <c r="H1844" s="1102" t="str">
        <f>CONCATENATE('Result Entry'!$F$4,'Result Entry'!$I$4)</f>
        <v>2(A)</v>
      </c>
      <c r="I1844" s="1100"/>
      <c r="J1844" s="1100"/>
      <c r="K1844" s="1100"/>
      <c r="L1844" s="1100"/>
      <c r="M1844" s="1101"/>
      <c r="N1844" s="1059"/>
    </row>
    <row r="1845" spans="1:14" s="114" customFormat="1" ht="19.5" customHeight="1" thickBot="1">
      <c r="A1845" s="392"/>
      <c r="B1845" s="393" t="s">
        <v>91</v>
      </c>
      <c r="C1845" s="1103" t="s">
        <v>26</v>
      </c>
      <c r="D1845" s="1104"/>
      <c r="E1845" s="1104"/>
      <c r="F1845" s="1105"/>
      <c r="G1845" s="1106" t="s">
        <v>1</v>
      </c>
      <c r="H1845" s="1107">
        <f>VLOOKUP($A1834,'Result Entry'!$B$9:$EQ$108,9,0)</f>
        <v>0</v>
      </c>
      <c r="I1845" s="1107"/>
      <c r="J1845" s="1107"/>
      <c r="K1845" s="1107"/>
      <c r="L1845" s="1107"/>
      <c r="M1845" s="1108"/>
      <c r="N1845" s="1059"/>
    </row>
    <row r="1846" spans="1:14" s="114" customFormat="1" ht="37.5" customHeight="1">
      <c r="A1846" s="392"/>
      <c r="B1846" s="394" t="s">
        <v>91</v>
      </c>
      <c r="C1846" s="1005" t="s">
        <v>64</v>
      </c>
      <c r="D1846" s="1038"/>
      <c r="E1846" s="498" t="str">
        <f>'Result Entry'!$K$6</f>
        <v>First Test</v>
      </c>
      <c r="F1846" s="499" t="str">
        <f>'Result Entry'!$L$6</f>
        <v>Second Test</v>
      </c>
      <c r="G1846" s="499" t="str">
        <f>'Result Entry'!$M$6</f>
        <v>Third Test</v>
      </c>
      <c r="H1846" s="1083" t="s">
        <v>65</v>
      </c>
      <c r="I1846" s="1085" t="s">
        <v>183</v>
      </c>
      <c r="J1846" s="493" t="s">
        <v>32</v>
      </c>
      <c r="K1846" s="1039" t="s">
        <v>112</v>
      </c>
      <c r="L1846" s="1040"/>
      <c r="M1846" s="1084" t="s">
        <v>113</v>
      </c>
      <c r="N1846" s="1059"/>
    </row>
    <row r="1847" spans="1:14" s="114" customFormat="1" ht="22.5" customHeight="1" thickBot="1">
      <c r="A1847" s="392"/>
      <c r="B1847" s="394" t="s">
        <v>91</v>
      </c>
      <c r="C1847" s="1041" t="s">
        <v>66</v>
      </c>
      <c r="D1847" s="1042"/>
      <c r="E1847" s="504">
        <f>'Result Entry'!$K$7</f>
        <v>10</v>
      </c>
      <c r="F1847" s="505">
        <f>'Result Entry'!$L$7</f>
        <v>10</v>
      </c>
      <c r="G1847" s="545">
        <f>'Result Entry'!$M$7</f>
        <v>10</v>
      </c>
      <c r="H1847" s="506">
        <f>'Result Entry'!$R$7</f>
        <v>70</v>
      </c>
      <c r="I1847" s="507">
        <f>SUM(E1847:H1847)</f>
        <v>100</v>
      </c>
      <c r="J1847" s="508">
        <f>'Result Entry'!$V$7</f>
        <v>100</v>
      </c>
      <c r="K1847" s="1043">
        <f>I1847+J1847</f>
        <v>200</v>
      </c>
      <c r="L1847" s="1044"/>
      <c r="M1847" s="1086" t="s">
        <v>36</v>
      </c>
      <c r="N1847" s="1059"/>
    </row>
    <row r="1848" spans="1:14" s="114" customFormat="1" ht="22.5" customHeight="1">
      <c r="A1848" s="392"/>
      <c r="B1848" s="394" t="s">
        <v>91</v>
      </c>
      <c r="C1848" s="1045" t="str">
        <f>'Result Entry'!$K$3</f>
        <v>Hindi</v>
      </c>
      <c r="D1848" s="1046"/>
      <c r="E1848" s="500">
        <f>IF(OR(C1848="",$I1839="NSO"),"",VLOOKUP($A1834,'Result Entry'!$B$9:$EQ$108,10,0))</f>
        <v>0</v>
      </c>
      <c r="F1848" s="501">
        <f>IF(OR(C1848="",$I1839="NSO"),"",VLOOKUP($A1834,'Result Entry'!$B$9:$EQ$108,11,0))</f>
        <v>0</v>
      </c>
      <c r="G1848" s="544">
        <f>IF(OR(C1848="",$I1839="NSO"),"",VLOOKUP($A1834,'Result Entry'!$B$9:$EQ$108,12,0))</f>
        <v>0</v>
      </c>
      <c r="H1848" s="494">
        <f>IF(OR(C1848="",$I1839="NSO"),"",VLOOKUP($A1834,'Result Entry'!$B$9:$EQ$108,17,0))</f>
        <v>0</v>
      </c>
      <c r="I1848" s="395">
        <f t="shared" ref="I1848:I1852" si="141">SUM(E1848:H1848)</f>
        <v>0</v>
      </c>
      <c r="J1848" s="495">
        <f>IF(OR(C1848="",$I1839="NSO"),"",VLOOKUP($A1834,'Result Entry'!$B$9:$EQ$108,21,0))</f>
        <v>0</v>
      </c>
      <c r="K1848" s="1047">
        <f>SUM(I1848,J1848)</f>
        <v>0</v>
      </c>
      <c r="L1848" s="1048"/>
      <c r="M1848" s="396" t="str">
        <f>IF(OR(C1848="",$I1839="NSO"),"",VLOOKUP($A1834,'Result Entry'!$B$9:$EQ$108,24,0))</f>
        <v/>
      </c>
      <c r="N1848" s="1059"/>
    </row>
    <row r="1849" spans="1:14" s="114" customFormat="1" ht="22.5" customHeight="1">
      <c r="A1849" s="392"/>
      <c r="B1849" s="394" t="s">
        <v>91</v>
      </c>
      <c r="C1849" s="990" t="str">
        <f>'Result Entry'!$Z$3</f>
        <v>Mathematics</v>
      </c>
      <c r="D1849" s="1049"/>
      <c r="E1849" s="502">
        <f>IF(OR(C1849="",$I1839="NSO"),"",VLOOKUP($A1834,'Result Entry'!$B$9:$EQ$108,25,0))</f>
        <v>0</v>
      </c>
      <c r="F1849" s="503">
        <f>IF(OR(C1849="",$I1839="NSO"),"",VLOOKUP($A1834,'Result Entry'!$B$9:$EQ$108,26,0))</f>
        <v>0</v>
      </c>
      <c r="G1849" s="542">
        <f>IF(OR(C1849="",$I1839="NSO"),"",VLOOKUP($A1834,'Result Entry'!$B$9:$EQ$108,27,0))</f>
        <v>0</v>
      </c>
      <c r="H1849" s="494">
        <f>IF(OR(C1849="",$I1839="NSO"),"",VLOOKUP($A1834,'Result Entry'!$B$9:$EQ$108,32,0))</f>
        <v>0</v>
      </c>
      <c r="I1849" s="395">
        <f t="shared" si="141"/>
        <v>0</v>
      </c>
      <c r="J1849" s="495">
        <f>IF(OR(C1849="",$I1839="NSO"),"",VLOOKUP($A1834,'Result Entry'!$B$9:$EQ$108,36,0))</f>
        <v>0</v>
      </c>
      <c r="K1849" s="1050">
        <f t="shared" ref="K1849:K1854" si="142">SUM(I1849,J1849)</f>
        <v>0</v>
      </c>
      <c r="L1849" s="1051"/>
      <c r="M1849" s="396" t="str">
        <f>IF(OR(C1849="",$I1839="NSO"),"",VLOOKUP($A1834,'Result Entry'!$B$9:$EQ$108,39,0))</f>
        <v/>
      </c>
      <c r="N1849" s="1059"/>
    </row>
    <row r="1850" spans="1:14" s="114" customFormat="1" ht="22.5" customHeight="1" thickBot="1">
      <c r="A1850" s="392"/>
      <c r="B1850" s="394" t="s">
        <v>91</v>
      </c>
      <c r="C1850" s="1052" t="str">
        <f>'Result Entry'!$BD$3</f>
        <v>Env. Study</v>
      </c>
      <c r="D1850" s="1053"/>
      <c r="E1850" s="509">
        <f>IF(OR(C1850="",$I1839="NSO"),"",VLOOKUP($A1834,'Result Entry'!$B$9:$EQ$108,55,0))</f>
        <v>0</v>
      </c>
      <c r="F1850" s="510">
        <f>IF(OR(C1850="",$I1839="NSO"),"",VLOOKUP($A1834,'Result Entry'!$B$9:$EQ$108,56,0))</f>
        <v>0</v>
      </c>
      <c r="G1850" s="511">
        <f>IF(OR(C1850="",$I1839="NSO"),"",VLOOKUP($A1834,'Result Entry'!$B$9:$EQ$108,57,0))</f>
        <v>0</v>
      </c>
      <c r="H1850" s="512">
        <f>IF(OR(C1848="",$I1839="NSO"),"",VLOOKUP($A1834,'Result Entry'!$B$9:$EQ$108,62,0))</f>
        <v>0</v>
      </c>
      <c r="I1850" s="513">
        <f t="shared" si="141"/>
        <v>0</v>
      </c>
      <c r="J1850" s="514">
        <f>IF(OR(C1849="",$I1839="NSO"),"",VLOOKUP($A1834,'Result Entry'!$B$9:$EQ$108,66,0))</f>
        <v>0</v>
      </c>
      <c r="K1850" s="1054">
        <f t="shared" si="142"/>
        <v>0</v>
      </c>
      <c r="L1850" s="1055"/>
      <c r="M1850" s="515" t="str">
        <f>IF(OR(C1849="",$I1839="NSO"),"",VLOOKUP($A1834,'Result Entry'!$B$9:$EQ$108,69,0))</f>
        <v/>
      </c>
      <c r="N1850" s="1059"/>
    </row>
    <row r="1851" spans="1:14" s="114" customFormat="1" ht="22.5" customHeight="1">
      <c r="A1851" s="392"/>
      <c r="B1851" s="394" t="s">
        <v>91</v>
      </c>
      <c r="C1851" s="1016" t="s">
        <v>66</v>
      </c>
      <c r="D1851" s="1017"/>
      <c r="E1851" s="519">
        <f>'Result Entry'!$AO$7</f>
        <v>5</v>
      </c>
      <c r="F1851" s="520">
        <f>'Result Entry'!$AP$7</f>
        <v>5</v>
      </c>
      <c r="G1851" s="541">
        <f>'Result Entry'!$AQ$7</f>
        <v>5</v>
      </c>
      <c r="H1851" s="521">
        <f>'Result Entry'!$AV$7</f>
        <v>35</v>
      </c>
      <c r="I1851" s="522">
        <f t="shared" si="141"/>
        <v>50</v>
      </c>
      <c r="J1851" s="523">
        <f>'Result Entry'!$AZ$7</f>
        <v>50</v>
      </c>
      <c r="K1851" s="1018">
        <f t="shared" si="142"/>
        <v>100</v>
      </c>
      <c r="L1851" s="1019"/>
      <c r="M1851" s="1087" t="s">
        <v>36</v>
      </c>
      <c r="N1851" s="1059"/>
    </row>
    <row r="1852" spans="1:14" s="114" customFormat="1" ht="22.5" customHeight="1" thickBot="1">
      <c r="A1852" s="392"/>
      <c r="B1852" s="394" t="s">
        <v>91</v>
      </c>
      <c r="C1852" s="1012" t="str">
        <f>'Result Entry'!$AO$3</f>
        <v>English</v>
      </c>
      <c r="D1852" s="1013"/>
      <c r="E1852" s="517">
        <f>IF(OR(C1852="",$I1839="NSO"),"",VLOOKUP($A1834,'Result Entry'!$B$9:$EQ$108,40,0))</f>
        <v>0</v>
      </c>
      <c r="F1852" s="518">
        <f>IF(OR(C1852="",$I1839="NSO"),"",VLOOKUP($A1834,'Result Entry'!$B$9:$EQ$108,41,0))</f>
        <v>0</v>
      </c>
      <c r="G1852" s="546">
        <f>IF(OR(C1852="",$I1839="NSO"),"",VLOOKUP($A1834,'Result Entry'!$B$9:$EQ$108,42,0))</f>
        <v>0</v>
      </c>
      <c r="H1852" s="401">
        <f>IF(OR(C1852="",$I1839="NSO"),"",VLOOKUP($A1834,'Result Entry'!$B$9:$EQ$108,47,0))</f>
        <v>0</v>
      </c>
      <c r="I1852" s="496">
        <f t="shared" si="141"/>
        <v>0</v>
      </c>
      <c r="J1852" s="497">
        <f>IF(OR(C1852="",$I1839="NSO"),"",VLOOKUP($A1834,'Result Entry'!$B$9:$EQ$108,51,0))</f>
        <v>0</v>
      </c>
      <c r="K1852" s="1014">
        <f t="shared" si="142"/>
        <v>0</v>
      </c>
      <c r="L1852" s="1015"/>
      <c r="M1852" s="516" t="str">
        <f>IF(OR(C1852="",$I1839="NSO"),"",VLOOKUP($A1834,'Result Entry'!$B$9:$EQ$108,54,0))</f>
        <v/>
      </c>
      <c r="N1852" s="1059"/>
    </row>
    <row r="1853" spans="1:14" s="114" customFormat="1" ht="22.5" customHeight="1">
      <c r="A1853" s="392"/>
      <c r="B1853" s="394" t="s">
        <v>91</v>
      </c>
      <c r="C1853" s="1016" t="s">
        <v>66</v>
      </c>
      <c r="D1853" s="1017"/>
      <c r="E1853" s="519">
        <f>'Result Entry'!$BS$7</f>
        <v>10</v>
      </c>
      <c r="F1853" s="520">
        <f>'Result Entry'!$BT$7</f>
        <v>10</v>
      </c>
      <c r="G1853" s="541">
        <f>'Result Entry'!$BU$7</f>
        <v>10</v>
      </c>
      <c r="H1853" s="521">
        <f>'Result Entry'!$BZ$7</f>
        <v>70</v>
      </c>
      <c r="I1853" s="522">
        <f>SUM(E1853:H1853)</f>
        <v>100</v>
      </c>
      <c r="J1853" s="523">
        <f>'Result Entry'!$CD$7</f>
        <v>100</v>
      </c>
      <c r="K1853" s="1018">
        <f t="shared" si="142"/>
        <v>200</v>
      </c>
      <c r="L1853" s="1019"/>
      <c r="M1853" s="1087" t="s">
        <v>36</v>
      </c>
      <c r="N1853" s="1059"/>
    </row>
    <row r="1854" spans="1:14" s="114" customFormat="1" ht="22.5" customHeight="1" thickBot="1">
      <c r="A1854" s="392"/>
      <c r="B1854" s="394" t="s">
        <v>91</v>
      </c>
      <c r="C1854" s="1012" t="str">
        <f>'Result Entry'!$BS$3</f>
        <v>Sanskrit/Urdu</v>
      </c>
      <c r="D1854" s="1013"/>
      <c r="E1854" s="517">
        <f>IF(OR(C1854="",$I1839="NSO"),"",VLOOKUP($A1834,'Result Entry'!$B$9:$EQ$108,70,0))</f>
        <v>0</v>
      </c>
      <c r="F1854" s="518">
        <f>IF(OR(C1854="",$I1839="NSO"),"",VLOOKUP($A1834,'Result Entry'!$B$9:$EQ$108,71,0))</f>
        <v>0</v>
      </c>
      <c r="G1854" s="546">
        <f>IF(OR(C1854="",$I1839="NSO"),"",VLOOKUP($A1834,'Result Entry'!$B$9:$EQ$108,72,0))</f>
        <v>0</v>
      </c>
      <c r="H1854" s="401">
        <f>IF(OR(C1854="",$I1839="NSO"),"",VLOOKUP($A1834,'Result Entry'!$B$9:$EQ$108,77,0))</f>
        <v>0</v>
      </c>
      <c r="I1854" s="496">
        <f t="shared" ref="I1854" si="143">SUM(E1854:H1854)</f>
        <v>0</v>
      </c>
      <c r="J1854" s="497">
        <f>IF(OR(C1854="",$I1839="NSO"),"",VLOOKUP($A1834,'Result Entry'!$B$9:$EQ$108,81,0))</f>
        <v>0</v>
      </c>
      <c r="K1854" s="1014">
        <f t="shared" si="142"/>
        <v>0</v>
      </c>
      <c r="L1854" s="1015"/>
      <c r="M1854" s="516" t="str">
        <f>IF(OR(C1854="",$I1839="NSO"),"",VLOOKUP($A1834,'Result Entry'!$B$9:$EQ$108,84,0))</f>
        <v/>
      </c>
      <c r="N1854" s="1059"/>
    </row>
    <row r="1855" spans="1:14" s="114" customFormat="1" ht="14.25" customHeight="1" thickBot="1">
      <c r="A1855" s="392"/>
      <c r="B1855" s="394" t="s">
        <v>91</v>
      </c>
      <c r="C1855" s="1020"/>
      <c r="D1855" s="1021"/>
      <c r="E1855" s="1021"/>
      <c r="F1855" s="1021"/>
      <c r="G1855" s="1021"/>
      <c r="H1855" s="1021"/>
      <c r="I1855" s="1021"/>
      <c r="J1855" s="1021"/>
      <c r="K1855" s="1021"/>
      <c r="L1855" s="1021"/>
      <c r="M1855" s="1022"/>
      <c r="N1855" s="1059"/>
    </row>
    <row r="1856" spans="1:14" s="114" customFormat="1" ht="39" customHeight="1">
      <c r="A1856" s="392"/>
      <c r="B1856" s="394" t="s">
        <v>91</v>
      </c>
      <c r="C1856" s="1023" t="s">
        <v>114</v>
      </c>
      <c r="D1856" s="1024"/>
      <c r="E1856" s="1025"/>
      <c r="F1856" s="1029" t="s">
        <v>115</v>
      </c>
      <c r="G1856" s="1029"/>
      <c r="H1856" s="1030" t="s">
        <v>116</v>
      </c>
      <c r="I1856" s="1031"/>
      <c r="J1856" s="397" t="s">
        <v>51</v>
      </c>
      <c r="K1856" s="524" t="s">
        <v>117</v>
      </c>
      <c r="L1856" s="543" t="s">
        <v>49</v>
      </c>
      <c r="M1856" s="1089" t="s">
        <v>53</v>
      </c>
      <c r="N1856" s="1059"/>
    </row>
    <row r="1857" spans="1:14" s="114" customFormat="1" ht="18.75" customHeight="1" thickBot="1">
      <c r="A1857" s="392"/>
      <c r="B1857" s="394" t="s">
        <v>91</v>
      </c>
      <c r="C1857" s="1026"/>
      <c r="D1857" s="1027"/>
      <c r="E1857" s="1028"/>
      <c r="F1857" s="1109">
        <f>IF(OR($I1839="",$I1839="NSO"),"",VLOOKUP($A1834,'Result Entry'!$B$9:$EQ$108,120,0))</f>
        <v>900</v>
      </c>
      <c r="G1857" s="1110"/>
      <c r="H1857" s="1109">
        <f>IF(OR($I1839="",$I1839="NSO"),"",VLOOKUP($A1834,'Result Entry'!$B$9:$EQ$108,121,0))</f>
        <v>0</v>
      </c>
      <c r="I1857" s="1110"/>
      <c r="J1857" s="1111">
        <f>IF(OR($I1839="",$I1839="NSO"),"",VLOOKUP($A1834,'Result Entry'!$B$9:$EQ$108,122,0))</f>
        <v>0</v>
      </c>
      <c r="K1857" s="1112" t="str">
        <f>IF(OR($I1839="",$I1839="NSO"),"",VLOOKUP($A1834,'Result Entry'!$B$9:$EQ$108,123,0))</f>
        <v/>
      </c>
      <c r="L1857" s="1088" t="str">
        <f>IF(OR($I1839="",$I1839="NSO"),"",VLOOKUP($A1834,'Result Entry'!$B$9:$EQ$108,124,0))</f>
        <v/>
      </c>
      <c r="M1857" s="1113" t="str">
        <f>IF(OR($I1839="",$I1839="NSO"),"",VLOOKUP($A1834,'Result Entry'!$B$9:$EQ$108,126,0))</f>
        <v/>
      </c>
      <c r="N1857" s="1059"/>
    </row>
    <row r="1858" spans="1:14" s="114" customFormat="1" ht="18.75" customHeight="1" thickBot="1">
      <c r="A1858" s="392"/>
      <c r="B1858" s="393" t="s">
        <v>91</v>
      </c>
      <c r="C1858" s="1032"/>
      <c r="D1858" s="1033"/>
      <c r="E1858" s="1033"/>
      <c r="F1858" s="1033"/>
      <c r="G1858" s="1033"/>
      <c r="H1858" s="1034"/>
      <c r="I1858" s="1150" t="s">
        <v>71</v>
      </c>
      <c r="J1858" s="1151"/>
      <c r="K1858" s="1152">
        <f>IF(OR($I1839="",$I1839="NSO"),"",VLOOKUP($A1834,'Result Entry'!$B$9:$EQ$108,117,0))</f>
        <v>0</v>
      </c>
      <c r="L1858" s="1153" t="s">
        <v>90</v>
      </c>
      <c r="M1858" s="1154"/>
      <c r="N1858" s="1059"/>
    </row>
    <row r="1859" spans="1:14" s="114" customFormat="1" ht="18.75" customHeight="1" thickBot="1">
      <c r="A1859" s="392"/>
      <c r="B1859" s="393" t="s">
        <v>91</v>
      </c>
      <c r="C1859" s="1035" t="s">
        <v>70</v>
      </c>
      <c r="D1859" s="1036"/>
      <c r="E1859" s="1036"/>
      <c r="F1859" s="1036"/>
      <c r="G1859" s="1036"/>
      <c r="H1859" s="1037"/>
      <c r="I1859" s="1155" t="s">
        <v>72</v>
      </c>
      <c r="J1859" s="1156"/>
      <c r="K1859" s="1157">
        <f>IF(OR($I1839="",$I1839="NSO"),"",VLOOKUP($A1834,'Result Entry'!$B$9:$EQ$108,118,0))</f>
        <v>0</v>
      </c>
      <c r="L1859" s="1158" t="str">
        <f>IF(OR($I1839="",$I1839="NSO"),"",VLOOKUP($A1834,'Result Entry'!$B$9:$EQ$108,119,0))</f>
        <v/>
      </c>
      <c r="M1859" s="1159"/>
      <c r="N1859" s="1059"/>
    </row>
    <row r="1860" spans="1:14" s="114" customFormat="1" ht="18.75" customHeight="1" thickBot="1">
      <c r="A1860" s="392"/>
      <c r="B1860" s="393" t="s">
        <v>91</v>
      </c>
      <c r="C1860" s="981" t="s">
        <v>64</v>
      </c>
      <c r="D1860" s="982"/>
      <c r="E1860" s="983"/>
      <c r="F1860" s="984" t="s">
        <v>67</v>
      </c>
      <c r="G1860" s="985"/>
      <c r="H1860" s="398" t="s">
        <v>57</v>
      </c>
      <c r="I1860" s="986" t="s">
        <v>73</v>
      </c>
      <c r="J1860" s="987"/>
      <c r="K1860" s="988">
        <f>IF(OR($I1839="",$I1839="NSO"),"",VLOOKUP($A1834,'Result Entry'!$B$9:$EQ$108,127,0))</f>
        <v>0</v>
      </c>
      <c r="L1860" s="988"/>
      <c r="M1860" s="989"/>
      <c r="N1860" s="1059"/>
    </row>
    <row r="1861" spans="1:14" s="114" customFormat="1" ht="18.75" customHeight="1">
      <c r="A1861" s="392"/>
      <c r="B1861" s="393" t="s">
        <v>91</v>
      </c>
      <c r="C1861" s="1096" t="str">
        <f>'Result Entry'!$CH$3</f>
        <v>WORK EXP.</v>
      </c>
      <c r="D1861" s="1097"/>
      <c r="E1861" s="1125"/>
      <c r="F1861" s="1115" t="str">
        <f>IF(OR(C1861="",$I1839="NSO"),"",VLOOKUP($A1834,'Result Entry'!$B$9:$EQ$108,134,0))</f>
        <v>0/100</v>
      </c>
      <c r="G1861" s="1125"/>
      <c r="H1861" s="1126" t="str">
        <f>IF(OR(C1861="",$I1839="NSO"),"",VLOOKUP($A1834,'Result Entry'!$B$9:$EQ$108,92,0))</f>
        <v/>
      </c>
      <c r="I1861" s="991" t="s">
        <v>93</v>
      </c>
      <c r="J1861" s="992"/>
      <c r="K1861" s="993">
        <f>'Result Entry'!$U$2</f>
        <v>45070</v>
      </c>
      <c r="L1861" s="994"/>
      <c r="M1861" s="995"/>
      <c r="N1861" s="1059"/>
    </row>
    <row r="1862" spans="1:14" s="114" customFormat="1" ht="18.75" customHeight="1">
      <c r="A1862" s="392"/>
      <c r="B1862" s="393" t="s">
        <v>91</v>
      </c>
      <c r="C1862" s="1096" t="str">
        <f>'Result Entry'!$CP$3</f>
        <v>ART EDU.</v>
      </c>
      <c r="D1862" s="1097"/>
      <c r="E1862" s="1125"/>
      <c r="F1862" s="1115" t="str">
        <f>IF(OR(C1862="",$I1839="NSO"),"",VLOOKUP($A1834,'Result Entry'!$B$9:$EQ$108,138,0))</f>
        <v>0/100</v>
      </c>
      <c r="G1862" s="1125"/>
      <c r="H1862" s="1127" t="str">
        <f>IF(OR(C1862="",$I1839="NSO"),"",VLOOKUP($A1834,'Result Entry'!$B$9:$EQ$108,100,0))</f>
        <v/>
      </c>
      <c r="I1862" s="996"/>
      <c r="J1862" s="997"/>
      <c r="K1862" s="997"/>
      <c r="L1862" s="997"/>
      <c r="M1862" s="998"/>
      <c r="N1862" s="1059"/>
    </row>
    <row r="1863" spans="1:14" s="114" customFormat="1" ht="18.75" customHeight="1">
      <c r="A1863" s="392"/>
      <c r="B1863" s="393"/>
      <c r="C1863" s="1096" t="str">
        <f>'Result Entry'!$CX$3</f>
        <v>H&amp;P. EDU.</v>
      </c>
      <c r="D1863" s="1097"/>
      <c r="E1863" s="1125"/>
      <c r="F1863" s="1115" t="str">
        <f>IF(OR(C1863="",$I1839="NSO"),"",VLOOKUP($A1834,'Result Entry'!$B$9:$EQ$108,142,0))</f>
        <v>0/100</v>
      </c>
      <c r="G1863" s="1125"/>
      <c r="H1863" s="1127" t="str">
        <f>IF(OR(C1863="",$I1839="NSO"),"",VLOOKUP($A1834,'Result Entry'!$B$9:$EQ$108,108,0))</f>
        <v/>
      </c>
      <c r="I1863" s="999"/>
      <c r="J1863" s="1000"/>
      <c r="K1863" s="1000"/>
      <c r="L1863" s="1000"/>
      <c r="M1863" s="1001"/>
      <c r="N1863" s="1059"/>
    </row>
    <row r="1864" spans="1:14" s="114" customFormat="1" ht="23.25" customHeight="1" thickBot="1">
      <c r="A1864" s="392"/>
      <c r="B1864" s="393" t="s">
        <v>91</v>
      </c>
      <c r="C1864" s="1128">
        <f>'Result Entry'!$DF$3</f>
        <v>0</v>
      </c>
      <c r="D1864" s="1129"/>
      <c r="E1864" s="1130"/>
      <c r="F1864" s="1115" t="str">
        <f>IF(OR(C1864="",$I1839="NSO"),"",VLOOKUP($A1834,'Result Entry'!$B$9:$EQ$108,146,0))</f>
        <v>0/0</v>
      </c>
      <c r="G1864" s="1125"/>
      <c r="H1864" s="1131" t="str">
        <f>IF(OR(C1864="",$I1839="NSO"),"",VLOOKUP($A1834,'Result Entry'!$B$9:$EQ$108,116,0))</f>
        <v/>
      </c>
      <c r="I1864" s="1135" t="s">
        <v>86</v>
      </c>
      <c r="J1864" s="1136"/>
      <c r="K1864" s="1137"/>
      <c r="L1864" s="1138"/>
      <c r="M1864" s="1139"/>
      <c r="N1864" s="1059"/>
    </row>
    <row r="1865" spans="1:14" s="114" customFormat="1" ht="23.25" customHeight="1">
      <c r="A1865" s="392"/>
      <c r="B1865" s="393" t="s">
        <v>91</v>
      </c>
      <c r="C1865" s="1005" t="s">
        <v>74</v>
      </c>
      <c r="D1865" s="1006"/>
      <c r="E1865" s="1006"/>
      <c r="F1865" s="1006"/>
      <c r="G1865" s="1006"/>
      <c r="H1865" s="1007"/>
      <c r="I1865" s="1143" t="s">
        <v>184</v>
      </c>
      <c r="J1865" s="1144"/>
      <c r="K1865" s="1140"/>
      <c r="L1865" s="1141"/>
      <c r="M1865" s="1142"/>
      <c r="N1865" s="1059"/>
    </row>
    <row r="1866" spans="1:14" s="114" customFormat="1" ht="23.25" customHeight="1">
      <c r="A1866" s="392"/>
      <c r="B1866" s="393" t="s">
        <v>91</v>
      </c>
      <c r="C1866" s="399" t="s">
        <v>37</v>
      </c>
      <c r="D1866" s="1008" t="s">
        <v>80</v>
      </c>
      <c r="E1866" s="1009"/>
      <c r="F1866" s="1008" t="s">
        <v>81</v>
      </c>
      <c r="G1866" s="1010"/>
      <c r="H1866" s="1011"/>
      <c r="I1866" s="1145" t="s">
        <v>185</v>
      </c>
      <c r="J1866" s="1146"/>
      <c r="K1866" s="1002"/>
      <c r="L1866" s="1003"/>
      <c r="M1866" s="1004"/>
      <c r="N1866" s="1059"/>
    </row>
    <row r="1867" spans="1:14" s="114" customFormat="1" ht="18.75" customHeight="1">
      <c r="A1867" s="392"/>
      <c r="B1867" s="393" t="s">
        <v>91</v>
      </c>
      <c r="C1867" s="1114" t="s">
        <v>75</v>
      </c>
      <c r="D1867" s="1115" t="s">
        <v>164</v>
      </c>
      <c r="E1867" s="1116"/>
      <c r="F1867" s="1115" t="s">
        <v>82</v>
      </c>
      <c r="G1867" s="1117"/>
      <c r="H1867" s="1118"/>
      <c r="I1867" s="971" t="s">
        <v>87</v>
      </c>
      <c r="J1867" s="972"/>
      <c r="K1867" s="972"/>
      <c r="L1867" s="972"/>
      <c r="M1867" s="973"/>
      <c r="N1867" s="1059"/>
    </row>
    <row r="1868" spans="1:14" s="114" customFormat="1" ht="18.75" customHeight="1">
      <c r="A1868" s="392"/>
      <c r="B1868" s="393" t="s">
        <v>91</v>
      </c>
      <c r="C1868" s="1119" t="s">
        <v>76</v>
      </c>
      <c r="D1868" s="1115" t="s">
        <v>165</v>
      </c>
      <c r="E1868" s="1116"/>
      <c r="F1868" s="1115" t="s">
        <v>83</v>
      </c>
      <c r="G1868" s="1117"/>
      <c r="H1868" s="1118"/>
      <c r="I1868" s="974"/>
      <c r="J1868" s="975"/>
      <c r="K1868" s="975"/>
      <c r="L1868" s="975"/>
      <c r="M1868" s="976"/>
      <c r="N1868" s="1059"/>
    </row>
    <row r="1869" spans="1:14" s="114" customFormat="1" ht="18.75" customHeight="1">
      <c r="A1869" s="392"/>
      <c r="B1869" s="393" t="s">
        <v>91</v>
      </c>
      <c r="C1869" s="1119" t="s">
        <v>78</v>
      </c>
      <c r="D1869" s="1115" t="s">
        <v>166</v>
      </c>
      <c r="E1869" s="1116"/>
      <c r="F1869" s="1115" t="s">
        <v>84</v>
      </c>
      <c r="G1869" s="1117"/>
      <c r="H1869" s="1118"/>
      <c r="I1869" s="974"/>
      <c r="J1869" s="975"/>
      <c r="K1869" s="975"/>
      <c r="L1869" s="975"/>
      <c r="M1869" s="976"/>
      <c r="N1869" s="1059"/>
    </row>
    <row r="1870" spans="1:14" s="114" customFormat="1" ht="18.75" customHeight="1">
      <c r="A1870" s="392"/>
      <c r="B1870" s="393" t="s">
        <v>91</v>
      </c>
      <c r="C1870" s="1119" t="s">
        <v>77</v>
      </c>
      <c r="D1870" s="1115" t="s">
        <v>167</v>
      </c>
      <c r="E1870" s="1116"/>
      <c r="F1870" s="1115" t="s">
        <v>169</v>
      </c>
      <c r="G1870" s="1117"/>
      <c r="H1870" s="1118"/>
      <c r="I1870" s="977"/>
      <c r="J1870" s="978"/>
      <c r="K1870" s="978"/>
      <c r="L1870" s="978"/>
      <c r="M1870" s="979"/>
      <c r="N1870" s="1059"/>
    </row>
    <row r="1871" spans="1:14" s="114" customFormat="1" ht="18.75" customHeight="1" thickBot="1">
      <c r="A1871" s="392"/>
      <c r="B1871" s="400" t="s">
        <v>91</v>
      </c>
      <c r="C1871" s="1120" t="s">
        <v>79</v>
      </c>
      <c r="D1871" s="1121" t="s">
        <v>168</v>
      </c>
      <c r="E1871" s="1122"/>
      <c r="F1871" s="1121" t="s">
        <v>85</v>
      </c>
      <c r="G1871" s="1123"/>
      <c r="H1871" s="1124"/>
      <c r="I1871" s="1132" t="s">
        <v>118</v>
      </c>
      <c r="J1871" s="1133"/>
      <c r="K1871" s="1133"/>
      <c r="L1871" s="1133"/>
      <c r="M1871" s="1134"/>
      <c r="N1871" s="1059"/>
    </row>
    <row r="1872" spans="1:14" s="114" customFormat="1" ht="11.25" customHeight="1" thickBot="1">
      <c r="A1872" s="980"/>
      <c r="B1872" s="980"/>
      <c r="C1872" s="980"/>
      <c r="D1872" s="980"/>
      <c r="E1872" s="980"/>
      <c r="F1872" s="980"/>
      <c r="G1872" s="980"/>
      <c r="H1872" s="980"/>
      <c r="I1872" s="980"/>
      <c r="J1872" s="980"/>
      <c r="K1872" s="980"/>
      <c r="L1872" s="980"/>
      <c r="M1872" s="980"/>
      <c r="N1872" s="1059"/>
    </row>
    <row r="1873" spans="1:14" s="391" customFormat="1" ht="25.5" customHeight="1" thickBot="1">
      <c r="A1873" s="403">
        <f>A1834+1</f>
        <v>49</v>
      </c>
      <c r="B1873" s="1056" t="str">
        <f>B1834</f>
        <v>Department Of Sanskrit Education, Rajasthan</v>
      </c>
      <c r="C1873" s="1057"/>
      <c r="D1873" s="1057"/>
      <c r="E1873" s="1057"/>
      <c r="F1873" s="1057"/>
      <c r="G1873" s="1057"/>
      <c r="H1873" s="1057"/>
      <c r="I1873" s="1057"/>
      <c r="J1873" s="1057"/>
      <c r="K1873" s="1057"/>
      <c r="L1873" s="1057"/>
      <c r="M1873" s="1058"/>
      <c r="N1873" s="1059"/>
    </row>
    <row r="1874" spans="1:14" ht="60" customHeight="1">
      <c r="A1874" s="15"/>
      <c r="B1874" s="1060">
        <f>IF(I1878&gt;0,CONCATENATE(C1878,I1878),0)</f>
        <v>0</v>
      </c>
      <c r="C1874" s="1062"/>
      <c r="D1874" s="1064" t="str">
        <f>Master!$E$8</f>
        <v>Govt.Sr.Sec.Sch. Raimalwada</v>
      </c>
      <c r="E1874" s="1065"/>
      <c r="F1874" s="1065"/>
      <c r="G1874" s="1065"/>
      <c r="H1874" s="1065"/>
      <c r="I1874" s="1065"/>
      <c r="J1874" s="1065"/>
      <c r="K1874" s="1065"/>
      <c r="L1874" s="1065"/>
      <c r="M1874" s="1066"/>
      <c r="N1874" s="1059"/>
    </row>
    <row r="1875" spans="1:14" ht="35.25" customHeight="1" thickBot="1">
      <c r="A1875" s="15"/>
      <c r="B1875" s="1061"/>
      <c r="C1875" s="1063"/>
      <c r="D1875" s="1067" t="str">
        <f>Master!$E$11</f>
        <v>P.S.-Bapini (Jodhpur)</v>
      </c>
      <c r="E1875" s="1067"/>
      <c r="F1875" s="1067"/>
      <c r="G1875" s="1067"/>
      <c r="H1875" s="1067"/>
      <c r="I1875" s="1067"/>
      <c r="J1875" s="1067"/>
      <c r="K1875" s="1067"/>
      <c r="L1875" s="1067"/>
      <c r="M1875" s="1068"/>
      <c r="N1875" s="1059"/>
    </row>
    <row r="1876" spans="1:14" ht="31.5" customHeight="1">
      <c r="A1876" s="15"/>
      <c r="B1876" s="402"/>
      <c r="C1876" s="1069" t="s">
        <v>60</v>
      </c>
      <c r="D1876" s="1070"/>
      <c r="E1876" s="1070"/>
      <c r="F1876" s="1070"/>
      <c r="G1876" s="1070"/>
      <c r="H1876" s="1070"/>
      <c r="I1876" s="1071"/>
      <c r="J1876" s="1072" t="s">
        <v>88</v>
      </c>
      <c r="K1876" s="1072"/>
      <c r="L1876" s="1073">
        <f>Master!$E$14</f>
        <v>810000000</v>
      </c>
      <c r="M1876" s="1074"/>
      <c r="N1876" s="1059"/>
    </row>
    <row r="1877" spans="1:14" ht="18" customHeight="1" thickBot="1">
      <c r="A1877" s="15"/>
      <c r="B1877" s="188"/>
      <c r="C1877" s="1069"/>
      <c r="D1877" s="1070"/>
      <c r="E1877" s="1070"/>
      <c r="F1877" s="1070"/>
      <c r="G1877" s="1070"/>
      <c r="H1877" s="1070"/>
      <c r="I1877" s="1071"/>
      <c r="J1877" s="1075" t="s">
        <v>61</v>
      </c>
      <c r="K1877" s="1076"/>
      <c r="L1877" s="1079" t="str">
        <f>Master!$E$6</f>
        <v>2022-23</v>
      </c>
      <c r="M1877" s="1080"/>
      <c r="N1877" s="1059"/>
    </row>
    <row r="1878" spans="1:14" ht="20.25" customHeight="1" thickBot="1">
      <c r="A1878" s="15"/>
      <c r="B1878" s="188"/>
      <c r="C1878" s="1160" t="s">
        <v>119</v>
      </c>
      <c r="D1878" s="1161"/>
      <c r="E1878" s="1161"/>
      <c r="F1878" s="1161"/>
      <c r="G1878" s="1161"/>
      <c r="H1878" s="1161"/>
      <c r="I1878" s="1162">
        <f>VLOOKUP($A1873,'Result Entry'!$B$9:$F$108,5,0)</f>
        <v>0</v>
      </c>
      <c r="J1878" s="1077"/>
      <c r="K1878" s="1078"/>
      <c r="L1878" s="1081"/>
      <c r="M1878" s="1082"/>
      <c r="N1878" s="1059"/>
    </row>
    <row r="1879" spans="1:14" s="114" customFormat="1" ht="19.5" customHeight="1">
      <c r="A1879" s="392"/>
      <c r="B1879" s="393" t="s">
        <v>91</v>
      </c>
      <c r="C1879" s="1090" t="s">
        <v>21</v>
      </c>
      <c r="D1879" s="1091"/>
      <c r="E1879" s="1091"/>
      <c r="F1879" s="1092"/>
      <c r="G1879" s="1093" t="s">
        <v>1</v>
      </c>
      <c r="H1879" s="1094">
        <f>VLOOKUP($A1873,'Result Entry'!$B$9:$EQ$108,3,0)</f>
        <v>0</v>
      </c>
      <c r="I1879" s="1094"/>
      <c r="J1879" s="1094"/>
      <c r="K1879" s="1094"/>
      <c r="L1879" s="1094"/>
      <c r="M1879" s="1095"/>
      <c r="N1879" s="1059"/>
    </row>
    <row r="1880" spans="1:14" s="114" customFormat="1" ht="19.5" customHeight="1">
      <c r="A1880" s="392"/>
      <c r="B1880" s="393" t="s">
        <v>91</v>
      </c>
      <c r="C1880" s="1096" t="s">
        <v>23</v>
      </c>
      <c r="D1880" s="1097"/>
      <c r="E1880" s="1097"/>
      <c r="F1880" s="1098"/>
      <c r="G1880" s="1099" t="s">
        <v>1</v>
      </c>
      <c r="H1880" s="1100">
        <f>VLOOKUP($A1873,'Result Entry'!$B$9:$EQ$108,6,0)</f>
        <v>0</v>
      </c>
      <c r="I1880" s="1100"/>
      <c r="J1880" s="1100"/>
      <c r="K1880" s="1100"/>
      <c r="L1880" s="1100"/>
      <c r="M1880" s="1101"/>
      <c r="N1880" s="1059"/>
    </row>
    <row r="1881" spans="1:14" s="114" customFormat="1" ht="19.5" customHeight="1">
      <c r="A1881" s="392"/>
      <c r="B1881" s="393" t="s">
        <v>91</v>
      </c>
      <c r="C1881" s="1096" t="s">
        <v>24</v>
      </c>
      <c r="D1881" s="1097"/>
      <c r="E1881" s="1097"/>
      <c r="F1881" s="1098"/>
      <c r="G1881" s="1099" t="s">
        <v>1</v>
      </c>
      <c r="H1881" s="1100">
        <f>VLOOKUP($A1873,'Result Entry'!$B$9:$EQ$108,7,0)</f>
        <v>0</v>
      </c>
      <c r="I1881" s="1100"/>
      <c r="J1881" s="1100"/>
      <c r="K1881" s="1100"/>
      <c r="L1881" s="1100"/>
      <c r="M1881" s="1101"/>
      <c r="N1881" s="1059"/>
    </row>
    <row r="1882" spans="1:14" s="114" customFormat="1" ht="19.5" customHeight="1">
      <c r="A1882" s="392"/>
      <c r="B1882" s="393" t="s">
        <v>91</v>
      </c>
      <c r="C1882" s="1096" t="s">
        <v>62</v>
      </c>
      <c r="D1882" s="1097"/>
      <c r="E1882" s="1097"/>
      <c r="F1882" s="1098"/>
      <c r="G1882" s="1099" t="s">
        <v>1</v>
      </c>
      <c r="H1882" s="1100">
        <f>VLOOKUP($A1873,'Result Entry'!$B$9:$EQ$108,8,0)</f>
        <v>0</v>
      </c>
      <c r="I1882" s="1100"/>
      <c r="J1882" s="1100"/>
      <c r="K1882" s="1100"/>
      <c r="L1882" s="1100"/>
      <c r="M1882" s="1101"/>
      <c r="N1882" s="1059"/>
    </row>
    <row r="1883" spans="1:14" s="114" customFormat="1" ht="19.5" customHeight="1">
      <c r="A1883" s="392"/>
      <c r="B1883" s="393" t="s">
        <v>91</v>
      </c>
      <c r="C1883" s="1096" t="s">
        <v>63</v>
      </c>
      <c r="D1883" s="1097"/>
      <c r="E1883" s="1097"/>
      <c r="F1883" s="1098"/>
      <c r="G1883" s="1099" t="s">
        <v>1</v>
      </c>
      <c r="H1883" s="1102" t="str">
        <f>CONCATENATE('Result Entry'!$F$4,'Result Entry'!$I$4)</f>
        <v>2(A)</v>
      </c>
      <c r="I1883" s="1100"/>
      <c r="J1883" s="1100"/>
      <c r="K1883" s="1100"/>
      <c r="L1883" s="1100"/>
      <c r="M1883" s="1101"/>
      <c r="N1883" s="1059"/>
    </row>
    <row r="1884" spans="1:14" s="114" customFormat="1" ht="19.5" customHeight="1" thickBot="1">
      <c r="A1884" s="392"/>
      <c r="B1884" s="393" t="s">
        <v>91</v>
      </c>
      <c r="C1884" s="1103" t="s">
        <v>26</v>
      </c>
      <c r="D1884" s="1104"/>
      <c r="E1884" s="1104"/>
      <c r="F1884" s="1105"/>
      <c r="G1884" s="1106" t="s">
        <v>1</v>
      </c>
      <c r="H1884" s="1107">
        <f>VLOOKUP($A1873,'Result Entry'!$B$9:$EQ$108,9,0)</f>
        <v>0</v>
      </c>
      <c r="I1884" s="1107"/>
      <c r="J1884" s="1107"/>
      <c r="K1884" s="1107"/>
      <c r="L1884" s="1107"/>
      <c r="M1884" s="1108"/>
      <c r="N1884" s="1059"/>
    </row>
    <row r="1885" spans="1:14" s="114" customFormat="1" ht="37.5" customHeight="1">
      <c r="A1885" s="392"/>
      <c r="B1885" s="394" t="s">
        <v>91</v>
      </c>
      <c r="C1885" s="1005" t="s">
        <v>64</v>
      </c>
      <c r="D1885" s="1038"/>
      <c r="E1885" s="498" t="str">
        <f>'Result Entry'!$K$6</f>
        <v>First Test</v>
      </c>
      <c r="F1885" s="499" t="str">
        <f>'Result Entry'!$L$6</f>
        <v>Second Test</v>
      </c>
      <c r="G1885" s="499" t="str">
        <f>'Result Entry'!$M$6</f>
        <v>Third Test</v>
      </c>
      <c r="H1885" s="1083" t="s">
        <v>65</v>
      </c>
      <c r="I1885" s="1085" t="s">
        <v>183</v>
      </c>
      <c r="J1885" s="493" t="s">
        <v>32</v>
      </c>
      <c r="K1885" s="1039" t="s">
        <v>112</v>
      </c>
      <c r="L1885" s="1040"/>
      <c r="M1885" s="1084" t="s">
        <v>113</v>
      </c>
      <c r="N1885" s="1059"/>
    </row>
    <row r="1886" spans="1:14" s="114" customFormat="1" ht="22.5" customHeight="1" thickBot="1">
      <c r="A1886" s="392"/>
      <c r="B1886" s="394" t="s">
        <v>91</v>
      </c>
      <c r="C1886" s="1041" t="s">
        <v>66</v>
      </c>
      <c r="D1886" s="1042"/>
      <c r="E1886" s="504">
        <f>'Result Entry'!$K$7</f>
        <v>10</v>
      </c>
      <c r="F1886" s="505">
        <f>'Result Entry'!$L$7</f>
        <v>10</v>
      </c>
      <c r="G1886" s="545">
        <f>'Result Entry'!$M$7</f>
        <v>10</v>
      </c>
      <c r="H1886" s="506">
        <f>'Result Entry'!$R$7</f>
        <v>70</v>
      </c>
      <c r="I1886" s="507">
        <f>SUM(E1886:H1886)</f>
        <v>100</v>
      </c>
      <c r="J1886" s="508">
        <f>'Result Entry'!$V$7</f>
        <v>100</v>
      </c>
      <c r="K1886" s="1043">
        <f>I1886+J1886</f>
        <v>200</v>
      </c>
      <c r="L1886" s="1044"/>
      <c r="M1886" s="1086" t="s">
        <v>36</v>
      </c>
      <c r="N1886" s="1059"/>
    </row>
    <row r="1887" spans="1:14" s="114" customFormat="1" ht="22.5" customHeight="1">
      <c r="A1887" s="392"/>
      <c r="B1887" s="394" t="s">
        <v>91</v>
      </c>
      <c r="C1887" s="1045" t="str">
        <f>'Result Entry'!$K$3</f>
        <v>Hindi</v>
      </c>
      <c r="D1887" s="1046"/>
      <c r="E1887" s="500">
        <f>IF(OR(C1887="",$I1878="NSO"),"",VLOOKUP($A1873,'Result Entry'!$B$9:$EQ$108,10,0))</f>
        <v>0</v>
      </c>
      <c r="F1887" s="501">
        <f>IF(OR(C1887="",$I1878="NSO"),"",VLOOKUP($A1873,'Result Entry'!$B$9:$EQ$108,11,0))</f>
        <v>0</v>
      </c>
      <c r="G1887" s="544">
        <f>IF(OR(C1887="",$I1878="NSO"),"",VLOOKUP($A1873,'Result Entry'!$B$9:$EQ$108,12,0))</f>
        <v>0</v>
      </c>
      <c r="H1887" s="494">
        <f>IF(OR(C1887="",$I1878="NSO"),"",VLOOKUP($A1873,'Result Entry'!$B$9:$EQ$108,17,0))</f>
        <v>0</v>
      </c>
      <c r="I1887" s="395">
        <f t="shared" ref="I1887:I1891" si="144">SUM(E1887:H1887)</f>
        <v>0</v>
      </c>
      <c r="J1887" s="495">
        <f>IF(OR(C1887="",$I1878="NSO"),"",VLOOKUP($A1873,'Result Entry'!$B$9:$EQ$108,21,0))</f>
        <v>0</v>
      </c>
      <c r="K1887" s="1047">
        <f>SUM(I1887,J1887)</f>
        <v>0</v>
      </c>
      <c r="L1887" s="1048"/>
      <c r="M1887" s="396" t="str">
        <f>IF(OR(C1887="",$I1878="NSO"),"",VLOOKUP($A1873,'Result Entry'!$B$9:$EQ$108,24,0))</f>
        <v/>
      </c>
      <c r="N1887" s="1059"/>
    </row>
    <row r="1888" spans="1:14" s="114" customFormat="1" ht="22.5" customHeight="1">
      <c r="A1888" s="392"/>
      <c r="B1888" s="394" t="s">
        <v>91</v>
      </c>
      <c r="C1888" s="990" t="str">
        <f>'Result Entry'!$Z$3</f>
        <v>Mathematics</v>
      </c>
      <c r="D1888" s="1049"/>
      <c r="E1888" s="502">
        <f>IF(OR(C1888="",$I1878="NSO"),"",VLOOKUP($A1873,'Result Entry'!$B$9:$EQ$108,25,0))</f>
        <v>0</v>
      </c>
      <c r="F1888" s="503">
        <f>IF(OR(C1888="",$I1878="NSO"),"",VLOOKUP($A1873,'Result Entry'!$B$9:$EQ$108,26,0))</f>
        <v>0</v>
      </c>
      <c r="G1888" s="542">
        <f>IF(OR(C1888="",$I1878="NSO"),"",VLOOKUP($A1873,'Result Entry'!$B$9:$EQ$108,27,0))</f>
        <v>0</v>
      </c>
      <c r="H1888" s="494">
        <f>IF(OR(C1888="",$I1878="NSO"),"",VLOOKUP($A1873,'Result Entry'!$B$9:$EQ$108,32,0))</f>
        <v>0</v>
      </c>
      <c r="I1888" s="395">
        <f t="shared" si="144"/>
        <v>0</v>
      </c>
      <c r="J1888" s="495">
        <f>IF(OR(C1888="",$I1878="NSO"),"",VLOOKUP($A1873,'Result Entry'!$B$9:$EQ$108,36,0))</f>
        <v>0</v>
      </c>
      <c r="K1888" s="1050">
        <f t="shared" ref="K1888:K1893" si="145">SUM(I1888,J1888)</f>
        <v>0</v>
      </c>
      <c r="L1888" s="1051"/>
      <c r="M1888" s="396" t="str">
        <f>IF(OR(C1888="",$I1878="NSO"),"",VLOOKUP($A1873,'Result Entry'!$B$9:$EQ$108,39,0))</f>
        <v/>
      </c>
      <c r="N1888" s="1059"/>
    </row>
    <row r="1889" spans="1:14" s="114" customFormat="1" ht="22.5" customHeight="1" thickBot="1">
      <c r="A1889" s="392"/>
      <c r="B1889" s="394" t="s">
        <v>91</v>
      </c>
      <c r="C1889" s="1052" t="str">
        <f>'Result Entry'!$BD$3</f>
        <v>Env. Study</v>
      </c>
      <c r="D1889" s="1053"/>
      <c r="E1889" s="509">
        <f>IF(OR(C1889="",$I1878="NSO"),"",VLOOKUP($A1873,'Result Entry'!$B$9:$EQ$108,55,0))</f>
        <v>0</v>
      </c>
      <c r="F1889" s="510">
        <f>IF(OR(C1889="",$I1878="NSO"),"",VLOOKUP($A1873,'Result Entry'!$B$9:$EQ$108,56,0))</f>
        <v>0</v>
      </c>
      <c r="G1889" s="511">
        <f>IF(OR(C1889="",$I1878="NSO"),"",VLOOKUP($A1873,'Result Entry'!$B$9:$EQ$108,57,0))</f>
        <v>0</v>
      </c>
      <c r="H1889" s="512">
        <f>IF(OR(C1887="",$I1878="NSO"),"",VLOOKUP($A1873,'Result Entry'!$B$9:$EQ$108,62,0))</f>
        <v>0</v>
      </c>
      <c r="I1889" s="513">
        <f t="shared" si="144"/>
        <v>0</v>
      </c>
      <c r="J1889" s="514">
        <f>IF(OR(C1888="",$I1878="NSO"),"",VLOOKUP($A1873,'Result Entry'!$B$9:$EQ$108,66,0))</f>
        <v>0</v>
      </c>
      <c r="K1889" s="1054">
        <f t="shared" si="145"/>
        <v>0</v>
      </c>
      <c r="L1889" s="1055"/>
      <c r="M1889" s="515" t="str">
        <f>IF(OR(C1888="",$I1878="NSO"),"",VLOOKUP($A1873,'Result Entry'!$B$9:$EQ$108,69,0))</f>
        <v/>
      </c>
      <c r="N1889" s="1059"/>
    </row>
    <row r="1890" spans="1:14" s="114" customFormat="1" ht="22.5" customHeight="1">
      <c r="A1890" s="392"/>
      <c r="B1890" s="394" t="s">
        <v>91</v>
      </c>
      <c r="C1890" s="1016" t="s">
        <v>66</v>
      </c>
      <c r="D1890" s="1017"/>
      <c r="E1890" s="519">
        <f>'Result Entry'!$AO$7</f>
        <v>5</v>
      </c>
      <c r="F1890" s="520">
        <f>'Result Entry'!$AP$7</f>
        <v>5</v>
      </c>
      <c r="G1890" s="541">
        <f>'Result Entry'!$AQ$7</f>
        <v>5</v>
      </c>
      <c r="H1890" s="521">
        <f>'Result Entry'!$AV$7</f>
        <v>35</v>
      </c>
      <c r="I1890" s="522">
        <f t="shared" si="144"/>
        <v>50</v>
      </c>
      <c r="J1890" s="523">
        <f>'Result Entry'!$AZ$7</f>
        <v>50</v>
      </c>
      <c r="K1890" s="1018">
        <f t="shared" si="145"/>
        <v>100</v>
      </c>
      <c r="L1890" s="1019"/>
      <c r="M1890" s="1087" t="s">
        <v>36</v>
      </c>
      <c r="N1890" s="1059"/>
    </row>
    <row r="1891" spans="1:14" s="114" customFormat="1" ht="22.5" customHeight="1" thickBot="1">
      <c r="A1891" s="392"/>
      <c r="B1891" s="394" t="s">
        <v>91</v>
      </c>
      <c r="C1891" s="1012" t="str">
        <f>'Result Entry'!$AO$3</f>
        <v>English</v>
      </c>
      <c r="D1891" s="1013"/>
      <c r="E1891" s="517">
        <f>IF(OR(C1891="",$I1878="NSO"),"",VLOOKUP($A1873,'Result Entry'!$B$9:$EQ$108,40,0))</f>
        <v>0</v>
      </c>
      <c r="F1891" s="518">
        <f>IF(OR(C1891="",$I1878="NSO"),"",VLOOKUP($A1873,'Result Entry'!$B$9:$EQ$108,41,0))</f>
        <v>0</v>
      </c>
      <c r="G1891" s="546">
        <f>IF(OR(C1891="",$I1878="NSO"),"",VLOOKUP($A1873,'Result Entry'!$B$9:$EQ$108,42,0))</f>
        <v>0</v>
      </c>
      <c r="H1891" s="401">
        <f>IF(OR(C1891="",$I1878="NSO"),"",VLOOKUP($A1873,'Result Entry'!$B$9:$EQ$108,47,0))</f>
        <v>0</v>
      </c>
      <c r="I1891" s="496">
        <f t="shared" si="144"/>
        <v>0</v>
      </c>
      <c r="J1891" s="497">
        <f>IF(OR(C1891="",$I1878="NSO"),"",VLOOKUP($A1873,'Result Entry'!$B$9:$EQ$108,51,0))</f>
        <v>0</v>
      </c>
      <c r="K1891" s="1014">
        <f t="shared" si="145"/>
        <v>0</v>
      </c>
      <c r="L1891" s="1015"/>
      <c r="M1891" s="516" t="str">
        <f>IF(OR(C1891="",$I1878="NSO"),"",VLOOKUP($A1873,'Result Entry'!$B$9:$EQ$108,54,0))</f>
        <v/>
      </c>
      <c r="N1891" s="1059"/>
    </row>
    <row r="1892" spans="1:14" s="114" customFormat="1" ht="22.5" customHeight="1">
      <c r="A1892" s="392"/>
      <c r="B1892" s="394" t="s">
        <v>91</v>
      </c>
      <c r="C1892" s="1016" t="s">
        <v>66</v>
      </c>
      <c r="D1892" s="1017"/>
      <c r="E1892" s="519">
        <f>'Result Entry'!$BS$7</f>
        <v>10</v>
      </c>
      <c r="F1892" s="520">
        <f>'Result Entry'!$BT$7</f>
        <v>10</v>
      </c>
      <c r="G1892" s="541">
        <f>'Result Entry'!$BU$7</f>
        <v>10</v>
      </c>
      <c r="H1892" s="521">
        <f>'Result Entry'!$BZ$7</f>
        <v>70</v>
      </c>
      <c r="I1892" s="522">
        <f>SUM(E1892:H1892)</f>
        <v>100</v>
      </c>
      <c r="J1892" s="523">
        <f>'Result Entry'!$CD$7</f>
        <v>100</v>
      </c>
      <c r="K1892" s="1018">
        <f t="shared" si="145"/>
        <v>200</v>
      </c>
      <c r="L1892" s="1019"/>
      <c r="M1892" s="1087" t="s">
        <v>36</v>
      </c>
      <c r="N1892" s="1059"/>
    </row>
    <row r="1893" spans="1:14" s="114" customFormat="1" ht="22.5" customHeight="1" thickBot="1">
      <c r="A1893" s="392"/>
      <c r="B1893" s="394" t="s">
        <v>91</v>
      </c>
      <c r="C1893" s="1012" t="str">
        <f>'Result Entry'!$BS$3</f>
        <v>Sanskrit/Urdu</v>
      </c>
      <c r="D1893" s="1013"/>
      <c r="E1893" s="517">
        <f>IF(OR(C1893="",$I1878="NSO"),"",VLOOKUP($A1873,'Result Entry'!$B$9:$EQ$108,70,0))</f>
        <v>0</v>
      </c>
      <c r="F1893" s="518">
        <f>IF(OR(C1893="",$I1878="NSO"),"",VLOOKUP($A1873,'Result Entry'!$B$9:$EQ$108,71,0))</f>
        <v>0</v>
      </c>
      <c r="G1893" s="546">
        <f>IF(OR(C1893="",$I1878="NSO"),"",VLOOKUP($A1873,'Result Entry'!$B$9:$EQ$108,72,0))</f>
        <v>0</v>
      </c>
      <c r="H1893" s="401">
        <f>IF(OR(C1893="",$I1878="NSO"),"",VLOOKUP($A1873,'Result Entry'!$B$9:$EQ$108,77,0))</f>
        <v>0</v>
      </c>
      <c r="I1893" s="496">
        <f t="shared" ref="I1893" si="146">SUM(E1893:H1893)</f>
        <v>0</v>
      </c>
      <c r="J1893" s="497">
        <f>IF(OR(C1893="",$I1878="NSO"),"",VLOOKUP($A1873,'Result Entry'!$B$9:$EQ$108,81,0))</f>
        <v>0</v>
      </c>
      <c r="K1893" s="1014">
        <f t="shared" si="145"/>
        <v>0</v>
      </c>
      <c r="L1893" s="1015"/>
      <c r="M1893" s="516" t="str">
        <f>IF(OR(C1893="",$I1878="NSO"),"",VLOOKUP($A1873,'Result Entry'!$B$9:$EQ$108,84,0))</f>
        <v/>
      </c>
      <c r="N1893" s="1059"/>
    </row>
    <row r="1894" spans="1:14" s="114" customFormat="1" ht="14.25" customHeight="1" thickBot="1">
      <c r="A1894" s="392"/>
      <c r="B1894" s="394" t="s">
        <v>91</v>
      </c>
      <c r="C1894" s="1020"/>
      <c r="D1894" s="1021"/>
      <c r="E1894" s="1021"/>
      <c r="F1894" s="1021"/>
      <c r="G1894" s="1021"/>
      <c r="H1894" s="1021"/>
      <c r="I1894" s="1021"/>
      <c r="J1894" s="1021"/>
      <c r="K1894" s="1021"/>
      <c r="L1894" s="1021"/>
      <c r="M1894" s="1022"/>
      <c r="N1894" s="1059"/>
    </row>
    <row r="1895" spans="1:14" s="114" customFormat="1" ht="39" customHeight="1">
      <c r="A1895" s="392"/>
      <c r="B1895" s="394" t="s">
        <v>91</v>
      </c>
      <c r="C1895" s="1023" t="s">
        <v>114</v>
      </c>
      <c r="D1895" s="1024"/>
      <c r="E1895" s="1025"/>
      <c r="F1895" s="1029" t="s">
        <v>115</v>
      </c>
      <c r="G1895" s="1029"/>
      <c r="H1895" s="1030" t="s">
        <v>116</v>
      </c>
      <c r="I1895" s="1031"/>
      <c r="J1895" s="397" t="s">
        <v>51</v>
      </c>
      <c r="K1895" s="524" t="s">
        <v>117</v>
      </c>
      <c r="L1895" s="543" t="s">
        <v>49</v>
      </c>
      <c r="M1895" s="1089" t="s">
        <v>53</v>
      </c>
      <c r="N1895" s="1059"/>
    </row>
    <row r="1896" spans="1:14" s="114" customFormat="1" ht="18.75" customHeight="1" thickBot="1">
      <c r="A1896" s="392"/>
      <c r="B1896" s="394" t="s">
        <v>91</v>
      </c>
      <c r="C1896" s="1026"/>
      <c r="D1896" s="1027"/>
      <c r="E1896" s="1028"/>
      <c r="F1896" s="1109">
        <f>IF(OR($I1878="",$I1878="NSO"),"",VLOOKUP($A1873,'Result Entry'!$B$9:$EQ$108,120,0))</f>
        <v>900</v>
      </c>
      <c r="G1896" s="1110"/>
      <c r="H1896" s="1109">
        <f>IF(OR($I1878="",$I1878="NSO"),"",VLOOKUP($A1873,'Result Entry'!$B$9:$EQ$108,121,0))</f>
        <v>0</v>
      </c>
      <c r="I1896" s="1110"/>
      <c r="J1896" s="1111">
        <f>IF(OR($I1878="",$I1878="NSO"),"",VLOOKUP($A1873,'Result Entry'!$B$9:$EQ$108,122,0))</f>
        <v>0</v>
      </c>
      <c r="K1896" s="1112" t="str">
        <f>IF(OR($I1878="",$I1878="NSO"),"",VLOOKUP($A1873,'Result Entry'!$B$9:$EQ$108,123,0))</f>
        <v/>
      </c>
      <c r="L1896" s="1088" t="str">
        <f>IF(OR($I1878="",$I1878="NSO"),"",VLOOKUP($A1873,'Result Entry'!$B$9:$EQ$108,124,0))</f>
        <v/>
      </c>
      <c r="M1896" s="1113" t="str">
        <f>IF(OR($I1878="",$I1878="NSO"),"",VLOOKUP($A1873,'Result Entry'!$B$9:$EQ$108,126,0))</f>
        <v/>
      </c>
      <c r="N1896" s="1059"/>
    </row>
    <row r="1897" spans="1:14" s="114" customFormat="1" ht="18.75" customHeight="1" thickBot="1">
      <c r="A1897" s="392"/>
      <c r="B1897" s="393" t="s">
        <v>91</v>
      </c>
      <c r="C1897" s="1032"/>
      <c r="D1897" s="1033"/>
      <c r="E1897" s="1033"/>
      <c r="F1897" s="1033"/>
      <c r="G1897" s="1033"/>
      <c r="H1897" s="1034"/>
      <c r="I1897" s="1150" t="s">
        <v>71</v>
      </c>
      <c r="J1897" s="1151"/>
      <c r="K1897" s="1152">
        <f>IF(OR($I1878="",$I1878="NSO"),"",VLOOKUP($A1873,'Result Entry'!$B$9:$EQ$108,117,0))</f>
        <v>0</v>
      </c>
      <c r="L1897" s="1153" t="s">
        <v>90</v>
      </c>
      <c r="M1897" s="1154"/>
      <c r="N1897" s="1059"/>
    </row>
    <row r="1898" spans="1:14" s="114" customFormat="1" ht="18.75" customHeight="1" thickBot="1">
      <c r="A1898" s="392"/>
      <c r="B1898" s="393" t="s">
        <v>91</v>
      </c>
      <c r="C1898" s="1035" t="s">
        <v>70</v>
      </c>
      <c r="D1898" s="1036"/>
      <c r="E1898" s="1036"/>
      <c r="F1898" s="1036"/>
      <c r="G1898" s="1036"/>
      <c r="H1898" s="1037"/>
      <c r="I1898" s="1155" t="s">
        <v>72</v>
      </c>
      <c r="J1898" s="1156"/>
      <c r="K1898" s="1157">
        <f>IF(OR($I1878="",$I1878="NSO"),"",VLOOKUP($A1873,'Result Entry'!$B$9:$EQ$108,118,0))</f>
        <v>0</v>
      </c>
      <c r="L1898" s="1158" t="str">
        <f>IF(OR($I1878="",$I1878="NSO"),"",VLOOKUP($A1873,'Result Entry'!$B$9:$EQ$108,119,0))</f>
        <v/>
      </c>
      <c r="M1898" s="1159"/>
      <c r="N1898" s="1059"/>
    </row>
    <row r="1899" spans="1:14" s="114" customFormat="1" ht="18.75" customHeight="1" thickBot="1">
      <c r="A1899" s="392"/>
      <c r="B1899" s="393" t="s">
        <v>91</v>
      </c>
      <c r="C1899" s="981" t="s">
        <v>64</v>
      </c>
      <c r="D1899" s="982"/>
      <c r="E1899" s="983"/>
      <c r="F1899" s="984" t="s">
        <v>67</v>
      </c>
      <c r="G1899" s="985"/>
      <c r="H1899" s="398" t="s">
        <v>57</v>
      </c>
      <c r="I1899" s="986" t="s">
        <v>73</v>
      </c>
      <c r="J1899" s="987"/>
      <c r="K1899" s="988">
        <f>IF(OR($I1878="",$I1878="NSO"),"",VLOOKUP($A1873,'Result Entry'!$B$9:$EQ$108,127,0))</f>
        <v>0</v>
      </c>
      <c r="L1899" s="988"/>
      <c r="M1899" s="989"/>
      <c r="N1899" s="1059"/>
    </row>
    <row r="1900" spans="1:14" s="114" customFormat="1" ht="18.75" customHeight="1">
      <c r="A1900" s="392"/>
      <c r="B1900" s="393" t="s">
        <v>91</v>
      </c>
      <c r="C1900" s="1096" t="str">
        <f>'Result Entry'!$CH$3</f>
        <v>WORK EXP.</v>
      </c>
      <c r="D1900" s="1097"/>
      <c r="E1900" s="1125"/>
      <c r="F1900" s="1115" t="str">
        <f>IF(OR(C1900="",$I1878="NSO"),"",VLOOKUP($A1873,'Result Entry'!$B$9:$EQ$108,134,0))</f>
        <v>0/100</v>
      </c>
      <c r="G1900" s="1125"/>
      <c r="H1900" s="1126" t="str">
        <f>IF(OR(C1900="",$I1878="NSO"),"",VLOOKUP($A1873,'Result Entry'!$B$9:$EQ$108,92,0))</f>
        <v/>
      </c>
      <c r="I1900" s="991" t="s">
        <v>93</v>
      </c>
      <c r="J1900" s="992"/>
      <c r="K1900" s="993">
        <f>'Result Entry'!$U$2</f>
        <v>45070</v>
      </c>
      <c r="L1900" s="994"/>
      <c r="M1900" s="995"/>
      <c r="N1900" s="1059"/>
    </row>
    <row r="1901" spans="1:14" s="114" customFormat="1" ht="18.75" customHeight="1">
      <c r="A1901" s="392"/>
      <c r="B1901" s="393" t="s">
        <v>91</v>
      </c>
      <c r="C1901" s="1096" t="str">
        <f>'Result Entry'!$CP$3</f>
        <v>ART EDU.</v>
      </c>
      <c r="D1901" s="1097"/>
      <c r="E1901" s="1125"/>
      <c r="F1901" s="1115" t="str">
        <f>IF(OR(C1901="",$I1878="NSO"),"",VLOOKUP($A1873,'Result Entry'!$B$9:$EQ$108,138,0))</f>
        <v>0/100</v>
      </c>
      <c r="G1901" s="1125"/>
      <c r="H1901" s="1127" t="str">
        <f>IF(OR(C1901="",$I1878="NSO"),"",VLOOKUP($A1873,'Result Entry'!$B$9:$EQ$108,100,0))</f>
        <v/>
      </c>
      <c r="I1901" s="996"/>
      <c r="J1901" s="997"/>
      <c r="K1901" s="997"/>
      <c r="L1901" s="997"/>
      <c r="M1901" s="998"/>
      <c r="N1901" s="1059"/>
    </row>
    <row r="1902" spans="1:14" s="114" customFormat="1" ht="18.75" customHeight="1">
      <c r="A1902" s="392"/>
      <c r="B1902" s="393"/>
      <c r="C1902" s="1096" t="str">
        <f>'Result Entry'!$CX$3</f>
        <v>H&amp;P. EDU.</v>
      </c>
      <c r="D1902" s="1097"/>
      <c r="E1902" s="1125"/>
      <c r="F1902" s="1115" t="str">
        <f>IF(OR(C1902="",$I1878="NSO"),"",VLOOKUP($A1873,'Result Entry'!$B$9:$EQ$108,142,0))</f>
        <v>0/100</v>
      </c>
      <c r="G1902" s="1125"/>
      <c r="H1902" s="1127" t="str">
        <f>IF(OR(C1902="",$I1878="NSO"),"",VLOOKUP($A1873,'Result Entry'!$B$9:$EQ$108,108,0))</f>
        <v/>
      </c>
      <c r="I1902" s="999"/>
      <c r="J1902" s="1000"/>
      <c r="K1902" s="1000"/>
      <c r="L1902" s="1000"/>
      <c r="M1902" s="1001"/>
      <c r="N1902" s="1059"/>
    </row>
    <row r="1903" spans="1:14" s="114" customFormat="1" ht="23.25" customHeight="1" thickBot="1">
      <c r="A1903" s="392"/>
      <c r="B1903" s="393" t="s">
        <v>91</v>
      </c>
      <c r="C1903" s="1128">
        <f>'Result Entry'!$DF$3</f>
        <v>0</v>
      </c>
      <c r="D1903" s="1129"/>
      <c r="E1903" s="1130"/>
      <c r="F1903" s="1115" t="str">
        <f>IF(OR(C1903="",$I1878="NSO"),"",VLOOKUP($A1873,'Result Entry'!$B$9:$EQ$108,146,0))</f>
        <v>0/0</v>
      </c>
      <c r="G1903" s="1125"/>
      <c r="H1903" s="1131" t="str">
        <f>IF(OR(C1903="",$I1878="NSO"),"",VLOOKUP($A1873,'Result Entry'!$B$9:$EQ$108,116,0))</f>
        <v/>
      </c>
      <c r="I1903" s="1135" t="s">
        <v>86</v>
      </c>
      <c r="J1903" s="1136"/>
      <c r="K1903" s="1137"/>
      <c r="L1903" s="1138"/>
      <c r="M1903" s="1139"/>
      <c r="N1903" s="1059"/>
    </row>
    <row r="1904" spans="1:14" s="114" customFormat="1" ht="23.25" customHeight="1">
      <c r="A1904" s="392"/>
      <c r="B1904" s="393" t="s">
        <v>91</v>
      </c>
      <c r="C1904" s="1005" t="s">
        <v>74</v>
      </c>
      <c r="D1904" s="1006"/>
      <c r="E1904" s="1006"/>
      <c r="F1904" s="1006"/>
      <c r="G1904" s="1006"/>
      <c r="H1904" s="1007"/>
      <c r="I1904" s="1143" t="s">
        <v>184</v>
      </c>
      <c r="J1904" s="1144"/>
      <c r="K1904" s="1140"/>
      <c r="L1904" s="1141"/>
      <c r="M1904" s="1142"/>
      <c r="N1904" s="1059"/>
    </row>
    <row r="1905" spans="1:14" s="114" customFormat="1" ht="23.25" customHeight="1">
      <c r="A1905" s="392"/>
      <c r="B1905" s="393" t="s">
        <v>91</v>
      </c>
      <c r="C1905" s="399" t="s">
        <v>37</v>
      </c>
      <c r="D1905" s="1008" t="s">
        <v>80</v>
      </c>
      <c r="E1905" s="1009"/>
      <c r="F1905" s="1008" t="s">
        <v>81</v>
      </c>
      <c r="G1905" s="1010"/>
      <c r="H1905" s="1011"/>
      <c r="I1905" s="1145" t="s">
        <v>185</v>
      </c>
      <c r="J1905" s="1146"/>
      <c r="K1905" s="1002"/>
      <c r="L1905" s="1003"/>
      <c r="M1905" s="1004"/>
      <c r="N1905" s="1059"/>
    </row>
    <row r="1906" spans="1:14" s="114" customFormat="1" ht="18.75" customHeight="1">
      <c r="A1906" s="392"/>
      <c r="B1906" s="393" t="s">
        <v>91</v>
      </c>
      <c r="C1906" s="1114" t="s">
        <v>75</v>
      </c>
      <c r="D1906" s="1115" t="s">
        <v>164</v>
      </c>
      <c r="E1906" s="1116"/>
      <c r="F1906" s="1115" t="s">
        <v>82</v>
      </c>
      <c r="G1906" s="1117"/>
      <c r="H1906" s="1118"/>
      <c r="I1906" s="971" t="s">
        <v>87</v>
      </c>
      <c r="J1906" s="972"/>
      <c r="K1906" s="972"/>
      <c r="L1906" s="972"/>
      <c r="M1906" s="973"/>
      <c r="N1906" s="1059"/>
    </row>
    <row r="1907" spans="1:14" s="114" customFormat="1" ht="18.75" customHeight="1">
      <c r="A1907" s="392"/>
      <c r="B1907" s="393" t="s">
        <v>91</v>
      </c>
      <c r="C1907" s="1119" t="s">
        <v>76</v>
      </c>
      <c r="D1907" s="1115" t="s">
        <v>165</v>
      </c>
      <c r="E1907" s="1116"/>
      <c r="F1907" s="1115" t="s">
        <v>83</v>
      </c>
      <c r="G1907" s="1117"/>
      <c r="H1907" s="1118"/>
      <c r="I1907" s="974"/>
      <c r="J1907" s="975"/>
      <c r="K1907" s="975"/>
      <c r="L1907" s="975"/>
      <c r="M1907" s="976"/>
      <c r="N1907" s="1059"/>
    </row>
    <row r="1908" spans="1:14" s="114" customFormat="1" ht="18.75" customHeight="1">
      <c r="A1908" s="392"/>
      <c r="B1908" s="393" t="s">
        <v>91</v>
      </c>
      <c r="C1908" s="1119" t="s">
        <v>78</v>
      </c>
      <c r="D1908" s="1115" t="s">
        <v>166</v>
      </c>
      <c r="E1908" s="1116"/>
      <c r="F1908" s="1115" t="s">
        <v>84</v>
      </c>
      <c r="G1908" s="1117"/>
      <c r="H1908" s="1118"/>
      <c r="I1908" s="974"/>
      <c r="J1908" s="975"/>
      <c r="K1908" s="975"/>
      <c r="L1908" s="975"/>
      <c r="M1908" s="976"/>
      <c r="N1908" s="1059"/>
    </row>
    <row r="1909" spans="1:14" s="114" customFormat="1" ht="18.75" customHeight="1">
      <c r="A1909" s="392"/>
      <c r="B1909" s="393" t="s">
        <v>91</v>
      </c>
      <c r="C1909" s="1119" t="s">
        <v>77</v>
      </c>
      <c r="D1909" s="1115" t="s">
        <v>167</v>
      </c>
      <c r="E1909" s="1116"/>
      <c r="F1909" s="1115" t="s">
        <v>169</v>
      </c>
      <c r="G1909" s="1117"/>
      <c r="H1909" s="1118"/>
      <c r="I1909" s="977"/>
      <c r="J1909" s="978"/>
      <c r="K1909" s="978"/>
      <c r="L1909" s="978"/>
      <c r="M1909" s="979"/>
      <c r="N1909" s="1059"/>
    </row>
    <row r="1910" spans="1:14" s="114" customFormat="1" ht="18.75" customHeight="1" thickBot="1">
      <c r="A1910" s="392"/>
      <c r="B1910" s="400" t="s">
        <v>91</v>
      </c>
      <c r="C1910" s="1120" t="s">
        <v>79</v>
      </c>
      <c r="D1910" s="1121" t="s">
        <v>168</v>
      </c>
      <c r="E1910" s="1122"/>
      <c r="F1910" s="1121" t="s">
        <v>85</v>
      </c>
      <c r="G1910" s="1123"/>
      <c r="H1910" s="1124"/>
      <c r="I1910" s="1132" t="s">
        <v>118</v>
      </c>
      <c r="J1910" s="1133"/>
      <c r="K1910" s="1133"/>
      <c r="L1910" s="1133"/>
      <c r="M1910" s="1134"/>
      <c r="N1910" s="1059"/>
    </row>
    <row r="1911" spans="1:14" s="114" customFormat="1" ht="11.25" customHeight="1" thickBot="1">
      <c r="A1911" s="980"/>
      <c r="B1911" s="980"/>
      <c r="C1911" s="980"/>
      <c r="D1911" s="980"/>
      <c r="E1911" s="980"/>
      <c r="F1911" s="980"/>
      <c r="G1911" s="980"/>
      <c r="H1911" s="980"/>
      <c r="I1911" s="980"/>
      <c r="J1911" s="980"/>
      <c r="K1911" s="980"/>
      <c r="L1911" s="980"/>
      <c r="M1911" s="980"/>
      <c r="N1911" s="1059"/>
    </row>
    <row r="1912" spans="1:14" s="391" customFormat="1" ht="25.5" customHeight="1" thickBot="1">
      <c r="A1912" s="403">
        <f>A1873+1</f>
        <v>50</v>
      </c>
      <c r="B1912" s="1056" t="str">
        <f>B1873</f>
        <v>Department Of Sanskrit Education, Rajasthan</v>
      </c>
      <c r="C1912" s="1057"/>
      <c r="D1912" s="1057"/>
      <c r="E1912" s="1057"/>
      <c r="F1912" s="1057"/>
      <c r="G1912" s="1057"/>
      <c r="H1912" s="1057"/>
      <c r="I1912" s="1057"/>
      <c r="J1912" s="1057"/>
      <c r="K1912" s="1057"/>
      <c r="L1912" s="1057"/>
      <c r="M1912" s="1058"/>
      <c r="N1912" s="1059"/>
    </row>
    <row r="1913" spans="1:14" ht="60" customHeight="1">
      <c r="A1913" s="15"/>
      <c r="B1913" s="1060">
        <f>IF(I1917&gt;0,CONCATENATE(C1917,I1917),0)</f>
        <v>0</v>
      </c>
      <c r="C1913" s="1062"/>
      <c r="D1913" s="1064" t="str">
        <f>Master!$E$8</f>
        <v>Govt.Sr.Sec.Sch. Raimalwada</v>
      </c>
      <c r="E1913" s="1065"/>
      <c r="F1913" s="1065"/>
      <c r="G1913" s="1065"/>
      <c r="H1913" s="1065"/>
      <c r="I1913" s="1065"/>
      <c r="J1913" s="1065"/>
      <c r="K1913" s="1065"/>
      <c r="L1913" s="1065"/>
      <c r="M1913" s="1066"/>
      <c r="N1913" s="1059"/>
    </row>
    <row r="1914" spans="1:14" ht="35.25" customHeight="1" thickBot="1">
      <c r="A1914" s="15"/>
      <c r="B1914" s="1061"/>
      <c r="C1914" s="1063"/>
      <c r="D1914" s="1067" t="str">
        <f>Master!$E$11</f>
        <v>P.S.-Bapini (Jodhpur)</v>
      </c>
      <c r="E1914" s="1067"/>
      <c r="F1914" s="1067"/>
      <c r="G1914" s="1067"/>
      <c r="H1914" s="1067"/>
      <c r="I1914" s="1067"/>
      <c r="J1914" s="1067"/>
      <c r="K1914" s="1067"/>
      <c r="L1914" s="1067"/>
      <c r="M1914" s="1068"/>
      <c r="N1914" s="1059"/>
    </row>
    <row r="1915" spans="1:14" ht="31.5" customHeight="1">
      <c r="A1915" s="15"/>
      <c r="B1915" s="402"/>
      <c r="C1915" s="1069" t="s">
        <v>60</v>
      </c>
      <c r="D1915" s="1070"/>
      <c r="E1915" s="1070"/>
      <c r="F1915" s="1070"/>
      <c r="G1915" s="1070"/>
      <c r="H1915" s="1070"/>
      <c r="I1915" s="1071"/>
      <c r="J1915" s="1072" t="s">
        <v>88</v>
      </c>
      <c r="K1915" s="1072"/>
      <c r="L1915" s="1073">
        <f>Master!$E$14</f>
        <v>810000000</v>
      </c>
      <c r="M1915" s="1074"/>
      <c r="N1915" s="1059"/>
    </row>
    <row r="1916" spans="1:14" ht="18" customHeight="1" thickBot="1">
      <c r="A1916" s="15"/>
      <c r="B1916" s="188"/>
      <c r="C1916" s="1069"/>
      <c r="D1916" s="1070"/>
      <c r="E1916" s="1070"/>
      <c r="F1916" s="1070"/>
      <c r="G1916" s="1070"/>
      <c r="H1916" s="1070"/>
      <c r="I1916" s="1071"/>
      <c r="J1916" s="1075" t="s">
        <v>61</v>
      </c>
      <c r="K1916" s="1076"/>
      <c r="L1916" s="1079" t="str">
        <f>Master!$E$6</f>
        <v>2022-23</v>
      </c>
      <c r="M1916" s="1080"/>
      <c r="N1916" s="1059"/>
    </row>
    <row r="1917" spans="1:14" ht="20.25" customHeight="1" thickBot="1">
      <c r="A1917" s="15"/>
      <c r="B1917" s="188"/>
      <c r="C1917" s="1160" t="s">
        <v>119</v>
      </c>
      <c r="D1917" s="1161"/>
      <c r="E1917" s="1161"/>
      <c r="F1917" s="1161"/>
      <c r="G1917" s="1161"/>
      <c r="H1917" s="1161"/>
      <c r="I1917" s="1162">
        <f>VLOOKUP($A1912,'Result Entry'!$B$9:$F$108,5,0)</f>
        <v>0</v>
      </c>
      <c r="J1917" s="1077"/>
      <c r="K1917" s="1078"/>
      <c r="L1917" s="1081"/>
      <c r="M1917" s="1082"/>
      <c r="N1917" s="1059"/>
    </row>
    <row r="1918" spans="1:14" s="114" customFormat="1" ht="19.5" customHeight="1">
      <c r="A1918" s="392"/>
      <c r="B1918" s="393" t="s">
        <v>91</v>
      </c>
      <c r="C1918" s="1090" t="s">
        <v>21</v>
      </c>
      <c r="D1918" s="1091"/>
      <c r="E1918" s="1091"/>
      <c r="F1918" s="1092"/>
      <c r="G1918" s="1093" t="s">
        <v>1</v>
      </c>
      <c r="H1918" s="1094">
        <f>VLOOKUP($A1912,'Result Entry'!$B$9:$EQ$108,3,0)</f>
        <v>0</v>
      </c>
      <c r="I1918" s="1094"/>
      <c r="J1918" s="1094"/>
      <c r="K1918" s="1094"/>
      <c r="L1918" s="1094"/>
      <c r="M1918" s="1095"/>
      <c r="N1918" s="1059"/>
    </row>
    <row r="1919" spans="1:14" s="114" customFormat="1" ht="19.5" customHeight="1">
      <c r="A1919" s="392"/>
      <c r="B1919" s="393" t="s">
        <v>91</v>
      </c>
      <c r="C1919" s="1096" t="s">
        <v>23</v>
      </c>
      <c r="D1919" s="1097"/>
      <c r="E1919" s="1097"/>
      <c r="F1919" s="1098"/>
      <c r="G1919" s="1099" t="s">
        <v>1</v>
      </c>
      <c r="H1919" s="1100">
        <f>VLOOKUP($A1912,'Result Entry'!$B$9:$EQ$108,6,0)</f>
        <v>0</v>
      </c>
      <c r="I1919" s="1100"/>
      <c r="J1919" s="1100"/>
      <c r="K1919" s="1100"/>
      <c r="L1919" s="1100"/>
      <c r="M1919" s="1101"/>
      <c r="N1919" s="1059"/>
    </row>
    <row r="1920" spans="1:14" s="114" customFormat="1" ht="19.5" customHeight="1">
      <c r="A1920" s="392"/>
      <c r="B1920" s="393" t="s">
        <v>91</v>
      </c>
      <c r="C1920" s="1096" t="s">
        <v>24</v>
      </c>
      <c r="D1920" s="1097"/>
      <c r="E1920" s="1097"/>
      <c r="F1920" s="1098"/>
      <c r="G1920" s="1099" t="s">
        <v>1</v>
      </c>
      <c r="H1920" s="1100">
        <f>VLOOKUP($A1912,'Result Entry'!$B$9:$EQ$108,7,0)</f>
        <v>0</v>
      </c>
      <c r="I1920" s="1100"/>
      <c r="J1920" s="1100"/>
      <c r="K1920" s="1100"/>
      <c r="L1920" s="1100"/>
      <c r="M1920" s="1101"/>
      <c r="N1920" s="1059"/>
    </row>
    <row r="1921" spans="1:14" s="114" customFormat="1" ht="19.5" customHeight="1">
      <c r="A1921" s="392"/>
      <c r="B1921" s="393" t="s">
        <v>91</v>
      </c>
      <c r="C1921" s="1096" t="s">
        <v>62</v>
      </c>
      <c r="D1921" s="1097"/>
      <c r="E1921" s="1097"/>
      <c r="F1921" s="1098"/>
      <c r="G1921" s="1099" t="s">
        <v>1</v>
      </c>
      <c r="H1921" s="1100">
        <f>VLOOKUP($A1912,'Result Entry'!$B$9:$EQ$108,8,0)</f>
        <v>0</v>
      </c>
      <c r="I1921" s="1100"/>
      <c r="J1921" s="1100"/>
      <c r="K1921" s="1100"/>
      <c r="L1921" s="1100"/>
      <c r="M1921" s="1101"/>
      <c r="N1921" s="1059"/>
    </row>
    <row r="1922" spans="1:14" s="114" customFormat="1" ht="19.5" customHeight="1">
      <c r="A1922" s="392"/>
      <c r="B1922" s="393" t="s">
        <v>91</v>
      </c>
      <c r="C1922" s="1096" t="s">
        <v>63</v>
      </c>
      <c r="D1922" s="1097"/>
      <c r="E1922" s="1097"/>
      <c r="F1922" s="1098"/>
      <c r="G1922" s="1099" t="s">
        <v>1</v>
      </c>
      <c r="H1922" s="1102" t="str">
        <f>CONCATENATE('Result Entry'!$F$4,'Result Entry'!$I$4)</f>
        <v>2(A)</v>
      </c>
      <c r="I1922" s="1100"/>
      <c r="J1922" s="1100"/>
      <c r="K1922" s="1100"/>
      <c r="L1922" s="1100"/>
      <c r="M1922" s="1101"/>
      <c r="N1922" s="1059"/>
    </row>
    <row r="1923" spans="1:14" s="114" customFormat="1" ht="19.5" customHeight="1" thickBot="1">
      <c r="A1923" s="392"/>
      <c r="B1923" s="393" t="s">
        <v>91</v>
      </c>
      <c r="C1923" s="1103" t="s">
        <v>26</v>
      </c>
      <c r="D1923" s="1104"/>
      <c r="E1923" s="1104"/>
      <c r="F1923" s="1105"/>
      <c r="G1923" s="1106" t="s">
        <v>1</v>
      </c>
      <c r="H1923" s="1107">
        <f>VLOOKUP($A1912,'Result Entry'!$B$9:$EQ$108,9,0)</f>
        <v>0</v>
      </c>
      <c r="I1923" s="1107"/>
      <c r="J1923" s="1107"/>
      <c r="K1923" s="1107"/>
      <c r="L1923" s="1107"/>
      <c r="M1923" s="1108"/>
      <c r="N1923" s="1059"/>
    </row>
    <row r="1924" spans="1:14" s="114" customFormat="1" ht="37.5" customHeight="1">
      <c r="A1924" s="392"/>
      <c r="B1924" s="394" t="s">
        <v>91</v>
      </c>
      <c r="C1924" s="1005" t="s">
        <v>64</v>
      </c>
      <c r="D1924" s="1038"/>
      <c r="E1924" s="498" t="str">
        <f>'Result Entry'!$K$6</f>
        <v>First Test</v>
      </c>
      <c r="F1924" s="499" t="str">
        <f>'Result Entry'!$L$6</f>
        <v>Second Test</v>
      </c>
      <c r="G1924" s="499" t="str">
        <f>'Result Entry'!$M$6</f>
        <v>Third Test</v>
      </c>
      <c r="H1924" s="1083" t="s">
        <v>65</v>
      </c>
      <c r="I1924" s="1085" t="s">
        <v>183</v>
      </c>
      <c r="J1924" s="493" t="s">
        <v>32</v>
      </c>
      <c r="K1924" s="1039" t="s">
        <v>112</v>
      </c>
      <c r="L1924" s="1040"/>
      <c r="M1924" s="1084" t="s">
        <v>113</v>
      </c>
      <c r="N1924" s="1059"/>
    </row>
    <row r="1925" spans="1:14" s="114" customFormat="1" ht="22.5" customHeight="1" thickBot="1">
      <c r="A1925" s="392"/>
      <c r="B1925" s="394" t="s">
        <v>91</v>
      </c>
      <c r="C1925" s="1041" t="s">
        <v>66</v>
      </c>
      <c r="D1925" s="1042"/>
      <c r="E1925" s="504">
        <f>'Result Entry'!$K$7</f>
        <v>10</v>
      </c>
      <c r="F1925" s="505">
        <f>'Result Entry'!$L$7</f>
        <v>10</v>
      </c>
      <c r="G1925" s="545">
        <f>'Result Entry'!$M$7</f>
        <v>10</v>
      </c>
      <c r="H1925" s="506">
        <f>'Result Entry'!$R$7</f>
        <v>70</v>
      </c>
      <c r="I1925" s="507">
        <f>SUM(E1925:H1925)</f>
        <v>100</v>
      </c>
      <c r="J1925" s="508">
        <f>'Result Entry'!$V$7</f>
        <v>100</v>
      </c>
      <c r="K1925" s="1043">
        <f>I1925+J1925</f>
        <v>200</v>
      </c>
      <c r="L1925" s="1044"/>
      <c r="M1925" s="1086" t="s">
        <v>36</v>
      </c>
      <c r="N1925" s="1059"/>
    </row>
    <row r="1926" spans="1:14" s="114" customFormat="1" ht="22.5" customHeight="1">
      <c r="A1926" s="392"/>
      <c r="B1926" s="394" t="s">
        <v>91</v>
      </c>
      <c r="C1926" s="1045" t="str">
        <f>'Result Entry'!$K$3</f>
        <v>Hindi</v>
      </c>
      <c r="D1926" s="1046"/>
      <c r="E1926" s="500">
        <f>IF(OR(C1926="",$I1917="NSO"),"",VLOOKUP($A1912,'Result Entry'!$B$9:$EQ$108,10,0))</f>
        <v>0</v>
      </c>
      <c r="F1926" s="501">
        <f>IF(OR(C1926="",$I1917="NSO"),"",VLOOKUP($A1912,'Result Entry'!$B$9:$EQ$108,11,0))</f>
        <v>0</v>
      </c>
      <c r="G1926" s="544">
        <f>IF(OR(C1926="",$I1917="NSO"),"",VLOOKUP($A1912,'Result Entry'!$B$9:$EQ$108,12,0))</f>
        <v>0</v>
      </c>
      <c r="H1926" s="494">
        <f>IF(OR(C1926="",$I1917="NSO"),"",VLOOKUP($A1912,'Result Entry'!$B$9:$EQ$108,17,0))</f>
        <v>0</v>
      </c>
      <c r="I1926" s="395">
        <f t="shared" ref="I1926:I1930" si="147">SUM(E1926:H1926)</f>
        <v>0</v>
      </c>
      <c r="J1926" s="495">
        <f>IF(OR(C1926="",$I1917="NSO"),"",VLOOKUP($A1912,'Result Entry'!$B$9:$EQ$108,21,0))</f>
        <v>0</v>
      </c>
      <c r="K1926" s="1047">
        <f>SUM(I1926,J1926)</f>
        <v>0</v>
      </c>
      <c r="L1926" s="1048"/>
      <c r="M1926" s="396" t="str">
        <f>IF(OR(C1926="",$I1917="NSO"),"",VLOOKUP($A1912,'Result Entry'!$B$9:$EQ$108,24,0))</f>
        <v/>
      </c>
      <c r="N1926" s="1059"/>
    </row>
    <row r="1927" spans="1:14" s="114" customFormat="1" ht="22.5" customHeight="1">
      <c r="A1927" s="392"/>
      <c r="B1927" s="394" t="s">
        <v>91</v>
      </c>
      <c r="C1927" s="990" t="str">
        <f>'Result Entry'!$Z$3</f>
        <v>Mathematics</v>
      </c>
      <c r="D1927" s="1049"/>
      <c r="E1927" s="502">
        <f>IF(OR(C1927="",$I1917="NSO"),"",VLOOKUP($A1912,'Result Entry'!$B$9:$EQ$108,25,0))</f>
        <v>0</v>
      </c>
      <c r="F1927" s="503">
        <f>IF(OR(C1927="",$I1917="NSO"),"",VLOOKUP($A1912,'Result Entry'!$B$9:$EQ$108,26,0))</f>
        <v>0</v>
      </c>
      <c r="G1927" s="542">
        <f>IF(OR(C1927="",$I1917="NSO"),"",VLOOKUP($A1912,'Result Entry'!$B$9:$EQ$108,27,0))</f>
        <v>0</v>
      </c>
      <c r="H1927" s="494">
        <f>IF(OR(C1927="",$I1917="NSO"),"",VLOOKUP($A1912,'Result Entry'!$B$9:$EQ$108,32,0))</f>
        <v>0</v>
      </c>
      <c r="I1927" s="395">
        <f t="shared" si="147"/>
        <v>0</v>
      </c>
      <c r="J1927" s="495">
        <f>IF(OR(C1927="",$I1917="NSO"),"",VLOOKUP($A1912,'Result Entry'!$B$9:$EQ$108,36,0))</f>
        <v>0</v>
      </c>
      <c r="K1927" s="1050">
        <f t="shared" ref="K1927:K1932" si="148">SUM(I1927,J1927)</f>
        <v>0</v>
      </c>
      <c r="L1927" s="1051"/>
      <c r="M1927" s="396" t="str">
        <f>IF(OR(C1927="",$I1917="NSO"),"",VLOOKUP($A1912,'Result Entry'!$B$9:$EQ$108,39,0))</f>
        <v/>
      </c>
      <c r="N1927" s="1059"/>
    </row>
    <row r="1928" spans="1:14" s="114" customFormat="1" ht="22.5" customHeight="1" thickBot="1">
      <c r="A1928" s="392"/>
      <c r="B1928" s="394" t="s">
        <v>91</v>
      </c>
      <c r="C1928" s="1052" t="str">
        <f>'Result Entry'!$BD$3</f>
        <v>Env. Study</v>
      </c>
      <c r="D1928" s="1053"/>
      <c r="E1928" s="509">
        <f>IF(OR(C1928="",$I1917="NSO"),"",VLOOKUP($A1912,'Result Entry'!$B$9:$EQ$108,55,0))</f>
        <v>0</v>
      </c>
      <c r="F1928" s="510">
        <f>IF(OR(C1928="",$I1917="NSO"),"",VLOOKUP($A1912,'Result Entry'!$B$9:$EQ$108,56,0))</f>
        <v>0</v>
      </c>
      <c r="G1928" s="511">
        <f>IF(OR(C1928="",$I1917="NSO"),"",VLOOKUP($A1912,'Result Entry'!$B$9:$EQ$108,57,0))</f>
        <v>0</v>
      </c>
      <c r="H1928" s="512">
        <f>IF(OR(C1926="",$I1917="NSO"),"",VLOOKUP($A1912,'Result Entry'!$B$9:$EQ$108,62,0))</f>
        <v>0</v>
      </c>
      <c r="I1928" s="513">
        <f t="shared" si="147"/>
        <v>0</v>
      </c>
      <c r="J1928" s="514">
        <f>IF(OR(C1927="",$I1917="NSO"),"",VLOOKUP($A1912,'Result Entry'!$B$9:$EQ$108,66,0))</f>
        <v>0</v>
      </c>
      <c r="K1928" s="1054">
        <f t="shared" si="148"/>
        <v>0</v>
      </c>
      <c r="L1928" s="1055"/>
      <c r="M1928" s="515" t="str">
        <f>IF(OR(C1927="",$I1917="NSO"),"",VLOOKUP($A1912,'Result Entry'!$B$9:$EQ$108,69,0))</f>
        <v/>
      </c>
      <c r="N1928" s="1059"/>
    </row>
    <row r="1929" spans="1:14" s="114" customFormat="1" ht="22.5" customHeight="1">
      <c r="A1929" s="392"/>
      <c r="B1929" s="394" t="s">
        <v>91</v>
      </c>
      <c r="C1929" s="1016" t="s">
        <v>66</v>
      </c>
      <c r="D1929" s="1017"/>
      <c r="E1929" s="519">
        <f>'Result Entry'!$AO$7</f>
        <v>5</v>
      </c>
      <c r="F1929" s="520">
        <f>'Result Entry'!$AP$7</f>
        <v>5</v>
      </c>
      <c r="G1929" s="541">
        <f>'Result Entry'!$AQ$7</f>
        <v>5</v>
      </c>
      <c r="H1929" s="521">
        <f>'Result Entry'!$AV$7</f>
        <v>35</v>
      </c>
      <c r="I1929" s="522">
        <f t="shared" si="147"/>
        <v>50</v>
      </c>
      <c r="J1929" s="523">
        <f>'Result Entry'!$AZ$7</f>
        <v>50</v>
      </c>
      <c r="K1929" s="1018">
        <f t="shared" si="148"/>
        <v>100</v>
      </c>
      <c r="L1929" s="1019"/>
      <c r="M1929" s="1087" t="s">
        <v>36</v>
      </c>
      <c r="N1929" s="1059"/>
    </row>
    <row r="1930" spans="1:14" s="114" customFormat="1" ht="22.5" customHeight="1" thickBot="1">
      <c r="A1930" s="392"/>
      <c r="B1930" s="394" t="s">
        <v>91</v>
      </c>
      <c r="C1930" s="1012" t="str">
        <f>'Result Entry'!$AO$3</f>
        <v>English</v>
      </c>
      <c r="D1930" s="1013"/>
      <c r="E1930" s="517">
        <f>IF(OR(C1930="",$I1917="NSO"),"",VLOOKUP($A1912,'Result Entry'!$B$9:$EQ$108,40,0))</f>
        <v>0</v>
      </c>
      <c r="F1930" s="518">
        <f>IF(OR(C1930="",$I1917="NSO"),"",VLOOKUP($A1912,'Result Entry'!$B$9:$EQ$108,41,0))</f>
        <v>0</v>
      </c>
      <c r="G1930" s="546">
        <f>IF(OR(C1930="",$I1917="NSO"),"",VLOOKUP($A1912,'Result Entry'!$B$9:$EQ$108,42,0))</f>
        <v>0</v>
      </c>
      <c r="H1930" s="401">
        <f>IF(OR(C1930="",$I1917="NSO"),"",VLOOKUP($A1912,'Result Entry'!$B$9:$EQ$108,47,0))</f>
        <v>0</v>
      </c>
      <c r="I1930" s="496">
        <f t="shared" si="147"/>
        <v>0</v>
      </c>
      <c r="J1930" s="497">
        <f>IF(OR(C1930="",$I1917="NSO"),"",VLOOKUP($A1912,'Result Entry'!$B$9:$EQ$108,51,0))</f>
        <v>0</v>
      </c>
      <c r="K1930" s="1014">
        <f t="shared" si="148"/>
        <v>0</v>
      </c>
      <c r="L1930" s="1015"/>
      <c r="M1930" s="516" t="str">
        <f>IF(OR(C1930="",$I1917="NSO"),"",VLOOKUP($A1912,'Result Entry'!$B$9:$EQ$108,54,0))</f>
        <v/>
      </c>
      <c r="N1930" s="1059"/>
    </row>
    <row r="1931" spans="1:14" s="114" customFormat="1" ht="22.5" customHeight="1">
      <c r="A1931" s="392"/>
      <c r="B1931" s="394" t="s">
        <v>91</v>
      </c>
      <c r="C1931" s="1016" t="s">
        <v>66</v>
      </c>
      <c r="D1931" s="1017"/>
      <c r="E1931" s="519">
        <f>'Result Entry'!$BS$7</f>
        <v>10</v>
      </c>
      <c r="F1931" s="520">
        <f>'Result Entry'!$BT$7</f>
        <v>10</v>
      </c>
      <c r="G1931" s="541">
        <f>'Result Entry'!$BU$7</f>
        <v>10</v>
      </c>
      <c r="H1931" s="521">
        <f>'Result Entry'!$BZ$7</f>
        <v>70</v>
      </c>
      <c r="I1931" s="522">
        <f>SUM(E1931:H1931)</f>
        <v>100</v>
      </c>
      <c r="J1931" s="523">
        <f>'Result Entry'!$CD$7</f>
        <v>100</v>
      </c>
      <c r="K1931" s="1018">
        <f t="shared" si="148"/>
        <v>200</v>
      </c>
      <c r="L1931" s="1019"/>
      <c r="M1931" s="1087" t="s">
        <v>36</v>
      </c>
      <c r="N1931" s="1059"/>
    </row>
    <row r="1932" spans="1:14" s="114" customFormat="1" ht="22.5" customHeight="1" thickBot="1">
      <c r="A1932" s="392"/>
      <c r="B1932" s="394" t="s">
        <v>91</v>
      </c>
      <c r="C1932" s="1012" t="str">
        <f>'Result Entry'!$BS$3</f>
        <v>Sanskrit/Urdu</v>
      </c>
      <c r="D1932" s="1013"/>
      <c r="E1932" s="517">
        <f>IF(OR(C1932="",$I1917="NSO"),"",VLOOKUP($A1912,'Result Entry'!$B$9:$EQ$108,70,0))</f>
        <v>0</v>
      </c>
      <c r="F1932" s="518">
        <f>IF(OR(C1932="",$I1917="NSO"),"",VLOOKUP($A1912,'Result Entry'!$B$9:$EQ$108,71,0))</f>
        <v>0</v>
      </c>
      <c r="G1932" s="546">
        <f>IF(OR(C1932="",$I1917="NSO"),"",VLOOKUP($A1912,'Result Entry'!$B$9:$EQ$108,72,0))</f>
        <v>0</v>
      </c>
      <c r="H1932" s="401">
        <f>IF(OR(C1932="",$I1917="NSO"),"",VLOOKUP($A1912,'Result Entry'!$B$9:$EQ$108,77,0))</f>
        <v>0</v>
      </c>
      <c r="I1932" s="496">
        <f t="shared" ref="I1932" si="149">SUM(E1932:H1932)</f>
        <v>0</v>
      </c>
      <c r="J1932" s="497">
        <f>IF(OR(C1932="",$I1917="NSO"),"",VLOOKUP($A1912,'Result Entry'!$B$9:$EQ$108,81,0))</f>
        <v>0</v>
      </c>
      <c r="K1932" s="1014">
        <f t="shared" si="148"/>
        <v>0</v>
      </c>
      <c r="L1932" s="1015"/>
      <c r="M1932" s="516" t="str">
        <f>IF(OR(C1932="",$I1917="NSO"),"",VLOOKUP($A1912,'Result Entry'!$B$9:$EQ$108,84,0))</f>
        <v/>
      </c>
      <c r="N1932" s="1059"/>
    </row>
    <row r="1933" spans="1:14" s="114" customFormat="1" ht="14.25" customHeight="1" thickBot="1">
      <c r="A1933" s="392"/>
      <c r="B1933" s="394" t="s">
        <v>91</v>
      </c>
      <c r="C1933" s="1020"/>
      <c r="D1933" s="1021"/>
      <c r="E1933" s="1021"/>
      <c r="F1933" s="1021"/>
      <c r="G1933" s="1021"/>
      <c r="H1933" s="1021"/>
      <c r="I1933" s="1021"/>
      <c r="J1933" s="1021"/>
      <c r="K1933" s="1021"/>
      <c r="L1933" s="1021"/>
      <c r="M1933" s="1022"/>
      <c r="N1933" s="1059"/>
    </row>
    <row r="1934" spans="1:14" s="114" customFormat="1" ht="39" customHeight="1">
      <c r="A1934" s="392"/>
      <c r="B1934" s="394" t="s">
        <v>91</v>
      </c>
      <c r="C1934" s="1023" t="s">
        <v>114</v>
      </c>
      <c r="D1934" s="1024"/>
      <c r="E1934" s="1025"/>
      <c r="F1934" s="1029" t="s">
        <v>115</v>
      </c>
      <c r="G1934" s="1029"/>
      <c r="H1934" s="1030" t="s">
        <v>116</v>
      </c>
      <c r="I1934" s="1031"/>
      <c r="J1934" s="397" t="s">
        <v>51</v>
      </c>
      <c r="K1934" s="524" t="s">
        <v>117</v>
      </c>
      <c r="L1934" s="543" t="s">
        <v>49</v>
      </c>
      <c r="M1934" s="1089" t="s">
        <v>53</v>
      </c>
      <c r="N1934" s="1059"/>
    </row>
    <row r="1935" spans="1:14" s="114" customFormat="1" ht="18.75" customHeight="1" thickBot="1">
      <c r="A1935" s="392"/>
      <c r="B1935" s="394" t="s">
        <v>91</v>
      </c>
      <c r="C1935" s="1026"/>
      <c r="D1935" s="1027"/>
      <c r="E1935" s="1028"/>
      <c r="F1935" s="1109">
        <f>IF(OR($I1917="",$I1917="NSO"),"",VLOOKUP($A1912,'Result Entry'!$B$9:$EQ$108,120,0))</f>
        <v>900</v>
      </c>
      <c r="G1935" s="1110"/>
      <c r="H1935" s="1109">
        <f>IF(OR($I1917="",$I1917="NSO"),"",VLOOKUP($A1912,'Result Entry'!$B$9:$EQ$108,121,0))</f>
        <v>0</v>
      </c>
      <c r="I1935" s="1110"/>
      <c r="J1935" s="1111">
        <f>IF(OR($I1917="",$I1917="NSO"),"",VLOOKUP($A1912,'Result Entry'!$B$9:$EQ$108,122,0))</f>
        <v>0</v>
      </c>
      <c r="K1935" s="1112" t="str">
        <f>IF(OR($I1917="",$I1917="NSO"),"",VLOOKUP($A1912,'Result Entry'!$B$9:$EQ$108,123,0))</f>
        <v/>
      </c>
      <c r="L1935" s="1088" t="str">
        <f>IF(OR($I1917="",$I1917="NSO"),"",VLOOKUP($A1912,'Result Entry'!$B$9:$EQ$108,124,0))</f>
        <v/>
      </c>
      <c r="M1935" s="1113" t="str">
        <f>IF(OR($I1917="",$I1917="NSO"),"",VLOOKUP($A1912,'Result Entry'!$B$9:$EQ$108,126,0))</f>
        <v/>
      </c>
      <c r="N1935" s="1059"/>
    </row>
    <row r="1936" spans="1:14" s="114" customFormat="1" ht="18.75" customHeight="1" thickBot="1">
      <c r="A1936" s="392"/>
      <c r="B1936" s="393" t="s">
        <v>91</v>
      </c>
      <c r="C1936" s="1032"/>
      <c r="D1936" s="1033"/>
      <c r="E1936" s="1033"/>
      <c r="F1936" s="1033"/>
      <c r="G1936" s="1033"/>
      <c r="H1936" s="1034"/>
      <c r="I1936" s="1150" t="s">
        <v>71</v>
      </c>
      <c r="J1936" s="1151"/>
      <c r="K1936" s="1152">
        <f>IF(OR($I1917="",$I1917="NSO"),"",VLOOKUP($A1912,'Result Entry'!$B$9:$EQ$108,117,0))</f>
        <v>0</v>
      </c>
      <c r="L1936" s="1153" t="s">
        <v>90</v>
      </c>
      <c r="M1936" s="1154"/>
      <c r="N1936" s="1059"/>
    </row>
    <row r="1937" spans="1:14" s="114" customFormat="1" ht="18.75" customHeight="1" thickBot="1">
      <c r="A1937" s="392"/>
      <c r="B1937" s="393" t="s">
        <v>91</v>
      </c>
      <c r="C1937" s="1035" t="s">
        <v>70</v>
      </c>
      <c r="D1937" s="1036"/>
      <c r="E1937" s="1036"/>
      <c r="F1937" s="1036"/>
      <c r="G1937" s="1036"/>
      <c r="H1937" s="1037"/>
      <c r="I1937" s="1155" t="s">
        <v>72</v>
      </c>
      <c r="J1937" s="1156"/>
      <c r="K1937" s="1157">
        <f>IF(OR($I1917="",$I1917="NSO"),"",VLOOKUP($A1912,'Result Entry'!$B$9:$EQ$108,118,0))</f>
        <v>0</v>
      </c>
      <c r="L1937" s="1158" t="str">
        <f>IF(OR($I1917="",$I1917="NSO"),"",VLOOKUP($A1912,'Result Entry'!$B$9:$EQ$108,119,0))</f>
        <v/>
      </c>
      <c r="M1937" s="1159"/>
      <c r="N1937" s="1059"/>
    </row>
    <row r="1938" spans="1:14" s="114" customFormat="1" ht="18.75" customHeight="1" thickBot="1">
      <c r="A1938" s="392"/>
      <c r="B1938" s="393" t="s">
        <v>91</v>
      </c>
      <c r="C1938" s="981" t="s">
        <v>64</v>
      </c>
      <c r="D1938" s="982"/>
      <c r="E1938" s="983"/>
      <c r="F1938" s="984" t="s">
        <v>67</v>
      </c>
      <c r="G1938" s="985"/>
      <c r="H1938" s="398" t="s">
        <v>57</v>
      </c>
      <c r="I1938" s="986" t="s">
        <v>73</v>
      </c>
      <c r="J1938" s="987"/>
      <c r="K1938" s="988">
        <f>IF(OR($I1917="",$I1917="NSO"),"",VLOOKUP($A1912,'Result Entry'!$B$9:$EQ$108,127,0))</f>
        <v>0</v>
      </c>
      <c r="L1938" s="988"/>
      <c r="M1938" s="989"/>
      <c r="N1938" s="1059"/>
    </row>
    <row r="1939" spans="1:14" s="114" customFormat="1" ht="18.75" customHeight="1">
      <c r="A1939" s="392"/>
      <c r="B1939" s="393" t="s">
        <v>91</v>
      </c>
      <c r="C1939" s="1096" t="str">
        <f>'Result Entry'!$CH$3</f>
        <v>WORK EXP.</v>
      </c>
      <c r="D1939" s="1097"/>
      <c r="E1939" s="1125"/>
      <c r="F1939" s="1115" t="str">
        <f>IF(OR(C1939="",$I1917="NSO"),"",VLOOKUP($A1912,'Result Entry'!$B$9:$EQ$108,134,0))</f>
        <v>0/100</v>
      </c>
      <c r="G1939" s="1125"/>
      <c r="H1939" s="1126" t="str">
        <f>IF(OR(C1939="",$I1917="NSO"),"",VLOOKUP($A1912,'Result Entry'!$B$9:$EQ$108,92,0))</f>
        <v/>
      </c>
      <c r="I1939" s="991" t="s">
        <v>93</v>
      </c>
      <c r="J1939" s="992"/>
      <c r="K1939" s="993">
        <f>'Result Entry'!$U$2</f>
        <v>45070</v>
      </c>
      <c r="L1939" s="994"/>
      <c r="M1939" s="995"/>
      <c r="N1939" s="1059"/>
    </row>
    <row r="1940" spans="1:14" s="114" customFormat="1" ht="18.75" customHeight="1">
      <c r="A1940" s="392"/>
      <c r="B1940" s="393" t="s">
        <v>91</v>
      </c>
      <c r="C1940" s="1096" t="str">
        <f>'Result Entry'!$CP$3</f>
        <v>ART EDU.</v>
      </c>
      <c r="D1940" s="1097"/>
      <c r="E1940" s="1125"/>
      <c r="F1940" s="1115" t="str">
        <f>IF(OR(C1940="",$I1917="NSO"),"",VLOOKUP($A1912,'Result Entry'!$B$9:$EQ$108,138,0))</f>
        <v>0/100</v>
      </c>
      <c r="G1940" s="1125"/>
      <c r="H1940" s="1127" t="str">
        <f>IF(OR(C1940="",$I1917="NSO"),"",VLOOKUP($A1912,'Result Entry'!$B$9:$EQ$108,100,0))</f>
        <v/>
      </c>
      <c r="I1940" s="996"/>
      <c r="J1940" s="997"/>
      <c r="K1940" s="997"/>
      <c r="L1940" s="997"/>
      <c r="M1940" s="998"/>
      <c r="N1940" s="1059"/>
    </row>
    <row r="1941" spans="1:14" s="114" customFormat="1" ht="18.75" customHeight="1">
      <c r="A1941" s="392"/>
      <c r="B1941" s="393"/>
      <c r="C1941" s="1096" t="str">
        <f>'Result Entry'!$CX$3</f>
        <v>H&amp;P. EDU.</v>
      </c>
      <c r="D1941" s="1097"/>
      <c r="E1941" s="1125"/>
      <c r="F1941" s="1115" t="str">
        <f>IF(OR(C1941="",$I1917="NSO"),"",VLOOKUP($A1912,'Result Entry'!$B$9:$EQ$108,142,0))</f>
        <v>0/100</v>
      </c>
      <c r="G1941" s="1125"/>
      <c r="H1941" s="1127" t="str">
        <f>IF(OR(C1941="",$I1917="NSO"),"",VLOOKUP($A1912,'Result Entry'!$B$9:$EQ$108,108,0))</f>
        <v/>
      </c>
      <c r="I1941" s="999"/>
      <c r="J1941" s="1000"/>
      <c r="K1941" s="1000"/>
      <c r="L1941" s="1000"/>
      <c r="M1941" s="1001"/>
      <c r="N1941" s="1059"/>
    </row>
    <row r="1942" spans="1:14" s="114" customFormat="1" ht="23.25" customHeight="1" thickBot="1">
      <c r="A1942" s="392"/>
      <c r="B1942" s="393" t="s">
        <v>91</v>
      </c>
      <c r="C1942" s="1128">
        <f>'Result Entry'!$DF$3</f>
        <v>0</v>
      </c>
      <c r="D1942" s="1129"/>
      <c r="E1942" s="1130"/>
      <c r="F1942" s="1115" t="str">
        <f>IF(OR(C1942="",$I1917="NSO"),"",VLOOKUP($A1912,'Result Entry'!$B$9:$EQ$108,146,0))</f>
        <v>0/0</v>
      </c>
      <c r="G1942" s="1125"/>
      <c r="H1942" s="1131" t="str">
        <f>IF(OR(C1942="",$I1917="NSO"),"",VLOOKUP($A1912,'Result Entry'!$B$9:$EQ$108,116,0))</f>
        <v/>
      </c>
      <c r="I1942" s="1135" t="s">
        <v>86</v>
      </c>
      <c r="J1942" s="1136"/>
      <c r="K1942" s="1137"/>
      <c r="L1942" s="1138"/>
      <c r="M1942" s="1139"/>
      <c r="N1942" s="1059"/>
    </row>
    <row r="1943" spans="1:14" s="114" customFormat="1" ht="23.25" customHeight="1">
      <c r="A1943" s="392"/>
      <c r="B1943" s="393" t="s">
        <v>91</v>
      </c>
      <c r="C1943" s="1005" t="s">
        <v>74</v>
      </c>
      <c r="D1943" s="1006"/>
      <c r="E1943" s="1006"/>
      <c r="F1943" s="1006"/>
      <c r="G1943" s="1006"/>
      <c r="H1943" s="1007"/>
      <c r="I1943" s="1143" t="s">
        <v>184</v>
      </c>
      <c r="J1943" s="1144"/>
      <c r="K1943" s="1140"/>
      <c r="L1943" s="1141"/>
      <c r="M1943" s="1142"/>
      <c r="N1943" s="1059"/>
    </row>
    <row r="1944" spans="1:14" s="114" customFormat="1" ht="23.25" customHeight="1">
      <c r="A1944" s="392"/>
      <c r="B1944" s="393" t="s">
        <v>91</v>
      </c>
      <c r="C1944" s="399" t="s">
        <v>37</v>
      </c>
      <c r="D1944" s="1008" t="s">
        <v>80</v>
      </c>
      <c r="E1944" s="1009"/>
      <c r="F1944" s="1008" t="s">
        <v>81</v>
      </c>
      <c r="G1944" s="1010"/>
      <c r="H1944" s="1011"/>
      <c r="I1944" s="1145" t="s">
        <v>185</v>
      </c>
      <c r="J1944" s="1146"/>
      <c r="K1944" s="1002"/>
      <c r="L1944" s="1003"/>
      <c r="M1944" s="1004"/>
      <c r="N1944" s="1059"/>
    </row>
    <row r="1945" spans="1:14" s="114" customFormat="1" ht="18.75" customHeight="1">
      <c r="A1945" s="392"/>
      <c r="B1945" s="393" t="s">
        <v>91</v>
      </c>
      <c r="C1945" s="1114" t="s">
        <v>75</v>
      </c>
      <c r="D1945" s="1115" t="s">
        <v>164</v>
      </c>
      <c r="E1945" s="1116"/>
      <c r="F1945" s="1115" t="s">
        <v>82</v>
      </c>
      <c r="G1945" s="1117"/>
      <c r="H1945" s="1118"/>
      <c r="I1945" s="971" t="s">
        <v>87</v>
      </c>
      <c r="J1945" s="972"/>
      <c r="K1945" s="972"/>
      <c r="L1945" s="972"/>
      <c r="M1945" s="973"/>
      <c r="N1945" s="1059"/>
    </row>
    <row r="1946" spans="1:14" s="114" customFormat="1" ht="18.75" customHeight="1">
      <c r="A1946" s="392"/>
      <c r="B1946" s="393" t="s">
        <v>91</v>
      </c>
      <c r="C1946" s="1119" t="s">
        <v>76</v>
      </c>
      <c r="D1946" s="1115" t="s">
        <v>165</v>
      </c>
      <c r="E1946" s="1116"/>
      <c r="F1946" s="1115" t="s">
        <v>83</v>
      </c>
      <c r="G1946" s="1117"/>
      <c r="H1946" s="1118"/>
      <c r="I1946" s="974"/>
      <c r="J1946" s="975"/>
      <c r="K1946" s="975"/>
      <c r="L1946" s="975"/>
      <c r="M1946" s="976"/>
      <c r="N1946" s="1059"/>
    </row>
    <row r="1947" spans="1:14" s="114" customFormat="1" ht="18.75" customHeight="1">
      <c r="A1947" s="392"/>
      <c r="B1947" s="393" t="s">
        <v>91</v>
      </c>
      <c r="C1947" s="1119" t="s">
        <v>78</v>
      </c>
      <c r="D1947" s="1115" t="s">
        <v>166</v>
      </c>
      <c r="E1947" s="1116"/>
      <c r="F1947" s="1115" t="s">
        <v>84</v>
      </c>
      <c r="G1947" s="1117"/>
      <c r="H1947" s="1118"/>
      <c r="I1947" s="974"/>
      <c r="J1947" s="975"/>
      <c r="K1947" s="975"/>
      <c r="L1947" s="975"/>
      <c r="M1947" s="976"/>
      <c r="N1947" s="1059"/>
    </row>
    <row r="1948" spans="1:14" s="114" customFormat="1" ht="18.75" customHeight="1">
      <c r="A1948" s="392"/>
      <c r="B1948" s="393" t="s">
        <v>91</v>
      </c>
      <c r="C1948" s="1119" t="s">
        <v>77</v>
      </c>
      <c r="D1948" s="1115" t="s">
        <v>167</v>
      </c>
      <c r="E1948" s="1116"/>
      <c r="F1948" s="1115" t="s">
        <v>169</v>
      </c>
      <c r="G1948" s="1117"/>
      <c r="H1948" s="1118"/>
      <c r="I1948" s="977"/>
      <c r="J1948" s="978"/>
      <c r="K1948" s="978"/>
      <c r="L1948" s="978"/>
      <c r="M1948" s="979"/>
      <c r="N1948" s="1059"/>
    </row>
    <row r="1949" spans="1:14" s="114" customFormat="1" ht="18.75" customHeight="1" thickBot="1">
      <c r="A1949" s="392"/>
      <c r="B1949" s="400" t="s">
        <v>91</v>
      </c>
      <c r="C1949" s="1120" t="s">
        <v>79</v>
      </c>
      <c r="D1949" s="1121" t="s">
        <v>168</v>
      </c>
      <c r="E1949" s="1122"/>
      <c r="F1949" s="1121" t="s">
        <v>85</v>
      </c>
      <c r="G1949" s="1123"/>
      <c r="H1949" s="1124"/>
      <c r="I1949" s="1132" t="s">
        <v>118</v>
      </c>
      <c r="J1949" s="1133"/>
      <c r="K1949" s="1133"/>
      <c r="L1949" s="1133"/>
      <c r="M1949" s="1134"/>
      <c r="N1949" s="1059"/>
    </row>
    <row r="1950" spans="1:14" s="114" customFormat="1" ht="11.25" customHeight="1" thickBot="1">
      <c r="A1950" s="980"/>
      <c r="B1950" s="980"/>
      <c r="C1950" s="980"/>
      <c r="D1950" s="980"/>
      <c r="E1950" s="980"/>
      <c r="F1950" s="980"/>
      <c r="G1950" s="980"/>
      <c r="H1950" s="980"/>
      <c r="I1950" s="980"/>
      <c r="J1950" s="980"/>
      <c r="K1950" s="980"/>
      <c r="L1950" s="980"/>
      <c r="M1950" s="980"/>
      <c r="N1950" s="1059"/>
    </row>
    <row r="1951" spans="1:14" s="391" customFormat="1" ht="25.5" customHeight="1" thickBot="1">
      <c r="A1951" s="403">
        <f>A1912+1</f>
        <v>51</v>
      </c>
      <c r="B1951" s="1056" t="str">
        <f>B1912</f>
        <v>Department Of Sanskrit Education, Rajasthan</v>
      </c>
      <c r="C1951" s="1057"/>
      <c r="D1951" s="1057"/>
      <c r="E1951" s="1057"/>
      <c r="F1951" s="1057"/>
      <c r="G1951" s="1057"/>
      <c r="H1951" s="1057"/>
      <c r="I1951" s="1057"/>
      <c r="J1951" s="1057"/>
      <c r="K1951" s="1057"/>
      <c r="L1951" s="1057"/>
      <c r="M1951" s="1058"/>
      <c r="N1951" s="1059"/>
    </row>
    <row r="1952" spans="1:14" ht="60" customHeight="1">
      <c r="A1952" s="15"/>
      <c r="B1952" s="1060">
        <f>IF(I1956&gt;0,CONCATENATE(C1956,I1956),0)</f>
        <v>0</v>
      </c>
      <c r="C1952" s="1062"/>
      <c r="D1952" s="1064" t="str">
        <f>Master!$E$8</f>
        <v>Govt.Sr.Sec.Sch. Raimalwada</v>
      </c>
      <c r="E1952" s="1065"/>
      <c r="F1952" s="1065"/>
      <c r="G1952" s="1065"/>
      <c r="H1952" s="1065"/>
      <c r="I1952" s="1065"/>
      <c r="J1952" s="1065"/>
      <c r="K1952" s="1065"/>
      <c r="L1952" s="1065"/>
      <c r="M1952" s="1066"/>
      <c r="N1952" s="1059"/>
    </row>
    <row r="1953" spans="1:14" ht="35.25" customHeight="1" thickBot="1">
      <c r="A1953" s="15"/>
      <c r="B1953" s="1061"/>
      <c r="C1953" s="1063"/>
      <c r="D1953" s="1067" t="str">
        <f>Master!$E$11</f>
        <v>P.S.-Bapini (Jodhpur)</v>
      </c>
      <c r="E1953" s="1067"/>
      <c r="F1953" s="1067"/>
      <c r="G1953" s="1067"/>
      <c r="H1953" s="1067"/>
      <c r="I1953" s="1067"/>
      <c r="J1953" s="1067"/>
      <c r="K1953" s="1067"/>
      <c r="L1953" s="1067"/>
      <c r="M1953" s="1068"/>
      <c r="N1953" s="1059"/>
    </row>
    <row r="1954" spans="1:14" ht="31.5" customHeight="1">
      <c r="A1954" s="15"/>
      <c r="B1954" s="402"/>
      <c r="C1954" s="1069" t="s">
        <v>60</v>
      </c>
      <c r="D1954" s="1070"/>
      <c r="E1954" s="1070"/>
      <c r="F1954" s="1070"/>
      <c r="G1954" s="1070"/>
      <c r="H1954" s="1070"/>
      <c r="I1954" s="1071"/>
      <c r="J1954" s="1072" t="s">
        <v>88</v>
      </c>
      <c r="K1954" s="1072"/>
      <c r="L1954" s="1073">
        <f>Master!$E$14</f>
        <v>810000000</v>
      </c>
      <c r="M1954" s="1074"/>
      <c r="N1954" s="1059"/>
    </row>
    <row r="1955" spans="1:14" ht="18" customHeight="1" thickBot="1">
      <c r="A1955" s="15"/>
      <c r="B1955" s="188"/>
      <c r="C1955" s="1069"/>
      <c r="D1955" s="1070"/>
      <c r="E1955" s="1070"/>
      <c r="F1955" s="1070"/>
      <c r="G1955" s="1070"/>
      <c r="H1955" s="1070"/>
      <c r="I1955" s="1071"/>
      <c r="J1955" s="1075" t="s">
        <v>61</v>
      </c>
      <c r="K1955" s="1076"/>
      <c r="L1955" s="1079" t="str">
        <f>Master!$E$6</f>
        <v>2022-23</v>
      </c>
      <c r="M1955" s="1080"/>
      <c r="N1955" s="1059"/>
    </row>
    <row r="1956" spans="1:14" ht="20.25" customHeight="1" thickBot="1">
      <c r="A1956" s="15"/>
      <c r="B1956" s="188"/>
      <c r="C1956" s="1160" t="s">
        <v>119</v>
      </c>
      <c r="D1956" s="1161"/>
      <c r="E1956" s="1161"/>
      <c r="F1956" s="1161"/>
      <c r="G1956" s="1161"/>
      <c r="H1956" s="1161"/>
      <c r="I1956" s="1162">
        <f>VLOOKUP($A1951,'Result Entry'!$B$9:$F$108,5,0)</f>
        <v>0</v>
      </c>
      <c r="J1956" s="1077"/>
      <c r="K1956" s="1078"/>
      <c r="L1956" s="1081"/>
      <c r="M1956" s="1082"/>
      <c r="N1956" s="1059"/>
    </row>
    <row r="1957" spans="1:14" s="114" customFormat="1" ht="19.5" customHeight="1">
      <c r="A1957" s="392"/>
      <c r="B1957" s="393" t="s">
        <v>91</v>
      </c>
      <c r="C1957" s="1090" t="s">
        <v>21</v>
      </c>
      <c r="D1957" s="1091"/>
      <c r="E1957" s="1091"/>
      <c r="F1957" s="1092"/>
      <c r="G1957" s="1093" t="s">
        <v>1</v>
      </c>
      <c r="H1957" s="1094">
        <f>VLOOKUP($A1951,'Result Entry'!$B$9:$EQ$108,3,0)</f>
        <v>0</v>
      </c>
      <c r="I1957" s="1094"/>
      <c r="J1957" s="1094"/>
      <c r="K1957" s="1094"/>
      <c r="L1957" s="1094"/>
      <c r="M1957" s="1095"/>
      <c r="N1957" s="1059"/>
    </row>
    <row r="1958" spans="1:14" s="114" customFormat="1" ht="19.5" customHeight="1">
      <c r="A1958" s="392"/>
      <c r="B1958" s="393" t="s">
        <v>91</v>
      </c>
      <c r="C1958" s="1096" t="s">
        <v>23</v>
      </c>
      <c r="D1958" s="1097"/>
      <c r="E1958" s="1097"/>
      <c r="F1958" s="1098"/>
      <c r="G1958" s="1099" t="s">
        <v>1</v>
      </c>
      <c r="H1958" s="1100">
        <f>VLOOKUP($A1951,'Result Entry'!$B$9:$EQ$108,6,0)</f>
        <v>0</v>
      </c>
      <c r="I1958" s="1100"/>
      <c r="J1958" s="1100"/>
      <c r="K1958" s="1100"/>
      <c r="L1958" s="1100"/>
      <c r="M1958" s="1101"/>
      <c r="N1958" s="1059"/>
    </row>
    <row r="1959" spans="1:14" s="114" customFormat="1" ht="19.5" customHeight="1">
      <c r="A1959" s="392"/>
      <c r="B1959" s="393" t="s">
        <v>91</v>
      </c>
      <c r="C1959" s="1096" t="s">
        <v>24</v>
      </c>
      <c r="D1959" s="1097"/>
      <c r="E1959" s="1097"/>
      <c r="F1959" s="1098"/>
      <c r="G1959" s="1099" t="s">
        <v>1</v>
      </c>
      <c r="H1959" s="1100">
        <f>VLOOKUP($A1951,'Result Entry'!$B$9:$EQ$108,7,0)</f>
        <v>0</v>
      </c>
      <c r="I1959" s="1100"/>
      <c r="J1959" s="1100"/>
      <c r="K1959" s="1100"/>
      <c r="L1959" s="1100"/>
      <c r="M1959" s="1101"/>
      <c r="N1959" s="1059"/>
    </row>
    <row r="1960" spans="1:14" s="114" customFormat="1" ht="19.5" customHeight="1">
      <c r="A1960" s="392"/>
      <c r="B1960" s="393" t="s">
        <v>91</v>
      </c>
      <c r="C1960" s="1096" t="s">
        <v>62</v>
      </c>
      <c r="D1960" s="1097"/>
      <c r="E1960" s="1097"/>
      <c r="F1960" s="1098"/>
      <c r="G1960" s="1099" t="s">
        <v>1</v>
      </c>
      <c r="H1960" s="1100">
        <f>VLOOKUP($A1951,'Result Entry'!$B$9:$EQ$108,8,0)</f>
        <v>0</v>
      </c>
      <c r="I1960" s="1100"/>
      <c r="J1960" s="1100"/>
      <c r="K1960" s="1100"/>
      <c r="L1960" s="1100"/>
      <c r="M1960" s="1101"/>
      <c r="N1960" s="1059"/>
    </row>
    <row r="1961" spans="1:14" s="114" customFormat="1" ht="19.5" customHeight="1">
      <c r="A1961" s="392"/>
      <c r="B1961" s="393" t="s">
        <v>91</v>
      </c>
      <c r="C1961" s="1096" t="s">
        <v>63</v>
      </c>
      <c r="D1961" s="1097"/>
      <c r="E1961" s="1097"/>
      <c r="F1961" s="1098"/>
      <c r="G1961" s="1099" t="s">
        <v>1</v>
      </c>
      <c r="H1961" s="1102" t="str">
        <f>CONCATENATE('Result Entry'!$F$4,'Result Entry'!$I$4)</f>
        <v>2(A)</v>
      </c>
      <c r="I1961" s="1100"/>
      <c r="J1961" s="1100"/>
      <c r="K1961" s="1100"/>
      <c r="L1961" s="1100"/>
      <c r="M1961" s="1101"/>
      <c r="N1961" s="1059"/>
    </row>
    <row r="1962" spans="1:14" s="114" customFormat="1" ht="19.5" customHeight="1" thickBot="1">
      <c r="A1962" s="392"/>
      <c r="B1962" s="393" t="s">
        <v>91</v>
      </c>
      <c r="C1962" s="1103" t="s">
        <v>26</v>
      </c>
      <c r="D1962" s="1104"/>
      <c r="E1962" s="1104"/>
      <c r="F1962" s="1105"/>
      <c r="G1962" s="1106" t="s">
        <v>1</v>
      </c>
      <c r="H1962" s="1107">
        <f>VLOOKUP($A1951,'Result Entry'!$B$9:$EQ$108,9,0)</f>
        <v>0</v>
      </c>
      <c r="I1962" s="1107"/>
      <c r="J1962" s="1107"/>
      <c r="K1962" s="1107"/>
      <c r="L1962" s="1107"/>
      <c r="M1962" s="1108"/>
      <c r="N1962" s="1059"/>
    </row>
    <row r="1963" spans="1:14" s="114" customFormat="1" ht="37.5" customHeight="1">
      <c r="A1963" s="392"/>
      <c r="B1963" s="394" t="s">
        <v>91</v>
      </c>
      <c r="C1963" s="1005" t="s">
        <v>64</v>
      </c>
      <c r="D1963" s="1038"/>
      <c r="E1963" s="498" t="str">
        <f>'Result Entry'!$K$6</f>
        <v>First Test</v>
      </c>
      <c r="F1963" s="499" t="str">
        <f>'Result Entry'!$L$6</f>
        <v>Second Test</v>
      </c>
      <c r="G1963" s="499" t="str">
        <f>'Result Entry'!$M$6</f>
        <v>Third Test</v>
      </c>
      <c r="H1963" s="1083" t="s">
        <v>65</v>
      </c>
      <c r="I1963" s="1085" t="s">
        <v>183</v>
      </c>
      <c r="J1963" s="493" t="s">
        <v>32</v>
      </c>
      <c r="K1963" s="1039" t="s">
        <v>112</v>
      </c>
      <c r="L1963" s="1040"/>
      <c r="M1963" s="1084" t="s">
        <v>113</v>
      </c>
      <c r="N1963" s="1059"/>
    </row>
    <row r="1964" spans="1:14" s="114" customFormat="1" ht="22.5" customHeight="1" thickBot="1">
      <c r="A1964" s="392"/>
      <c r="B1964" s="394" t="s">
        <v>91</v>
      </c>
      <c r="C1964" s="1041" t="s">
        <v>66</v>
      </c>
      <c r="D1964" s="1042"/>
      <c r="E1964" s="504">
        <f>'Result Entry'!$K$7</f>
        <v>10</v>
      </c>
      <c r="F1964" s="505">
        <f>'Result Entry'!$L$7</f>
        <v>10</v>
      </c>
      <c r="G1964" s="545">
        <f>'Result Entry'!$M$7</f>
        <v>10</v>
      </c>
      <c r="H1964" s="506">
        <f>'Result Entry'!$R$7</f>
        <v>70</v>
      </c>
      <c r="I1964" s="507">
        <f>SUM(E1964:H1964)</f>
        <v>100</v>
      </c>
      <c r="J1964" s="508">
        <f>'Result Entry'!$V$7</f>
        <v>100</v>
      </c>
      <c r="K1964" s="1043">
        <f>I1964+J1964</f>
        <v>200</v>
      </c>
      <c r="L1964" s="1044"/>
      <c r="M1964" s="1086" t="s">
        <v>36</v>
      </c>
      <c r="N1964" s="1059"/>
    </row>
    <row r="1965" spans="1:14" s="114" customFormat="1" ht="22.5" customHeight="1">
      <c r="A1965" s="392"/>
      <c r="B1965" s="394" t="s">
        <v>91</v>
      </c>
      <c r="C1965" s="1045" t="str">
        <f>'Result Entry'!$K$3</f>
        <v>Hindi</v>
      </c>
      <c r="D1965" s="1046"/>
      <c r="E1965" s="500">
        <f>IF(OR(C1965="",$I1956="NSO"),"",VLOOKUP($A1951,'Result Entry'!$B$9:$EQ$108,10,0))</f>
        <v>0</v>
      </c>
      <c r="F1965" s="501">
        <f>IF(OR(C1965="",$I1956="NSO"),"",VLOOKUP($A1951,'Result Entry'!$B$9:$EQ$108,11,0))</f>
        <v>0</v>
      </c>
      <c r="G1965" s="544">
        <f>IF(OR(C1965="",$I1956="NSO"),"",VLOOKUP($A1951,'Result Entry'!$B$9:$EQ$108,12,0))</f>
        <v>0</v>
      </c>
      <c r="H1965" s="494">
        <f>IF(OR(C1965="",$I1956="NSO"),"",VLOOKUP($A1951,'Result Entry'!$B$9:$EQ$108,17,0))</f>
        <v>0</v>
      </c>
      <c r="I1965" s="395">
        <f t="shared" ref="I1965:I1969" si="150">SUM(E1965:H1965)</f>
        <v>0</v>
      </c>
      <c r="J1965" s="495">
        <f>IF(OR(C1965="",$I1956="NSO"),"",VLOOKUP($A1951,'Result Entry'!$B$9:$EQ$108,21,0))</f>
        <v>0</v>
      </c>
      <c r="K1965" s="1047">
        <f>SUM(I1965,J1965)</f>
        <v>0</v>
      </c>
      <c r="L1965" s="1048"/>
      <c r="M1965" s="396" t="str">
        <f>IF(OR(C1965="",$I1956="NSO"),"",VLOOKUP($A1951,'Result Entry'!$B$9:$EQ$108,24,0))</f>
        <v/>
      </c>
      <c r="N1965" s="1059"/>
    </row>
    <row r="1966" spans="1:14" s="114" customFormat="1" ht="22.5" customHeight="1">
      <c r="A1966" s="392"/>
      <c r="B1966" s="394" t="s">
        <v>91</v>
      </c>
      <c r="C1966" s="990" t="str">
        <f>'Result Entry'!$Z$3</f>
        <v>Mathematics</v>
      </c>
      <c r="D1966" s="1049"/>
      <c r="E1966" s="502">
        <f>IF(OR(C1966="",$I1956="NSO"),"",VLOOKUP($A1951,'Result Entry'!$B$9:$EQ$108,25,0))</f>
        <v>0</v>
      </c>
      <c r="F1966" s="503">
        <f>IF(OR(C1966="",$I1956="NSO"),"",VLOOKUP($A1951,'Result Entry'!$B$9:$EQ$108,26,0))</f>
        <v>0</v>
      </c>
      <c r="G1966" s="542">
        <f>IF(OR(C1966="",$I1956="NSO"),"",VLOOKUP($A1951,'Result Entry'!$B$9:$EQ$108,27,0))</f>
        <v>0</v>
      </c>
      <c r="H1966" s="494">
        <f>IF(OR(C1966="",$I1956="NSO"),"",VLOOKUP($A1951,'Result Entry'!$B$9:$EQ$108,32,0))</f>
        <v>0</v>
      </c>
      <c r="I1966" s="395">
        <f t="shared" si="150"/>
        <v>0</v>
      </c>
      <c r="J1966" s="495">
        <f>IF(OR(C1966="",$I1956="NSO"),"",VLOOKUP($A1951,'Result Entry'!$B$9:$EQ$108,36,0))</f>
        <v>0</v>
      </c>
      <c r="K1966" s="1050">
        <f t="shared" ref="K1966:K1971" si="151">SUM(I1966,J1966)</f>
        <v>0</v>
      </c>
      <c r="L1966" s="1051"/>
      <c r="M1966" s="396" t="str">
        <f>IF(OR(C1966="",$I1956="NSO"),"",VLOOKUP($A1951,'Result Entry'!$B$9:$EQ$108,39,0))</f>
        <v/>
      </c>
      <c r="N1966" s="1059"/>
    </row>
    <row r="1967" spans="1:14" s="114" customFormat="1" ht="22.5" customHeight="1" thickBot="1">
      <c r="A1967" s="392"/>
      <c r="B1967" s="394" t="s">
        <v>91</v>
      </c>
      <c r="C1967" s="1052" t="str">
        <f>'Result Entry'!$BD$3</f>
        <v>Env. Study</v>
      </c>
      <c r="D1967" s="1053"/>
      <c r="E1967" s="509">
        <f>IF(OR(C1967="",$I1956="NSO"),"",VLOOKUP($A1951,'Result Entry'!$B$9:$EQ$108,55,0))</f>
        <v>0</v>
      </c>
      <c r="F1967" s="510">
        <f>IF(OR(C1967="",$I1956="NSO"),"",VLOOKUP($A1951,'Result Entry'!$B$9:$EQ$108,56,0))</f>
        <v>0</v>
      </c>
      <c r="G1967" s="511">
        <f>IF(OR(C1967="",$I1956="NSO"),"",VLOOKUP($A1951,'Result Entry'!$B$9:$EQ$108,57,0))</f>
        <v>0</v>
      </c>
      <c r="H1967" s="512">
        <f>IF(OR(C1965="",$I1956="NSO"),"",VLOOKUP($A1951,'Result Entry'!$B$9:$EQ$108,62,0))</f>
        <v>0</v>
      </c>
      <c r="I1967" s="513">
        <f t="shared" si="150"/>
        <v>0</v>
      </c>
      <c r="J1967" s="514">
        <f>IF(OR(C1966="",$I1956="NSO"),"",VLOOKUP($A1951,'Result Entry'!$B$9:$EQ$108,66,0))</f>
        <v>0</v>
      </c>
      <c r="K1967" s="1054">
        <f t="shared" si="151"/>
        <v>0</v>
      </c>
      <c r="L1967" s="1055"/>
      <c r="M1967" s="515" t="str">
        <f>IF(OR(C1966="",$I1956="NSO"),"",VLOOKUP($A1951,'Result Entry'!$B$9:$EQ$108,69,0))</f>
        <v/>
      </c>
      <c r="N1967" s="1059"/>
    </row>
    <row r="1968" spans="1:14" s="114" customFormat="1" ht="22.5" customHeight="1">
      <c r="A1968" s="392"/>
      <c r="B1968" s="394" t="s">
        <v>91</v>
      </c>
      <c r="C1968" s="1016" t="s">
        <v>66</v>
      </c>
      <c r="D1968" s="1017"/>
      <c r="E1968" s="519">
        <f>'Result Entry'!$AO$7</f>
        <v>5</v>
      </c>
      <c r="F1968" s="520">
        <f>'Result Entry'!$AP$7</f>
        <v>5</v>
      </c>
      <c r="G1968" s="541">
        <f>'Result Entry'!$AQ$7</f>
        <v>5</v>
      </c>
      <c r="H1968" s="521">
        <f>'Result Entry'!$AV$7</f>
        <v>35</v>
      </c>
      <c r="I1968" s="522">
        <f t="shared" si="150"/>
        <v>50</v>
      </c>
      <c r="J1968" s="523">
        <f>'Result Entry'!$AZ$7</f>
        <v>50</v>
      </c>
      <c r="K1968" s="1018">
        <f t="shared" si="151"/>
        <v>100</v>
      </c>
      <c r="L1968" s="1019"/>
      <c r="M1968" s="1087" t="s">
        <v>36</v>
      </c>
      <c r="N1968" s="1059"/>
    </row>
    <row r="1969" spans="1:14" s="114" customFormat="1" ht="22.5" customHeight="1" thickBot="1">
      <c r="A1969" s="392"/>
      <c r="B1969" s="394" t="s">
        <v>91</v>
      </c>
      <c r="C1969" s="1012" t="str">
        <f>'Result Entry'!$AO$3</f>
        <v>English</v>
      </c>
      <c r="D1969" s="1013"/>
      <c r="E1969" s="517">
        <f>IF(OR(C1969="",$I1956="NSO"),"",VLOOKUP($A1951,'Result Entry'!$B$9:$EQ$108,40,0))</f>
        <v>0</v>
      </c>
      <c r="F1969" s="518">
        <f>IF(OR(C1969="",$I1956="NSO"),"",VLOOKUP($A1951,'Result Entry'!$B$9:$EQ$108,41,0))</f>
        <v>0</v>
      </c>
      <c r="G1969" s="546">
        <f>IF(OR(C1969="",$I1956="NSO"),"",VLOOKUP($A1951,'Result Entry'!$B$9:$EQ$108,42,0))</f>
        <v>0</v>
      </c>
      <c r="H1969" s="401">
        <f>IF(OR(C1969="",$I1956="NSO"),"",VLOOKUP($A1951,'Result Entry'!$B$9:$EQ$108,47,0))</f>
        <v>0</v>
      </c>
      <c r="I1969" s="496">
        <f t="shared" si="150"/>
        <v>0</v>
      </c>
      <c r="J1969" s="497">
        <f>IF(OR(C1969="",$I1956="NSO"),"",VLOOKUP($A1951,'Result Entry'!$B$9:$EQ$108,51,0))</f>
        <v>0</v>
      </c>
      <c r="K1969" s="1014">
        <f t="shared" si="151"/>
        <v>0</v>
      </c>
      <c r="L1969" s="1015"/>
      <c r="M1969" s="516" t="str">
        <f>IF(OR(C1969="",$I1956="NSO"),"",VLOOKUP($A1951,'Result Entry'!$B$9:$EQ$108,54,0))</f>
        <v/>
      </c>
      <c r="N1969" s="1059"/>
    </row>
    <row r="1970" spans="1:14" s="114" customFormat="1" ht="22.5" customHeight="1">
      <c r="A1970" s="392"/>
      <c r="B1970" s="394" t="s">
        <v>91</v>
      </c>
      <c r="C1970" s="1016" t="s">
        <v>66</v>
      </c>
      <c r="D1970" s="1017"/>
      <c r="E1970" s="519">
        <f>'Result Entry'!$BS$7</f>
        <v>10</v>
      </c>
      <c r="F1970" s="520">
        <f>'Result Entry'!$BT$7</f>
        <v>10</v>
      </c>
      <c r="G1970" s="541">
        <f>'Result Entry'!$BU$7</f>
        <v>10</v>
      </c>
      <c r="H1970" s="521">
        <f>'Result Entry'!$BZ$7</f>
        <v>70</v>
      </c>
      <c r="I1970" s="522">
        <f>SUM(E1970:H1970)</f>
        <v>100</v>
      </c>
      <c r="J1970" s="523">
        <f>'Result Entry'!$CD$7</f>
        <v>100</v>
      </c>
      <c r="K1970" s="1018">
        <f t="shared" si="151"/>
        <v>200</v>
      </c>
      <c r="L1970" s="1019"/>
      <c r="M1970" s="1087" t="s">
        <v>36</v>
      </c>
      <c r="N1970" s="1059"/>
    </row>
    <row r="1971" spans="1:14" s="114" customFormat="1" ht="22.5" customHeight="1" thickBot="1">
      <c r="A1971" s="392"/>
      <c r="B1971" s="394" t="s">
        <v>91</v>
      </c>
      <c r="C1971" s="1012" t="str">
        <f>'Result Entry'!$BS$3</f>
        <v>Sanskrit/Urdu</v>
      </c>
      <c r="D1971" s="1013"/>
      <c r="E1971" s="517">
        <f>IF(OR(C1971="",$I1956="NSO"),"",VLOOKUP($A1951,'Result Entry'!$B$9:$EQ$108,70,0))</f>
        <v>0</v>
      </c>
      <c r="F1971" s="518">
        <f>IF(OR(C1971="",$I1956="NSO"),"",VLOOKUP($A1951,'Result Entry'!$B$9:$EQ$108,71,0))</f>
        <v>0</v>
      </c>
      <c r="G1971" s="546">
        <f>IF(OR(C1971="",$I1956="NSO"),"",VLOOKUP($A1951,'Result Entry'!$B$9:$EQ$108,72,0))</f>
        <v>0</v>
      </c>
      <c r="H1971" s="401">
        <f>IF(OR(C1971="",$I1956="NSO"),"",VLOOKUP($A1951,'Result Entry'!$B$9:$EQ$108,77,0))</f>
        <v>0</v>
      </c>
      <c r="I1971" s="496">
        <f t="shared" ref="I1971" si="152">SUM(E1971:H1971)</f>
        <v>0</v>
      </c>
      <c r="J1971" s="497">
        <f>IF(OR(C1971="",$I1956="NSO"),"",VLOOKUP($A1951,'Result Entry'!$B$9:$EQ$108,81,0))</f>
        <v>0</v>
      </c>
      <c r="K1971" s="1014">
        <f t="shared" si="151"/>
        <v>0</v>
      </c>
      <c r="L1971" s="1015"/>
      <c r="M1971" s="516" t="str">
        <f>IF(OR(C1971="",$I1956="NSO"),"",VLOOKUP($A1951,'Result Entry'!$B$9:$EQ$108,84,0))</f>
        <v/>
      </c>
      <c r="N1971" s="1059"/>
    </row>
    <row r="1972" spans="1:14" s="114" customFormat="1" ht="14.25" customHeight="1" thickBot="1">
      <c r="A1972" s="392"/>
      <c r="B1972" s="394" t="s">
        <v>91</v>
      </c>
      <c r="C1972" s="1020"/>
      <c r="D1972" s="1021"/>
      <c r="E1972" s="1021"/>
      <c r="F1972" s="1021"/>
      <c r="G1972" s="1021"/>
      <c r="H1972" s="1021"/>
      <c r="I1972" s="1021"/>
      <c r="J1972" s="1021"/>
      <c r="K1972" s="1021"/>
      <c r="L1972" s="1021"/>
      <c r="M1972" s="1022"/>
      <c r="N1972" s="1059"/>
    </row>
    <row r="1973" spans="1:14" s="114" customFormat="1" ht="39" customHeight="1">
      <c r="A1973" s="392"/>
      <c r="B1973" s="394" t="s">
        <v>91</v>
      </c>
      <c r="C1973" s="1023" t="s">
        <v>114</v>
      </c>
      <c r="D1973" s="1024"/>
      <c r="E1973" s="1025"/>
      <c r="F1973" s="1029" t="s">
        <v>115</v>
      </c>
      <c r="G1973" s="1029"/>
      <c r="H1973" s="1030" t="s">
        <v>116</v>
      </c>
      <c r="I1973" s="1031"/>
      <c r="J1973" s="397" t="s">
        <v>51</v>
      </c>
      <c r="K1973" s="524" t="s">
        <v>117</v>
      </c>
      <c r="L1973" s="543" t="s">
        <v>49</v>
      </c>
      <c r="M1973" s="1089" t="s">
        <v>53</v>
      </c>
      <c r="N1973" s="1059"/>
    </row>
    <row r="1974" spans="1:14" s="114" customFormat="1" ht="18.75" customHeight="1" thickBot="1">
      <c r="A1974" s="392"/>
      <c r="B1974" s="394" t="s">
        <v>91</v>
      </c>
      <c r="C1974" s="1026"/>
      <c r="D1974" s="1027"/>
      <c r="E1974" s="1028"/>
      <c r="F1974" s="1109">
        <f>IF(OR($I1956="",$I1956="NSO"),"",VLOOKUP($A1951,'Result Entry'!$B$9:$EQ$108,120,0))</f>
        <v>900</v>
      </c>
      <c r="G1974" s="1110"/>
      <c r="H1974" s="1109">
        <f>IF(OR($I1956="",$I1956="NSO"),"",VLOOKUP($A1951,'Result Entry'!$B$9:$EQ$108,121,0))</f>
        <v>0</v>
      </c>
      <c r="I1974" s="1110"/>
      <c r="J1974" s="1111">
        <f>IF(OR($I1956="",$I1956="NSO"),"",VLOOKUP($A1951,'Result Entry'!$B$9:$EQ$108,122,0))</f>
        <v>0</v>
      </c>
      <c r="K1974" s="1112" t="str">
        <f>IF(OR($I1956="",$I1956="NSO"),"",VLOOKUP($A1951,'Result Entry'!$B$9:$EQ$108,123,0))</f>
        <v/>
      </c>
      <c r="L1974" s="1088" t="str">
        <f>IF(OR($I1956="",$I1956="NSO"),"",VLOOKUP($A1951,'Result Entry'!$B$9:$EQ$108,124,0))</f>
        <v/>
      </c>
      <c r="M1974" s="1113" t="str">
        <f>IF(OR($I1956="",$I1956="NSO"),"",VLOOKUP($A1951,'Result Entry'!$B$9:$EQ$108,126,0))</f>
        <v/>
      </c>
      <c r="N1974" s="1059"/>
    </row>
    <row r="1975" spans="1:14" s="114" customFormat="1" ht="18.75" customHeight="1" thickBot="1">
      <c r="A1975" s="392"/>
      <c r="B1975" s="393" t="s">
        <v>91</v>
      </c>
      <c r="C1975" s="1032"/>
      <c r="D1975" s="1033"/>
      <c r="E1975" s="1033"/>
      <c r="F1975" s="1033"/>
      <c r="G1975" s="1033"/>
      <c r="H1975" s="1034"/>
      <c r="I1975" s="1150" t="s">
        <v>71</v>
      </c>
      <c r="J1975" s="1151"/>
      <c r="K1975" s="1152">
        <f>IF(OR($I1956="",$I1956="NSO"),"",VLOOKUP($A1951,'Result Entry'!$B$9:$EQ$108,117,0))</f>
        <v>0</v>
      </c>
      <c r="L1975" s="1153" t="s">
        <v>90</v>
      </c>
      <c r="M1975" s="1154"/>
      <c r="N1975" s="1059"/>
    </row>
    <row r="1976" spans="1:14" s="114" customFormat="1" ht="18.75" customHeight="1" thickBot="1">
      <c r="A1976" s="392"/>
      <c r="B1976" s="393" t="s">
        <v>91</v>
      </c>
      <c r="C1976" s="1035" t="s">
        <v>70</v>
      </c>
      <c r="D1976" s="1036"/>
      <c r="E1976" s="1036"/>
      <c r="F1976" s="1036"/>
      <c r="G1976" s="1036"/>
      <c r="H1976" s="1037"/>
      <c r="I1976" s="1155" t="s">
        <v>72</v>
      </c>
      <c r="J1976" s="1156"/>
      <c r="K1976" s="1157">
        <f>IF(OR($I1956="",$I1956="NSO"),"",VLOOKUP($A1951,'Result Entry'!$B$9:$EQ$108,118,0))</f>
        <v>0</v>
      </c>
      <c r="L1976" s="1158" t="str">
        <f>IF(OR($I1956="",$I1956="NSO"),"",VLOOKUP($A1951,'Result Entry'!$B$9:$EQ$108,119,0))</f>
        <v/>
      </c>
      <c r="M1976" s="1159"/>
      <c r="N1976" s="1059"/>
    </row>
    <row r="1977" spans="1:14" s="114" customFormat="1" ht="18.75" customHeight="1" thickBot="1">
      <c r="A1977" s="392"/>
      <c r="B1977" s="393" t="s">
        <v>91</v>
      </c>
      <c r="C1977" s="981" t="s">
        <v>64</v>
      </c>
      <c r="D1977" s="982"/>
      <c r="E1977" s="983"/>
      <c r="F1977" s="984" t="s">
        <v>67</v>
      </c>
      <c r="G1977" s="985"/>
      <c r="H1977" s="398" t="s">
        <v>57</v>
      </c>
      <c r="I1977" s="986" t="s">
        <v>73</v>
      </c>
      <c r="J1977" s="987"/>
      <c r="K1977" s="988">
        <f>IF(OR($I1956="",$I1956="NSO"),"",VLOOKUP($A1951,'Result Entry'!$B$9:$EQ$108,127,0))</f>
        <v>0</v>
      </c>
      <c r="L1977" s="988"/>
      <c r="M1977" s="989"/>
      <c r="N1977" s="1059"/>
    </row>
    <row r="1978" spans="1:14" s="114" customFormat="1" ht="18.75" customHeight="1">
      <c r="A1978" s="392"/>
      <c r="B1978" s="393" t="s">
        <v>91</v>
      </c>
      <c r="C1978" s="1096" t="str">
        <f>'Result Entry'!$CH$3</f>
        <v>WORK EXP.</v>
      </c>
      <c r="D1978" s="1097"/>
      <c r="E1978" s="1125"/>
      <c r="F1978" s="1115" t="str">
        <f>IF(OR(C1978="",$I1956="NSO"),"",VLOOKUP($A1951,'Result Entry'!$B$9:$EQ$108,134,0))</f>
        <v>0/100</v>
      </c>
      <c r="G1978" s="1125"/>
      <c r="H1978" s="1126" t="str">
        <f>IF(OR(C1978="",$I1956="NSO"),"",VLOOKUP($A1951,'Result Entry'!$B$9:$EQ$108,92,0))</f>
        <v/>
      </c>
      <c r="I1978" s="991" t="s">
        <v>93</v>
      </c>
      <c r="J1978" s="992"/>
      <c r="K1978" s="993">
        <f>'Result Entry'!$U$2</f>
        <v>45070</v>
      </c>
      <c r="L1978" s="994"/>
      <c r="M1978" s="995"/>
      <c r="N1978" s="1059"/>
    </row>
    <row r="1979" spans="1:14" s="114" customFormat="1" ht="18.75" customHeight="1">
      <c r="A1979" s="392"/>
      <c r="B1979" s="393" t="s">
        <v>91</v>
      </c>
      <c r="C1979" s="1096" t="str">
        <f>'Result Entry'!$CP$3</f>
        <v>ART EDU.</v>
      </c>
      <c r="D1979" s="1097"/>
      <c r="E1979" s="1125"/>
      <c r="F1979" s="1115" t="str">
        <f>IF(OR(C1979="",$I1956="NSO"),"",VLOOKUP($A1951,'Result Entry'!$B$9:$EQ$108,138,0))</f>
        <v>0/100</v>
      </c>
      <c r="G1979" s="1125"/>
      <c r="H1979" s="1127" t="str">
        <f>IF(OR(C1979="",$I1956="NSO"),"",VLOOKUP($A1951,'Result Entry'!$B$9:$EQ$108,100,0))</f>
        <v/>
      </c>
      <c r="I1979" s="996"/>
      <c r="J1979" s="997"/>
      <c r="K1979" s="997"/>
      <c r="L1979" s="997"/>
      <c r="M1979" s="998"/>
      <c r="N1979" s="1059"/>
    </row>
    <row r="1980" spans="1:14" s="114" customFormat="1" ht="18.75" customHeight="1">
      <c r="A1980" s="392"/>
      <c r="B1980" s="393"/>
      <c r="C1980" s="1096" t="str">
        <f>'Result Entry'!$CX$3</f>
        <v>H&amp;P. EDU.</v>
      </c>
      <c r="D1980" s="1097"/>
      <c r="E1980" s="1125"/>
      <c r="F1980" s="1115" t="str">
        <f>IF(OR(C1980="",$I1956="NSO"),"",VLOOKUP($A1951,'Result Entry'!$B$9:$EQ$108,142,0))</f>
        <v>0/100</v>
      </c>
      <c r="G1980" s="1125"/>
      <c r="H1980" s="1127" t="str">
        <f>IF(OR(C1980="",$I1956="NSO"),"",VLOOKUP($A1951,'Result Entry'!$B$9:$EQ$108,108,0))</f>
        <v/>
      </c>
      <c r="I1980" s="999"/>
      <c r="J1980" s="1000"/>
      <c r="K1980" s="1000"/>
      <c r="L1980" s="1000"/>
      <c r="M1980" s="1001"/>
      <c r="N1980" s="1059"/>
    </row>
    <row r="1981" spans="1:14" s="114" customFormat="1" ht="23.25" customHeight="1" thickBot="1">
      <c r="A1981" s="392"/>
      <c r="B1981" s="393" t="s">
        <v>91</v>
      </c>
      <c r="C1981" s="1128">
        <f>'Result Entry'!$DF$3</f>
        <v>0</v>
      </c>
      <c r="D1981" s="1129"/>
      <c r="E1981" s="1130"/>
      <c r="F1981" s="1115" t="str">
        <f>IF(OR(C1981="",$I1956="NSO"),"",VLOOKUP($A1951,'Result Entry'!$B$9:$EQ$108,146,0))</f>
        <v>0/0</v>
      </c>
      <c r="G1981" s="1125"/>
      <c r="H1981" s="1131" t="str">
        <f>IF(OR(C1981="",$I1956="NSO"),"",VLOOKUP($A1951,'Result Entry'!$B$9:$EQ$108,116,0))</f>
        <v/>
      </c>
      <c r="I1981" s="1135" t="s">
        <v>86</v>
      </c>
      <c r="J1981" s="1136"/>
      <c r="K1981" s="1137"/>
      <c r="L1981" s="1138"/>
      <c r="M1981" s="1139"/>
      <c r="N1981" s="1059"/>
    </row>
    <row r="1982" spans="1:14" s="114" customFormat="1" ht="23.25" customHeight="1">
      <c r="A1982" s="392"/>
      <c r="B1982" s="393" t="s">
        <v>91</v>
      </c>
      <c r="C1982" s="1005" t="s">
        <v>74</v>
      </c>
      <c r="D1982" s="1006"/>
      <c r="E1982" s="1006"/>
      <c r="F1982" s="1006"/>
      <c r="G1982" s="1006"/>
      <c r="H1982" s="1007"/>
      <c r="I1982" s="1143" t="s">
        <v>184</v>
      </c>
      <c r="J1982" s="1144"/>
      <c r="K1982" s="1140"/>
      <c r="L1982" s="1141"/>
      <c r="M1982" s="1142"/>
      <c r="N1982" s="1059"/>
    </row>
    <row r="1983" spans="1:14" s="114" customFormat="1" ht="23.25" customHeight="1">
      <c r="A1983" s="392"/>
      <c r="B1983" s="393" t="s">
        <v>91</v>
      </c>
      <c r="C1983" s="399" t="s">
        <v>37</v>
      </c>
      <c r="D1983" s="1008" t="s">
        <v>80</v>
      </c>
      <c r="E1983" s="1009"/>
      <c r="F1983" s="1008" t="s">
        <v>81</v>
      </c>
      <c r="G1983" s="1010"/>
      <c r="H1983" s="1011"/>
      <c r="I1983" s="1145" t="s">
        <v>185</v>
      </c>
      <c r="J1983" s="1146"/>
      <c r="K1983" s="1002"/>
      <c r="L1983" s="1003"/>
      <c r="M1983" s="1004"/>
      <c r="N1983" s="1059"/>
    </row>
    <row r="1984" spans="1:14" s="114" customFormat="1" ht="18.75" customHeight="1">
      <c r="A1984" s="392"/>
      <c r="B1984" s="393" t="s">
        <v>91</v>
      </c>
      <c r="C1984" s="1114" t="s">
        <v>75</v>
      </c>
      <c r="D1984" s="1115" t="s">
        <v>164</v>
      </c>
      <c r="E1984" s="1116"/>
      <c r="F1984" s="1115" t="s">
        <v>82</v>
      </c>
      <c r="G1984" s="1117"/>
      <c r="H1984" s="1118"/>
      <c r="I1984" s="971" t="s">
        <v>87</v>
      </c>
      <c r="J1984" s="972"/>
      <c r="K1984" s="972"/>
      <c r="L1984" s="972"/>
      <c r="M1984" s="973"/>
      <c r="N1984" s="1059"/>
    </row>
    <row r="1985" spans="1:14" s="114" customFormat="1" ht="18.75" customHeight="1">
      <c r="A1985" s="392"/>
      <c r="B1985" s="393" t="s">
        <v>91</v>
      </c>
      <c r="C1985" s="1119" t="s">
        <v>76</v>
      </c>
      <c r="D1985" s="1115" t="s">
        <v>165</v>
      </c>
      <c r="E1985" s="1116"/>
      <c r="F1985" s="1115" t="s">
        <v>83</v>
      </c>
      <c r="G1985" s="1117"/>
      <c r="H1985" s="1118"/>
      <c r="I1985" s="974"/>
      <c r="J1985" s="975"/>
      <c r="K1985" s="975"/>
      <c r="L1985" s="975"/>
      <c r="M1985" s="976"/>
      <c r="N1985" s="1059"/>
    </row>
    <row r="1986" spans="1:14" s="114" customFormat="1" ht="18.75" customHeight="1">
      <c r="A1986" s="392"/>
      <c r="B1986" s="393" t="s">
        <v>91</v>
      </c>
      <c r="C1986" s="1119" t="s">
        <v>78</v>
      </c>
      <c r="D1986" s="1115" t="s">
        <v>166</v>
      </c>
      <c r="E1986" s="1116"/>
      <c r="F1986" s="1115" t="s">
        <v>84</v>
      </c>
      <c r="G1986" s="1117"/>
      <c r="H1986" s="1118"/>
      <c r="I1986" s="974"/>
      <c r="J1986" s="975"/>
      <c r="K1986" s="975"/>
      <c r="L1986" s="975"/>
      <c r="M1986" s="976"/>
      <c r="N1986" s="1059"/>
    </row>
    <row r="1987" spans="1:14" s="114" customFormat="1" ht="18.75" customHeight="1">
      <c r="A1987" s="392"/>
      <c r="B1987" s="393" t="s">
        <v>91</v>
      </c>
      <c r="C1987" s="1119" t="s">
        <v>77</v>
      </c>
      <c r="D1987" s="1115" t="s">
        <v>167</v>
      </c>
      <c r="E1987" s="1116"/>
      <c r="F1987" s="1115" t="s">
        <v>169</v>
      </c>
      <c r="G1987" s="1117"/>
      <c r="H1987" s="1118"/>
      <c r="I1987" s="977"/>
      <c r="J1987" s="978"/>
      <c r="K1987" s="978"/>
      <c r="L1987" s="978"/>
      <c r="M1987" s="979"/>
      <c r="N1987" s="1059"/>
    </row>
    <row r="1988" spans="1:14" s="114" customFormat="1" ht="18.75" customHeight="1" thickBot="1">
      <c r="A1988" s="392"/>
      <c r="B1988" s="400" t="s">
        <v>91</v>
      </c>
      <c r="C1988" s="1120" t="s">
        <v>79</v>
      </c>
      <c r="D1988" s="1121" t="s">
        <v>168</v>
      </c>
      <c r="E1988" s="1122"/>
      <c r="F1988" s="1121" t="s">
        <v>85</v>
      </c>
      <c r="G1988" s="1123"/>
      <c r="H1988" s="1124"/>
      <c r="I1988" s="1132" t="s">
        <v>118</v>
      </c>
      <c r="J1988" s="1133"/>
      <c r="K1988" s="1133"/>
      <c r="L1988" s="1133"/>
      <c r="M1988" s="1134"/>
      <c r="N1988" s="1059"/>
    </row>
    <row r="1989" spans="1:14" s="114" customFormat="1" ht="11.25" customHeight="1" thickBot="1">
      <c r="A1989" s="980"/>
      <c r="B1989" s="980"/>
      <c r="C1989" s="980"/>
      <c r="D1989" s="980"/>
      <c r="E1989" s="980"/>
      <c r="F1989" s="980"/>
      <c r="G1989" s="980"/>
      <c r="H1989" s="980"/>
      <c r="I1989" s="980"/>
      <c r="J1989" s="980"/>
      <c r="K1989" s="980"/>
      <c r="L1989" s="980"/>
      <c r="M1989" s="980"/>
      <c r="N1989" s="1059"/>
    </row>
    <row r="1990" spans="1:14" s="391" customFormat="1" ht="25.5" customHeight="1" thickBot="1">
      <c r="A1990" s="403">
        <f>A1951+1</f>
        <v>52</v>
      </c>
      <c r="B1990" s="1056" t="str">
        <f>B1951</f>
        <v>Department Of Sanskrit Education, Rajasthan</v>
      </c>
      <c r="C1990" s="1057"/>
      <c r="D1990" s="1057"/>
      <c r="E1990" s="1057"/>
      <c r="F1990" s="1057"/>
      <c r="G1990" s="1057"/>
      <c r="H1990" s="1057"/>
      <c r="I1990" s="1057"/>
      <c r="J1990" s="1057"/>
      <c r="K1990" s="1057"/>
      <c r="L1990" s="1057"/>
      <c r="M1990" s="1058"/>
      <c r="N1990" s="1059"/>
    </row>
    <row r="1991" spans="1:14" ht="60" customHeight="1">
      <c r="A1991" s="15"/>
      <c r="B1991" s="1060">
        <f>IF(I1995&gt;0,CONCATENATE(C1995,I1995),0)</f>
        <v>0</v>
      </c>
      <c r="C1991" s="1062"/>
      <c r="D1991" s="1064" t="str">
        <f>Master!$E$8</f>
        <v>Govt.Sr.Sec.Sch. Raimalwada</v>
      </c>
      <c r="E1991" s="1065"/>
      <c r="F1991" s="1065"/>
      <c r="G1991" s="1065"/>
      <c r="H1991" s="1065"/>
      <c r="I1991" s="1065"/>
      <c r="J1991" s="1065"/>
      <c r="K1991" s="1065"/>
      <c r="L1991" s="1065"/>
      <c r="M1991" s="1066"/>
      <c r="N1991" s="1059"/>
    </row>
    <row r="1992" spans="1:14" ht="35.25" customHeight="1" thickBot="1">
      <c r="A1992" s="15"/>
      <c r="B1992" s="1061"/>
      <c r="C1992" s="1063"/>
      <c r="D1992" s="1067" t="str">
        <f>Master!$E$11</f>
        <v>P.S.-Bapini (Jodhpur)</v>
      </c>
      <c r="E1992" s="1067"/>
      <c r="F1992" s="1067"/>
      <c r="G1992" s="1067"/>
      <c r="H1992" s="1067"/>
      <c r="I1992" s="1067"/>
      <c r="J1992" s="1067"/>
      <c r="K1992" s="1067"/>
      <c r="L1992" s="1067"/>
      <c r="M1992" s="1068"/>
      <c r="N1992" s="1059"/>
    </row>
    <row r="1993" spans="1:14" ht="31.5" customHeight="1">
      <c r="A1993" s="15"/>
      <c r="B1993" s="402"/>
      <c r="C1993" s="1069" t="s">
        <v>60</v>
      </c>
      <c r="D1993" s="1070"/>
      <c r="E1993" s="1070"/>
      <c r="F1993" s="1070"/>
      <c r="G1993" s="1070"/>
      <c r="H1993" s="1070"/>
      <c r="I1993" s="1071"/>
      <c r="J1993" s="1072" t="s">
        <v>88</v>
      </c>
      <c r="K1993" s="1072"/>
      <c r="L1993" s="1073">
        <f>Master!$E$14</f>
        <v>810000000</v>
      </c>
      <c r="M1993" s="1074"/>
      <c r="N1993" s="1059"/>
    </row>
    <row r="1994" spans="1:14" ht="18" customHeight="1" thickBot="1">
      <c r="A1994" s="15"/>
      <c r="B1994" s="188"/>
      <c r="C1994" s="1069"/>
      <c r="D1994" s="1070"/>
      <c r="E1994" s="1070"/>
      <c r="F1994" s="1070"/>
      <c r="G1994" s="1070"/>
      <c r="H1994" s="1070"/>
      <c r="I1994" s="1071"/>
      <c r="J1994" s="1075" t="s">
        <v>61</v>
      </c>
      <c r="K1994" s="1076"/>
      <c r="L1994" s="1079" t="str">
        <f>Master!$E$6</f>
        <v>2022-23</v>
      </c>
      <c r="M1994" s="1080"/>
      <c r="N1994" s="1059"/>
    </row>
    <row r="1995" spans="1:14" ht="20.25" customHeight="1" thickBot="1">
      <c r="A1995" s="15"/>
      <c r="B1995" s="188"/>
      <c r="C1995" s="1160" t="s">
        <v>119</v>
      </c>
      <c r="D1995" s="1161"/>
      <c r="E1995" s="1161"/>
      <c r="F1995" s="1161"/>
      <c r="G1995" s="1161"/>
      <c r="H1995" s="1161"/>
      <c r="I1995" s="1162">
        <f>VLOOKUP($A1990,'Result Entry'!$B$9:$F$108,5,0)</f>
        <v>0</v>
      </c>
      <c r="J1995" s="1077"/>
      <c r="K1995" s="1078"/>
      <c r="L1995" s="1081"/>
      <c r="M1995" s="1082"/>
      <c r="N1995" s="1059"/>
    </row>
    <row r="1996" spans="1:14" s="114" customFormat="1" ht="19.5" customHeight="1">
      <c r="A1996" s="392"/>
      <c r="B1996" s="393" t="s">
        <v>91</v>
      </c>
      <c r="C1996" s="1090" t="s">
        <v>21</v>
      </c>
      <c r="D1996" s="1091"/>
      <c r="E1996" s="1091"/>
      <c r="F1996" s="1092"/>
      <c r="G1996" s="1093" t="s">
        <v>1</v>
      </c>
      <c r="H1996" s="1094">
        <f>VLOOKUP($A1990,'Result Entry'!$B$9:$EQ$108,3,0)</f>
        <v>0</v>
      </c>
      <c r="I1996" s="1094"/>
      <c r="J1996" s="1094"/>
      <c r="K1996" s="1094"/>
      <c r="L1996" s="1094"/>
      <c r="M1996" s="1095"/>
      <c r="N1996" s="1059"/>
    </row>
    <row r="1997" spans="1:14" s="114" customFormat="1" ht="19.5" customHeight="1">
      <c r="A1997" s="392"/>
      <c r="B1997" s="393" t="s">
        <v>91</v>
      </c>
      <c r="C1997" s="1096" t="s">
        <v>23</v>
      </c>
      <c r="D1997" s="1097"/>
      <c r="E1997" s="1097"/>
      <c r="F1997" s="1098"/>
      <c r="G1997" s="1099" t="s">
        <v>1</v>
      </c>
      <c r="H1997" s="1100">
        <f>VLOOKUP($A1990,'Result Entry'!$B$9:$EQ$108,6,0)</f>
        <v>0</v>
      </c>
      <c r="I1997" s="1100"/>
      <c r="J1997" s="1100"/>
      <c r="K1997" s="1100"/>
      <c r="L1997" s="1100"/>
      <c r="M1997" s="1101"/>
      <c r="N1997" s="1059"/>
    </row>
    <row r="1998" spans="1:14" s="114" customFormat="1" ht="19.5" customHeight="1">
      <c r="A1998" s="392"/>
      <c r="B1998" s="393" t="s">
        <v>91</v>
      </c>
      <c r="C1998" s="1096" t="s">
        <v>24</v>
      </c>
      <c r="D1998" s="1097"/>
      <c r="E1998" s="1097"/>
      <c r="F1998" s="1098"/>
      <c r="G1998" s="1099" t="s">
        <v>1</v>
      </c>
      <c r="H1998" s="1100">
        <f>VLOOKUP($A1990,'Result Entry'!$B$9:$EQ$108,7,0)</f>
        <v>0</v>
      </c>
      <c r="I1998" s="1100"/>
      <c r="J1998" s="1100"/>
      <c r="K1998" s="1100"/>
      <c r="L1998" s="1100"/>
      <c r="M1998" s="1101"/>
      <c r="N1998" s="1059"/>
    </row>
    <row r="1999" spans="1:14" s="114" customFormat="1" ht="19.5" customHeight="1">
      <c r="A1999" s="392"/>
      <c r="B1999" s="393" t="s">
        <v>91</v>
      </c>
      <c r="C1999" s="1096" t="s">
        <v>62</v>
      </c>
      <c r="D1999" s="1097"/>
      <c r="E1999" s="1097"/>
      <c r="F1999" s="1098"/>
      <c r="G1999" s="1099" t="s">
        <v>1</v>
      </c>
      <c r="H1999" s="1100">
        <f>VLOOKUP($A1990,'Result Entry'!$B$9:$EQ$108,8,0)</f>
        <v>0</v>
      </c>
      <c r="I1999" s="1100"/>
      <c r="J1999" s="1100"/>
      <c r="K1999" s="1100"/>
      <c r="L1999" s="1100"/>
      <c r="M1999" s="1101"/>
      <c r="N1999" s="1059"/>
    </row>
    <row r="2000" spans="1:14" s="114" customFormat="1" ht="19.5" customHeight="1">
      <c r="A2000" s="392"/>
      <c r="B2000" s="393" t="s">
        <v>91</v>
      </c>
      <c r="C2000" s="1096" t="s">
        <v>63</v>
      </c>
      <c r="D2000" s="1097"/>
      <c r="E2000" s="1097"/>
      <c r="F2000" s="1098"/>
      <c r="G2000" s="1099" t="s">
        <v>1</v>
      </c>
      <c r="H2000" s="1102" t="str">
        <f>CONCATENATE('Result Entry'!$F$4,'Result Entry'!$I$4)</f>
        <v>2(A)</v>
      </c>
      <c r="I2000" s="1100"/>
      <c r="J2000" s="1100"/>
      <c r="K2000" s="1100"/>
      <c r="L2000" s="1100"/>
      <c r="M2000" s="1101"/>
      <c r="N2000" s="1059"/>
    </row>
    <row r="2001" spans="1:14" s="114" customFormat="1" ht="19.5" customHeight="1" thickBot="1">
      <c r="A2001" s="392"/>
      <c r="B2001" s="393" t="s">
        <v>91</v>
      </c>
      <c r="C2001" s="1103" t="s">
        <v>26</v>
      </c>
      <c r="D2001" s="1104"/>
      <c r="E2001" s="1104"/>
      <c r="F2001" s="1105"/>
      <c r="G2001" s="1106" t="s">
        <v>1</v>
      </c>
      <c r="H2001" s="1107">
        <f>VLOOKUP($A1990,'Result Entry'!$B$9:$EQ$108,9,0)</f>
        <v>0</v>
      </c>
      <c r="I2001" s="1107"/>
      <c r="J2001" s="1107"/>
      <c r="K2001" s="1107"/>
      <c r="L2001" s="1107"/>
      <c r="M2001" s="1108"/>
      <c r="N2001" s="1059"/>
    </row>
    <row r="2002" spans="1:14" s="114" customFormat="1" ht="37.5" customHeight="1">
      <c r="A2002" s="392"/>
      <c r="B2002" s="394" t="s">
        <v>91</v>
      </c>
      <c r="C2002" s="1005" t="s">
        <v>64</v>
      </c>
      <c r="D2002" s="1038"/>
      <c r="E2002" s="498" t="str">
        <f>'Result Entry'!$K$6</f>
        <v>First Test</v>
      </c>
      <c r="F2002" s="499" t="str">
        <f>'Result Entry'!$L$6</f>
        <v>Second Test</v>
      </c>
      <c r="G2002" s="499" t="str">
        <f>'Result Entry'!$M$6</f>
        <v>Third Test</v>
      </c>
      <c r="H2002" s="1083" t="s">
        <v>65</v>
      </c>
      <c r="I2002" s="1085" t="s">
        <v>183</v>
      </c>
      <c r="J2002" s="493" t="s">
        <v>32</v>
      </c>
      <c r="K2002" s="1039" t="s">
        <v>112</v>
      </c>
      <c r="L2002" s="1040"/>
      <c r="M2002" s="1084" t="s">
        <v>113</v>
      </c>
      <c r="N2002" s="1059"/>
    </row>
    <row r="2003" spans="1:14" s="114" customFormat="1" ht="22.5" customHeight="1" thickBot="1">
      <c r="A2003" s="392"/>
      <c r="B2003" s="394" t="s">
        <v>91</v>
      </c>
      <c r="C2003" s="1041" t="s">
        <v>66</v>
      </c>
      <c r="D2003" s="1042"/>
      <c r="E2003" s="504">
        <f>'Result Entry'!$K$7</f>
        <v>10</v>
      </c>
      <c r="F2003" s="505">
        <f>'Result Entry'!$L$7</f>
        <v>10</v>
      </c>
      <c r="G2003" s="545">
        <f>'Result Entry'!$M$7</f>
        <v>10</v>
      </c>
      <c r="H2003" s="506">
        <f>'Result Entry'!$R$7</f>
        <v>70</v>
      </c>
      <c r="I2003" s="507">
        <f>SUM(E2003:H2003)</f>
        <v>100</v>
      </c>
      <c r="J2003" s="508">
        <f>'Result Entry'!$V$7</f>
        <v>100</v>
      </c>
      <c r="K2003" s="1043">
        <f>I2003+J2003</f>
        <v>200</v>
      </c>
      <c r="L2003" s="1044"/>
      <c r="M2003" s="1086" t="s">
        <v>36</v>
      </c>
      <c r="N2003" s="1059"/>
    </row>
    <row r="2004" spans="1:14" s="114" customFormat="1" ht="22.5" customHeight="1">
      <c r="A2004" s="392"/>
      <c r="B2004" s="394" t="s">
        <v>91</v>
      </c>
      <c r="C2004" s="1045" t="str">
        <f>'Result Entry'!$K$3</f>
        <v>Hindi</v>
      </c>
      <c r="D2004" s="1046"/>
      <c r="E2004" s="500">
        <f>IF(OR(C2004="",$I1995="NSO"),"",VLOOKUP($A1990,'Result Entry'!$B$9:$EQ$108,10,0))</f>
        <v>0</v>
      </c>
      <c r="F2004" s="501">
        <f>IF(OR(C2004="",$I1995="NSO"),"",VLOOKUP($A1990,'Result Entry'!$B$9:$EQ$108,11,0))</f>
        <v>0</v>
      </c>
      <c r="G2004" s="544">
        <f>IF(OR(C2004="",$I1995="NSO"),"",VLOOKUP($A1990,'Result Entry'!$B$9:$EQ$108,12,0))</f>
        <v>0</v>
      </c>
      <c r="H2004" s="494">
        <f>IF(OR(C2004="",$I1995="NSO"),"",VLOOKUP($A1990,'Result Entry'!$B$9:$EQ$108,17,0))</f>
        <v>0</v>
      </c>
      <c r="I2004" s="395">
        <f t="shared" ref="I2004:I2008" si="153">SUM(E2004:H2004)</f>
        <v>0</v>
      </c>
      <c r="J2004" s="495">
        <f>IF(OR(C2004="",$I1995="NSO"),"",VLOOKUP($A1990,'Result Entry'!$B$9:$EQ$108,21,0))</f>
        <v>0</v>
      </c>
      <c r="K2004" s="1047">
        <f>SUM(I2004,J2004)</f>
        <v>0</v>
      </c>
      <c r="L2004" s="1048"/>
      <c r="M2004" s="396" t="str">
        <f>IF(OR(C2004="",$I1995="NSO"),"",VLOOKUP($A1990,'Result Entry'!$B$9:$EQ$108,24,0))</f>
        <v/>
      </c>
      <c r="N2004" s="1059"/>
    </row>
    <row r="2005" spans="1:14" s="114" customFormat="1" ht="22.5" customHeight="1">
      <c r="A2005" s="392"/>
      <c r="B2005" s="394" t="s">
        <v>91</v>
      </c>
      <c r="C2005" s="990" t="str">
        <f>'Result Entry'!$Z$3</f>
        <v>Mathematics</v>
      </c>
      <c r="D2005" s="1049"/>
      <c r="E2005" s="502">
        <f>IF(OR(C2005="",$I1995="NSO"),"",VLOOKUP($A1990,'Result Entry'!$B$9:$EQ$108,25,0))</f>
        <v>0</v>
      </c>
      <c r="F2005" s="503">
        <f>IF(OR(C2005="",$I1995="NSO"),"",VLOOKUP($A1990,'Result Entry'!$B$9:$EQ$108,26,0))</f>
        <v>0</v>
      </c>
      <c r="G2005" s="542">
        <f>IF(OR(C2005="",$I1995="NSO"),"",VLOOKUP($A1990,'Result Entry'!$B$9:$EQ$108,27,0))</f>
        <v>0</v>
      </c>
      <c r="H2005" s="494">
        <f>IF(OR(C2005="",$I1995="NSO"),"",VLOOKUP($A1990,'Result Entry'!$B$9:$EQ$108,32,0))</f>
        <v>0</v>
      </c>
      <c r="I2005" s="395">
        <f t="shared" si="153"/>
        <v>0</v>
      </c>
      <c r="J2005" s="495">
        <f>IF(OR(C2005="",$I1995="NSO"),"",VLOOKUP($A1990,'Result Entry'!$B$9:$EQ$108,36,0))</f>
        <v>0</v>
      </c>
      <c r="K2005" s="1050">
        <f t="shared" ref="K2005:K2010" si="154">SUM(I2005,J2005)</f>
        <v>0</v>
      </c>
      <c r="L2005" s="1051"/>
      <c r="M2005" s="396" t="str">
        <f>IF(OR(C2005="",$I1995="NSO"),"",VLOOKUP($A1990,'Result Entry'!$B$9:$EQ$108,39,0))</f>
        <v/>
      </c>
      <c r="N2005" s="1059"/>
    </row>
    <row r="2006" spans="1:14" s="114" customFormat="1" ht="22.5" customHeight="1" thickBot="1">
      <c r="A2006" s="392"/>
      <c r="B2006" s="394" t="s">
        <v>91</v>
      </c>
      <c r="C2006" s="1052" t="str">
        <f>'Result Entry'!$BD$3</f>
        <v>Env. Study</v>
      </c>
      <c r="D2006" s="1053"/>
      <c r="E2006" s="509">
        <f>IF(OR(C2006="",$I1995="NSO"),"",VLOOKUP($A1990,'Result Entry'!$B$9:$EQ$108,55,0))</f>
        <v>0</v>
      </c>
      <c r="F2006" s="510">
        <f>IF(OR(C2006="",$I1995="NSO"),"",VLOOKUP($A1990,'Result Entry'!$B$9:$EQ$108,56,0))</f>
        <v>0</v>
      </c>
      <c r="G2006" s="511">
        <f>IF(OR(C2006="",$I1995="NSO"),"",VLOOKUP($A1990,'Result Entry'!$B$9:$EQ$108,57,0))</f>
        <v>0</v>
      </c>
      <c r="H2006" s="512">
        <f>IF(OR(C2004="",$I1995="NSO"),"",VLOOKUP($A1990,'Result Entry'!$B$9:$EQ$108,62,0))</f>
        <v>0</v>
      </c>
      <c r="I2006" s="513">
        <f t="shared" si="153"/>
        <v>0</v>
      </c>
      <c r="J2006" s="514">
        <f>IF(OR(C2005="",$I1995="NSO"),"",VLOOKUP($A1990,'Result Entry'!$B$9:$EQ$108,66,0))</f>
        <v>0</v>
      </c>
      <c r="K2006" s="1054">
        <f t="shared" si="154"/>
        <v>0</v>
      </c>
      <c r="L2006" s="1055"/>
      <c r="M2006" s="515" t="str">
        <f>IF(OR(C2005="",$I1995="NSO"),"",VLOOKUP($A1990,'Result Entry'!$B$9:$EQ$108,69,0))</f>
        <v/>
      </c>
      <c r="N2006" s="1059"/>
    </row>
    <row r="2007" spans="1:14" s="114" customFormat="1" ht="22.5" customHeight="1">
      <c r="A2007" s="392"/>
      <c r="B2007" s="394" t="s">
        <v>91</v>
      </c>
      <c r="C2007" s="1016" t="s">
        <v>66</v>
      </c>
      <c r="D2007" s="1017"/>
      <c r="E2007" s="519">
        <f>'Result Entry'!$AO$7</f>
        <v>5</v>
      </c>
      <c r="F2007" s="520">
        <f>'Result Entry'!$AP$7</f>
        <v>5</v>
      </c>
      <c r="G2007" s="541">
        <f>'Result Entry'!$AQ$7</f>
        <v>5</v>
      </c>
      <c r="H2007" s="521">
        <f>'Result Entry'!$AV$7</f>
        <v>35</v>
      </c>
      <c r="I2007" s="522">
        <f t="shared" si="153"/>
        <v>50</v>
      </c>
      <c r="J2007" s="523">
        <f>'Result Entry'!$AZ$7</f>
        <v>50</v>
      </c>
      <c r="K2007" s="1018">
        <f t="shared" si="154"/>
        <v>100</v>
      </c>
      <c r="L2007" s="1019"/>
      <c r="M2007" s="1087" t="s">
        <v>36</v>
      </c>
      <c r="N2007" s="1059"/>
    </row>
    <row r="2008" spans="1:14" s="114" customFormat="1" ht="22.5" customHeight="1" thickBot="1">
      <c r="A2008" s="392"/>
      <c r="B2008" s="394" t="s">
        <v>91</v>
      </c>
      <c r="C2008" s="1012" t="str">
        <f>'Result Entry'!$AO$3</f>
        <v>English</v>
      </c>
      <c r="D2008" s="1013"/>
      <c r="E2008" s="517">
        <f>IF(OR(C2008="",$I1995="NSO"),"",VLOOKUP($A1990,'Result Entry'!$B$9:$EQ$108,40,0))</f>
        <v>0</v>
      </c>
      <c r="F2008" s="518">
        <f>IF(OR(C2008="",$I1995="NSO"),"",VLOOKUP($A1990,'Result Entry'!$B$9:$EQ$108,41,0))</f>
        <v>0</v>
      </c>
      <c r="G2008" s="546">
        <f>IF(OR(C2008="",$I1995="NSO"),"",VLOOKUP($A1990,'Result Entry'!$B$9:$EQ$108,42,0))</f>
        <v>0</v>
      </c>
      <c r="H2008" s="401">
        <f>IF(OR(C2008="",$I1995="NSO"),"",VLOOKUP($A1990,'Result Entry'!$B$9:$EQ$108,47,0))</f>
        <v>0</v>
      </c>
      <c r="I2008" s="496">
        <f t="shared" si="153"/>
        <v>0</v>
      </c>
      <c r="J2008" s="497">
        <f>IF(OR(C2008="",$I1995="NSO"),"",VLOOKUP($A1990,'Result Entry'!$B$9:$EQ$108,51,0))</f>
        <v>0</v>
      </c>
      <c r="K2008" s="1014">
        <f t="shared" si="154"/>
        <v>0</v>
      </c>
      <c r="L2008" s="1015"/>
      <c r="M2008" s="516" t="str">
        <f>IF(OR(C2008="",$I1995="NSO"),"",VLOOKUP($A1990,'Result Entry'!$B$9:$EQ$108,54,0))</f>
        <v/>
      </c>
      <c r="N2008" s="1059"/>
    </row>
    <row r="2009" spans="1:14" s="114" customFormat="1" ht="22.5" customHeight="1">
      <c r="A2009" s="392"/>
      <c r="B2009" s="394" t="s">
        <v>91</v>
      </c>
      <c r="C2009" s="1016" t="s">
        <v>66</v>
      </c>
      <c r="D2009" s="1017"/>
      <c r="E2009" s="519">
        <f>'Result Entry'!$BS$7</f>
        <v>10</v>
      </c>
      <c r="F2009" s="520">
        <f>'Result Entry'!$BT$7</f>
        <v>10</v>
      </c>
      <c r="G2009" s="541">
        <f>'Result Entry'!$BU$7</f>
        <v>10</v>
      </c>
      <c r="H2009" s="521">
        <f>'Result Entry'!$BZ$7</f>
        <v>70</v>
      </c>
      <c r="I2009" s="522">
        <f>SUM(E2009:H2009)</f>
        <v>100</v>
      </c>
      <c r="J2009" s="523">
        <f>'Result Entry'!$CD$7</f>
        <v>100</v>
      </c>
      <c r="K2009" s="1018">
        <f t="shared" si="154"/>
        <v>200</v>
      </c>
      <c r="L2009" s="1019"/>
      <c r="M2009" s="1087" t="s">
        <v>36</v>
      </c>
      <c r="N2009" s="1059"/>
    </row>
    <row r="2010" spans="1:14" s="114" customFormat="1" ht="22.5" customHeight="1" thickBot="1">
      <c r="A2010" s="392"/>
      <c r="B2010" s="394" t="s">
        <v>91</v>
      </c>
      <c r="C2010" s="1012" t="str">
        <f>'Result Entry'!$BS$3</f>
        <v>Sanskrit/Urdu</v>
      </c>
      <c r="D2010" s="1013"/>
      <c r="E2010" s="517">
        <f>IF(OR(C2010="",$I1995="NSO"),"",VLOOKUP($A1990,'Result Entry'!$B$9:$EQ$108,70,0))</f>
        <v>0</v>
      </c>
      <c r="F2010" s="518">
        <f>IF(OR(C2010="",$I1995="NSO"),"",VLOOKUP($A1990,'Result Entry'!$B$9:$EQ$108,71,0))</f>
        <v>0</v>
      </c>
      <c r="G2010" s="546">
        <f>IF(OR(C2010="",$I1995="NSO"),"",VLOOKUP($A1990,'Result Entry'!$B$9:$EQ$108,72,0))</f>
        <v>0</v>
      </c>
      <c r="H2010" s="401">
        <f>IF(OR(C2010="",$I1995="NSO"),"",VLOOKUP($A1990,'Result Entry'!$B$9:$EQ$108,77,0))</f>
        <v>0</v>
      </c>
      <c r="I2010" s="496">
        <f t="shared" ref="I2010" si="155">SUM(E2010:H2010)</f>
        <v>0</v>
      </c>
      <c r="J2010" s="497">
        <f>IF(OR(C2010="",$I1995="NSO"),"",VLOOKUP($A1990,'Result Entry'!$B$9:$EQ$108,81,0))</f>
        <v>0</v>
      </c>
      <c r="K2010" s="1014">
        <f t="shared" si="154"/>
        <v>0</v>
      </c>
      <c r="L2010" s="1015"/>
      <c r="M2010" s="516" t="str">
        <f>IF(OR(C2010="",$I1995="NSO"),"",VLOOKUP($A1990,'Result Entry'!$B$9:$EQ$108,84,0))</f>
        <v/>
      </c>
      <c r="N2010" s="1059"/>
    </row>
    <row r="2011" spans="1:14" s="114" customFormat="1" ht="14.25" customHeight="1" thickBot="1">
      <c r="A2011" s="392"/>
      <c r="B2011" s="394" t="s">
        <v>91</v>
      </c>
      <c r="C2011" s="1020"/>
      <c r="D2011" s="1021"/>
      <c r="E2011" s="1021"/>
      <c r="F2011" s="1021"/>
      <c r="G2011" s="1021"/>
      <c r="H2011" s="1021"/>
      <c r="I2011" s="1021"/>
      <c r="J2011" s="1021"/>
      <c r="K2011" s="1021"/>
      <c r="L2011" s="1021"/>
      <c r="M2011" s="1022"/>
      <c r="N2011" s="1059"/>
    </row>
    <row r="2012" spans="1:14" s="114" customFormat="1" ht="39" customHeight="1">
      <c r="A2012" s="392"/>
      <c r="B2012" s="394" t="s">
        <v>91</v>
      </c>
      <c r="C2012" s="1023" t="s">
        <v>114</v>
      </c>
      <c r="D2012" s="1024"/>
      <c r="E2012" s="1025"/>
      <c r="F2012" s="1029" t="s">
        <v>115</v>
      </c>
      <c r="G2012" s="1029"/>
      <c r="H2012" s="1030" t="s">
        <v>116</v>
      </c>
      <c r="I2012" s="1031"/>
      <c r="J2012" s="397" t="s">
        <v>51</v>
      </c>
      <c r="K2012" s="524" t="s">
        <v>117</v>
      </c>
      <c r="L2012" s="543" t="s">
        <v>49</v>
      </c>
      <c r="M2012" s="1089" t="s">
        <v>53</v>
      </c>
      <c r="N2012" s="1059"/>
    </row>
    <row r="2013" spans="1:14" s="114" customFormat="1" ht="18.75" customHeight="1" thickBot="1">
      <c r="A2013" s="392"/>
      <c r="B2013" s="394" t="s">
        <v>91</v>
      </c>
      <c r="C2013" s="1026"/>
      <c r="D2013" s="1027"/>
      <c r="E2013" s="1028"/>
      <c r="F2013" s="1109">
        <f>IF(OR($I1995="",$I1995="NSO"),"",VLOOKUP($A1990,'Result Entry'!$B$9:$EQ$108,120,0))</f>
        <v>900</v>
      </c>
      <c r="G2013" s="1110"/>
      <c r="H2013" s="1109">
        <f>IF(OR($I1995="",$I1995="NSO"),"",VLOOKUP($A1990,'Result Entry'!$B$9:$EQ$108,121,0))</f>
        <v>0</v>
      </c>
      <c r="I2013" s="1110"/>
      <c r="J2013" s="1111">
        <f>IF(OR($I1995="",$I1995="NSO"),"",VLOOKUP($A1990,'Result Entry'!$B$9:$EQ$108,122,0))</f>
        <v>0</v>
      </c>
      <c r="K2013" s="1112" t="str">
        <f>IF(OR($I1995="",$I1995="NSO"),"",VLOOKUP($A1990,'Result Entry'!$B$9:$EQ$108,123,0))</f>
        <v/>
      </c>
      <c r="L2013" s="1088" t="str">
        <f>IF(OR($I1995="",$I1995="NSO"),"",VLOOKUP($A1990,'Result Entry'!$B$9:$EQ$108,124,0))</f>
        <v/>
      </c>
      <c r="M2013" s="1113" t="str">
        <f>IF(OR($I1995="",$I1995="NSO"),"",VLOOKUP($A1990,'Result Entry'!$B$9:$EQ$108,126,0))</f>
        <v/>
      </c>
      <c r="N2013" s="1059"/>
    </row>
    <row r="2014" spans="1:14" s="114" customFormat="1" ht="18.75" customHeight="1" thickBot="1">
      <c r="A2014" s="392"/>
      <c r="B2014" s="393" t="s">
        <v>91</v>
      </c>
      <c r="C2014" s="1032"/>
      <c r="D2014" s="1033"/>
      <c r="E2014" s="1033"/>
      <c r="F2014" s="1033"/>
      <c r="G2014" s="1033"/>
      <c r="H2014" s="1034"/>
      <c r="I2014" s="1150" t="s">
        <v>71</v>
      </c>
      <c r="J2014" s="1151"/>
      <c r="K2014" s="1152">
        <f>IF(OR($I1995="",$I1995="NSO"),"",VLOOKUP($A1990,'Result Entry'!$B$9:$EQ$108,117,0))</f>
        <v>0</v>
      </c>
      <c r="L2014" s="1153" t="s">
        <v>90</v>
      </c>
      <c r="M2014" s="1154"/>
      <c r="N2014" s="1059"/>
    </row>
    <row r="2015" spans="1:14" s="114" customFormat="1" ht="18.75" customHeight="1" thickBot="1">
      <c r="A2015" s="392"/>
      <c r="B2015" s="393" t="s">
        <v>91</v>
      </c>
      <c r="C2015" s="1035" t="s">
        <v>70</v>
      </c>
      <c r="D2015" s="1036"/>
      <c r="E2015" s="1036"/>
      <c r="F2015" s="1036"/>
      <c r="G2015" s="1036"/>
      <c r="H2015" s="1037"/>
      <c r="I2015" s="1155" t="s">
        <v>72</v>
      </c>
      <c r="J2015" s="1156"/>
      <c r="K2015" s="1157">
        <f>IF(OR($I1995="",$I1995="NSO"),"",VLOOKUP($A1990,'Result Entry'!$B$9:$EQ$108,118,0))</f>
        <v>0</v>
      </c>
      <c r="L2015" s="1158" t="str">
        <f>IF(OR($I1995="",$I1995="NSO"),"",VLOOKUP($A1990,'Result Entry'!$B$9:$EQ$108,119,0))</f>
        <v/>
      </c>
      <c r="M2015" s="1159"/>
      <c r="N2015" s="1059"/>
    </row>
    <row r="2016" spans="1:14" s="114" customFormat="1" ht="18.75" customHeight="1" thickBot="1">
      <c r="A2016" s="392"/>
      <c r="B2016" s="393" t="s">
        <v>91</v>
      </c>
      <c r="C2016" s="981" t="s">
        <v>64</v>
      </c>
      <c r="D2016" s="982"/>
      <c r="E2016" s="983"/>
      <c r="F2016" s="984" t="s">
        <v>67</v>
      </c>
      <c r="G2016" s="985"/>
      <c r="H2016" s="398" t="s">
        <v>57</v>
      </c>
      <c r="I2016" s="986" t="s">
        <v>73</v>
      </c>
      <c r="J2016" s="987"/>
      <c r="K2016" s="988">
        <f>IF(OR($I1995="",$I1995="NSO"),"",VLOOKUP($A1990,'Result Entry'!$B$9:$EQ$108,127,0))</f>
        <v>0</v>
      </c>
      <c r="L2016" s="988"/>
      <c r="M2016" s="989"/>
      <c r="N2016" s="1059"/>
    </row>
    <row r="2017" spans="1:14" s="114" customFormat="1" ht="18.75" customHeight="1">
      <c r="A2017" s="392"/>
      <c r="B2017" s="393" t="s">
        <v>91</v>
      </c>
      <c r="C2017" s="1096" t="str">
        <f>'Result Entry'!$CH$3</f>
        <v>WORK EXP.</v>
      </c>
      <c r="D2017" s="1097"/>
      <c r="E2017" s="1125"/>
      <c r="F2017" s="1115" t="str">
        <f>IF(OR(C2017="",$I1995="NSO"),"",VLOOKUP($A1990,'Result Entry'!$B$9:$EQ$108,134,0))</f>
        <v>0/100</v>
      </c>
      <c r="G2017" s="1125"/>
      <c r="H2017" s="1126" t="str">
        <f>IF(OR(C2017="",$I1995="NSO"),"",VLOOKUP($A1990,'Result Entry'!$B$9:$EQ$108,92,0))</f>
        <v/>
      </c>
      <c r="I2017" s="991" t="s">
        <v>93</v>
      </c>
      <c r="J2017" s="992"/>
      <c r="K2017" s="993">
        <f>'Result Entry'!$U$2</f>
        <v>45070</v>
      </c>
      <c r="L2017" s="994"/>
      <c r="M2017" s="995"/>
      <c r="N2017" s="1059"/>
    </row>
    <row r="2018" spans="1:14" s="114" customFormat="1" ht="18.75" customHeight="1">
      <c r="A2018" s="392"/>
      <c r="B2018" s="393" t="s">
        <v>91</v>
      </c>
      <c r="C2018" s="1096" t="str">
        <f>'Result Entry'!$CP$3</f>
        <v>ART EDU.</v>
      </c>
      <c r="D2018" s="1097"/>
      <c r="E2018" s="1125"/>
      <c r="F2018" s="1115" t="str">
        <f>IF(OR(C2018="",$I1995="NSO"),"",VLOOKUP($A1990,'Result Entry'!$B$9:$EQ$108,138,0))</f>
        <v>0/100</v>
      </c>
      <c r="G2018" s="1125"/>
      <c r="H2018" s="1127" t="str">
        <f>IF(OR(C2018="",$I1995="NSO"),"",VLOOKUP($A1990,'Result Entry'!$B$9:$EQ$108,100,0))</f>
        <v/>
      </c>
      <c r="I2018" s="996"/>
      <c r="J2018" s="997"/>
      <c r="K2018" s="997"/>
      <c r="L2018" s="997"/>
      <c r="M2018" s="998"/>
      <c r="N2018" s="1059"/>
    </row>
    <row r="2019" spans="1:14" s="114" customFormat="1" ht="18.75" customHeight="1">
      <c r="A2019" s="392"/>
      <c r="B2019" s="393"/>
      <c r="C2019" s="1096" t="str">
        <f>'Result Entry'!$CX$3</f>
        <v>H&amp;P. EDU.</v>
      </c>
      <c r="D2019" s="1097"/>
      <c r="E2019" s="1125"/>
      <c r="F2019" s="1115" t="str">
        <f>IF(OR(C2019="",$I1995="NSO"),"",VLOOKUP($A1990,'Result Entry'!$B$9:$EQ$108,142,0))</f>
        <v>0/100</v>
      </c>
      <c r="G2019" s="1125"/>
      <c r="H2019" s="1127" t="str">
        <f>IF(OR(C2019="",$I1995="NSO"),"",VLOOKUP($A1990,'Result Entry'!$B$9:$EQ$108,108,0))</f>
        <v/>
      </c>
      <c r="I2019" s="999"/>
      <c r="J2019" s="1000"/>
      <c r="K2019" s="1000"/>
      <c r="L2019" s="1000"/>
      <c r="M2019" s="1001"/>
      <c r="N2019" s="1059"/>
    </row>
    <row r="2020" spans="1:14" s="114" customFormat="1" ht="23.25" customHeight="1" thickBot="1">
      <c r="A2020" s="392"/>
      <c r="B2020" s="393" t="s">
        <v>91</v>
      </c>
      <c r="C2020" s="1128">
        <f>'Result Entry'!$DF$3</f>
        <v>0</v>
      </c>
      <c r="D2020" s="1129"/>
      <c r="E2020" s="1130"/>
      <c r="F2020" s="1115" t="str">
        <f>IF(OR(C2020="",$I1995="NSO"),"",VLOOKUP($A1990,'Result Entry'!$B$9:$EQ$108,146,0))</f>
        <v>0/0</v>
      </c>
      <c r="G2020" s="1125"/>
      <c r="H2020" s="1131" t="str">
        <f>IF(OR(C2020="",$I1995="NSO"),"",VLOOKUP($A1990,'Result Entry'!$B$9:$EQ$108,116,0))</f>
        <v/>
      </c>
      <c r="I2020" s="1135" t="s">
        <v>86</v>
      </c>
      <c r="J2020" s="1136"/>
      <c r="K2020" s="1137"/>
      <c r="L2020" s="1138"/>
      <c r="M2020" s="1139"/>
      <c r="N2020" s="1059"/>
    </row>
    <row r="2021" spans="1:14" s="114" customFormat="1" ht="23.25" customHeight="1">
      <c r="A2021" s="392"/>
      <c r="B2021" s="393" t="s">
        <v>91</v>
      </c>
      <c r="C2021" s="1005" t="s">
        <v>74</v>
      </c>
      <c r="D2021" s="1006"/>
      <c r="E2021" s="1006"/>
      <c r="F2021" s="1006"/>
      <c r="G2021" s="1006"/>
      <c r="H2021" s="1007"/>
      <c r="I2021" s="1143" t="s">
        <v>184</v>
      </c>
      <c r="J2021" s="1144"/>
      <c r="K2021" s="1140"/>
      <c r="L2021" s="1141"/>
      <c r="M2021" s="1142"/>
      <c r="N2021" s="1059"/>
    </row>
    <row r="2022" spans="1:14" s="114" customFormat="1" ht="23.25" customHeight="1">
      <c r="A2022" s="392"/>
      <c r="B2022" s="393" t="s">
        <v>91</v>
      </c>
      <c r="C2022" s="399" t="s">
        <v>37</v>
      </c>
      <c r="D2022" s="1008" t="s">
        <v>80</v>
      </c>
      <c r="E2022" s="1009"/>
      <c r="F2022" s="1008" t="s">
        <v>81</v>
      </c>
      <c r="G2022" s="1010"/>
      <c r="H2022" s="1011"/>
      <c r="I2022" s="1145" t="s">
        <v>185</v>
      </c>
      <c r="J2022" s="1146"/>
      <c r="K2022" s="1002"/>
      <c r="L2022" s="1003"/>
      <c r="M2022" s="1004"/>
      <c r="N2022" s="1059"/>
    </row>
    <row r="2023" spans="1:14" s="114" customFormat="1" ht="18.75" customHeight="1">
      <c r="A2023" s="392"/>
      <c r="B2023" s="393" t="s">
        <v>91</v>
      </c>
      <c r="C2023" s="1114" t="s">
        <v>75</v>
      </c>
      <c r="D2023" s="1115" t="s">
        <v>164</v>
      </c>
      <c r="E2023" s="1116"/>
      <c r="F2023" s="1115" t="s">
        <v>82</v>
      </c>
      <c r="G2023" s="1117"/>
      <c r="H2023" s="1118"/>
      <c r="I2023" s="971" t="s">
        <v>87</v>
      </c>
      <c r="J2023" s="972"/>
      <c r="K2023" s="972"/>
      <c r="L2023" s="972"/>
      <c r="M2023" s="973"/>
      <c r="N2023" s="1059"/>
    </row>
    <row r="2024" spans="1:14" s="114" customFormat="1" ht="18.75" customHeight="1">
      <c r="A2024" s="392"/>
      <c r="B2024" s="393" t="s">
        <v>91</v>
      </c>
      <c r="C2024" s="1119" t="s">
        <v>76</v>
      </c>
      <c r="D2024" s="1115" t="s">
        <v>165</v>
      </c>
      <c r="E2024" s="1116"/>
      <c r="F2024" s="1115" t="s">
        <v>83</v>
      </c>
      <c r="G2024" s="1117"/>
      <c r="H2024" s="1118"/>
      <c r="I2024" s="974"/>
      <c r="J2024" s="975"/>
      <c r="K2024" s="975"/>
      <c r="L2024" s="975"/>
      <c r="M2024" s="976"/>
      <c r="N2024" s="1059"/>
    </row>
    <row r="2025" spans="1:14" s="114" customFormat="1" ht="18.75" customHeight="1">
      <c r="A2025" s="392"/>
      <c r="B2025" s="393" t="s">
        <v>91</v>
      </c>
      <c r="C2025" s="1119" t="s">
        <v>78</v>
      </c>
      <c r="D2025" s="1115" t="s">
        <v>166</v>
      </c>
      <c r="E2025" s="1116"/>
      <c r="F2025" s="1115" t="s">
        <v>84</v>
      </c>
      <c r="G2025" s="1117"/>
      <c r="H2025" s="1118"/>
      <c r="I2025" s="974"/>
      <c r="J2025" s="975"/>
      <c r="K2025" s="975"/>
      <c r="L2025" s="975"/>
      <c r="M2025" s="976"/>
      <c r="N2025" s="1059"/>
    </row>
    <row r="2026" spans="1:14" s="114" customFormat="1" ht="18.75" customHeight="1">
      <c r="A2026" s="392"/>
      <c r="B2026" s="393" t="s">
        <v>91</v>
      </c>
      <c r="C2026" s="1119" t="s">
        <v>77</v>
      </c>
      <c r="D2026" s="1115" t="s">
        <v>167</v>
      </c>
      <c r="E2026" s="1116"/>
      <c r="F2026" s="1115" t="s">
        <v>169</v>
      </c>
      <c r="G2026" s="1117"/>
      <c r="H2026" s="1118"/>
      <c r="I2026" s="977"/>
      <c r="J2026" s="978"/>
      <c r="K2026" s="978"/>
      <c r="L2026" s="978"/>
      <c r="M2026" s="979"/>
      <c r="N2026" s="1059"/>
    </row>
    <row r="2027" spans="1:14" s="114" customFormat="1" ht="18.75" customHeight="1" thickBot="1">
      <c r="A2027" s="392"/>
      <c r="B2027" s="400" t="s">
        <v>91</v>
      </c>
      <c r="C2027" s="1120" t="s">
        <v>79</v>
      </c>
      <c r="D2027" s="1121" t="s">
        <v>168</v>
      </c>
      <c r="E2027" s="1122"/>
      <c r="F2027" s="1121" t="s">
        <v>85</v>
      </c>
      <c r="G2027" s="1123"/>
      <c r="H2027" s="1124"/>
      <c r="I2027" s="1132" t="s">
        <v>118</v>
      </c>
      <c r="J2027" s="1133"/>
      <c r="K2027" s="1133"/>
      <c r="L2027" s="1133"/>
      <c r="M2027" s="1134"/>
      <c r="N2027" s="1059"/>
    </row>
    <row r="2028" spans="1:14" s="114" customFormat="1" ht="11.25" customHeight="1" thickBot="1">
      <c r="A2028" s="980"/>
      <c r="B2028" s="980"/>
      <c r="C2028" s="980"/>
      <c r="D2028" s="980"/>
      <c r="E2028" s="980"/>
      <c r="F2028" s="980"/>
      <c r="G2028" s="980"/>
      <c r="H2028" s="980"/>
      <c r="I2028" s="980"/>
      <c r="J2028" s="980"/>
      <c r="K2028" s="980"/>
      <c r="L2028" s="980"/>
      <c r="M2028" s="980"/>
      <c r="N2028" s="1059"/>
    </row>
    <row r="2029" spans="1:14" s="391" customFormat="1" ht="25.5" customHeight="1" thickBot="1">
      <c r="A2029" s="403">
        <f>A1990+1</f>
        <v>53</v>
      </c>
      <c r="B2029" s="1056" t="str">
        <f>B1990</f>
        <v>Department Of Sanskrit Education, Rajasthan</v>
      </c>
      <c r="C2029" s="1057"/>
      <c r="D2029" s="1057"/>
      <c r="E2029" s="1057"/>
      <c r="F2029" s="1057"/>
      <c r="G2029" s="1057"/>
      <c r="H2029" s="1057"/>
      <c r="I2029" s="1057"/>
      <c r="J2029" s="1057"/>
      <c r="K2029" s="1057"/>
      <c r="L2029" s="1057"/>
      <c r="M2029" s="1058"/>
      <c r="N2029" s="1059"/>
    </row>
    <row r="2030" spans="1:14" ht="60" customHeight="1">
      <c r="A2030" s="15"/>
      <c r="B2030" s="1060">
        <f>IF(I2034&gt;0,CONCATENATE(C2034,I2034),0)</f>
        <v>0</v>
      </c>
      <c r="C2030" s="1062"/>
      <c r="D2030" s="1064" t="str">
        <f>Master!$E$8</f>
        <v>Govt.Sr.Sec.Sch. Raimalwada</v>
      </c>
      <c r="E2030" s="1065"/>
      <c r="F2030" s="1065"/>
      <c r="G2030" s="1065"/>
      <c r="H2030" s="1065"/>
      <c r="I2030" s="1065"/>
      <c r="J2030" s="1065"/>
      <c r="K2030" s="1065"/>
      <c r="L2030" s="1065"/>
      <c r="M2030" s="1066"/>
      <c r="N2030" s="1059"/>
    </row>
    <row r="2031" spans="1:14" ht="35.25" customHeight="1" thickBot="1">
      <c r="A2031" s="15"/>
      <c r="B2031" s="1061"/>
      <c r="C2031" s="1063"/>
      <c r="D2031" s="1067" t="str">
        <f>Master!$E$11</f>
        <v>P.S.-Bapini (Jodhpur)</v>
      </c>
      <c r="E2031" s="1067"/>
      <c r="F2031" s="1067"/>
      <c r="G2031" s="1067"/>
      <c r="H2031" s="1067"/>
      <c r="I2031" s="1067"/>
      <c r="J2031" s="1067"/>
      <c r="K2031" s="1067"/>
      <c r="L2031" s="1067"/>
      <c r="M2031" s="1068"/>
      <c r="N2031" s="1059"/>
    </row>
    <row r="2032" spans="1:14" ht="31.5" customHeight="1">
      <c r="A2032" s="15"/>
      <c r="B2032" s="402"/>
      <c r="C2032" s="1069" t="s">
        <v>60</v>
      </c>
      <c r="D2032" s="1070"/>
      <c r="E2032" s="1070"/>
      <c r="F2032" s="1070"/>
      <c r="G2032" s="1070"/>
      <c r="H2032" s="1070"/>
      <c r="I2032" s="1071"/>
      <c r="J2032" s="1072" t="s">
        <v>88</v>
      </c>
      <c r="K2032" s="1072"/>
      <c r="L2032" s="1073">
        <f>Master!$E$14</f>
        <v>810000000</v>
      </c>
      <c r="M2032" s="1074"/>
      <c r="N2032" s="1059"/>
    </row>
    <row r="2033" spans="1:14" ht="18" customHeight="1" thickBot="1">
      <c r="A2033" s="15"/>
      <c r="B2033" s="188"/>
      <c r="C2033" s="1069"/>
      <c r="D2033" s="1070"/>
      <c r="E2033" s="1070"/>
      <c r="F2033" s="1070"/>
      <c r="G2033" s="1070"/>
      <c r="H2033" s="1070"/>
      <c r="I2033" s="1071"/>
      <c r="J2033" s="1075" t="s">
        <v>61</v>
      </c>
      <c r="K2033" s="1076"/>
      <c r="L2033" s="1079" t="str">
        <f>Master!$E$6</f>
        <v>2022-23</v>
      </c>
      <c r="M2033" s="1080"/>
      <c r="N2033" s="1059"/>
    </row>
    <row r="2034" spans="1:14" ht="20.25" customHeight="1" thickBot="1">
      <c r="A2034" s="15"/>
      <c r="B2034" s="188"/>
      <c r="C2034" s="1160" t="s">
        <v>119</v>
      </c>
      <c r="D2034" s="1161"/>
      <c r="E2034" s="1161"/>
      <c r="F2034" s="1161"/>
      <c r="G2034" s="1161"/>
      <c r="H2034" s="1161"/>
      <c r="I2034" s="1162">
        <f>VLOOKUP($A2029,'Result Entry'!$B$9:$F$108,5,0)</f>
        <v>0</v>
      </c>
      <c r="J2034" s="1077"/>
      <c r="K2034" s="1078"/>
      <c r="L2034" s="1081"/>
      <c r="M2034" s="1082"/>
      <c r="N2034" s="1059"/>
    </row>
    <row r="2035" spans="1:14" s="114" customFormat="1" ht="19.5" customHeight="1">
      <c r="A2035" s="392"/>
      <c r="B2035" s="393" t="s">
        <v>91</v>
      </c>
      <c r="C2035" s="1090" t="s">
        <v>21</v>
      </c>
      <c r="D2035" s="1091"/>
      <c r="E2035" s="1091"/>
      <c r="F2035" s="1092"/>
      <c r="G2035" s="1093" t="s">
        <v>1</v>
      </c>
      <c r="H2035" s="1094">
        <f>VLOOKUP($A2029,'Result Entry'!$B$9:$EQ$108,3,0)</f>
        <v>0</v>
      </c>
      <c r="I2035" s="1094"/>
      <c r="J2035" s="1094"/>
      <c r="K2035" s="1094"/>
      <c r="L2035" s="1094"/>
      <c r="M2035" s="1095"/>
      <c r="N2035" s="1059"/>
    </row>
    <row r="2036" spans="1:14" s="114" customFormat="1" ht="19.5" customHeight="1">
      <c r="A2036" s="392"/>
      <c r="B2036" s="393" t="s">
        <v>91</v>
      </c>
      <c r="C2036" s="1096" t="s">
        <v>23</v>
      </c>
      <c r="D2036" s="1097"/>
      <c r="E2036" s="1097"/>
      <c r="F2036" s="1098"/>
      <c r="G2036" s="1099" t="s">
        <v>1</v>
      </c>
      <c r="H2036" s="1100">
        <f>VLOOKUP($A2029,'Result Entry'!$B$9:$EQ$108,6,0)</f>
        <v>0</v>
      </c>
      <c r="I2036" s="1100"/>
      <c r="J2036" s="1100"/>
      <c r="K2036" s="1100"/>
      <c r="L2036" s="1100"/>
      <c r="M2036" s="1101"/>
      <c r="N2036" s="1059"/>
    </row>
    <row r="2037" spans="1:14" s="114" customFormat="1" ht="19.5" customHeight="1">
      <c r="A2037" s="392"/>
      <c r="B2037" s="393" t="s">
        <v>91</v>
      </c>
      <c r="C2037" s="1096" t="s">
        <v>24</v>
      </c>
      <c r="D2037" s="1097"/>
      <c r="E2037" s="1097"/>
      <c r="F2037" s="1098"/>
      <c r="G2037" s="1099" t="s">
        <v>1</v>
      </c>
      <c r="H2037" s="1100">
        <f>VLOOKUP($A2029,'Result Entry'!$B$9:$EQ$108,7,0)</f>
        <v>0</v>
      </c>
      <c r="I2037" s="1100"/>
      <c r="J2037" s="1100"/>
      <c r="K2037" s="1100"/>
      <c r="L2037" s="1100"/>
      <c r="M2037" s="1101"/>
      <c r="N2037" s="1059"/>
    </row>
    <row r="2038" spans="1:14" s="114" customFormat="1" ht="19.5" customHeight="1">
      <c r="A2038" s="392"/>
      <c r="B2038" s="393" t="s">
        <v>91</v>
      </c>
      <c r="C2038" s="1096" t="s">
        <v>62</v>
      </c>
      <c r="D2038" s="1097"/>
      <c r="E2038" s="1097"/>
      <c r="F2038" s="1098"/>
      <c r="G2038" s="1099" t="s">
        <v>1</v>
      </c>
      <c r="H2038" s="1100">
        <f>VLOOKUP($A2029,'Result Entry'!$B$9:$EQ$108,8,0)</f>
        <v>0</v>
      </c>
      <c r="I2038" s="1100"/>
      <c r="J2038" s="1100"/>
      <c r="K2038" s="1100"/>
      <c r="L2038" s="1100"/>
      <c r="M2038" s="1101"/>
      <c r="N2038" s="1059"/>
    </row>
    <row r="2039" spans="1:14" s="114" customFormat="1" ht="19.5" customHeight="1">
      <c r="A2039" s="392"/>
      <c r="B2039" s="393" t="s">
        <v>91</v>
      </c>
      <c r="C2039" s="1096" t="s">
        <v>63</v>
      </c>
      <c r="D2039" s="1097"/>
      <c r="E2039" s="1097"/>
      <c r="F2039" s="1098"/>
      <c r="G2039" s="1099" t="s">
        <v>1</v>
      </c>
      <c r="H2039" s="1102" t="str">
        <f>CONCATENATE('Result Entry'!$F$4,'Result Entry'!$I$4)</f>
        <v>2(A)</v>
      </c>
      <c r="I2039" s="1100"/>
      <c r="J2039" s="1100"/>
      <c r="K2039" s="1100"/>
      <c r="L2039" s="1100"/>
      <c r="M2039" s="1101"/>
      <c r="N2039" s="1059"/>
    </row>
    <row r="2040" spans="1:14" s="114" customFormat="1" ht="19.5" customHeight="1" thickBot="1">
      <c r="A2040" s="392"/>
      <c r="B2040" s="393" t="s">
        <v>91</v>
      </c>
      <c r="C2040" s="1103" t="s">
        <v>26</v>
      </c>
      <c r="D2040" s="1104"/>
      <c r="E2040" s="1104"/>
      <c r="F2040" s="1105"/>
      <c r="G2040" s="1106" t="s">
        <v>1</v>
      </c>
      <c r="H2040" s="1107">
        <f>VLOOKUP($A2029,'Result Entry'!$B$9:$EQ$108,9,0)</f>
        <v>0</v>
      </c>
      <c r="I2040" s="1107"/>
      <c r="J2040" s="1107"/>
      <c r="K2040" s="1107"/>
      <c r="L2040" s="1107"/>
      <c r="M2040" s="1108"/>
      <c r="N2040" s="1059"/>
    </row>
    <row r="2041" spans="1:14" s="114" customFormat="1" ht="37.5" customHeight="1">
      <c r="A2041" s="392"/>
      <c r="B2041" s="394" t="s">
        <v>91</v>
      </c>
      <c r="C2041" s="1005" t="s">
        <v>64</v>
      </c>
      <c r="D2041" s="1038"/>
      <c r="E2041" s="498" t="str">
        <f>'Result Entry'!$K$6</f>
        <v>First Test</v>
      </c>
      <c r="F2041" s="499" t="str">
        <f>'Result Entry'!$L$6</f>
        <v>Second Test</v>
      </c>
      <c r="G2041" s="499" t="str">
        <f>'Result Entry'!$M$6</f>
        <v>Third Test</v>
      </c>
      <c r="H2041" s="1083" t="s">
        <v>65</v>
      </c>
      <c r="I2041" s="1085" t="s">
        <v>183</v>
      </c>
      <c r="J2041" s="493" t="s">
        <v>32</v>
      </c>
      <c r="K2041" s="1039" t="s">
        <v>112</v>
      </c>
      <c r="L2041" s="1040"/>
      <c r="M2041" s="1084" t="s">
        <v>113</v>
      </c>
      <c r="N2041" s="1059"/>
    </row>
    <row r="2042" spans="1:14" s="114" customFormat="1" ht="22.5" customHeight="1" thickBot="1">
      <c r="A2042" s="392"/>
      <c r="B2042" s="394" t="s">
        <v>91</v>
      </c>
      <c r="C2042" s="1041" t="s">
        <v>66</v>
      </c>
      <c r="D2042" s="1042"/>
      <c r="E2042" s="504">
        <f>'Result Entry'!$K$7</f>
        <v>10</v>
      </c>
      <c r="F2042" s="505">
        <f>'Result Entry'!$L$7</f>
        <v>10</v>
      </c>
      <c r="G2042" s="545">
        <f>'Result Entry'!$M$7</f>
        <v>10</v>
      </c>
      <c r="H2042" s="506">
        <f>'Result Entry'!$R$7</f>
        <v>70</v>
      </c>
      <c r="I2042" s="507">
        <f>SUM(E2042:H2042)</f>
        <v>100</v>
      </c>
      <c r="J2042" s="508">
        <f>'Result Entry'!$V$7</f>
        <v>100</v>
      </c>
      <c r="K2042" s="1043">
        <f>I2042+J2042</f>
        <v>200</v>
      </c>
      <c r="L2042" s="1044"/>
      <c r="M2042" s="1086" t="s">
        <v>36</v>
      </c>
      <c r="N2042" s="1059"/>
    </row>
    <row r="2043" spans="1:14" s="114" customFormat="1" ht="22.5" customHeight="1">
      <c r="A2043" s="392"/>
      <c r="B2043" s="394" t="s">
        <v>91</v>
      </c>
      <c r="C2043" s="1045" t="str">
        <f>'Result Entry'!$K$3</f>
        <v>Hindi</v>
      </c>
      <c r="D2043" s="1046"/>
      <c r="E2043" s="500">
        <f>IF(OR(C2043="",$I2034="NSO"),"",VLOOKUP($A2029,'Result Entry'!$B$9:$EQ$108,10,0))</f>
        <v>0</v>
      </c>
      <c r="F2043" s="501">
        <f>IF(OR(C2043="",$I2034="NSO"),"",VLOOKUP($A2029,'Result Entry'!$B$9:$EQ$108,11,0))</f>
        <v>0</v>
      </c>
      <c r="G2043" s="544">
        <f>IF(OR(C2043="",$I2034="NSO"),"",VLOOKUP($A2029,'Result Entry'!$B$9:$EQ$108,12,0))</f>
        <v>0</v>
      </c>
      <c r="H2043" s="494">
        <f>IF(OR(C2043="",$I2034="NSO"),"",VLOOKUP($A2029,'Result Entry'!$B$9:$EQ$108,17,0))</f>
        <v>0</v>
      </c>
      <c r="I2043" s="395">
        <f t="shared" ref="I2043:I2047" si="156">SUM(E2043:H2043)</f>
        <v>0</v>
      </c>
      <c r="J2043" s="495">
        <f>IF(OR(C2043="",$I2034="NSO"),"",VLOOKUP($A2029,'Result Entry'!$B$9:$EQ$108,21,0))</f>
        <v>0</v>
      </c>
      <c r="K2043" s="1047">
        <f>SUM(I2043,J2043)</f>
        <v>0</v>
      </c>
      <c r="L2043" s="1048"/>
      <c r="M2043" s="396" t="str">
        <f>IF(OR(C2043="",$I2034="NSO"),"",VLOOKUP($A2029,'Result Entry'!$B$9:$EQ$108,24,0))</f>
        <v/>
      </c>
      <c r="N2043" s="1059"/>
    </row>
    <row r="2044" spans="1:14" s="114" customFormat="1" ht="22.5" customHeight="1">
      <c r="A2044" s="392"/>
      <c r="B2044" s="394" t="s">
        <v>91</v>
      </c>
      <c r="C2044" s="990" t="str">
        <f>'Result Entry'!$Z$3</f>
        <v>Mathematics</v>
      </c>
      <c r="D2044" s="1049"/>
      <c r="E2044" s="502">
        <f>IF(OR(C2044="",$I2034="NSO"),"",VLOOKUP($A2029,'Result Entry'!$B$9:$EQ$108,25,0))</f>
        <v>0</v>
      </c>
      <c r="F2044" s="503">
        <f>IF(OR(C2044="",$I2034="NSO"),"",VLOOKUP($A2029,'Result Entry'!$B$9:$EQ$108,26,0))</f>
        <v>0</v>
      </c>
      <c r="G2044" s="542">
        <f>IF(OR(C2044="",$I2034="NSO"),"",VLOOKUP($A2029,'Result Entry'!$B$9:$EQ$108,27,0))</f>
        <v>0</v>
      </c>
      <c r="H2044" s="494">
        <f>IF(OR(C2044="",$I2034="NSO"),"",VLOOKUP($A2029,'Result Entry'!$B$9:$EQ$108,32,0))</f>
        <v>0</v>
      </c>
      <c r="I2044" s="395">
        <f t="shared" si="156"/>
        <v>0</v>
      </c>
      <c r="J2044" s="495">
        <f>IF(OR(C2044="",$I2034="NSO"),"",VLOOKUP($A2029,'Result Entry'!$B$9:$EQ$108,36,0))</f>
        <v>0</v>
      </c>
      <c r="K2044" s="1050">
        <f t="shared" ref="K2044:K2049" si="157">SUM(I2044,J2044)</f>
        <v>0</v>
      </c>
      <c r="L2044" s="1051"/>
      <c r="M2044" s="396" t="str">
        <f>IF(OR(C2044="",$I2034="NSO"),"",VLOOKUP($A2029,'Result Entry'!$B$9:$EQ$108,39,0))</f>
        <v/>
      </c>
      <c r="N2044" s="1059"/>
    </row>
    <row r="2045" spans="1:14" s="114" customFormat="1" ht="22.5" customHeight="1" thickBot="1">
      <c r="A2045" s="392"/>
      <c r="B2045" s="394" t="s">
        <v>91</v>
      </c>
      <c r="C2045" s="1052" t="str">
        <f>'Result Entry'!$BD$3</f>
        <v>Env. Study</v>
      </c>
      <c r="D2045" s="1053"/>
      <c r="E2045" s="509">
        <f>IF(OR(C2045="",$I2034="NSO"),"",VLOOKUP($A2029,'Result Entry'!$B$9:$EQ$108,55,0))</f>
        <v>0</v>
      </c>
      <c r="F2045" s="510">
        <f>IF(OR(C2045="",$I2034="NSO"),"",VLOOKUP($A2029,'Result Entry'!$B$9:$EQ$108,56,0))</f>
        <v>0</v>
      </c>
      <c r="G2045" s="511">
        <f>IF(OR(C2045="",$I2034="NSO"),"",VLOOKUP($A2029,'Result Entry'!$B$9:$EQ$108,57,0))</f>
        <v>0</v>
      </c>
      <c r="H2045" s="512">
        <f>IF(OR(C2043="",$I2034="NSO"),"",VLOOKUP($A2029,'Result Entry'!$B$9:$EQ$108,62,0))</f>
        <v>0</v>
      </c>
      <c r="I2045" s="513">
        <f t="shared" si="156"/>
        <v>0</v>
      </c>
      <c r="J2045" s="514">
        <f>IF(OR(C2044="",$I2034="NSO"),"",VLOOKUP($A2029,'Result Entry'!$B$9:$EQ$108,66,0))</f>
        <v>0</v>
      </c>
      <c r="K2045" s="1054">
        <f t="shared" si="157"/>
        <v>0</v>
      </c>
      <c r="L2045" s="1055"/>
      <c r="M2045" s="515" t="str">
        <f>IF(OR(C2044="",$I2034="NSO"),"",VLOOKUP($A2029,'Result Entry'!$B$9:$EQ$108,69,0))</f>
        <v/>
      </c>
      <c r="N2045" s="1059"/>
    </row>
    <row r="2046" spans="1:14" s="114" customFormat="1" ht="22.5" customHeight="1">
      <c r="A2046" s="392"/>
      <c r="B2046" s="394" t="s">
        <v>91</v>
      </c>
      <c r="C2046" s="1016" t="s">
        <v>66</v>
      </c>
      <c r="D2046" s="1017"/>
      <c r="E2046" s="519">
        <f>'Result Entry'!$AO$7</f>
        <v>5</v>
      </c>
      <c r="F2046" s="520">
        <f>'Result Entry'!$AP$7</f>
        <v>5</v>
      </c>
      <c r="G2046" s="541">
        <f>'Result Entry'!$AQ$7</f>
        <v>5</v>
      </c>
      <c r="H2046" s="521">
        <f>'Result Entry'!$AV$7</f>
        <v>35</v>
      </c>
      <c r="I2046" s="522">
        <f t="shared" si="156"/>
        <v>50</v>
      </c>
      <c r="J2046" s="523">
        <f>'Result Entry'!$AZ$7</f>
        <v>50</v>
      </c>
      <c r="K2046" s="1018">
        <f t="shared" si="157"/>
        <v>100</v>
      </c>
      <c r="L2046" s="1019"/>
      <c r="M2046" s="1087" t="s">
        <v>36</v>
      </c>
      <c r="N2046" s="1059"/>
    </row>
    <row r="2047" spans="1:14" s="114" customFormat="1" ht="22.5" customHeight="1" thickBot="1">
      <c r="A2047" s="392"/>
      <c r="B2047" s="394" t="s">
        <v>91</v>
      </c>
      <c r="C2047" s="1012" t="str">
        <f>'Result Entry'!$AO$3</f>
        <v>English</v>
      </c>
      <c r="D2047" s="1013"/>
      <c r="E2047" s="517">
        <f>IF(OR(C2047="",$I2034="NSO"),"",VLOOKUP($A2029,'Result Entry'!$B$9:$EQ$108,40,0))</f>
        <v>0</v>
      </c>
      <c r="F2047" s="518">
        <f>IF(OR(C2047="",$I2034="NSO"),"",VLOOKUP($A2029,'Result Entry'!$B$9:$EQ$108,41,0))</f>
        <v>0</v>
      </c>
      <c r="G2047" s="546">
        <f>IF(OR(C2047="",$I2034="NSO"),"",VLOOKUP($A2029,'Result Entry'!$B$9:$EQ$108,42,0))</f>
        <v>0</v>
      </c>
      <c r="H2047" s="401">
        <f>IF(OR(C2047="",$I2034="NSO"),"",VLOOKUP($A2029,'Result Entry'!$B$9:$EQ$108,47,0))</f>
        <v>0</v>
      </c>
      <c r="I2047" s="496">
        <f t="shared" si="156"/>
        <v>0</v>
      </c>
      <c r="J2047" s="497">
        <f>IF(OR(C2047="",$I2034="NSO"),"",VLOOKUP($A2029,'Result Entry'!$B$9:$EQ$108,51,0))</f>
        <v>0</v>
      </c>
      <c r="K2047" s="1014">
        <f t="shared" si="157"/>
        <v>0</v>
      </c>
      <c r="L2047" s="1015"/>
      <c r="M2047" s="516" t="str">
        <f>IF(OR(C2047="",$I2034="NSO"),"",VLOOKUP($A2029,'Result Entry'!$B$9:$EQ$108,54,0))</f>
        <v/>
      </c>
      <c r="N2047" s="1059"/>
    </row>
    <row r="2048" spans="1:14" s="114" customFormat="1" ht="22.5" customHeight="1">
      <c r="A2048" s="392"/>
      <c r="B2048" s="394" t="s">
        <v>91</v>
      </c>
      <c r="C2048" s="1016" t="s">
        <v>66</v>
      </c>
      <c r="D2048" s="1017"/>
      <c r="E2048" s="519">
        <f>'Result Entry'!$BS$7</f>
        <v>10</v>
      </c>
      <c r="F2048" s="520">
        <f>'Result Entry'!$BT$7</f>
        <v>10</v>
      </c>
      <c r="G2048" s="541">
        <f>'Result Entry'!$BU$7</f>
        <v>10</v>
      </c>
      <c r="H2048" s="521">
        <f>'Result Entry'!$BZ$7</f>
        <v>70</v>
      </c>
      <c r="I2048" s="522">
        <f>SUM(E2048:H2048)</f>
        <v>100</v>
      </c>
      <c r="J2048" s="523">
        <f>'Result Entry'!$CD$7</f>
        <v>100</v>
      </c>
      <c r="K2048" s="1018">
        <f t="shared" si="157"/>
        <v>200</v>
      </c>
      <c r="L2048" s="1019"/>
      <c r="M2048" s="1087" t="s">
        <v>36</v>
      </c>
      <c r="N2048" s="1059"/>
    </row>
    <row r="2049" spans="1:14" s="114" customFormat="1" ht="22.5" customHeight="1" thickBot="1">
      <c r="A2049" s="392"/>
      <c r="B2049" s="394" t="s">
        <v>91</v>
      </c>
      <c r="C2049" s="1012" t="str">
        <f>'Result Entry'!$BS$3</f>
        <v>Sanskrit/Urdu</v>
      </c>
      <c r="D2049" s="1013"/>
      <c r="E2049" s="517">
        <f>IF(OR(C2049="",$I2034="NSO"),"",VLOOKUP($A2029,'Result Entry'!$B$9:$EQ$108,70,0))</f>
        <v>0</v>
      </c>
      <c r="F2049" s="518">
        <f>IF(OR(C2049="",$I2034="NSO"),"",VLOOKUP($A2029,'Result Entry'!$B$9:$EQ$108,71,0))</f>
        <v>0</v>
      </c>
      <c r="G2049" s="546">
        <f>IF(OR(C2049="",$I2034="NSO"),"",VLOOKUP($A2029,'Result Entry'!$B$9:$EQ$108,72,0))</f>
        <v>0</v>
      </c>
      <c r="H2049" s="401">
        <f>IF(OR(C2049="",$I2034="NSO"),"",VLOOKUP($A2029,'Result Entry'!$B$9:$EQ$108,77,0))</f>
        <v>0</v>
      </c>
      <c r="I2049" s="496">
        <f t="shared" ref="I2049" si="158">SUM(E2049:H2049)</f>
        <v>0</v>
      </c>
      <c r="J2049" s="497">
        <f>IF(OR(C2049="",$I2034="NSO"),"",VLOOKUP($A2029,'Result Entry'!$B$9:$EQ$108,81,0))</f>
        <v>0</v>
      </c>
      <c r="K2049" s="1014">
        <f t="shared" si="157"/>
        <v>0</v>
      </c>
      <c r="L2049" s="1015"/>
      <c r="M2049" s="516" t="str">
        <f>IF(OR(C2049="",$I2034="NSO"),"",VLOOKUP($A2029,'Result Entry'!$B$9:$EQ$108,84,0))</f>
        <v/>
      </c>
      <c r="N2049" s="1059"/>
    </row>
    <row r="2050" spans="1:14" s="114" customFormat="1" ht="14.25" customHeight="1" thickBot="1">
      <c r="A2050" s="392"/>
      <c r="B2050" s="394" t="s">
        <v>91</v>
      </c>
      <c r="C2050" s="1020"/>
      <c r="D2050" s="1021"/>
      <c r="E2050" s="1021"/>
      <c r="F2050" s="1021"/>
      <c r="G2050" s="1021"/>
      <c r="H2050" s="1021"/>
      <c r="I2050" s="1021"/>
      <c r="J2050" s="1021"/>
      <c r="K2050" s="1021"/>
      <c r="L2050" s="1021"/>
      <c r="M2050" s="1022"/>
      <c r="N2050" s="1059"/>
    </row>
    <row r="2051" spans="1:14" s="114" customFormat="1" ht="39" customHeight="1">
      <c r="A2051" s="392"/>
      <c r="B2051" s="394" t="s">
        <v>91</v>
      </c>
      <c r="C2051" s="1023" t="s">
        <v>114</v>
      </c>
      <c r="D2051" s="1024"/>
      <c r="E2051" s="1025"/>
      <c r="F2051" s="1029" t="s">
        <v>115</v>
      </c>
      <c r="G2051" s="1029"/>
      <c r="H2051" s="1030" t="s">
        <v>116</v>
      </c>
      <c r="I2051" s="1031"/>
      <c r="J2051" s="397" t="s">
        <v>51</v>
      </c>
      <c r="K2051" s="524" t="s">
        <v>117</v>
      </c>
      <c r="L2051" s="543" t="s">
        <v>49</v>
      </c>
      <c r="M2051" s="1089" t="s">
        <v>53</v>
      </c>
      <c r="N2051" s="1059"/>
    </row>
    <row r="2052" spans="1:14" s="114" customFormat="1" ht="18.75" customHeight="1" thickBot="1">
      <c r="A2052" s="392"/>
      <c r="B2052" s="394" t="s">
        <v>91</v>
      </c>
      <c r="C2052" s="1026"/>
      <c r="D2052" s="1027"/>
      <c r="E2052" s="1028"/>
      <c r="F2052" s="1109">
        <f>IF(OR($I2034="",$I2034="NSO"),"",VLOOKUP($A2029,'Result Entry'!$B$9:$EQ$108,120,0))</f>
        <v>900</v>
      </c>
      <c r="G2052" s="1110"/>
      <c r="H2052" s="1109">
        <f>IF(OR($I2034="",$I2034="NSO"),"",VLOOKUP($A2029,'Result Entry'!$B$9:$EQ$108,121,0))</f>
        <v>0</v>
      </c>
      <c r="I2052" s="1110"/>
      <c r="J2052" s="1111">
        <f>IF(OR($I2034="",$I2034="NSO"),"",VLOOKUP($A2029,'Result Entry'!$B$9:$EQ$108,122,0))</f>
        <v>0</v>
      </c>
      <c r="K2052" s="1112" t="str">
        <f>IF(OR($I2034="",$I2034="NSO"),"",VLOOKUP($A2029,'Result Entry'!$B$9:$EQ$108,123,0))</f>
        <v/>
      </c>
      <c r="L2052" s="1088" t="str">
        <f>IF(OR($I2034="",$I2034="NSO"),"",VLOOKUP($A2029,'Result Entry'!$B$9:$EQ$108,124,0))</f>
        <v/>
      </c>
      <c r="M2052" s="1113" t="str">
        <f>IF(OR($I2034="",$I2034="NSO"),"",VLOOKUP($A2029,'Result Entry'!$B$9:$EQ$108,126,0))</f>
        <v/>
      </c>
      <c r="N2052" s="1059"/>
    </row>
    <row r="2053" spans="1:14" s="114" customFormat="1" ht="18.75" customHeight="1" thickBot="1">
      <c r="A2053" s="392"/>
      <c r="B2053" s="393" t="s">
        <v>91</v>
      </c>
      <c r="C2053" s="1032"/>
      <c r="D2053" s="1033"/>
      <c r="E2053" s="1033"/>
      <c r="F2053" s="1033"/>
      <c r="G2053" s="1033"/>
      <c r="H2053" s="1034"/>
      <c r="I2053" s="1150" t="s">
        <v>71</v>
      </c>
      <c r="J2053" s="1151"/>
      <c r="K2053" s="1152">
        <f>IF(OR($I2034="",$I2034="NSO"),"",VLOOKUP($A2029,'Result Entry'!$B$9:$EQ$108,117,0))</f>
        <v>0</v>
      </c>
      <c r="L2053" s="1153" t="s">
        <v>90</v>
      </c>
      <c r="M2053" s="1154"/>
      <c r="N2053" s="1059"/>
    </row>
    <row r="2054" spans="1:14" s="114" customFormat="1" ht="18.75" customHeight="1" thickBot="1">
      <c r="A2054" s="392"/>
      <c r="B2054" s="393" t="s">
        <v>91</v>
      </c>
      <c r="C2054" s="1035" t="s">
        <v>70</v>
      </c>
      <c r="D2054" s="1036"/>
      <c r="E2054" s="1036"/>
      <c r="F2054" s="1036"/>
      <c r="G2054" s="1036"/>
      <c r="H2054" s="1037"/>
      <c r="I2054" s="1155" t="s">
        <v>72</v>
      </c>
      <c r="J2054" s="1156"/>
      <c r="K2054" s="1157">
        <f>IF(OR($I2034="",$I2034="NSO"),"",VLOOKUP($A2029,'Result Entry'!$B$9:$EQ$108,118,0))</f>
        <v>0</v>
      </c>
      <c r="L2054" s="1158" t="str">
        <f>IF(OR($I2034="",$I2034="NSO"),"",VLOOKUP($A2029,'Result Entry'!$B$9:$EQ$108,119,0))</f>
        <v/>
      </c>
      <c r="M2054" s="1159"/>
      <c r="N2054" s="1059"/>
    </row>
    <row r="2055" spans="1:14" s="114" customFormat="1" ht="18.75" customHeight="1" thickBot="1">
      <c r="A2055" s="392"/>
      <c r="B2055" s="393" t="s">
        <v>91</v>
      </c>
      <c r="C2055" s="981" t="s">
        <v>64</v>
      </c>
      <c r="D2055" s="982"/>
      <c r="E2055" s="983"/>
      <c r="F2055" s="984" t="s">
        <v>67</v>
      </c>
      <c r="G2055" s="985"/>
      <c r="H2055" s="398" t="s">
        <v>57</v>
      </c>
      <c r="I2055" s="986" t="s">
        <v>73</v>
      </c>
      <c r="J2055" s="987"/>
      <c r="K2055" s="988">
        <f>IF(OR($I2034="",$I2034="NSO"),"",VLOOKUP($A2029,'Result Entry'!$B$9:$EQ$108,127,0))</f>
        <v>0</v>
      </c>
      <c r="L2055" s="988"/>
      <c r="M2055" s="989"/>
      <c r="N2055" s="1059"/>
    </row>
    <row r="2056" spans="1:14" s="114" customFormat="1" ht="18.75" customHeight="1">
      <c r="A2056" s="392"/>
      <c r="B2056" s="393" t="s">
        <v>91</v>
      </c>
      <c r="C2056" s="1096" t="str">
        <f>'Result Entry'!$CH$3</f>
        <v>WORK EXP.</v>
      </c>
      <c r="D2056" s="1097"/>
      <c r="E2056" s="1125"/>
      <c r="F2056" s="1115" t="str">
        <f>IF(OR(C2056="",$I2034="NSO"),"",VLOOKUP($A2029,'Result Entry'!$B$9:$EQ$108,134,0))</f>
        <v>0/100</v>
      </c>
      <c r="G2056" s="1125"/>
      <c r="H2056" s="1126" t="str">
        <f>IF(OR(C2056="",$I2034="NSO"),"",VLOOKUP($A2029,'Result Entry'!$B$9:$EQ$108,92,0))</f>
        <v/>
      </c>
      <c r="I2056" s="991" t="s">
        <v>93</v>
      </c>
      <c r="J2056" s="992"/>
      <c r="K2056" s="993">
        <f>'Result Entry'!$U$2</f>
        <v>45070</v>
      </c>
      <c r="L2056" s="994"/>
      <c r="M2056" s="995"/>
      <c r="N2056" s="1059"/>
    </row>
    <row r="2057" spans="1:14" s="114" customFormat="1" ht="18.75" customHeight="1">
      <c r="A2057" s="392"/>
      <c r="B2057" s="393" t="s">
        <v>91</v>
      </c>
      <c r="C2057" s="1096" t="str">
        <f>'Result Entry'!$CP$3</f>
        <v>ART EDU.</v>
      </c>
      <c r="D2057" s="1097"/>
      <c r="E2057" s="1125"/>
      <c r="F2057" s="1115" t="str">
        <f>IF(OR(C2057="",$I2034="NSO"),"",VLOOKUP($A2029,'Result Entry'!$B$9:$EQ$108,138,0))</f>
        <v>0/100</v>
      </c>
      <c r="G2057" s="1125"/>
      <c r="H2057" s="1127" t="str">
        <f>IF(OR(C2057="",$I2034="NSO"),"",VLOOKUP($A2029,'Result Entry'!$B$9:$EQ$108,100,0))</f>
        <v/>
      </c>
      <c r="I2057" s="996"/>
      <c r="J2057" s="997"/>
      <c r="K2057" s="997"/>
      <c r="L2057" s="997"/>
      <c r="M2057" s="998"/>
      <c r="N2057" s="1059"/>
    </row>
    <row r="2058" spans="1:14" s="114" customFormat="1" ht="18.75" customHeight="1">
      <c r="A2058" s="392"/>
      <c r="B2058" s="393"/>
      <c r="C2058" s="1096" t="str">
        <f>'Result Entry'!$CX$3</f>
        <v>H&amp;P. EDU.</v>
      </c>
      <c r="D2058" s="1097"/>
      <c r="E2058" s="1125"/>
      <c r="F2058" s="1115" t="str">
        <f>IF(OR(C2058="",$I2034="NSO"),"",VLOOKUP($A2029,'Result Entry'!$B$9:$EQ$108,142,0))</f>
        <v>0/100</v>
      </c>
      <c r="G2058" s="1125"/>
      <c r="H2058" s="1127" t="str">
        <f>IF(OR(C2058="",$I2034="NSO"),"",VLOOKUP($A2029,'Result Entry'!$B$9:$EQ$108,108,0))</f>
        <v/>
      </c>
      <c r="I2058" s="999"/>
      <c r="J2058" s="1000"/>
      <c r="K2058" s="1000"/>
      <c r="L2058" s="1000"/>
      <c r="M2058" s="1001"/>
      <c r="N2058" s="1059"/>
    </row>
    <row r="2059" spans="1:14" s="114" customFormat="1" ht="23.25" customHeight="1" thickBot="1">
      <c r="A2059" s="392"/>
      <c r="B2059" s="393" t="s">
        <v>91</v>
      </c>
      <c r="C2059" s="1128">
        <f>'Result Entry'!$DF$3</f>
        <v>0</v>
      </c>
      <c r="D2059" s="1129"/>
      <c r="E2059" s="1130"/>
      <c r="F2059" s="1115" t="str">
        <f>IF(OR(C2059="",$I2034="NSO"),"",VLOOKUP($A2029,'Result Entry'!$B$9:$EQ$108,146,0))</f>
        <v>0/0</v>
      </c>
      <c r="G2059" s="1125"/>
      <c r="H2059" s="1131" t="str">
        <f>IF(OR(C2059="",$I2034="NSO"),"",VLOOKUP($A2029,'Result Entry'!$B$9:$EQ$108,116,0))</f>
        <v/>
      </c>
      <c r="I2059" s="1135" t="s">
        <v>86</v>
      </c>
      <c r="J2059" s="1136"/>
      <c r="K2059" s="1137"/>
      <c r="L2059" s="1138"/>
      <c r="M2059" s="1139"/>
      <c r="N2059" s="1059"/>
    </row>
    <row r="2060" spans="1:14" s="114" customFormat="1" ht="23.25" customHeight="1">
      <c r="A2060" s="392"/>
      <c r="B2060" s="393" t="s">
        <v>91</v>
      </c>
      <c r="C2060" s="1005" t="s">
        <v>74</v>
      </c>
      <c r="D2060" s="1006"/>
      <c r="E2060" s="1006"/>
      <c r="F2060" s="1006"/>
      <c r="G2060" s="1006"/>
      <c r="H2060" s="1007"/>
      <c r="I2060" s="1143" t="s">
        <v>184</v>
      </c>
      <c r="J2060" s="1144"/>
      <c r="K2060" s="1140"/>
      <c r="L2060" s="1141"/>
      <c r="M2060" s="1142"/>
      <c r="N2060" s="1059"/>
    </row>
    <row r="2061" spans="1:14" s="114" customFormat="1" ht="23.25" customHeight="1">
      <c r="A2061" s="392"/>
      <c r="B2061" s="393" t="s">
        <v>91</v>
      </c>
      <c r="C2061" s="399" t="s">
        <v>37</v>
      </c>
      <c r="D2061" s="1008" t="s">
        <v>80</v>
      </c>
      <c r="E2061" s="1009"/>
      <c r="F2061" s="1008" t="s">
        <v>81</v>
      </c>
      <c r="G2061" s="1010"/>
      <c r="H2061" s="1011"/>
      <c r="I2061" s="1145" t="s">
        <v>185</v>
      </c>
      <c r="J2061" s="1146"/>
      <c r="K2061" s="1002"/>
      <c r="L2061" s="1003"/>
      <c r="M2061" s="1004"/>
      <c r="N2061" s="1059"/>
    </row>
    <row r="2062" spans="1:14" s="114" customFormat="1" ht="18.75" customHeight="1">
      <c r="A2062" s="392"/>
      <c r="B2062" s="393" t="s">
        <v>91</v>
      </c>
      <c r="C2062" s="1114" t="s">
        <v>75</v>
      </c>
      <c r="D2062" s="1115" t="s">
        <v>164</v>
      </c>
      <c r="E2062" s="1116"/>
      <c r="F2062" s="1115" t="s">
        <v>82</v>
      </c>
      <c r="G2062" s="1117"/>
      <c r="H2062" s="1118"/>
      <c r="I2062" s="971" t="s">
        <v>87</v>
      </c>
      <c r="J2062" s="972"/>
      <c r="K2062" s="972"/>
      <c r="L2062" s="972"/>
      <c r="M2062" s="973"/>
      <c r="N2062" s="1059"/>
    </row>
    <row r="2063" spans="1:14" s="114" customFormat="1" ht="18.75" customHeight="1">
      <c r="A2063" s="392"/>
      <c r="B2063" s="393" t="s">
        <v>91</v>
      </c>
      <c r="C2063" s="1119" t="s">
        <v>76</v>
      </c>
      <c r="D2063" s="1115" t="s">
        <v>165</v>
      </c>
      <c r="E2063" s="1116"/>
      <c r="F2063" s="1115" t="s">
        <v>83</v>
      </c>
      <c r="G2063" s="1117"/>
      <c r="H2063" s="1118"/>
      <c r="I2063" s="974"/>
      <c r="J2063" s="975"/>
      <c r="K2063" s="975"/>
      <c r="L2063" s="975"/>
      <c r="M2063" s="976"/>
      <c r="N2063" s="1059"/>
    </row>
    <row r="2064" spans="1:14" s="114" customFormat="1" ht="18.75" customHeight="1">
      <c r="A2064" s="392"/>
      <c r="B2064" s="393" t="s">
        <v>91</v>
      </c>
      <c r="C2064" s="1119" t="s">
        <v>78</v>
      </c>
      <c r="D2064" s="1115" t="s">
        <v>166</v>
      </c>
      <c r="E2064" s="1116"/>
      <c r="F2064" s="1115" t="s">
        <v>84</v>
      </c>
      <c r="G2064" s="1117"/>
      <c r="H2064" s="1118"/>
      <c r="I2064" s="974"/>
      <c r="J2064" s="975"/>
      <c r="K2064" s="975"/>
      <c r="L2064" s="975"/>
      <c r="M2064" s="976"/>
      <c r="N2064" s="1059"/>
    </row>
    <row r="2065" spans="1:14" s="114" customFormat="1" ht="18.75" customHeight="1">
      <c r="A2065" s="392"/>
      <c r="B2065" s="393" t="s">
        <v>91</v>
      </c>
      <c r="C2065" s="1119" t="s">
        <v>77</v>
      </c>
      <c r="D2065" s="1115" t="s">
        <v>167</v>
      </c>
      <c r="E2065" s="1116"/>
      <c r="F2065" s="1115" t="s">
        <v>169</v>
      </c>
      <c r="G2065" s="1117"/>
      <c r="H2065" s="1118"/>
      <c r="I2065" s="977"/>
      <c r="J2065" s="978"/>
      <c r="K2065" s="978"/>
      <c r="L2065" s="978"/>
      <c r="M2065" s="979"/>
      <c r="N2065" s="1059"/>
    </row>
    <row r="2066" spans="1:14" s="114" customFormat="1" ht="18.75" customHeight="1" thickBot="1">
      <c r="A2066" s="392"/>
      <c r="B2066" s="400" t="s">
        <v>91</v>
      </c>
      <c r="C2066" s="1120" t="s">
        <v>79</v>
      </c>
      <c r="D2066" s="1121" t="s">
        <v>168</v>
      </c>
      <c r="E2066" s="1122"/>
      <c r="F2066" s="1121" t="s">
        <v>85</v>
      </c>
      <c r="G2066" s="1123"/>
      <c r="H2066" s="1124"/>
      <c r="I2066" s="1132" t="s">
        <v>118</v>
      </c>
      <c r="J2066" s="1133"/>
      <c r="K2066" s="1133"/>
      <c r="L2066" s="1133"/>
      <c r="M2066" s="1134"/>
      <c r="N2066" s="1059"/>
    </row>
    <row r="2067" spans="1:14" s="114" customFormat="1" ht="11.25" customHeight="1" thickBot="1">
      <c r="A2067" s="980"/>
      <c r="B2067" s="980"/>
      <c r="C2067" s="980"/>
      <c r="D2067" s="980"/>
      <c r="E2067" s="980"/>
      <c r="F2067" s="980"/>
      <c r="G2067" s="980"/>
      <c r="H2067" s="980"/>
      <c r="I2067" s="980"/>
      <c r="J2067" s="980"/>
      <c r="K2067" s="980"/>
      <c r="L2067" s="980"/>
      <c r="M2067" s="980"/>
      <c r="N2067" s="1059"/>
    </row>
    <row r="2068" spans="1:14" s="391" customFormat="1" ht="25.5" customHeight="1" thickBot="1">
      <c r="A2068" s="403">
        <f>A2029+1</f>
        <v>54</v>
      </c>
      <c r="B2068" s="1056" t="str">
        <f>B2029</f>
        <v>Department Of Sanskrit Education, Rajasthan</v>
      </c>
      <c r="C2068" s="1057"/>
      <c r="D2068" s="1057"/>
      <c r="E2068" s="1057"/>
      <c r="F2068" s="1057"/>
      <c r="G2068" s="1057"/>
      <c r="H2068" s="1057"/>
      <c r="I2068" s="1057"/>
      <c r="J2068" s="1057"/>
      <c r="K2068" s="1057"/>
      <c r="L2068" s="1057"/>
      <c r="M2068" s="1058"/>
      <c r="N2068" s="1059"/>
    </row>
    <row r="2069" spans="1:14" ht="60" customHeight="1">
      <c r="A2069" s="15"/>
      <c r="B2069" s="1060">
        <f>IF(I2073&gt;0,CONCATENATE(C2073,I2073),0)</f>
        <v>0</v>
      </c>
      <c r="C2069" s="1062"/>
      <c r="D2069" s="1064" t="str">
        <f>Master!$E$8</f>
        <v>Govt.Sr.Sec.Sch. Raimalwada</v>
      </c>
      <c r="E2069" s="1065"/>
      <c r="F2069" s="1065"/>
      <c r="G2069" s="1065"/>
      <c r="H2069" s="1065"/>
      <c r="I2069" s="1065"/>
      <c r="J2069" s="1065"/>
      <c r="K2069" s="1065"/>
      <c r="L2069" s="1065"/>
      <c r="M2069" s="1066"/>
      <c r="N2069" s="1059"/>
    </row>
    <row r="2070" spans="1:14" ht="35.25" customHeight="1" thickBot="1">
      <c r="A2070" s="15"/>
      <c r="B2070" s="1061"/>
      <c r="C2070" s="1063"/>
      <c r="D2070" s="1067" t="str">
        <f>Master!$E$11</f>
        <v>P.S.-Bapini (Jodhpur)</v>
      </c>
      <c r="E2070" s="1067"/>
      <c r="F2070" s="1067"/>
      <c r="G2070" s="1067"/>
      <c r="H2070" s="1067"/>
      <c r="I2070" s="1067"/>
      <c r="J2070" s="1067"/>
      <c r="K2070" s="1067"/>
      <c r="L2070" s="1067"/>
      <c r="M2070" s="1068"/>
      <c r="N2070" s="1059"/>
    </row>
    <row r="2071" spans="1:14" ht="31.5" customHeight="1">
      <c r="A2071" s="15"/>
      <c r="B2071" s="402"/>
      <c r="C2071" s="1069" t="s">
        <v>60</v>
      </c>
      <c r="D2071" s="1070"/>
      <c r="E2071" s="1070"/>
      <c r="F2071" s="1070"/>
      <c r="G2071" s="1070"/>
      <c r="H2071" s="1070"/>
      <c r="I2071" s="1071"/>
      <c r="J2071" s="1072" t="s">
        <v>88</v>
      </c>
      <c r="K2071" s="1072"/>
      <c r="L2071" s="1073">
        <f>Master!$E$14</f>
        <v>810000000</v>
      </c>
      <c r="M2071" s="1074"/>
      <c r="N2071" s="1059"/>
    </row>
    <row r="2072" spans="1:14" ht="18" customHeight="1" thickBot="1">
      <c r="A2072" s="15"/>
      <c r="B2072" s="188"/>
      <c r="C2072" s="1069"/>
      <c r="D2072" s="1070"/>
      <c r="E2072" s="1070"/>
      <c r="F2072" s="1070"/>
      <c r="G2072" s="1070"/>
      <c r="H2072" s="1070"/>
      <c r="I2072" s="1071"/>
      <c r="J2072" s="1075" t="s">
        <v>61</v>
      </c>
      <c r="K2072" s="1076"/>
      <c r="L2072" s="1079" t="str">
        <f>Master!$E$6</f>
        <v>2022-23</v>
      </c>
      <c r="M2072" s="1080"/>
      <c r="N2072" s="1059"/>
    </row>
    <row r="2073" spans="1:14" ht="20.25" customHeight="1" thickBot="1">
      <c r="A2073" s="15"/>
      <c r="B2073" s="188"/>
      <c r="C2073" s="1160" t="s">
        <v>119</v>
      </c>
      <c r="D2073" s="1161"/>
      <c r="E2073" s="1161"/>
      <c r="F2073" s="1161"/>
      <c r="G2073" s="1161"/>
      <c r="H2073" s="1161"/>
      <c r="I2073" s="1162">
        <f>VLOOKUP($A2068,'Result Entry'!$B$9:$F$108,5,0)</f>
        <v>0</v>
      </c>
      <c r="J2073" s="1077"/>
      <c r="K2073" s="1078"/>
      <c r="L2073" s="1081"/>
      <c r="M2073" s="1082"/>
      <c r="N2073" s="1059"/>
    </row>
    <row r="2074" spans="1:14" s="114" customFormat="1" ht="19.5" customHeight="1">
      <c r="A2074" s="392"/>
      <c r="B2074" s="393" t="s">
        <v>91</v>
      </c>
      <c r="C2074" s="1090" t="s">
        <v>21</v>
      </c>
      <c r="D2074" s="1091"/>
      <c r="E2074" s="1091"/>
      <c r="F2074" s="1092"/>
      <c r="G2074" s="1093" t="s">
        <v>1</v>
      </c>
      <c r="H2074" s="1094">
        <f>VLOOKUP($A2068,'Result Entry'!$B$9:$EQ$108,3,0)</f>
        <v>0</v>
      </c>
      <c r="I2074" s="1094"/>
      <c r="J2074" s="1094"/>
      <c r="K2074" s="1094"/>
      <c r="L2074" s="1094"/>
      <c r="M2074" s="1095"/>
      <c r="N2074" s="1059"/>
    </row>
    <row r="2075" spans="1:14" s="114" customFormat="1" ht="19.5" customHeight="1">
      <c r="A2075" s="392"/>
      <c r="B2075" s="393" t="s">
        <v>91</v>
      </c>
      <c r="C2075" s="1096" t="s">
        <v>23</v>
      </c>
      <c r="D2075" s="1097"/>
      <c r="E2075" s="1097"/>
      <c r="F2075" s="1098"/>
      <c r="G2075" s="1099" t="s">
        <v>1</v>
      </c>
      <c r="H2075" s="1100">
        <f>VLOOKUP($A2068,'Result Entry'!$B$9:$EQ$108,6,0)</f>
        <v>0</v>
      </c>
      <c r="I2075" s="1100"/>
      <c r="J2075" s="1100"/>
      <c r="K2075" s="1100"/>
      <c r="L2075" s="1100"/>
      <c r="M2075" s="1101"/>
      <c r="N2075" s="1059"/>
    </row>
    <row r="2076" spans="1:14" s="114" customFormat="1" ht="19.5" customHeight="1">
      <c r="A2076" s="392"/>
      <c r="B2076" s="393" t="s">
        <v>91</v>
      </c>
      <c r="C2076" s="1096" t="s">
        <v>24</v>
      </c>
      <c r="D2076" s="1097"/>
      <c r="E2076" s="1097"/>
      <c r="F2076" s="1098"/>
      <c r="G2076" s="1099" t="s">
        <v>1</v>
      </c>
      <c r="H2076" s="1100">
        <f>VLOOKUP($A2068,'Result Entry'!$B$9:$EQ$108,7,0)</f>
        <v>0</v>
      </c>
      <c r="I2076" s="1100"/>
      <c r="J2076" s="1100"/>
      <c r="K2076" s="1100"/>
      <c r="L2076" s="1100"/>
      <c r="M2076" s="1101"/>
      <c r="N2076" s="1059"/>
    </row>
    <row r="2077" spans="1:14" s="114" customFormat="1" ht="19.5" customHeight="1">
      <c r="A2077" s="392"/>
      <c r="B2077" s="393" t="s">
        <v>91</v>
      </c>
      <c r="C2077" s="1096" t="s">
        <v>62</v>
      </c>
      <c r="D2077" s="1097"/>
      <c r="E2077" s="1097"/>
      <c r="F2077" s="1098"/>
      <c r="G2077" s="1099" t="s">
        <v>1</v>
      </c>
      <c r="H2077" s="1100">
        <f>VLOOKUP($A2068,'Result Entry'!$B$9:$EQ$108,8,0)</f>
        <v>0</v>
      </c>
      <c r="I2077" s="1100"/>
      <c r="J2077" s="1100"/>
      <c r="K2077" s="1100"/>
      <c r="L2077" s="1100"/>
      <c r="M2077" s="1101"/>
      <c r="N2077" s="1059"/>
    </row>
    <row r="2078" spans="1:14" s="114" customFormat="1" ht="19.5" customHeight="1">
      <c r="A2078" s="392"/>
      <c r="B2078" s="393" t="s">
        <v>91</v>
      </c>
      <c r="C2078" s="1096" t="s">
        <v>63</v>
      </c>
      <c r="D2078" s="1097"/>
      <c r="E2078" s="1097"/>
      <c r="F2078" s="1098"/>
      <c r="G2078" s="1099" t="s">
        <v>1</v>
      </c>
      <c r="H2078" s="1102" t="str">
        <f>CONCATENATE('Result Entry'!$F$4,'Result Entry'!$I$4)</f>
        <v>2(A)</v>
      </c>
      <c r="I2078" s="1100"/>
      <c r="J2078" s="1100"/>
      <c r="K2078" s="1100"/>
      <c r="L2078" s="1100"/>
      <c r="M2078" s="1101"/>
      <c r="N2078" s="1059"/>
    </row>
    <row r="2079" spans="1:14" s="114" customFormat="1" ht="19.5" customHeight="1" thickBot="1">
      <c r="A2079" s="392"/>
      <c r="B2079" s="393" t="s">
        <v>91</v>
      </c>
      <c r="C2079" s="1103" t="s">
        <v>26</v>
      </c>
      <c r="D2079" s="1104"/>
      <c r="E2079" s="1104"/>
      <c r="F2079" s="1105"/>
      <c r="G2079" s="1106" t="s">
        <v>1</v>
      </c>
      <c r="H2079" s="1107">
        <f>VLOOKUP($A2068,'Result Entry'!$B$9:$EQ$108,9,0)</f>
        <v>0</v>
      </c>
      <c r="I2079" s="1107"/>
      <c r="J2079" s="1107"/>
      <c r="K2079" s="1107"/>
      <c r="L2079" s="1107"/>
      <c r="M2079" s="1108"/>
      <c r="N2079" s="1059"/>
    </row>
    <row r="2080" spans="1:14" s="114" customFormat="1" ht="37.5" customHeight="1">
      <c r="A2080" s="392"/>
      <c r="B2080" s="394" t="s">
        <v>91</v>
      </c>
      <c r="C2080" s="1005" t="s">
        <v>64</v>
      </c>
      <c r="D2080" s="1038"/>
      <c r="E2080" s="498" t="str">
        <f>'Result Entry'!$K$6</f>
        <v>First Test</v>
      </c>
      <c r="F2080" s="499" t="str">
        <f>'Result Entry'!$L$6</f>
        <v>Second Test</v>
      </c>
      <c r="G2080" s="499" t="str">
        <f>'Result Entry'!$M$6</f>
        <v>Third Test</v>
      </c>
      <c r="H2080" s="1083" t="s">
        <v>65</v>
      </c>
      <c r="I2080" s="1085" t="s">
        <v>183</v>
      </c>
      <c r="J2080" s="493" t="s">
        <v>32</v>
      </c>
      <c r="K2080" s="1039" t="s">
        <v>112</v>
      </c>
      <c r="L2080" s="1040"/>
      <c r="M2080" s="1084" t="s">
        <v>113</v>
      </c>
      <c r="N2080" s="1059"/>
    </row>
    <row r="2081" spans="1:14" s="114" customFormat="1" ht="22.5" customHeight="1" thickBot="1">
      <c r="A2081" s="392"/>
      <c r="B2081" s="394" t="s">
        <v>91</v>
      </c>
      <c r="C2081" s="1041" t="s">
        <v>66</v>
      </c>
      <c r="D2081" s="1042"/>
      <c r="E2081" s="504">
        <f>'Result Entry'!$K$7</f>
        <v>10</v>
      </c>
      <c r="F2081" s="505">
        <f>'Result Entry'!$L$7</f>
        <v>10</v>
      </c>
      <c r="G2081" s="545">
        <f>'Result Entry'!$M$7</f>
        <v>10</v>
      </c>
      <c r="H2081" s="506">
        <f>'Result Entry'!$R$7</f>
        <v>70</v>
      </c>
      <c r="I2081" s="507">
        <f>SUM(E2081:H2081)</f>
        <v>100</v>
      </c>
      <c r="J2081" s="508">
        <f>'Result Entry'!$V$7</f>
        <v>100</v>
      </c>
      <c r="K2081" s="1043">
        <f>I2081+J2081</f>
        <v>200</v>
      </c>
      <c r="L2081" s="1044"/>
      <c r="M2081" s="1086" t="s">
        <v>36</v>
      </c>
      <c r="N2081" s="1059"/>
    </row>
    <row r="2082" spans="1:14" s="114" customFormat="1" ht="22.5" customHeight="1">
      <c r="A2082" s="392"/>
      <c r="B2082" s="394" t="s">
        <v>91</v>
      </c>
      <c r="C2082" s="1045" t="str">
        <f>'Result Entry'!$K$3</f>
        <v>Hindi</v>
      </c>
      <c r="D2082" s="1046"/>
      <c r="E2082" s="500">
        <f>IF(OR(C2082="",$I2073="NSO"),"",VLOOKUP($A2068,'Result Entry'!$B$9:$EQ$108,10,0))</f>
        <v>0</v>
      </c>
      <c r="F2082" s="501">
        <f>IF(OR(C2082="",$I2073="NSO"),"",VLOOKUP($A2068,'Result Entry'!$B$9:$EQ$108,11,0))</f>
        <v>0</v>
      </c>
      <c r="G2082" s="544">
        <f>IF(OR(C2082="",$I2073="NSO"),"",VLOOKUP($A2068,'Result Entry'!$B$9:$EQ$108,12,0))</f>
        <v>0</v>
      </c>
      <c r="H2082" s="494">
        <f>IF(OR(C2082="",$I2073="NSO"),"",VLOOKUP($A2068,'Result Entry'!$B$9:$EQ$108,17,0))</f>
        <v>0</v>
      </c>
      <c r="I2082" s="395">
        <f t="shared" ref="I2082:I2086" si="159">SUM(E2082:H2082)</f>
        <v>0</v>
      </c>
      <c r="J2082" s="495">
        <f>IF(OR(C2082="",$I2073="NSO"),"",VLOOKUP($A2068,'Result Entry'!$B$9:$EQ$108,21,0))</f>
        <v>0</v>
      </c>
      <c r="K2082" s="1047">
        <f>SUM(I2082,J2082)</f>
        <v>0</v>
      </c>
      <c r="L2082" s="1048"/>
      <c r="M2082" s="396" t="str">
        <f>IF(OR(C2082="",$I2073="NSO"),"",VLOOKUP($A2068,'Result Entry'!$B$9:$EQ$108,24,0))</f>
        <v/>
      </c>
      <c r="N2082" s="1059"/>
    </row>
    <row r="2083" spans="1:14" s="114" customFormat="1" ht="22.5" customHeight="1">
      <c r="A2083" s="392"/>
      <c r="B2083" s="394" t="s">
        <v>91</v>
      </c>
      <c r="C2083" s="990" t="str">
        <f>'Result Entry'!$Z$3</f>
        <v>Mathematics</v>
      </c>
      <c r="D2083" s="1049"/>
      <c r="E2083" s="502">
        <f>IF(OR(C2083="",$I2073="NSO"),"",VLOOKUP($A2068,'Result Entry'!$B$9:$EQ$108,25,0))</f>
        <v>0</v>
      </c>
      <c r="F2083" s="503">
        <f>IF(OR(C2083="",$I2073="NSO"),"",VLOOKUP($A2068,'Result Entry'!$B$9:$EQ$108,26,0))</f>
        <v>0</v>
      </c>
      <c r="G2083" s="542">
        <f>IF(OR(C2083="",$I2073="NSO"),"",VLOOKUP($A2068,'Result Entry'!$B$9:$EQ$108,27,0))</f>
        <v>0</v>
      </c>
      <c r="H2083" s="494">
        <f>IF(OR(C2083="",$I2073="NSO"),"",VLOOKUP($A2068,'Result Entry'!$B$9:$EQ$108,32,0))</f>
        <v>0</v>
      </c>
      <c r="I2083" s="395">
        <f t="shared" si="159"/>
        <v>0</v>
      </c>
      <c r="J2083" s="495">
        <f>IF(OR(C2083="",$I2073="NSO"),"",VLOOKUP($A2068,'Result Entry'!$B$9:$EQ$108,36,0))</f>
        <v>0</v>
      </c>
      <c r="K2083" s="1050">
        <f t="shared" ref="K2083:K2088" si="160">SUM(I2083,J2083)</f>
        <v>0</v>
      </c>
      <c r="L2083" s="1051"/>
      <c r="M2083" s="396" t="str">
        <f>IF(OR(C2083="",$I2073="NSO"),"",VLOOKUP($A2068,'Result Entry'!$B$9:$EQ$108,39,0))</f>
        <v/>
      </c>
      <c r="N2083" s="1059"/>
    </row>
    <row r="2084" spans="1:14" s="114" customFormat="1" ht="22.5" customHeight="1" thickBot="1">
      <c r="A2084" s="392"/>
      <c r="B2084" s="394" t="s">
        <v>91</v>
      </c>
      <c r="C2084" s="1052" t="str">
        <f>'Result Entry'!$BD$3</f>
        <v>Env. Study</v>
      </c>
      <c r="D2084" s="1053"/>
      <c r="E2084" s="509">
        <f>IF(OR(C2084="",$I2073="NSO"),"",VLOOKUP($A2068,'Result Entry'!$B$9:$EQ$108,55,0))</f>
        <v>0</v>
      </c>
      <c r="F2084" s="510">
        <f>IF(OR(C2084="",$I2073="NSO"),"",VLOOKUP($A2068,'Result Entry'!$B$9:$EQ$108,56,0))</f>
        <v>0</v>
      </c>
      <c r="G2084" s="511">
        <f>IF(OR(C2084="",$I2073="NSO"),"",VLOOKUP($A2068,'Result Entry'!$B$9:$EQ$108,57,0))</f>
        <v>0</v>
      </c>
      <c r="H2084" s="512">
        <f>IF(OR(C2082="",$I2073="NSO"),"",VLOOKUP($A2068,'Result Entry'!$B$9:$EQ$108,62,0))</f>
        <v>0</v>
      </c>
      <c r="I2084" s="513">
        <f t="shared" si="159"/>
        <v>0</v>
      </c>
      <c r="J2084" s="514">
        <f>IF(OR(C2083="",$I2073="NSO"),"",VLOOKUP($A2068,'Result Entry'!$B$9:$EQ$108,66,0))</f>
        <v>0</v>
      </c>
      <c r="K2084" s="1054">
        <f t="shared" si="160"/>
        <v>0</v>
      </c>
      <c r="L2084" s="1055"/>
      <c r="M2084" s="515" t="str">
        <f>IF(OR(C2083="",$I2073="NSO"),"",VLOOKUP($A2068,'Result Entry'!$B$9:$EQ$108,69,0))</f>
        <v/>
      </c>
      <c r="N2084" s="1059"/>
    </row>
    <row r="2085" spans="1:14" s="114" customFormat="1" ht="22.5" customHeight="1">
      <c r="A2085" s="392"/>
      <c r="B2085" s="394" t="s">
        <v>91</v>
      </c>
      <c r="C2085" s="1016" t="s">
        <v>66</v>
      </c>
      <c r="D2085" s="1017"/>
      <c r="E2085" s="519">
        <f>'Result Entry'!$AO$7</f>
        <v>5</v>
      </c>
      <c r="F2085" s="520">
        <f>'Result Entry'!$AP$7</f>
        <v>5</v>
      </c>
      <c r="G2085" s="541">
        <f>'Result Entry'!$AQ$7</f>
        <v>5</v>
      </c>
      <c r="H2085" s="521">
        <f>'Result Entry'!$AV$7</f>
        <v>35</v>
      </c>
      <c r="I2085" s="522">
        <f t="shared" si="159"/>
        <v>50</v>
      </c>
      <c r="J2085" s="523">
        <f>'Result Entry'!$AZ$7</f>
        <v>50</v>
      </c>
      <c r="K2085" s="1018">
        <f t="shared" si="160"/>
        <v>100</v>
      </c>
      <c r="L2085" s="1019"/>
      <c r="M2085" s="1087" t="s">
        <v>36</v>
      </c>
      <c r="N2085" s="1059"/>
    </row>
    <row r="2086" spans="1:14" s="114" customFormat="1" ht="22.5" customHeight="1" thickBot="1">
      <c r="A2086" s="392"/>
      <c r="B2086" s="394" t="s">
        <v>91</v>
      </c>
      <c r="C2086" s="1012" t="str">
        <f>'Result Entry'!$AO$3</f>
        <v>English</v>
      </c>
      <c r="D2086" s="1013"/>
      <c r="E2086" s="517">
        <f>IF(OR(C2086="",$I2073="NSO"),"",VLOOKUP($A2068,'Result Entry'!$B$9:$EQ$108,40,0))</f>
        <v>0</v>
      </c>
      <c r="F2086" s="518">
        <f>IF(OR(C2086="",$I2073="NSO"),"",VLOOKUP($A2068,'Result Entry'!$B$9:$EQ$108,41,0))</f>
        <v>0</v>
      </c>
      <c r="G2086" s="546">
        <f>IF(OR(C2086="",$I2073="NSO"),"",VLOOKUP($A2068,'Result Entry'!$B$9:$EQ$108,42,0))</f>
        <v>0</v>
      </c>
      <c r="H2086" s="401">
        <f>IF(OR(C2086="",$I2073="NSO"),"",VLOOKUP($A2068,'Result Entry'!$B$9:$EQ$108,47,0))</f>
        <v>0</v>
      </c>
      <c r="I2086" s="496">
        <f t="shared" si="159"/>
        <v>0</v>
      </c>
      <c r="J2086" s="497">
        <f>IF(OR(C2086="",$I2073="NSO"),"",VLOOKUP($A2068,'Result Entry'!$B$9:$EQ$108,51,0))</f>
        <v>0</v>
      </c>
      <c r="K2086" s="1014">
        <f t="shared" si="160"/>
        <v>0</v>
      </c>
      <c r="L2086" s="1015"/>
      <c r="M2086" s="516" t="str">
        <f>IF(OR(C2086="",$I2073="NSO"),"",VLOOKUP($A2068,'Result Entry'!$B$9:$EQ$108,54,0))</f>
        <v/>
      </c>
      <c r="N2086" s="1059"/>
    </row>
    <row r="2087" spans="1:14" s="114" customFormat="1" ht="22.5" customHeight="1">
      <c r="A2087" s="392"/>
      <c r="B2087" s="394" t="s">
        <v>91</v>
      </c>
      <c r="C2087" s="1016" t="s">
        <v>66</v>
      </c>
      <c r="D2087" s="1017"/>
      <c r="E2087" s="519">
        <f>'Result Entry'!$BS$7</f>
        <v>10</v>
      </c>
      <c r="F2087" s="520">
        <f>'Result Entry'!$BT$7</f>
        <v>10</v>
      </c>
      <c r="G2087" s="541">
        <f>'Result Entry'!$BU$7</f>
        <v>10</v>
      </c>
      <c r="H2087" s="521">
        <f>'Result Entry'!$BZ$7</f>
        <v>70</v>
      </c>
      <c r="I2087" s="522">
        <f>SUM(E2087:H2087)</f>
        <v>100</v>
      </c>
      <c r="J2087" s="523">
        <f>'Result Entry'!$CD$7</f>
        <v>100</v>
      </c>
      <c r="K2087" s="1018">
        <f t="shared" si="160"/>
        <v>200</v>
      </c>
      <c r="L2087" s="1019"/>
      <c r="M2087" s="1087" t="s">
        <v>36</v>
      </c>
      <c r="N2087" s="1059"/>
    </row>
    <row r="2088" spans="1:14" s="114" customFormat="1" ht="22.5" customHeight="1" thickBot="1">
      <c r="A2088" s="392"/>
      <c r="B2088" s="394" t="s">
        <v>91</v>
      </c>
      <c r="C2088" s="1012" t="str">
        <f>'Result Entry'!$BS$3</f>
        <v>Sanskrit/Urdu</v>
      </c>
      <c r="D2088" s="1013"/>
      <c r="E2088" s="517">
        <f>IF(OR(C2088="",$I2073="NSO"),"",VLOOKUP($A2068,'Result Entry'!$B$9:$EQ$108,70,0))</f>
        <v>0</v>
      </c>
      <c r="F2088" s="518">
        <f>IF(OR(C2088="",$I2073="NSO"),"",VLOOKUP($A2068,'Result Entry'!$B$9:$EQ$108,71,0))</f>
        <v>0</v>
      </c>
      <c r="G2088" s="546">
        <f>IF(OR(C2088="",$I2073="NSO"),"",VLOOKUP($A2068,'Result Entry'!$B$9:$EQ$108,72,0))</f>
        <v>0</v>
      </c>
      <c r="H2088" s="401">
        <f>IF(OR(C2088="",$I2073="NSO"),"",VLOOKUP($A2068,'Result Entry'!$B$9:$EQ$108,77,0))</f>
        <v>0</v>
      </c>
      <c r="I2088" s="496">
        <f t="shared" ref="I2088" si="161">SUM(E2088:H2088)</f>
        <v>0</v>
      </c>
      <c r="J2088" s="497">
        <f>IF(OR(C2088="",$I2073="NSO"),"",VLOOKUP($A2068,'Result Entry'!$B$9:$EQ$108,81,0))</f>
        <v>0</v>
      </c>
      <c r="K2088" s="1014">
        <f t="shared" si="160"/>
        <v>0</v>
      </c>
      <c r="L2088" s="1015"/>
      <c r="M2088" s="516" t="str">
        <f>IF(OR(C2088="",$I2073="NSO"),"",VLOOKUP($A2068,'Result Entry'!$B$9:$EQ$108,84,0))</f>
        <v/>
      </c>
      <c r="N2088" s="1059"/>
    </row>
    <row r="2089" spans="1:14" s="114" customFormat="1" ht="14.25" customHeight="1" thickBot="1">
      <c r="A2089" s="392"/>
      <c r="B2089" s="394" t="s">
        <v>91</v>
      </c>
      <c r="C2089" s="1020"/>
      <c r="D2089" s="1021"/>
      <c r="E2089" s="1021"/>
      <c r="F2089" s="1021"/>
      <c r="G2089" s="1021"/>
      <c r="H2089" s="1021"/>
      <c r="I2089" s="1021"/>
      <c r="J2089" s="1021"/>
      <c r="K2089" s="1021"/>
      <c r="L2089" s="1021"/>
      <c r="M2089" s="1022"/>
      <c r="N2089" s="1059"/>
    </row>
    <row r="2090" spans="1:14" s="114" customFormat="1" ht="39" customHeight="1">
      <c r="A2090" s="392"/>
      <c r="B2090" s="394" t="s">
        <v>91</v>
      </c>
      <c r="C2090" s="1023" t="s">
        <v>114</v>
      </c>
      <c r="D2090" s="1024"/>
      <c r="E2090" s="1025"/>
      <c r="F2090" s="1029" t="s">
        <v>115</v>
      </c>
      <c r="G2090" s="1029"/>
      <c r="H2090" s="1030" t="s">
        <v>116</v>
      </c>
      <c r="I2090" s="1031"/>
      <c r="J2090" s="397" t="s">
        <v>51</v>
      </c>
      <c r="K2090" s="524" t="s">
        <v>117</v>
      </c>
      <c r="L2090" s="543" t="s">
        <v>49</v>
      </c>
      <c r="M2090" s="1089" t="s">
        <v>53</v>
      </c>
      <c r="N2090" s="1059"/>
    </row>
    <row r="2091" spans="1:14" s="114" customFormat="1" ht="18.75" customHeight="1" thickBot="1">
      <c r="A2091" s="392"/>
      <c r="B2091" s="394" t="s">
        <v>91</v>
      </c>
      <c r="C2091" s="1026"/>
      <c r="D2091" s="1027"/>
      <c r="E2091" s="1028"/>
      <c r="F2091" s="1109">
        <f>IF(OR($I2073="",$I2073="NSO"),"",VLOOKUP($A2068,'Result Entry'!$B$9:$EQ$108,120,0))</f>
        <v>900</v>
      </c>
      <c r="G2091" s="1110"/>
      <c r="H2091" s="1109">
        <f>IF(OR($I2073="",$I2073="NSO"),"",VLOOKUP($A2068,'Result Entry'!$B$9:$EQ$108,121,0))</f>
        <v>0</v>
      </c>
      <c r="I2091" s="1110"/>
      <c r="J2091" s="1111">
        <f>IF(OR($I2073="",$I2073="NSO"),"",VLOOKUP($A2068,'Result Entry'!$B$9:$EQ$108,122,0))</f>
        <v>0</v>
      </c>
      <c r="K2091" s="1112" t="str">
        <f>IF(OR($I2073="",$I2073="NSO"),"",VLOOKUP($A2068,'Result Entry'!$B$9:$EQ$108,123,0))</f>
        <v/>
      </c>
      <c r="L2091" s="1088" t="str">
        <f>IF(OR($I2073="",$I2073="NSO"),"",VLOOKUP($A2068,'Result Entry'!$B$9:$EQ$108,124,0))</f>
        <v/>
      </c>
      <c r="M2091" s="1113" t="str">
        <f>IF(OR($I2073="",$I2073="NSO"),"",VLOOKUP($A2068,'Result Entry'!$B$9:$EQ$108,126,0))</f>
        <v/>
      </c>
      <c r="N2091" s="1059"/>
    </row>
    <row r="2092" spans="1:14" s="114" customFormat="1" ht="18.75" customHeight="1" thickBot="1">
      <c r="A2092" s="392"/>
      <c r="B2092" s="393" t="s">
        <v>91</v>
      </c>
      <c r="C2092" s="1032"/>
      <c r="D2092" s="1033"/>
      <c r="E2092" s="1033"/>
      <c r="F2092" s="1033"/>
      <c r="G2092" s="1033"/>
      <c r="H2092" s="1034"/>
      <c r="I2092" s="1150" t="s">
        <v>71</v>
      </c>
      <c r="J2092" s="1151"/>
      <c r="K2092" s="1152">
        <f>IF(OR($I2073="",$I2073="NSO"),"",VLOOKUP($A2068,'Result Entry'!$B$9:$EQ$108,117,0))</f>
        <v>0</v>
      </c>
      <c r="L2092" s="1153" t="s">
        <v>90</v>
      </c>
      <c r="M2092" s="1154"/>
      <c r="N2092" s="1059"/>
    </row>
    <row r="2093" spans="1:14" s="114" customFormat="1" ht="18.75" customHeight="1" thickBot="1">
      <c r="A2093" s="392"/>
      <c r="B2093" s="393" t="s">
        <v>91</v>
      </c>
      <c r="C2093" s="1035" t="s">
        <v>70</v>
      </c>
      <c r="D2093" s="1036"/>
      <c r="E2093" s="1036"/>
      <c r="F2093" s="1036"/>
      <c r="G2093" s="1036"/>
      <c r="H2093" s="1037"/>
      <c r="I2093" s="1155" t="s">
        <v>72</v>
      </c>
      <c r="J2093" s="1156"/>
      <c r="K2093" s="1157">
        <f>IF(OR($I2073="",$I2073="NSO"),"",VLOOKUP($A2068,'Result Entry'!$B$9:$EQ$108,118,0))</f>
        <v>0</v>
      </c>
      <c r="L2093" s="1158" t="str">
        <f>IF(OR($I2073="",$I2073="NSO"),"",VLOOKUP($A2068,'Result Entry'!$B$9:$EQ$108,119,0))</f>
        <v/>
      </c>
      <c r="M2093" s="1159"/>
      <c r="N2093" s="1059"/>
    </row>
    <row r="2094" spans="1:14" s="114" customFormat="1" ht="18.75" customHeight="1" thickBot="1">
      <c r="A2094" s="392"/>
      <c r="B2094" s="393" t="s">
        <v>91</v>
      </c>
      <c r="C2094" s="981" t="s">
        <v>64</v>
      </c>
      <c r="D2094" s="982"/>
      <c r="E2094" s="983"/>
      <c r="F2094" s="984" t="s">
        <v>67</v>
      </c>
      <c r="G2094" s="985"/>
      <c r="H2094" s="398" t="s">
        <v>57</v>
      </c>
      <c r="I2094" s="986" t="s">
        <v>73</v>
      </c>
      <c r="J2094" s="987"/>
      <c r="K2094" s="988">
        <f>IF(OR($I2073="",$I2073="NSO"),"",VLOOKUP($A2068,'Result Entry'!$B$9:$EQ$108,127,0))</f>
        <v>0</v>
      </c>
      <c r="L2094" s="988"/>
      <c r="M2094" s="989"/>
      <c r="N2094" s="1059"/>
    </row>
    <row r="2095" spans="1:14" s="114" customFormat="1" ht="18.75" customHeight="1">
      <c r="A2095" s="392"/>
      <c r="B2095" s="393" t="s">
        <v>91</v>
      </c>
      <c r="C2095" s="1096" t="str">
        <f>'Result Entry'!$CH$3</f>
        <v>WORK EXP.</v>
      </c>
      <c r="D2095" s="1097"/>
      <c r="E2095" s="1125"/>
      <c r="F2095" s="1115" t="str">
        <f>IF(OR(C2095="",$I2073="NSO"),"",VLOOKUP($A2068,'Result Entry'!$B$9:$EQ$108,134,0))</f>
        <v>0/100</v>
      </c>
      <c r="G2095" s="1125"/>
      <c r="H2095" s="1126" t="str">
        <f>IF(OR(C2095="",$I2073="NSO"),"",VLOOKUP($A2068,'Result Entry'!$B$9:$EQ$108,92,0))</f>
        <v/>
      </c>
      <c r="I2095" s="991" t="s">
        <v>93</v>
      </c>
      <c r="J2095" s="992"/>
      <c r="K2095" s="993">
        <f>'Result Entry'!$U$2</f>
        <v>45070</v>
      </c>
      <c r="L2095" s="994"/>
      <c r="M2095" s="995"/>
      <c r="N2095" s="1059"/>
    </row>
    <row r="2096" spans="1:14" s="114" customFormat="1" ht="18.75" customHeight="1">
      <c r="A2096" s="392"/>
      <c r="B2096" s="393" t="s">
        <v>91</v>
      </c>
      <c r="C2096" s="1096" t="str">
        <f>'Result Entry'!$CP$3</f>
        <v>ART EDU.</v>
      </c>
      <c r="D2096" s="1097"/>
      <c r="E2096" s="1125"/>
      <c r="F2096" s="1115" t="str">
        <f>IF(OR(C2096="",$I2073="NSO"),"",VLOOKUP($A2068,'Result Entry'!$B$9:$EQ$108,138,0))</f>
        <v>0/100</v>
      </c>
      <c r="G2096" s="1125"/>
      <c r="H2096" s="1127" t="str">
        <f>IF(OR(C2096="",$I2073="NSO"),"",VLOOKUP($A2068,'Result Entry'!$B$9:$EQ$108,100,0))</f>
        <v/>
      </c>
      <c r="I2096" s="996"/>
      <c r="J2096" s="997"/>
      <c r="K2096" s="997"/>
      <c r="L2096" s="997"/>
      <c r="M2096" s="998"/>
      <c r="N2096" s="1059"/>
    </row>
    <row r="2097" spans="1:14" s="114" customFormat="1" ht="18.75" customHeight="1">
      <c r="A2097" s="392"/>
      <c r="B2097" s="393"/>
      <c r="C2097" s="1096" t="str">
        <f>'Result Entry'!$CX$3</f>
        <v>H&amp;P. EDU.</v>
      </c>
      <c r="D2097" s="1097"/>
      <c r="E2097" s="1125"/>
      <c r="F2097" s="1115" t="str">
        <f>IF(OR(C2097="",$I2073="NSO"),"",VLOOKUP($A2068,'Result Entry'!$B$9:$EQ$108,142,0))</f>
        <v>0/100</v>
      </c>
      <c r="G2097" s="1125"/>
      <c r="H2097" s="1127" t="str">
        <f>IF(OR(C2097="",$I2073="NSO"),"",VLOOKUP($A2068,'Result Entry'!$B$9:$EQ$108,108,0))</f>
        <v/>
      </c>
      <c r="I2097" s="999"/>
      <c r="J2097" s="1000"/>
      <c r="K2097" s="1000"/>
      <c r="L2097" s="1000"/>
      <c r="M2097" s="1001"/>
      <c r="N2097" s="1059"/>
    </row>
    <row r="2098" spans="1:14" s="114" customFormat="1" ht="23.25" customHeight="1" thickBot="1">
      <c r="A2098" s="392"/>
      <c r="B2098" s="393" t="s">
        <v>91</v>
      </c>
      <c r="C2098" s="1128">
        <f>'Result Entry'!$DF$3</f>
        <v>0</v>
      </c>
      <c r="D2098" s="1129"/>
      <c r="E2098" s="1130"/>
      <c r="F2098" s="1115" t="str">
        <f>IF(OR(C2098="",$I2073="NSO"),"",VLOOKUP($A2068,'Result Entry'!$B$9:$EQ$108,146,0))</f>
        <v>0/0</v>
      </c>
      <c r="G2098" s="1125"/>
      <c r="H2098" s="1131" t="str">
        <f>IF(OR(C2098="",$I2073="NSO"),"",VLOOKUP($A2068,'Result Entry'!$B$9:$EQ$108,116,0))</f>
        <v/>
      </c>
      <c r="I2098" s="1135" t="s">
        <v>86</v>
      </c>
      <c r="J2098" s="1136"/>
      <c r="K2098" s="1137"/>
      <c r="L2098" s="1138"/>
      <c r="M2098" s="1139"/>
      <c r="N2098" s="1059"/>
    </row>
    <row r="2099" spans="1:14" s="114" customFormat="1" ht="23.25" customHeight="1">
      <c r="A2099" s="392"/>
      <c r="B2099" s="393" t="s">
        <v>91</v>
      </c>
      <c r="C2099" s="1005" t="s">
        <v>74</v>
      </c>
      <c r="D2099" s="1006"/>
      <c r="E2099" s="1006"/>
      <c r="F2099" s="1006"/>
      <c r="G2099" s="1006"/>
      <c r="H2099" s="1007"/>
      <c r="I2099" s="1143" t="s">
        <v>184</v>
      </c>
      <c r="J2099" s="1144"/>
      <c r="K2099" s="1140"/>
      <c r="L2099" s="1141"/>
      <c r="M2099" s="1142"/>
      <c r="N2099" s="1059"/>
    </row>
    <row r="2100" spans="1:14" s="114" customFormat="1" ht="23.25" customHeight="1">
      <c r="A2100" s="392"/>
      <c r="B2100" s="393" t="s">
        <v>91</v>
      </c>
      <c r="C2100" s="399" t="s">
        <v>37</v>
      </c>
      <c r="D2100" s="1008" t="s">
        <v>80</v>
      </c>
      <c r="E2100" s="1009"/>
      <c r="F2100" s="1008" t="s">
        <v>81</v>
      </c>
      <c r="G2100" s="1010"/>
      <c r="H2100" s="1011"/>
      <c r="I2100" s="1145" t="s">
        <v>185</v>
      </c>
      <c r="J2100" s="1146"/>
      <c r="K2100" s="1002"/>
      <c r="L2100" s="1003"/>
      <c r="M2100" s="1004"/>
      <c r="N2100" s="1059"/>
    </row>
    <row r="2101" spans="1:14" s="114" customFormat="1" ht="18.75" customHeight="1">
      <c r="A2101" s="392"/>
      <c r="B2101" s="393" t="s">
        <v>91</v>
      </c>
      <c r="C2101" s="1114" t="s">
        <v>75</v>
      </c>
      <c r="D2101" s="1115" t="s">
        <v>164</v>
      </c>
      <c r="E2101" s="1116"/>
      <c r="F2101" s="1115" t="s">
        <v>82</v>
      </c>
      <c r="G2101" s="1117"/>
      <c r="H2101" s="1118"/>
      <c r="I2101" s="971" t="s">
        <v>87</v>
      </c>
      <c r="J2101" s="972"/>
      <c r="K2101" s="972"/>
      <c r="L2101" s="972"/>
      <c r="M2101" s="973"/>
      <c r="N2101" s="1059"/>
    </row>
    <row r="2102" spans="1:14" s="114" customFormat="1" ht="18.75" customHeight="1">
      <c r="A2102" s="392"/>
      <c r="B2102" s="393" t="s">
        <v>91</v>
      </c>
      <c r="C2102" s="1119" t="s">
        <v>76</v>
      </c>
      <c r="D2102" s="1115" t="s">
        <v>165</v>
      </c>
      <c r="E2102" s="1116"/>
      <c r="F2102" s="1115" t="s">
        <v>83</v>
      </c>
      <c r="G2102" s="1117"/>
      <c r="H2102" s="1118"/>
      <c r="I2102" s="974"/>
      <c r="J2102" s="975"/>
      <c r="K2102" s="975"/>
      <c r="L2102" s="975"/>
      <c r="M2102" s="976"/>
      <c r="N2102" s="1059"/>
    </row>
    <row r="2103" spans="1:14" s="114" customFormat="1" ht="18.75" customHeight="1">
      <c r="A2103" s="392"/>
      <c r="B2103" s="393" t="s">
        <v>91</v>
      </c>
      <c r="C2103" s="1119" t="s">
        <v>78</v>
      </c>
      <c r="D2103" s="1115" t="s">
        <v>166</v>
      </c>
      <c r="E2103" s="1116"/>
      <c r="F2103" s="1115" t="s">
        <v>84</v>
      </c>
      <c r="G2103" s="1117"/>
      <c r="H2103" s="1118"/>
      <c r="I2103" s="974"/>
      <c r="J2103" s="975"/>
      <c r="K2103" s="975"/>
      <c r="L2103" s="975"/>
      <c r="M2103" s="976"/>
      <c r="N2103" s="1059"/>
    </row>
    <row r="2104" spans="1:14" s="114" customFormat="1" ht="18.75" customHeight="1">
      <c r="A2104" s="392"/>
      <c r="B2104" s="393" t="s">
        <v>91</v>
      </c>
      <c r="C2104" s="1119" t="s">
        <v>77</v>
      </c>
      <c r="D2104" s="1115" t="s">
        <v>167</v>
      </c>
      <c r="E2104" s="1116"/>
      <c r="F2104" s="1115" t="s">
        <v>169</v>
      </c>
      <c r="G2104" s="1117"/>
      <c r="H2104" s="1118"/>
      <c r="I2104" s="977"/>
      <c r="J2104" s="978"/>
      <c r="K2104" s="978"/>
      <c r="L2104" s="978"/>
      <c r="M2104" s="979"/>
      <c r="N2104" s="1059"/>
    </row>
    <row r="2105" spans="1:14" s="114" customFormat="1" ht="18.75" customHeight="1" thickBot="1">
      <c r="A2105" s="392"/>
      <c r="B2105" s="400" t="s">
        <v>91</v>
      </c>
      <c r="C2105" s="1120" t="s">
        <v>79</v>
      </c>
      <c r="D2105" s="1121" t="s">
        <v>168</v>
      </c>
      <c r="E2105" s="1122"/>
      <c r="F2105" s="1121" t="s">
        <v>85</v>
      </c>
      <c r="G2105" s="1123"/>
      <c r="H2105" s="1124"/>
      <c r="I2105" s="1132" t="s">
        <v>118</v>
      </c>
      <c r="J2105" s="1133"/>
      <c r="K2105" s="1133"/>
      <c r="L2105" s="1133"/>
      <c r="M2105" s="1134"/>
      <c r="N2105" s="1059"/>
    </row>
    <row r="2106" spans="1:14" s="114" customFormat="1" ht="11.25" customHeight="1" thickBot="1">
      <c r="A2106" s="980"/>
      <c r="B2106" s="980"/>
      <c r="C2106" s="980"/>
      <c r="D2106" s="980"/>
      <c r="E2106" s="980"/>
      <c r="F2106" s="980"/>
      <c r="G2106" s="980"/>
      <c r="H2106" s="980"/>
      <c r="I2106" s="980"/>
      <c r="J2106" s="980"/>
      <c r="K2106" s="980"/>
      <c r="L2106" s="980"/>
      <c r="M2106" s="980"/>
      <c r="N2106" s="1059"/>
    </row>
    <row r="2107" spans="1:14" s="391" customFormat="1" ht="25.5" customHeight="1" thickBot="1">
      <c r="A2107" s="403">
        <f>A2068+1</f>
        <v>55</v>
      </c>
      <c r="B2107" s="1056" t="str">
        <f>B2068</f>
        <v>Department Of Sanskrit Education, Rajasthan</v>
      </c>
      <c r="C2107" s="1057"/>
      <c r="D2107" s="1057"/>
      <c r="E2107" s="1057"/>
      <c r="F2107" s="1057"/>
      <c r="G2107" s="1057"/>
      <c r="H2107" s="1057"/>
      <c r="I2107" s="1057"/>
      <c r="J2107" s="1057"/>
      <c r="K2107" s="1057"/>
      <c r="L2107" s="1057"/>
      <c r="M2107" s="1058"/>
      <c r="N2107" s="1059"/>
    </row>
    <row r="2108" spans="1:14" ht="60" customHeight="1">
      <c r="A2108" s="15"/>
      <c r="B2108" s="1060">
        <f>IF(I2112&gt;0,CONCATENATE(C2112,I2112),0)</f>
        <v>0</v>
      </c>
      <c r="C2108" s="1062"/>
      <c r="D2108" s="1064" t="str">
        <f>Master!$E$8</f>
        <v>Govt.Sr.Sec.Sch. Raimalwada</v>
      </c>
      <c r="E2108" s="1065"/>
      <c r="F2108" s="1065"/>
      <c r="G2108" s="1065"/>
      <c r="H2108" s="1065"/>
      <c r="I2108" s="1065"/>
      <c r="J2108" s="1065"/>
      <c r="K2108" s="1065"/>
      <c r="L2108" s="1065"/>
      <c r="M2108" s="1066"/>
      <c r="N2108" s="1059"/>
    </row>
    <row r="2109" spans="1:14" ht="35.25" customHeight="1" thickBot="1">
      <c r="A2109" s="15"/>
      <c r="B2109" s="1061"/>
      <c r="C2109" s="1063"/>
      <c r="D2109" s="1067" t="str">
        <f>Master!$E$11</f>
        <v>P.S.-Bapini (Jodhpur)</v>
      </c>
      <c r="E2109" s="1067"/>
      <c r="F2109" s="1067"/>
      <c r="G2109" s="1067"/>
      <c r="H2109" s="1067"/>
      <c r="I2109" s="1067"/>
      <c r="J2109" s="1067"/>
      <c r="K2109" s="1067"/>
      <c r="L2109" s="1067"/>
      <c r="M2109" s="1068"/>
      <c r="N2109" s="1059"/>
    </row>
    <row r="2110" spans="1:14" ht="31.5" customHeight="1">
      <c r="A2110" s="15"/>
      <c r="B2110" s="402"/>
      <c r="C2110" s="1069" t="s">
        <v>60</v>
      </c>
      <c r="D2110" s="1070"/>
      <c r="E2110" s="1070"/>
      <c r="F2110" s="1070"/>
      <c r="G2110" s="1070"/>
      <c r="H2110" s="1070"/>
      <c r="I2110" s="1071"/>
      <c r="J2110" s="1072" t="s">
        <v>88</v>
      </c>
      <c r="K2110" s="1072"/>
      <c r="L2110" s="1073">
        <f>Master!$E$14</f>
        <v>810000000</v>
      </c>
      <c r="M2110" s="1074"/>
      <c r="N2110" s="1059"/>
    </row>
    <row r="2111" spans="1:14" ht="18" customHeight="1" thickBot="1">
      <c r="A2111" s="15"/>
      <c r="B2111" s="188"/>
      <c r="C2111" s="1069"/>
      <c r="D2111" s="1070"/>
      <c r="E2111" s="1070"/>
      <c r="F2111" s="1070"/>
      <c r="G2111" s="1070"/>
      <c r="H2111" s="1070"/>
      <c r="I2111" s="1071"/>
      <c r="J2111" s="1075" t="s">
        <v>61</v>
      </c>
      <c r="K2111" s="1076"/>
      <c r="L2111" s="1079" t="str">
        <f>Master!$E$6</f>
        <v>2022-23</v>
      </c>
      <c r="M2111" s="1080"/>
      <c r="N2111" s="1059"/>
    </row>
    <row r="2112" spans="1:14" ht="20.25" customHeight="1" thickBot="1">
      <c r="A2112" s="15"/>
      <c r="B2112" s="188"/>
      <c r="C2112" s="1160" t="s">
        <v>119</v>
      </c>
      <c r="D2112" s="1161"/>
      <c r="E2112" s="1161"/>
      <c r="F2112" s="1161"/>
      <c r="G2112" s="1161"/>
      <c r="H2112" s="1161"/>
      <c r="I2112" s="1162">
        <f>VLOOKUP($A2107,'Result Entry'!$B$9:$F$108,5,0)</f>
        <v>0</v>
      </c>
      <c r="J2112" s="1077"/>
      <c r="K2112" s="1078"/>
      <c r="L2112" s="1081"/>
      <c r="M2112" s="1082"/>
      <c r="N2112" s="1059"/>
    </row>
    <row r="2113" spans="1:14" s="114" customFormat="1" ht="19.5" customHeight="1">
      <c r="A2113" s="392"/>
      <c r="B2113" s="393" t="s">
        <v>91</v>
      </c>
      <c r="C2113" s="1090" t="s">
        <v>21</v>
      </c>
      <c r="D2113" s="1091"/>
      <c r="E2113" s="1091"/>
      <c r="F2113" s="1092"/>
      <c r="G2113" s="1093" t="s">
        <v>1</v>
      </c>
      <c r="H2113" s="1094">
        <f>VLOOKUP($A2107,'Result Entry'!$B$9:$EQ$108,3,0)</f>
        <v>0</v>
      </c>
      <c r="I2113" s="1094"/>
      <c r="J2113" s="1094"/>
      <c r="K2113" s="1094"/>
      <c r="L2113" s="1094"/>
      <c r="M2113" s="1095"/>
      <c r="N2113" s="1059"/>
    </row>
    <row r="2114" spans="1:14" s="114" customFormat="1" ht="19.5" customHeight="1">
      <c r="A2114" s="392"/>
      <c r="B2114" s="393" t="s">
        <v>91</v>
      </c>
      <c r="C2114" s="1096" t="s">
        <v>23</v>
      </c>
      <c r="D2114" s="1097"/>
      <c r="E2114" s="1097"/>
      <c r="F2114" s="1098"/>
      <c r="G2114" s="1099" t="s">
        <v>1</v>
      </c>
      <c r="H2114" s="1100">
        <f>VLOOKUP($A2107,'Result Entry'!$B$9:$EQ$108,6,0)</f>
        <v>0</v>
      </c>
      <c r="I2114" s="1100"/>
      <c r="J2114" s="1100"/>
      <c r="K2114" s="1100"/>
      <c r="L2114" s="1100"/>
      <c r="M2114" s="1101"/>
      <c r="N2114" s="1059"/>
    </row>
    <row r="2115" spans="1:14" s="114" customFormat="1" ht="19.5" customHeight="1">
      <c r="A2115" s="392"/>
      <c r="B2115" s="393" t="s">
        <v>91</v>
      </c>
      <c r="C2115" s="1096" t="s">
        <v>24</v>
      </c>
      <c r="D2115" s="1097"/>
      <c r="E2115" s="1097"/>
      <c r="F2115" s="1098"/>
      <c r="G2115" s="1099" t="s">
        <v>1</v>
      </c>
      <c r="H2115" s="1100">
        <f>VLOOKUP($A2107,'Result Entry'!$B$9:$EQ$108,7,0)</f>
        <v>0</v>
      </c>
      <c r="I2115" s="1100"/>
      <c r="J2115" s="1100"/>
      <c r="K2115" s="1100"/>
      <c r="L2115" s="1100"/>
      <c r="M2115" s="1101"/>
      <c r="N2115" s="1059"/>
    </row>
    <row r="2116" spans="1:14" s="114" customFormat="1" ht="19.5" customHeight="1">
      <c r="A2116" s="392"/>
      <c r="B2116" s="393" t="s">
        <v>91</v>
      </c>
      <c r="C2116" s="1096" t="s">
        <v>62</v>
      </c>
      <c r="D2116" s="1097"/>
      <c r="E2116" s="1097"/>
      <c r="F2116" s="1098"/>
      <c r="G2116" s="1099" t="s">
        <v>1</v>
      </c>
      <c r="H2116" s="1100">
        <f>VLOOKUP($A2107,'Result Entry'!$B$9:$EQ$108,8,0)</f>
        <v>0</v>
      </c>
      <c r="I2116" s="1100"/>
      <c r="J2116" s="1100"/>
      <c r="K2116" s="1100"/>
      <c r="L2116" s="1100"/>
      <c r="M2116" s="1101"/>
      <c r="N2116" s="1059"/>
    </row>
    <row r="2117" spans="1:14" s="114" customFormat="1" ht="19.5" customHeight="1">
      <c r="A2117" s="392"/>
      <c r="B2117" s="393" t="s">
        <v>91</v>
      </c>
      <c r="C2117" s="1096" t="s">
        <v>63</v>
      </c>
      <c r="D2117" s="1097"/>
      <c r="E2117" s="1097"/>
      <c r="F2117" s="1098"/>
      <c r="G2117" s="1099" t="s">
        <v>1</v>
      </c>
      <c r="H2117" s="1102" t="str">
        <f>CONCATENATE('Result Entry'!$F$4,'Result Entry'!$I$4)</f>
        <v>2(A)</v>
      </c>
      <c r="I2117" s="1100"/>
      <c r="J2117" s="1100"/>
      <c r="K2117" s="1100"/>
      <c r="L2117" s="1100"/>
      <c r="M2117" s="1101"/>
      <c r="N2117" s="1059"/>
    </row>
    <row r="2118" spans="1:14" s="114" customFormat="1" ht="19.5" customHeight="1" thickBot="1">
      <c r="A2118" s="392"/>
      <c r="B2118" s="393" t="s">
        <v>91</v>
      </c>
      <c r="C2118" s="1103" t="s">
        <v>26</v>
      </c>
      <c r="D2118" s="1104"/>
      <c r="E2118" s="1104"/>
      <c r="F2118" s="1105"/>
      <c r="G2118" s="1106" t="s">
        <v>1</v>
      </c>
      <c r="H2118" s="1107">
        <f>VLOOKUP($A2107,'Result Entry'!$B$9:$EQ$108,9,0)</f>
        <v>0</v>
      </c>
      <c r="I2118" s="1107"/>
      <c r="J2118" s="1107"/>
      <c r="K2118" s="1107"/>
      <c r="L2118" s="1107"/>
      <c r="M2118" s="1108"/>
      <c r="N2118" s="1059"/>
    </row>
    <row r="2119" spans="1:14" s="114" customFormat="1" ht="37.5" customHeight="1">
      <c r="A2119" s="392"/>
      <c r="B2119" s="394" t="s">
        <v>91</v>
      </c>
      <c r="C2119" s="1005" t="s">
        <v>64</v>
      </c>
      <c r="D2119" s="1038"/>
      <c r="E2119" s="498" t="str">
        <f>'Result Entry'!$K$6</f>
        <v>First Test</v>
      </c>
      <c r="F2119" s="499" t="str">
        <f>'Result Entry'!$L$6</f>
        <v>Second Test</v>
      </c>
      <c r="G2119" s="499" t="str">
        <f>'Result Entry'!$M$6</f>
        <v>Third Test</v>
      </c>
      <c r="H2119" s="1083" t="s">
        <v>65</v>
      </c>
      <c r="I2119" s="1085" t="s">
        <v>183</v>
      </c>
      <c r="J2119" s="493" t="s">
        <v>32</v>
      </c>
      <c r="K2119" s="1039" t="s">
        <v>112</v>
      </c>
      <c r="L2119" s="1040"/>
      <c r="M2119" s="1084" t="s">
        <v>113</v>
      </c>
      <c r="N2119" s="1059"/>
    </row>
    <row r="2120" spans="1:14" s="114" customFormat="1" ht="22.5" customHeight="1" thickBot="1">
      <c r="A2120" s="392"/>
      <c r="B2120" s="394" t="s">
        <v>91</v>
      </c>
      <c r="C2120" s="1041" t="s">
        <v>66</v>
      </c>
      <c r="D2120" s="1042"/>
      <c r="E2120" s="504">
        <f>'Result Entry'!$K$7</f>
        <v>10</v>
      </c>
      <c r="F2120" s="505">
        <f>'Result Entry'!$L$7</f>
        <v>10</v>
      </c>
      <c r="G2120" s="545">
        <f>'Result Entry'!$M$7</f>
        <v>10</v>
      </c>
      <c r="H2120" s="506">
        <f>'Result Entry'!$R$7</f>
        <v>70</v>
      </c>
      <c r="I2120" s="507">
        <f>SUM(E2120:H2120)</f>
        <v>100</v>
      </c>
      <c r="J2120" s="508">
        <f>'Result Entry'!$V$7</f>
        <v>100</v>
      </c>
      <c r="K2120" s="1043">
        <f>I2120+J2120</f>
        <v>200</v>
      </c>
      <c r="L2120" s="1044"/>
      <c r="M2120" s="1086" t="s">
        <v>36</v>
      </c>
      <c r="N2120" s="1059"/>
    </row>
    <row r="2121" spans="1:14" s="114" customFormat="1" ht="22.5" customHeight="1">
      <c r="A2121" s="392"/>
      <c r="B2121" s="394" t="s">
        <v>91</v>
      </c>
      <c r="C2121" s="1045" t="str">
        <f>'Result Entry'!$K$3</f>
        <v>Hindi</v>
      </c>
      <c r="D2121" s="1046"/>
      <c r="E2121" s="500">
        <f>IF(OR(C2121="",$I2112="NSO"),"",VLOOKUP($A2107,'Result Entry'!$B$9:$EQ$108,10,0))</f>
        <v>0</v>
      </c>
      <c r="F2121" s="501">
        <f>IF(OR(C2121="",$I2112="NSO"),"",VLOOKUP($A2107,'Result Entry'!$B$9:$EQ$108,11,0))</f>
        <v>0</v>
      </c>
      <c r="G2121" s="544">
        <f>IF(OR(C2121="",$I2112="NSO"),"",VLOOKUP($A2107,'Result Entry'!$B$9:$EQ$108,12,0))</f>
        <v>0</v>
      </c>
      <c r="H2121" s="494">
        <f>IF(OR(C2121="",$I2112="NSO"),"",VLOOKUP($A2107,'Result Entry'!$B$9:$EQ$108,17,0))</f>
        <v>0</v>
      </c>
      <c r="I2121" s="395">
        <f t="shared" ref="I2121:I2125" si="162">SUM(E2121:H2121)</f>
        <v>0</v>
      </c>
      <c r="J2121" s="495">
        <f>IF(OR(C2121="",$I2112="NSO"),"",VLOOKUP($A2107,'Result Entry'!$B$9:$EQ$108,21,0))</f>
        <v>0</v>
      </c>
      <c r="K2121" s="1047">
        <f>SUM(I2121,J2121)</f>
        <v>0</v>
      </c>
      <c r="L2121" s="1048"/>
      <c r="M2121" s="396" t="str">
        <f>IF(OR(C2121="",$I2112="NSO"),"",VLOOKUP($A2107,'Result Entry'!$B$9:$EQ$108,24,0))</f>
        <v/>
      </c>
      <c r="N2121" s="1059"/>
    </row>
    <row r="2122" spans="1:14" s="114" customFormat="1" ht="22.5" customHeight="1">
      <c r="A2122" s="392"/>
      <c r="B2122" s="394" t="s">
        <v>91</v>
      </c>
      <c r="C2122" s="990" t="str">
        <f>'Result Entry'!$Z$3</f>
        <v>Mathematics</v>
      </c>
      <c r="D2122" s="1049"/>
      <c r="E2122" s="502">
        <f>IF(OR(C2122="",$I2112="NSO"),"",VLOOKUP($A2107,'Result Entry'!$B$9:$EQ$108,25,0))</f>
        <v>0</v>
      </c>
      <c r="F2122" s="503">
        <f>IF(OR(C2122="",$I2112="NSO"),"",VLOOKUP($A2107,'Result Entry'!$B$9:$EQ$108,26,0))</f>
        <v>0</v>
      </c>
      <c r="G2122" s="542">
        <f>IF(OR(C2122="",$I2112="NSO"),"",VLOOKUP($A2107,'Result Entry'!$B$9:$EQ$108,27,0))</f>
        <v>0</v>
      </c>
      <c r="H2122" s="494">
        <f>IF(OR(C2122="",$I2112="NSO"),"",VLOOKUP($A2107,'Result Entry'!$B$9:$EQ$108,32,0))</f>
        <v>0</v>
      </c>
      <c r="I2122" s="395">
        <f t="shared" si="162"/>
        <v>0</v>
      </c>
      <c r="J2122" s="495">
        <f>IF(OR(C2122="",$I2112="NSO"),"",VLOOKUP($A2107,'Result Entry'!$B$9:$EQ$108,36,0))</f>
        <v>0</v>
      </c>
      <c r="K2122" s="1050">
        <f t="shared" ref="K2122:K2127" si="163">SUM(I2122,J2122)</f>
        <v>0</v>
      </c>
      <c r="L2122" s="1051"/>
      <c r="M2122" s="396" t="str">
        <f>IF(OR(C2122="",$I2112="NSO"),"",VLOOKUP($A2107,'Result Entry'!$B$9:$EQ$108,39,0))</f>
        <v/>
      </c>
      <c r="N2122" s="1059"/>
    </row>
    <row r="2123" spans="1:14" s="114" customFormat="1" ht="22.5" customHeight="1" thickBot="1">
      <c r="A2123" s="392"/>
      <c r="B2123" s="394" t="s">
        <v>91</v>
      </c>
      <c r="C2123" s="1052" t="str">
        <f>'Result Entry'!$BD$3</f>
        <v>Env. Study</v>
      </c>
      <c r="D2123" s="1053"/>
      <c r="E2123" s="509">
        <f>IF(OR(C2123="",$I2112="NSO"),"",VLOOKUP($A2107,'Result Entry'!$B$9:$EQ$108,55,0))</f>
        <v>0</v>
      </c>
      <c r="F2123" s="510">
        <f>IF(OR(C2123="",$I2112="NSO"),"",VLOOKUP($A2107,'Result Entry'!$B$9:$EQ$108,56,0))</f>
        <v>0</v>
      </c>
      <c r="G2123" s="511">
        <f>IF(OR(C2123="",$I2112="NSO"),"",VLOOKUP($A2107,'Result Entry'!$B$9:$EQ$108,57,0))</f>
        <v>0</v>
      </c>
      <c r="H2123" s="512">
        <f>IF(OR(C2121="",$I2112="NSO"),"",VLOOKUP($A2107,'Result Entry'!$B$9:$EQ$108,62,0))</f>
        <v>0</v>
      </c>
      <c r="I2123" s="513">
        <f t="shared" si="162"/>
        <v>0</v>
      </c>
      <c r="J2123" s="514">
        <f>IF(OR(C2122="",$I2112="NSO"),"",VLOOKUP($A2107,'Result Entry'!$B$9:$EQ$108,66,0))</f>
        <v>0</v>
      </c>
      <c r="K2123" s="1054">
        <f t="shared" si="163"/>
        <v>0</v>
      </c>
      <c r="L2123" s="1055"/>
      <c r="M2123" s="515" t="str">
        <f>IF(OR(C2122="",$I2112="NSO"),"",VLOOKUP($A2107,'Result Entry'!$B$9:$EQ$108,69,0))</f>
        <v/>
      </c>
      <c r="N2123" s="1059"/>
    </row>
    <row r="2124" spans="1:14" s="114" customFormat="1" ht="22.5" customHeight="1">
      <c r="A2124" s="392"/>
      <c r="B2124" s="394" t="s">
        <v>91</v>
      </c>
      <c r="C2124" s="1016" t="s">
        <v>66</v>
      </c>
      <c r="D2124" s="1017"/>
      <c r="E2124" s="519">
        <f>'Result Entry'!$AO$7</f>
        <v>5</v>
      </c>
      <c r="F2124" s="520">
        <f>'Result Entry'!$AP$7</f>
        <v>5</v>
      </c>
      <c r="G2124" s="541">
        <f>'Result Entry'!$AQ$7</f>
        <v>5</v>
      </c>
      <c r="H2124" s="521">
        <f>'Result Entry'!$AV$7</f>
        <v>35</v>
      </c>
      <c r="I2124" s="522">
        <f t="shared" si="162"/>
        <v>50</v>
      </c>
      <c r="J2124" s="523">
        <f>'Result Entry'!$AZ$7</f>
        <v>50</v>
      </c>
      <c r="K2124" s="1018">
        <f t="shared" si="163"/>
        <v>100</v>
      </c>
      <c r="L2124" s="1019"/>
      <c r="M2124" s="1087" t="s">
        <v>36</v>
      </c>
      <c r="N2124" s="1059"/>
    </row>
    <row r="2125" spans="1:14" s="114" customFormat="1" ht="22.5" customHeight="1" thickBot="1">
      <c r="A2125" s="392"/>
      <c r="B2125" s="394" t="s">
        <v>91</v>
      </c>
      <c r="C2125" s="1012" t="str">
        <f>'Result Entry'!$AO$3</f>
        <v>English</v>
      </c>
      <c r="D2125" s="1013"/>
      <c r="E2125" s="517">
        <f>IF(OR(C2125="",$I2112="NSO"),"",VLOOKUP($A2107,'Result Entry'!$B$9:$EQ$108,40,0))</f>
        <v>0</v>
      </c>
      <c r="F2125" s="518">
        <f>IF(OR(C2125="",$I2112="NSO"),"",VLOOKUP($A2107,'Result Entry'!$B$9:$EQ$108,41,0))</f>
        <v>0</v>
      </c>
      <c r="G2125" s="546">
        <f>IF(OR(C2125="",$I2112="NSO"),"",VLOOKUP($A2107,'Result Entry'!$B$9:$EQ$108,42,0))</f>
        <v>0</v>
      </c>
      <c r="H2125" s="401">
        <f>IF(OR(C2125="",$I2112="NSO"),"",VLOOKUP($A2107,'Result Entry'!$B$9:$EQ$108,47,0))</f>
        <v>0</v>
      </c>
      <c r="I2125" s="496">
        <f t="shared" si="162"/>
        <v>0</v>
      </c>
      <c r="J2125" s="497">
        <f>IF(OR(C2125="",$I2112="NSO"),"",VLOOKUP($A2107,'Result Entry'!$B$9:$EQ$108,51,0))</f>
        <v>0</v>
      </c>
      <c r="K2125" s="1014">
        <f t="shared" si="163"/>
        <v>0</v>
      </c>
      <c r="L2125" s="1015"/>
      <c r="M2125" s="516" t="str">
        <f>IF(OR(C2125="",$I2112="NSO"),"",VLOOKUP($A2107,'Result Entry'!$B$9:$EQ$108,54,0))</f>
        <v/>
      </c>
      <c r="N2125" s="1059"/>
    </row>
    <row r="2126" spans="1:14" s="114" customFormat="1" ht="22.5" customHeight="1">
      <c r="A2126" s="392"/>
      <c r="B2126" s="394" t="s">
        <v>91</v>
      </c>
      <c r="C2126" s="1016" t="s">
        <v>66</v>
      </c>
      <c r="D2126" s="1017"/>
      <c r="E2126" s="519">
        <f>'Result Entry'!$BS$7</f>
        <v>10</v>
      </c>
      <c r="F2126" s="520">
        <f>'Result Entry'!$BT$7</f>
        <v>10</v>
      </c>
      <c r="G2126" s="541">
        <f>'Result Entry'!$BU$7</f>
        <v>10</v>
      </c>
      <c r="H2126" s="521">
        <f>'Result Entry'!$BZ$7</f>
        <v>70</v>
      </c>
      <c r="I2126" s="522">
        <f>SUM(E2126:H2126)</f>
        <v>100</v>
      </c>
      <c r="J2126" s="523">
        <f>'Result Entry'!$CD$7</f>
        <v>100</v>
      </c>
      <c r="K2126" s="1018">
        <f t="shared" si="163"/>
        <v>200</v>
      </c>
      <c r="L2126" s="1019"/>
      <c r="M2126" s="1087" t="s">
        <v>36</v>
      </c>
      <c r="N2126" s="1059"/>
    </row>
    <row r="2127" spans="1:14" s="114" customFormat="1" ht="22.5" customHeight="1" thickBot="1">
      <c r="A2127" s="392"/>
      <c r="B2127" s="394" t="s">
        <v>91</v>
      </c>
      <c r="C2127" s="1012" t="str">
        <f>'Result Entry'!$BS$3</f>
        <v>Sanskrit/Urdu</v>
      </c>
      <c r="D2127" s="1013"/>
      <c r="E2127" s="517">
        <f>IF(OR(C2127="",$I2112="NSO"),"",VLOOKUP($A2107,'Result Entry'!$B$9:$EQ$108,70,0))</f>
        <v>0</v>
      </c>
      <c r="F2127" s="518">
        <f>IF(OR(C2127="",$I2112="NSO"),"",VLOOKUP($A2107,'Result Entry'!$B$9:$EQ$108,71,0))</f>
        <v>0</v>
      </c>
      <c r="G2127" s="546">
        <f>IF(OR(C2127="",$I2112="NSO"),"",VLOOKUP($A2107,'Result Entry'!$B$9:$EQ$108,72,0))</f>
        <v>0</v>
      </c>
      <c r="H2127" s="401">
        <f>IF(OR(C2127="",$I2112="NSO"),"",VLOOKUP($A2107,'Result Entry'!$B$9:$EQ$108,77,0))</f>
        <v>0</v>
      </c>
      <c r="I2127" s="496">
        <f t="shared" ref="I2127" si="164">SUM(E2127:H2127)</f>
        <v>0</v>
      </c>
      <c r="J2127" s="497">
        <f>IF(OR(C2127="",$I2112="NSO"),"",VLOOKUP($A2107,'Result Entry'!$B$9:$EQ$108,81,0))</f>
        <v>0</v>
      </c>
      <c r="K2127" s="1014">
        <f t="shared" si="163"/>
        <v>0</v>
      </c>
      <c r="L2127" s="1015"/>
      <c r="M2127" s="516" t="str">
        <f>IF(OR(C2127="",$I2112="NSO"),"",VLOOKUP($A2107,'Result Entry'!$B$9:$EQ$108,84,0))</f>
        <v/>
      </c>
      <c r="N2127" s="1059"/>
    </row>
    <row r="2128" spans="1:14" s="114" customFormat="1" ht="14.25" customHeight="1" thickBot="1">
      <c r="A2128" s="392"/>
      <c r="B2128" s="394" t="s">
        <v>91</v>
      </c>
      <c r="C2128" s="1020"/>
      <c r="D2128" s="1021"/>
      <c r="E2128" s="1021"/>
      <c r="F2128" s="1021"/>
      <c r="G2128" s="1021"/>
      <c r="H2128" s="1021"/>
      <c r="I2128" s="1021"/>
      <c r="J2128" s="1021"/>
      <c r="K2128" s="1021"/>
      <c r="L2128" s="1021"/>
      <c r="M2128" s="1022"/>
      <c r="N2128" s="1059"/>
    </row>
    <row r="2129" spans="1:14" s="114" customFormat="1" ht="39" customHeight="1">
      <c r="A2129" s="392"/>
      <c r="B2129" s="394" t="s">
        <v>91</v>
      </c>
      <c r="C2129" s="1023" t="s">
        <v>114</v>
      </c>
      <c r="D2129" s="1024"/>
      <c r="E2129" s="1025"/>
      <c r="F2129" s="1029" t="s">
        <v>115</v>
      </c>
      <c r="G2129" s="1029"/>
      <c r="H2129" s="1030" t="s">
        <v>116</v>
      </c>
      <c r="I2129" s="1031"/>
      <c r="J2129" s="397" t="s">
        <v>51</v>
      </c>
      <c r="K2129" s="524" t="s">
        <v>117</v>
      </c>
      <c r="L2129" s="543" t="s">
        <v>49</v>
      </c>
      <c r="M2129" s="1089" t="s">
        <v>53</v>
      </c>
      <c r="N2129" s="1059"/>
    </row>
    <row r="2130" spans="1:14" s="114" customFormat="1" ht="18.75" customHeight="1" thickBot="1">
      <c r="A2130" s="392"/>
      <c r="B2130" s="394" t="s">
        <v>91</v>
      </c>
      <c r="C2130" s="1026"/>
      <c r="D2130" s="1027"/>
      <c r="E2130" s="1028"/>
      <c r="F2130" s="1109">
        <f>IF(OR($I2112="",$I2112="NSO"),"",VLOOKUP($A2107,'Result Entry'!$B$9:$EQ$108,120,0))</f>
        <v>900</v>
      </c>
      <c r="G2130" s="1110"/>
      <c r="H2130" s="1109">
        <f>IF(OR($I2112="",$I2112="NSO"),"",VLOOKUP($A2107,'Result Entry'!$B$9:$EQ$108,121,0))</f>
        <v>0</v>
      </c>
      <c r="I2130" s="1110"/>
      <c r="J2130" s="1111">
        <f>IF(OR($I2112="",$I2112="NSO"),"",VLOOKUP($A2107,'Result Entry'!$B$9:$EQ$108,122,0))</f>
        <v>0</v>
      </c>
      <c r="K2130" s="1112" t="str">
        <f>IF(OR($I2112="",$I2112="NSO"),"",VLOOKUP($A2107,'Result Entry'!$B$9:$EQ$108,123,0))</f>
        <v/>
      </c>
      <c r="L2130" s="1088" t="str">
        <f>IF(OR($I2112="",$I2112="NSO"),"",VLOOKUP($A2107,'Result Entry'!$B$9:$EQ$108,124,0))</f>
        <v/>
      </c>
      <c r="M2130" s="1113" t="str">
        <f>IF(OR($I2112="",$I2112="NSO"),"",VLOOKUP($A2107,'Result Entry'!$B$9:$EQ$108,126,0))</f>
        <v/>
      </c>
      <c r="N2130" s="1059"/>
    </row>
    <row r="2131" spans="1:14" s="114" customFormat="1" ht="18.75" customHeight="1" thickBot="1">
      <c r="A2131" s="392"/>
      <c r="B2131" s="393" t="s">
        <v>91</v>
      </c>
      <c r="C2131" s="1032"/>
      <c r="D2131" s="1033"/>
      <c r="E2131" s="1033"/>
      <c r="F2131" s="1033"/>
      <c r="G2131" s="1033"/>
      <c r="H2131" s="1034"/>
      <c r="I2131" s="1150" t="s">
        <v>71</v>
      </c>
      <c r="J2131" s="1151"/>
      <c r="K2131" s="1152">
        <f>IF(OR($I2112="",$I2112="NSO"),"",VLOOKUP($A2107,'Result Entry'!$B$9:$EQ$108,117,0))</f>
        <v>0</v>
      </c>
      <c r="L2131" s="1153" t="s">
        <v>90</v>
      </c>
      <c r="M2131" s="1154"/>
      <c r="N2131" s="1059"/>
    </row>
    <row r="2132" spans="1:14" s="114" customFormat="1" ht="18.75" customHeight="1" thickBot="1">
      <c r="A2132" s="392"/>
      <c r="B2132" s="393" t="s">
        <v>91</v>
      </c>
      <c r="C2132" s="1035" t="s">
        <v>70</v>
      </c>
      <c r="D2132" s="1036"/>
      <c r="E2132" s="1036"/>
      <c r="F2132" s="1036"/>
      <c r="G2132" s="1036"/>
      <c r="H2132" s="1037"/>
      <c r="I2132" s="1155" t="s">
        <v>72</v>
      </c>
      <c r="J2132" s="1156"/>
      <c r="K2132" s="1157">
        <f>IF(OR($I2112="",$I2112="NSO"),"",VLOOKUP($A2107,'Result Entry'!$B$9:$EQ$108,118,0))</f>
        <v>0</v>
      </c>
      <c r="L2132" s="1158" t="str">
        <f>IF(OR($I2112="",$I2112="NSO"),"",VLOOKUP($A2107,'Result Entry'!$B$9:$EQ$108,119,0))</f>
        <v/>
      </c>
      <c r="M2132" s="1159"/>
      <c r="N2132" s="1059"/>
    </row>
    <row r="2133" spans="1:14" s="114" customFormat="1" ht="18.75" customHeight="1" thickBot="1">
      <c r="A2133" s="392"/>
      <c r="B2133" s="393" t="s">
        <v>91</v>
      </c>
      <c r="C2133" s="981" t="s">
        <v>64</v>
      </c>
      <c r="D2133" s="982"/>
      <c r="E2133" s="983"/>
      <c r="F2133" s="984" t="s">
        <v>67</v>
      </c>
      <c r="G2133" s="985"/>
      <c r="H2133" s="398" t="s">
        <v>57</v>
      </c>
      <c r="I2133" s="986" t="s">
        <v>73</v>
      </c>
      <c r="J2133" s="987"/>
      <c r="K2133" s="988">
        <f>IF(OR($I2112="",$I2112="NSO"),"",VLOOKUP($A2107,'Result Entry'!$B$9:$EQ$108,127,0))</f>
        <v>0</v>
      </c>
      <c r="L2133" s="988"/>
      <c r="M2133" s="989"/>
      <c r="N2133" s="1059"/>
    </row>
    <row r="2134" spans="1:14" s="114" customFormat="1" ht="18.75" customHeight="1">
      <c r="A2134" s="392"/>
      <c r="B2134" s="393" t="s">
        <v>91</v>
      </c>
      <c r="C2134" s="1096" t="str">
        <f>'Result Entry'!$CH$3</f>
        <v>WORK EXP.</v>
      </c>
      <c r="D2134" s="1097"/>
      <c r="E2134" s="1125"/>
      <c r="F2134" s="1115" t="str">
        <f>IF(OR(C2134="",$I2112="NSO"),"",VLOOKUP($A2107,'Result Entry'!$B$9:$EQ$108,134,0))</f>
        <v>0/100</v>
      </c>
      <c r="G2134" s="1125"/>
      <c r="H2134" s="1126" t="str">
        <f>IF(OR(C2134="",$I2112="NSO"),"",VLOOKUP($A2107,'Result Entry'!$B$9:$EQ$108,92,0))</f>
        <v/>
      </c>
      <c r="I2134" s="991" t="s">
        <v>93</v>
      </c>
      <c r="J2134" s="992"/>
      <c r="K2134" s="993">
        <f>'Result Entry'!$U$2</f>
        <v>45070</v>
      </c>
      <c r="L2134" s="994"/>
      <c r="M2134" s="995"/>
      <c r="N2134" s="1059"/>
    </row>
    <row r="2135" spans="1:14" s="114" customFormat="1" ht="18.75" customHeight="1">
      <c r="A2135" s="392"/>
      <c r="B2135" s="393" t="s">
        <v>91</v>
      </c>
      <c r="C2135" s="1096" t="str">
        <f>'Result Entry'!$CP$3</f>
        <v>ART EDU.</v>
      </c>
      <c r="D2135" s="1097"/>
      <c r="E2135" s="1125"/>
      <c r="F2135" s="1115" t="str">
        <f>IF(OR(C2135="",$I2112="NSO"),"",VLOOKUP($A2107,'Result Entry'!$B$9:$EQ$108,138,0))</f>
        <v>0/100</v>
      </c>
      <c r="G2135" s="1125"/>
      <c r="H2135" s="1127" t="str">
        <f>IF(OR(C2135="",$I2112="NSO"),"",VLOOKUP($A2107,'Result Entry'!$B$9:$EQ$108,100,0))</f>
        <v/>
      </c>
      <c r="I2135" s="996"/>
      <c r="J2135" s="997"/>
      <c r="K2135" s="997"/>
      <c r="L2135" s="997"/>
      <c r="M2135" s="998"/>
      <c r="N2135" s="1059"/>
    </row>
    <row r="2136" spans="1:14" s="114" customFormat="1" ht="18.75" customHeight="1">
      <c r="A2136" s="392"/>
      <c r="B2136" s="393"/>
      <c r="C2136" s="1096" t="str">
        <f>'Result Entry'!$CX$3</f>
        <v>H&amp;P. EDU.</v>
      </c>
      <c r="D2136" s="1097"/>
      <c r="E2136" s="1125"/>
      <c r="F2136" s="1115" t="str">
        <f>IF(OR(C2136="",$I2112="NSO"),"",VLOOKUP($A2107,'Result Entry'!$B$9:$EQ$108,142,0))</f>
        <v>0/100</v>
      </c>
      <c r="G2136" s="1125"/>
      <c r="H2136" s="1127" t="str">
        <f>IF(OR(C2136="",$I2112="NSO"),"",VLOOKUP($A2107,'Result Entry'!$B$9:$EQ$108,108,0))</f>
        <v/>
      </c>
      <c r="I2136" s="999"/>
      <c r="J2136" s="1000"/>
      <c r="K2136" s="1000"/>
      <c r="L2136" s="1000"/>
      <c r="M2136" s="1001"/>
      <c r="N2136" s="1059"/>
    </row>
    <row r="2137" spans="1:14" s="114" customFormat="1" ht="23.25" customHeight="1" thickBot="1">
      <c r="A2137" s="392"/>
      <c r="B2137" s="393" t="s">
        <v>91</v>
      </c>
      <c r="C2137" s="1128">
        <f>'Result Entry'!$DF$3</f>
        <v>0</v>
      </c>
      <c r="D2137" s="1129"/>
      <c r="E2137" s="1130"/>
      <c r="F2137" s="1115" t="str">
        <f>IF(OR(C2137="",$I2112="NSO"),"",VLOOKUP($A2107,'Result Entry'!$B$9:$EQ$108,146,0))</f>
        <v>0/0</v>
      </c>
      <c r="G2137" s="1125"/>
      <c r="H2137" s="1131" t="str">
        <f>IF(OR(C2137="",$I2112="NSO"),"",VLOOKUP($A2107,'Result Entry'!$B$9:$EQ$108,116,0))</f>
        <v/>
      </c>
      <c r="I2137" s="1135" t="s">
        <v>86</v>
      </c>
      <c r="J2137" s="1136"/>
      <c r="K2137" s="1137"/>
      <c r="L2137" s="1138"/>
      <c r="M2137" s="1139"/>
      <c r="N2137" s="1059"/>
    </row>
    <row r="2138" spans="1:14" s="114" customFormat="1" ht="23.25" customHeight="1">
      <c r="A2138" s="392"/>
      <c r="B2138" s="393" t="s">
        <v>91</v>
      </c>
      <c r="C2138" s="1005" t="s">
        <v>74</v>
      </c>
      <c r="D2138" s="1006"/>
      <c r="E2138" s="1006"/>
      <c r="F2138" s="1006"/>
      <c r="G2138" s="1006"/>
      <c r="H2138" s="1007"/>
      <c r="I2138" s="1143" t="s">
        <v>184</v>
      </c>
      <c r="J2138" s="1144"/>
      <c r="K2138" s="1140"/>
      <c r="L2138" s="1141"/>
      <c r="M2138" s="1142"/>
      <c r="N2138" s="1059"/>
    </row>
    <row r="2139" spans="1:14" s="114" customFormat="1" ht="23.25" customHeight="1">
      <c r="A2139" s="392"/>
      <c r="B2139" s="393" t="s">
        <v>91</v>
      </c>
      <c r="C2139" s="399" t="s">
        <v>37</v>
      </c>
      <c r="D2139" s="1008" t="s">
        <v>80</v>
      </c>
      <c r="E2139" s="1009"/>
      <c r="F2139" s="1008" t="s">
        <v>81</v>
      </c>
      <c r="G2139" s="1010"/>
      <c r="H2139" s="1011"/>
      <c r="I2139" s="1145" t="s">
        <v>185</v>
      </c>
      <c r="J2139" s="1146"/>
      <c r="K2139" s="1002"/>
      <c r="L2139" s="1003"/>
      <c r="M2139" s="1004"/>
      <c r="N2139" s="1059"/>
    </row>
    <row r="2140" spans="1:14" s="114" customFormat="1" ht="18.75" customHeight="1">
      <c r="A2140" s="392"/>
      <c r="B2140" s="393" t="s">
        <v>91</v>
      </c>
      <c r="C2140" s="1114" t="s">
        <v>75</v>
      </c>
      <c r="D2140" s="1115" t="s">
        <v>164</v>
      </c>
      <c r="E2140" s="1116"/>
      <c r="F2140" s="1115" t="s">
        <v>82</v>
      </c>
      <c r="G2140" s="1117"/>
      <c r="H2140" s="1118"/>
      <c r="I2140" s="971" t="s">
        <v>87</v>
      </c>
      <c r="J2140" s="972"/>
      <c r="K2140" s="972"/>
      <c r="L2140" s="972"/>
      <c r="M2140" s="973"/>
      <c r="N2140" s="1059"/>
    </row>
    <row r="2141" spans="1:14" s="114" customFormat="1" ht="18.75" customHeight="1">
      <c r="A2141" s="392"/>
      <c r="B2141" s="393" t="s">
        <v>91</v>
      </c>
      <c r="C2141" s="1119" t="s">
        <v>76</v>
      </c>
      <c r="D2141" s="1115" t="s">
        <v>165</v>
      </c>
      <c r="E2141" s="1116"/>
      <c r="F2141" s="1115" t="s">
        <v>83</v>
      </c>
      <c r="G2141" s="1117"/>
      <c r="H2141" s="1118"/>
      <c r="I2141" s="974"/>
      <c r="J2141" s="975"/>
      <c r="K2141" s="975"/>
      <c r="L2141" s="975"/>
      <c r="M2141" s="976"/>
      <c r="N2141" s="1059"/>
    </row>
    <row r="2142" spans="1:14" s="114" customFormat="1" ht="18.75" customHeight="1">
      <c r="A2142" s="392"/>
      <c r="B2142" s="393" t="s">
        <v>91</v>
      </c>
      <c r="C2142" s="1119" t="s">
        <v>78</v>
      </c>
      <c r="D2142" s="1115" t="s">
        <v>166</v>
      </c>
      <c r="E2142" s="1116"/>
      <c r="F2142" s="1115" t="s">
        <v>84</v>
      </c>
      <c r="G2142" s="1117"/>
      <c r="H2142" s="1118"/>
      <c r="I2142" s="974"/>
      <c r="J2142" s="975"/>
      <c r="K2142" s="975"/>
      <c r="L2142" s="975"/>
      <c r="M2142" s="976"/>
      <c r="N2142" s="1059"/>
    </row>
    <row r="2143" spans="1:14" s="114" customFormat="1" ht="18.75" customHeight="1">
      <c r="A2143" s="392"/>
      <c r="B2143" s="393" t="s">
        <v>91</v>
      </c>
      <c r="C2143" s="1119" t="s">
        <v>77</v>
      </c>
      <c r="D2143" s="1115" t="s">
        <v>167</v>
      </c>
      <c r="E2143" s="1116"/>
      <c r="F2143" s="1115" t="s">
        <v>169</v>
      </c>
      <c r="G2143" s="1117"/>
      <c r="H2143" s="1118"/>
      <c r="I2143" s="977"/>
      <c r="J2143" s="978"/>
      <c r="K2143" s="978"/>
      <c r="L2143" s="978"/>
      <c r="M2143" s="979"/>
      <c r="N2143" s="1059"/>
    </row>
    <row r="2144" spans="1:14" s="114" customFormat="1" ht="18.75" customHeight="1" thickBot="1">
      <c r="A2144" s="392"/>
      <c r="B2144" s="400" t="s">
        <v>91</v>
      </c>
      <c r="C2144" s="1120" t="s">
        <v>79</v>
      </c>
      <c r="D2144" s="1121" t="s">
        <v>168</v>
      </c>
      <c r="E2144" s="1122"/>
      <c r="F2144" s="1121" t="s">
        <v>85</v>
      </c>
      <c r="G2144" s="1123"/>
      <c r="H2144" s="1124"/>
      <c r="I2144" s="1132" t="s">
        <v>118</v>
      </c>
      <c r="J2144" s="1133"/>
      <c r="K2144" s="1133"/>
      <c r="L2144" s="1133"/>
      <c r="M2144" s="1134"/>
      <c r="N2144" s="1059"/>
    </row>
    <row r="2145" spans="1:14" s="114" customFormat="1" ht="11.25" customHeight="1" thickBot="1">
      <c r="A2145" s="980"/>
      <c r="B2145" s="980"/>
      <c r="C2145" s="980"/>
      <c r="D2145" s="980"/>
      <c r="E2145" s="980"/>
      <c r="F2145" s="980"/>
      <c r="G2145" s="980"/>
      <c r="H2145" s="980"/>
      <c r="I2145" s="980"/>
      <c r="J2145" s="980"/>
      <c r="K2145" s="980"/>
      <c r="L2145" s="980"/>
      <c r="M2145" s="980"/>
      <c r="N2145" s="1059"/>
    </row>
    <row r="2146" spans="1:14" s="391" customFormat="1" ht="25.5" customHeight="1" thickBot="1">
      <c r="A2146" s="403">
        <f>A2107+1</f>
        <v>56</v>
      </c>
      <c r="B2146" s="1056" t="str">
        <f>B2107</f>
        <v>Department Of Sanskrit Education, Rajasthan</v>
      </c>
      <c r="C2146" s="1057"/>
      <c r="D2146" s="1057"/>
      <c r="E2146" s="1057"/>
      <c r="F2146" s="1057"/>
      <c r="G2146" s="1057"/>
      <c r="H2146" s="1057"/>
      <c r="I2146" s="1057"/>
      <c r="J2146" s="1057"/>
      <c r="K2146" s="1057"/>
      <c r="L2146" s="1057"/>
      <c r="M2146" s="1058"/>
      <c r="N2146" s="1059"/>
    </row>
    <row r="2147" spans="1:14" ht="60" customHeight="1">
      <c r="A2147" s="15"/>
      <c r="B2147" s="1060">
        <f>IF(I2151&gt;0,CONCATENATE(C2151,I2151),0)</f>
        <v>0</v>
      </c>
      <c r="C2147" s="1062"/>
      <c r="D2147" s="1064" t="str">
        <f>Master!$E$8</f>
        <v>Govt.Sr.Sec.Sch. Raimalwada</v>
      </c>
      <c r="E2147" s="1065"/>
      <c r="F2147" s="1065"/>
      <c r="G2147" s="1065"/>
      <c r="H2147" s="1065"/>
      <c r="I2147" s="1065"/>
      <c r="J2147" s="1065"/>
      <c r="K2147" s="1065"/>
      <c r="L2147" s="1065"/>
      <c r="M2147" s="1066"/>
      <c r="N2147" s="1059"/>
    </row>
    <row r="2148" spans="1:14" ht="35.25" customHeight="1" thickBot="1">
      <c r="A2148" s="15"/>
      <c r="B2148" s="1061"/>
      <c r="C2148" s="1063"/>
      <c r="D2148" s="1067" t="str">
        <f>Master!$E$11</f>
        <v>P.S.-Bapini (Jodhpur)</v>
      </c>
      <c r="E2148" s="1067"/>
      <c r="F2148" s="1067"/>
      <c r="G2148" s="1067"/>
      <c r="H2148" s="1067"/>
      <c r="I2148" s="1067"/>
      <c r="J2148" s="1067"/>
      <c r="K2148" s="1067"/>
      <c r="L2148" s="1067"/>
      <c r="M2148" s="1068"/>
      <c r="N2148" s="1059"/>
    </row>
    <row r="2149" spans="1:14" ht="31.5" customHeight="1">
      <c r="A2149" s="15"/>
      <c r="B2149" s="402"/>
      <c r="C2149" s="1069" t="s">
        <v>60</v>
      </c>
      <c r="D2149" s="1070"/>
      <c r="E2149" s="1070"/>
      <c r="F2149" s="1070"/>
      <c r="G2149" s="1070"/>
      <c r="H2149" s="1070"/>
      <c r="I2149" s="1071"/>
      <c r="J2149" s="1072" t="s">
        <v>88</v>
      </c>
      <c r="K2149" s="1072"/>
      <c r="L2149" s="1073">
        <f>Master!$E$14</f>
        <v>810000000</v>
      </c>
      <c r="M2149" s="1074"/>
      <c r="N2149" s="1059"/>
    </row>
    <row r="2150" spans="1:14" ht="18" customHeight="1" thickBot="1">
      <c r="A2150" s="15"/>
      <c r="B2150" s="188"/>
      <c r="C2150" s="1069"/>
      <c r="D2150" s="1070"/>
      <c r="E2150" s="1070"/>
      <c r="F2150" s="1070"/>
      <c r="G2150" s="1070"/>
      <c r="H2150" s="1070"/>
      <c r="I2150" s="1071"/>
      <c r="J2150" s="1075" t="s">
        <v>61</v>
      </c>
      <c r="K2150" s="1076"/>
      <c r="L2150" s="1079" t="str">
        <f>Master!$E$6</f>
        <v>2022-23</v>
      </c>
      <c r="M2150" s="1080"/>
      <c r="N2150" s="1059"/>
    </row>
    <row r="2151" spans="1:14" ht="20.25" customHeight="1" thickBot="1">
      <c r="A2151" s="15"/>
      <c r="B2151" s="188"/>
      <c r="C2151" s="1160" t="s">
        <v>119</v>
      </c>
      <c r="D2151" s="1161"/>
      <c r="E2151" s="1161"/>
      <c r="F2151" s="1161"/>
      <c r="G2151" s="1161"/>
      <c r="H2151" s="1161"/>
      <c r="I2151" s="1162">
        <f>VLOOKUP($A2146,'Result Entry'!$B$9:$F$108,5,0)</f>
        <v>0</v>
      </c>
      <c r="J2151" s="1077"/>
      <c r="K2151" s="1078"/>
      <c r="L2151" s="1081"/>
      <c r="M2151" s="1082"/>
      <c r="N2151" s="1059"/>
    </row>
    <row r="2152" spans="1:14" s="114" customFormat="1" ht="19.5" customHeight="1">
      <c r="A2152" s="392"/>
      <c r="B2152" s="393" t="s">
        <v>91</v>
      </c>
      <c r="C2152" s="1090" t="s">
        <v>21</v>
      </c>
      <c r="D2152" s="1091"/>
      <c r="E2152" s="1091"/>
      <c r="F2152" s="1092"/>
      <c r="G2152" s="1093" t="s">
        <v>1</v>
      </c>
      <c r="H2152" s="1094">
        <f>VLOOKUP($A2146,'Result Entry'!$B$9:$EQ$108,3,0)</f>
        <v>0</v>
      </c>
      <c r="I2152" s="1094"/>
      <c r="J2152" s="1094"/>
      <c r="K2152" s="1094"/>
      <c r="L2152" s="1094"/>
      <c r="M2152" s="1095"/>
      <c r="N2152" s="1059"/>
    </row>
    <row r="2153" spans="1:14" s="114" customFormat="1" ht="19.5" customHeight="1">
      <c r="A2153" s="392"/>
      <c r="B2153" s="393" t="s">
        <v>91</v>
      </c>
      <c r="C2153" s="1096" t="s">
        <v>23</v>
      </c>
      <c r="D2153" s="1097"/>
      <c r="E2153" s="1097"/>
      <c r="F2153" s="1098"/>
      <c r="G2153" s="1099" t="s">
        <v>1</v>
      </c>
      <c r="H2153" s="1100">
        <f>VLOOKUP($A2146,'Result Entry'!$B$9:$EQ$108,6,0)</f>
        <v>0</v>
      </c>
      <c r="I2153" s="1100"/>
      <c r="J2153" s="1100"/>
      <c r="K2153" s="1100"/>
      <c r="L2153" s="1100"/>
      <c r="M2153" s="1101"/>
      <c r="N2153" s="1059"/>
    </row>
    <row r="2154" spans="1:14" s="114" customFormat="1" ht="19.5" customHeight="1">
      <c r="A2154" s="392"/>
      <c r="B2154" s="393" t="s">
        <v>91</v>
      </c>
      <c r="C2154" s="1096" t="s">
        <v>24</v>
      </c>
      <c r="D2154" s="1097"/>
      <c r="E2154" s="1097"/>
      <c r="F2154" s="1098"/>
      <c r="G2154" s="1099" t="s">
        <v>1</v>
      </c>
      <c r="H2154" s="1100">
        <f>VLOOKUP($A2146,'Result Entry'!$B$9:$EQ$108,7,0)</f>
        <v>0</v>
      </c>
      <c r="I2154" s="1100"/>
      <c r="J2154" s="1100"/>
      <c r="K2154" s="1100"/>
      <c r="L2154" s="1100"/>
      <c r="M2154" s="1101"/>
      <c r="N2154" s="1059"/>
    </row>
    <row r="2155" spans="1:14" s="114" customFormat="1" ht="19.5" customHeight="1">
      <c r="A2155" s="392"/>
      <c r="B2155" s="393" t="s">
        <v>91</v>
      </c>
      <c r="C2155" s="1096" t="s">
        <v>62</v>
      </c>
      <c r="D2155" s="1097"/>
      <c r="E2155" s="1097"/>
      <c r="F2155" s="1098"/>
      <c r="G2155" s="1099" t="s">
        <v>1</v>
      </c>
      <c r="H2155" s="1100">
        <f>VLOOKUP($A2146,'Result Entry'!$B$9:$EQ$108,8,0)</f>
        <v>0</v>
      </c>
      <c r="I2155" s="1100"/>
      <c r="J2155" s="1100"/>
      <c r="K2155" s="1100"/>
      <c r="L2155" s="1100"/>
      <c r="M2155" s="1101"/>
      <c r="N2155" s="1059"/>
    </row>
    <row r="2156" spans="1:14" s="114" customFormat="1" ht="19.5" customHeight="1">
      <c r="A2156" s="392"/>
      <c r="B2156" s="393" t="s">
        <v>91</v>
      </c>
      <c r="C2156" s="1096" t="s">
        <v>63</v>
      </c>
      <c r="D2156" s="1097"/>
      <c r="E2156" s="1097"/>
      <c r="F2156" s="1098"/>
      <c r="G2156" s="1099" t="s">
        <v>1</v>
      </c>
      <c r="H2156" s="1102" t="str">
        <f>CONCATENATE('Result Entry'!$F$4,'Result Entry'!$I$4)</f>
        <v>2(A)</v>
      </c>
      <c r="I2156" s="1100"/>
      <c r="J2156" s="1100"/>
      <c r="K2156" s="1100"/>
      <c r="L2156" s="1100"/>
      <c r="M2156" s="1101"/>
      <c r="N2156" s="1059"/>
    </row>
    <row r="2157" spans="1:14" s="114" customFormat="1" ht="19.5" customHeight="1" thickBot="1">
      <c r="A2157" s="392"/>
      <c r="B2157" s="393" t="s">
        <v>91</v>
      </c>
      <c r="C2157" s="1103" t="s">
        <v>26</v>
      </c>
      <c r="D2157" s="1104"/>
      <c r="E2157" s="1104"/>
      <c r="F2157" s="1105"/>
      <c r="G2157" s="1106" t="s">
        <v>1</v>
      </c>
      <c r="H2157" s="1107">
        <f>VLOOKUP($A2146,'Result Entry'!$B$9:$EQ$108,9,0)</f>
        <v>0</v>
      </c>
      <c r="I2157" s="1107"/>
      <c r="J2157" s="1107"/>
      <c r="K2157" s="1107"/>
      <c r="L2157" s="1107"/>
      <c r="M2157" s="1108"/>
      <c r="N2157" s="1059"/>
    </row>
    <row r="2158" spans="1:14" s="114" customFormat="1" ht="37.5" customHeight="1">
      <c r="A2158" s="392"/>
      <c r="B2158" s="394" t="s">
        <v>91</v>
      </c>
      <c r="C2158" s="1005" t="s">
        <v>64</v>
      </c>
      <c r="D2158" s="1038"/>
      <c r="E2158" s="498" t="str">
        <f>'Result Entry'!$K$6</f>
        <v>First Test</v>
      </c>
      <c r="F2158" s="499" t="str">
        <f>'Result Entry'!$L$6</f>
        <v>Second Test</v>
      </c>
      <c r="G2158" s="499" t="str">
        <f>'Result Entry'!$M$6</f>
        <v>Third Test</v>
      </c>
      <c r="H2158" s="1083" t="s">
        <v>65</v>
      </c>
      <c r="I2158" s="1085" t="s">
        <v>183</v>
      </c>
      <c r="J2158" s="493" t="s">
        <v>32</v>
      </c>
      <c r="K2158" s="1039" t="s">
        <v>112</v>
      </c>
      <c r="L2158" s="1040"/>
      <c r="M2158" s="1084" t="s">
        <v>113</v>
      </c>
      <c r="N2158" s="1059"/>
    </row>
    <row r="2159" spans="1:14" s="114" customFormat="1" ht="22.5" customHeight="1" thickBot="1">
      <c r="A2159" s="392"/>
      <c r="B2159" s="394" t="s">
        <v>91</v>
      </c>
      <c r="C2159" s="1041" t="s">
        <v>66</v>
      </c>
      <c r="D2159" s="1042"/>
      <c r="E2159" s="504">
        <f>'Result Entry'!$K$7</f>
        <v>10</v>
      </c>
      <c r="F2159" s="505">
        <f>'Result Entry'!$L$7</f>
        <v>10</v>
      </c>
      <c r="G2159" s="545">
        <f>'Result Entry'!$M$7</f>
        <v>10</v>
      </c>
      <c r="H2159" s="506">
        <f>'Result Entry'!$R$7</f>
        <v>70</v>
      </c>
      <c r="I2159" s="507">
        <f>SUM(E2159:H2159)</f>
        <v>100</v>
      </c>
      <c r="J2159" s="508">
        <f>'Result Entry'!$V$7</f>
        <v>100</v>
      </c>
      <c r="K2159" s="1043">
        <f>I2159+J2159</f>
        <v>200</v>
      </c>
      <c r="L2159" s="1044"/>
      <c r="M2159" s="1086" t="s">
        <v>36</v>
      </c>
      <c r="N2159" s="1059"/>
    </row>
    <row r="2160" spans="1:14" s="114" customFormat="1" ht="22.5" customHeight="1">
      <c r="A2160" s="392"/>
      <c r="B2160" s="394" t="s">
        <v>91</v>
      </c>
      <c r="C2160" s="1045" t="str">
        <f>'Result Entry'!$K$3</f>
        <v>Hindi</v>
      </c>
      <c r="D2160" s="1046"/>
      <c r="E2160" s="500">
        <f>IF(OR(C2160="",$I2151="NSO"),"",VLOOKUP($A2146,'Result Entry'!$B$9:$EQ$108,10,0))</f>
        <v>0</v>
      </c>
      <c r="F2160" s="501">
        <f>IF(OR(C2160="",$I2151="NSO"),"",VLOOKUP($A2146,'Result Entry'!$B$9:$EQ$108,11,0))</f>
        <v>0</v>
      </c>
      <c r="G2160" s="544">
        <f>IF(OR(C2160="",$I2151="NSO"),"",VLOOKUP($A2146,'Result Entry'!$B$9:$EQ$108,12,0))</f>
        <v>0</v>
      </c>
      <c r="H2160" s="494">
        <f>IF(OR(C2160="",$I2151="NSO"),"",VLOOKUP($A2146,'Result Entry'!$B$9:$EQ$108,17,0))</f>
        <v>0</v>
      </c>
      <c r="I2160" s="395">
        <f t="shared" ref="I2160:I2164" si="165">SUM(E2160:H2160)</f>
        <v>0</v>
      </c>
      <c r="J2160" s="495">
        <f>IF(OR(C2160="",$I2151="NSO"),"",VLOOKUP($A2146,'Result Entry'!$B$9:$EQ$108,21,0))</f>
        <v>0</v>
      </c>
      <c r="K2160" s="1047">
        <f>SUM(I2160,J2160)</f>
        <v>0</v>
      </c>
      <c r="L2160" s="1048"/>
      <c r="M2160" s="396" t="str">
        <f>IF(OR(C2160="",$I2151="NSO"),"",VLOOKUP($A2146,'Result Entry'!$B$9:$EQ$108,24,0))</f>
        <v/>
      </c>
      <c r="N2160" s="1059"/>
    </row>
    <row r="2161" spans="1:14" s="114" customFormat="1" ht="22.5" customHeight="1">
      <c r="A2161" s="392"/>
      <c r="B2161" s="394" t="s">
        <v>91</v>
      </c>
      <c r="C2161" s="990" t="str">
        <f>'Result Entry'!$Z$3</f>
        <v>Mathematics</v>
      </c>
      <c r="D2161" s="1049"/>
      <c r="E2161" s="502">
        <f>IF(OR(C2161="",$I2151="NSO"),"",VLOOKUP($A2146,'Result Entry'!$B$9:$EQ$108,25,0))</f>
        <v>0</v>
      </c>
      <c r="F2161" s="503">
        <f>IF(OR(C2161="",$I2151="NSO"),"",VLOOKUP($A2146,'Result Entry'!$B$9:$EQ$108,26,0))</f>
        <v>0</v>
      </c>
      <c r="G2161" s="542">
        <f>IF(OR(C2161="",$I2151="NSO"),"",VLOOKUP($A2146,'Result Entry'!$B$9:$EQ$108,27,0))</f>
        <v>0</v>
      </c>
      <c r="H2161" s="494">
        <f>IF(OR(C2161="",$I2151="NSO"),"",VLOOKUP($A2146,'Result Entry'!$B$9:$EQ$108,32,0))</f>
        <v>0</v>
      </c>
      <c r="I2161" s="395">
        <f t="shared" si="165"/>
        <v>0</v>
      </c>
      <c r="J2161" s="495">
        <f>IF(OR(C2161="",$I2151="NSO"),"",VLOOKUP($A2146,'Result Entry'!$B$9:$EQ$108,36,0))</f>
        <v>0</v>
      </c>
      <c r="K2161" s="1050">
        <f t="shared" ref="K2161:K2166" si="166">SUM(I2161,J2161)</f>
        <v>0</v>
      </c>
      <c r="L2161" s="1051"/>
      <c r="M2161" s="396" t="str">
        <f>IF(OR(C2161="",$I2151="NSO"),"",VLOOKUP($A2146,'Result Entry'!$B$9:$EQ$108,39,0))</f>
        <v/>
      </c>
      <c r="N2161" s="1059"/>
    </row>
    <row r="2162" spans="1:14" s="114" customFormat="1" ht="22.5" customHeight="1" thickBot="1">
      <c r="A2162" s="392"/>
      <c r="B2162" s="394" t="s">
        <v>91</v>
      </c>
      <c r="C2162" s="1052" t="str">
        <f>'Result Entry'!$BD$3</f>
        <v>Env. Study</v>
      </c>
      <c r="D2162" s="1053"/>
      <c r="E2162" s="509">
        <f>IF(OR(C2162="",$I2151="NSO"),"",VLOOKUP($A2146,'Result Entry'!$B$9:$EQ$108,55,0))</f>
        <v>0</v>
      </c>
      <c r="F2162" s="510">
        <f>IF(OR(C2162="",$I2151="NSO"),"",VLOOKUP($A2146,'Result Entry'!$B$9:$EQ$108,56,0))</f>
        <v>0</v>
      </c>
      <c r="G2162" s="511">
        <f>IF(OR(C2162="",$I2151="NSO"),"",VLOOKUP($A2146,'Result Entry'!$B$9:$EQ$108,57,0))</f>
        <v>0</v>
      </c>
      <c r="H2162" s="512">
        <f>IF(OR(C2160="",$I2151="NSO"),"",VLOOKUP($A2146,'Result Entry'!$B$9:$EQ$108,62,0))</f>
        <v>0</v>
      </c>
      <c r="I2162" s="513">
        <f t="shared" si="165"/>
        <v>0</v>
      </c>
      <c r="J2162" s="514">
        <f>IF(OR(C2161="",$I2151="NSO"),"",VLOOKUP($A2146,'Result Entry'!$B$9:$EQ$108,66,0))</f>
        <v>0</v>
      </c>
      <c r="K2162" s="1054">
        <f t="shared" si="166"/>
        <v>0</v>
      </c>
      <c r="L2162" s="1055"/>
      <c r="M2162" s="515" t="str">
        <f>IF(OR(C2161="",$I2151="NSO"),"",VLOOKUP($A2146,'Result Entry'!$B$9:$EQ$108,69,0))</f>
        <v/>
      </c>
      <c r="N2162" s="1059"/>
    </row>
    <row r="2163" spans="1:14" s="114" customFormat="1" ht="22.5" customHeight="1">
      <c r="A2163" s="392"/>
      <c r="B2163" s="394" t="s">
        <v>91</v>
      </c>
      <c r="C2163" s="1016" t="s">
        <v>66</v>
      </c>
      <c r="D2163" s="1017"/>
      <c r="E2163" s="519">
        <f>'Result Entry'!$AO$7</f>
        <v>5</v>
      </c>
      <c r="F2163" s="520">
        <f>'Result Entry'!$AP$7</f>
        <v>5</v>
      </c>
      <c r="G2163" s="541">
        <f>'Result Entry'!$AQ$7</f>
        <v>5</v>
      </c>
      <c r="H2163" s="521">
        <f>'Result Entry'!$AV$7</f>
        <v>35</v>
      </c>
      <c r="I2163" s="522">
        <f t="shared" si="165"/>
        <v>50</v>
      </c>
      <c r="J2163" s="523">
        <f>'Result Entry'!$AZ$7</f>
        <v>50</v>
      </c>
      <c r="K2163" s="1018">
        <f t="shared" si="166"/>
        <v>100</v>
      </c>
      <c r="L2163" s="1019"/>
      <c r="M2163" s="1087" t="s">
        <v>36</v>
      </c>
      <c r="N2163" s="1059"/>
    </row>
    <row r="2164" spans="1:14" s="114" customFormat="1" ht="22.5" customHeight="1" thickBot="1">
      <c r="A2164" s="392"/>
      <c r="B2164" s="394" t="s">
        <v>91</v>
      </c>
      <c r="C2164" s="1012" t="str">
        <f>'Result Entry'!$AO$3</f>
        <v>English</v>
      </c>
      <c r="D2164" s="1013"/>
      <c r="E2164" s="517">
        <f>IF(OR(C2164="",$I2151="NSO"),"",VLOOKUP($A2146,'Result Entry'!$B$9:$EQ$108,40,0))</f>
        <v>0</v>
      </c>
      <c r="F2164" s="518">
        <f>IF(OR(C2164="",$I2151="NSO"),"",VLOOKUP($A2146,'Result Entry'!$B$9:$EQ$108,41,0))</f>
        <v>0</v>
      </c>
      <c r="G2164" s="546">
        <f>IF(OR(C2164="",$I2151="NSO"),"",VLOOKUP($A2146,'Result Entry'!$B$9:$EQ$108,42,0))</f>
        <v>0</v>
      </c>
      <c r="H2164" s="401">
        <f>IF(OR(C2164="",$I2151="NSO"),"",VLOOKUP($A2146,'Result Entry'!$B$9:$EQ$108,47,0))</f>
        <v>0</v>
      </c>
      <c r="I2164" s="496">
        <f t="shared" si="165"/>
        <v>0</v>
      </c>
      <c r="J2164" s="497">
        <f>IF(OR(C2164="",$I2151="NSO"),"",VLOOKUP($A2146,'Result Entry'!$B$9:$EQ$108,51,0))</f>
        <v>0</v>
      </c>
      <c r="K2164" s="1014">
        <f t="shared" si="166"/>
        <v>0</v>
      </c>
      <c r="L2164" s="1015"/>
      <c r="M2164" s="516" t="str">
        <f>IF(OR(C2164="",$I2151="NSO"),"",VLOOKUP($A2146,'Result Entry'!$B$9:$EQ$108,54,0))</f>
        <v/>
      </c>
      <c r="N2164" s="1059"/>
    </row>
    <row r="2165" spans="1:14" s="114" customFormat="1" ht="22.5" customHeight="1">
      <c r="A2165" s="392"/>
      <c r="B2165" s="394" t="s">
        <v>91</v>
      </c>
      <c r="C2165" s="1016" t="s">
        <v>66</v>
      </c>
      <c r="D2165" s="1017"/>
      <c r="E2165" s="519">
        <f>'Result Entry'!$BS$7</f>
        <v>10</v>
      </c>
      <c r="F2165" s="520">
        <f>'Result Entry'!$BT$7</f>
        <v>10</v>
      </c>
      <c r="G2165" s="541">
        <f>'Result Entry'!$BU$7</f>
        <v>10</v>
      </c>
      <c r="H2165" s="521">
        <f>'Result Entry'!$BZ$7</f>
        <v>70</v>
      </c>
      <c r="I2165" s="522">
        <f>SUM(E2165:H2165)</f>
        <v>100</v>
      </c>
      <c r="J2165" s="523">
        <f>'Result Entry'!$CD$7</f>
        <v>100</v>
      </c>
      <c r="K2165" s="1018">
        <f t="shared" si="166"/>
        <v>200</v>
      </c>
      <c r="L2165" s="1019"/>
      <c r="M2165" s="1087" t="s">
        <v>36</v>
      </c>
      <c r="N2165" s="1059"/>
    </row>
    <row r="2166" spans="1:14" s="114" customFormat="1" ht="22.5" customHeight="1" thickBot="1">
      <c r="A2166" s="392"/>
      <c r="B2166" s="394" t="s">
        <v>91</v>
      </c>
      <c r="C2166" s="1012" t="str">
        <f>'Result Entry'!$BS$3</f>
        <v>Sanskrit/Urdu</v>
      </c>
      <c r="D2166" s="1013"/>
      <c r="E2166" s="517">
        <f>IF(OR(C2166="",$I2151="NSO"),"",VLOOKUP($A2146,'Result Entry'!$B$9:$EQ$108,70,0))</f>
        <v>0</v>
      </c>
      <c r="F2166" s="518">
        <f>IF(OR(C2166="",$I2151="NSO"),"",VLOOKUP($A2146,'Result Entry'!$B$9:$EQ$108,71,0))</f>
        <v>0</v>
      </c>
      <c r="G2166" s="546">
        <f>IF(OR(C2166="",$I2151="NSO"),"",VLOOKUP($A2146,'Result Entry'!$B$9:$EQ$108,72,0))</f>
        <v>0</v>
      </c>
      <c r="H2166" s="401">
        <f>IF(OR(C2166="",$I2151="NSO"),"",VLOOKUP($A2146,'Result Entry'!$B$9:$EQ$108,77,0))</f>
        <v>0</v>
      </c>
      <c r="I2166" s="496">
        <f t="shared" ref="I2166" si="167">SUM(E2166:H2166)</f>
        <v>0</v>
      </c>
      <c r="J2166" s="497">
        <f>IF(OR(C2166="",$I2151="NSO"),"",VLOOKUP($A2146,'Result Entry'!$B$9:$EQ$108,81,0))</f>
        <v>0</v>
      </c>
      <c r="K2166" s="1014">
        <f t="shared" si="166"/>
        <v>0</v>
      </c>
      <c r="L2166" s="1015"/>
      <c r="M2166" s="516" t="str">
        <f>IF(OR(C2166="",$I2151="NSO"),"",VLOOKUP($A2146,'Result Entry'!$B$9:$EQ$108,84,0))</f>
        <v/>
      </c>
      <c r="N2166" s="1059"/>
    </row>
    <row r="2167" spans="1:14" s="114" customFormat="1" ht="14.25" customHeight="1" thickBot="1">
      <c r="A2167" s="392"/>
      <c r="B2167" s="394" t="s">
        <v>91</v>
      </c>
      <c r="C2167" s="1020"/>
      <c r="D2167" s="1021"/>
      <c r="E2167" s="1021"/>
      <c r="F2167" s="1021"/>
      <c r="G2167" s="1021"/>
      <c r="H2167" s="1021"/>
      <c r="I2167" s="1021"/>
      <c r="J2167" s="1021"/>
      <c r="K2167" s="1021"/>
      <c r="L2167" s="1021"/>
      <c r="M2167" s="1022"/>
      <c r="N2167" s="1059"/>
    </row>
    <row r="2168" spans="1:14" s="114" customFormat="1" ht="39" customHeight="1">
      <c r="A2168" s="392"/>
      <c r="B2168" s="394" t="s">
        <v>91</v>
      </c>
      <c r="C2168" s="1023" t="s">
        <v>114</v>
      </c>
      <c r="D2168" s="1024"/>
      <c r="E2168" s="1025"/>
      <c r="F2168" s="1029" t="s">
        <v>115</v>
      </c>
      <c r="G2168" s="1029"/>
      <c r="H2168" s="1030" t="s">
        <v>116</v>
      </c>
      <c r="I2168" s="1031"/>
      <c r="J2168" s="397" t="s">
        <v>51</v>
      </c>
      <c r="K2168" s="524" t="s">
        <v>117</v>
      </c>
      <c r="L2168" s="543" t="s">
        <v>49</v>
      </c>
      <c r="M2168" s="1089" t="s">
        <v>53</v>
      </c>
      <c r="N2168" s="1059"/>
    </row>
    <row r="2169" spans="1:14" s="114" customFormat="1" ht="18.75" customHeight="1" thickBot="1">
      <c r="A2169" s="392"/>
      <c r="B2169" s="394" t="s">
        <v>91</v>
      </c>
      <c r="C2169" s="1026"/>
      <c r="D2169" s="1027"/>
      <c r="E2169" s="1028"/>
      <c r="F2169" s="1109">
        <f>IF(OR($I2151="",$I2151="NSO"),"",VLOOKUP($A2146,'Result Entry'!$B$9:$EQ$108,120,0))</f>
        <v>900</v>
      </c>
      <c r="G2169" s="1110"/>
      <c r="H2169" s="1109">
        <f>IF(OR($I2151="",$I2151="NSO"),"",VLOOKUP($A2146,'Result Entry'!$B$9:$EQ$108,121,0))</f>
        <v>0</v>
      </c>
      <c r="I2169" s="1110"/>
      <c r="J2169" s="1111">
        <f>IF(OR($I2151="",$I2151="NSO"),"",VLOOKUP($A2146,'Result Entry'!$B$9:$EQ$108,122,0))</f>
        <v>0</v>
      </c>
      <c r="K2169" s="1112" t="str">
        <f>IF(OR($I2151="",$I2151="NSO"),"",VLOOKUP($A2146,'Result Entry'!$B$9:$EQ$108,123,0))</f>
        <v/>
      </c>
      <c r="L2169" s="1088" t="str">
        <f>IF(OR($I2151="",$I2151="NSO"),"",VLOOKUP($A2146,'Result Entry'!$B$9:$EQ$108,124,0))</f>
        <v/>
      </c>
      <c r="M2169" s="1113" t="str">
        <f>IF(OR($I2151="",$I2151="NSO"),"",VLOOKUP($A2146,'Result Entry'!$B$9:$EQ$108,126,0))</f>
        <v/>
      </c>
      <c r="N2169" s="1059"/>
    </row>
    <row r="2170" spans="1:14" s="114" customFormat="1" ht="18.75" customHeight="1" thickBot="1">
      <c r="A2170" s="392"/>
      <c r="B2170" s="393" t="s">
        <v>91</v>
      </c>
      <c r="C2170" s="1032"/>
      <c r="D2170" s="1033"/>
      <c r="E2170" s="1033"/>
      <c r="F2170" s="1033"/>
      <c r="G2170" s="1033"/>
      <c r="H2170" s="1034"/>
      <c r="I2170" s="1150" t="s">
        <v>71</v>
      </c>
      <c r="J2170" s="1151"/>
      <c r="K2170" s="1152">
        <f>IF(OR($I2151="",$I2151="NSO"),"",VLOOKUP($A2146,'Result Entry'!$B$9:$EQ$108,117,0))</f>
        <v>0</v>
      </c>
      <c r="L2170" s="1153" t="s">
        <v>90</v>
      </c>
      <c r="M2170" s="1154"/>
      <c r="N2170" s="1059"/>
    </row>
    <row r="2171" spans="1:14" s="114" customFormat="1" ht="18.75" customHeight="1" thickBot="1">
      <c r="A2171" s="392"/>
      <c r="B2171" s="393" t="s">
        <v>91</v>
      </c>
      <c r="C2171" s="1035" t="s">
        <v>70</v>
      </c>
      <c r="D2171" s="1036"/>
      <c r="E2171" s="1036"/>
      <c r="F2171" s="1036"/>
      <c r="G2171" s="1036"/>
      <c r="H2171" s="1037"/>
      <c r="I2171" s="1155" t="s">
        <v>72</v>
      </c>
      <c r="J2171" s="1156"/>
      <c r="K2171" s="1157">
        <f>IF(OR($I2151="",$I2151="NSO"),"",VLOOKUP($A2146,'Result Entry'!$B$9:$EQ$108,118,0))</f>
        <v>0</v>
      </c>
      <c r="L2171" s="1158" t="str">
        <f>IF(OR($I2151="",$I2151="NSO"),"",VLOOKUP($A2146,'Result Entry'!$B$9:$EQ$108,119,0))</f>
        <v/>
      </c>
      <c r="M2171" s="1159"/>
      <c r="N2171" s="1059"/>
    </row>
    <row r="2172" spans="1:14" s="114" customFormat="1" ht="18.75" customHeight="1" thickBot="1">
      <c r="A2172" s="392"/>
      <c r="B2172" s="393" t="s">
        <v>91</v>
      </c>
      <c r="C2172" s="981" t="s">
        <v>64</v>
      </c>
      <c r="D2172" s="982"/>
      <c r="E2172" s="983"/>
      <c r="F2172" s="984" t="s">
        <v>67</v>
      </c>
      <c r="G2172" s="985"/>
      <c r="H2172" s="398" t="s">
        <v>57</v>
      </c>
      <c r="I2172" s="986" t="s">
        <v>73</v>
      </c>
      <c r="J2172" s="987"/>
      <c r="K2172" s="988">
        <f>IF(OR($I2151="",$I2151="NSO"),"",VLOOKUP($A2146,'Result Entry'!$B$9:$EQ$108,127,0))</f>
        <v>0</v>
      </c>
      <c r="L2172" s="988"/>
      <c r="M2172" s="989"/>
      <c r="N2172" s="1059"/>
    </row>
    <row r="2173" spans="1:14" s="114" customFormat="1" ht="18.75" customHeight="1">
      <c r="A2173" s="392"/>
      <c r="B2173" s="393" t="s">
        <v>91</v>
      </c>
      <c r="C2173" s="1096" t="str">
        <f>'Result Entry'!$CH$3</f>
        <v>WORK EXP.</v>
      </c>
      <c r="D2173" s="1097"/>
      <c r="E2173" s="1125"/>
      <c r="F2173" s="1115" t="str">
        <f>IF(OR(C2173="",$I2151="NSO"),"",VLOOKUP($A2146,'Result Entry'!$B$9:$EQ$108,134,0))</f>
        <v>0/100</v>
      </c>
      <c r="G2173" s="1125"/>
      <c r="H2173" s="1126" t="str">
        <f>IF(OR(C2173="",$I2151="NSO"),"",VLOOKUP($A2146,'Result Entry'!$B$9:$EQ$108,92,0))</f>
        <v/>
      </c>
      <c r="I2173" s="991" t="s">
        <v>93</v>
      </c>
      <c r="J2173" s="992"/>
      <c r="K2173" s="993">
        <f>'Result Entry'!$U$2</f>
        <v>45070</v>
      </c>
      <c r="L2173" s="994"/>
      <c r="M2173" s="995"/>
      <c r="N2173" s="1059"/>
    </row>
    <row r="2174" spans="1:14" s="114" customFormat="1" ht="18.75" customHeight="1">
      <c r="A2174" s="392"/>
      <c r="B2174" s="393" t="s">
        <v>91</v>
      </c>
      <c r="C2174" s="1096" t="str">
        <f>'Result Entry'!$CP$3</f>
        <v>ART EDU.</v>
      </c>
      <c r="D2174" s="1097"/>
      <c r="E2174" s="1125"/>
      <c r="F2174" s="1115" t="str">
        <f>IF(OR(C2174="",$I2151="NSO"),"",VLOOKUP($A2146,'Result Entry'!$B$9:$EQ$108,138,0))</f>
        <v>0/100</v>
      </c>
      <c r="G2174" s="1125"/>
      <c r="H2174" s="1127" t="str">
        <f>IF(OR(C2174="",$I2151="NSO"),"",VLOOKUP($A2146,'Result Entry'!$B$9:$EQ$108,100,0))</f>
        <v/>
      </c>
      <c r="I2174" s="996"/>
      <c r="J2174" s="997"/>
      <c r="K2174" s="997"/>
      <c r="L2174" s="997"/>
      <c r="M2174" s="998"/>
      <c r="N2174" s="1059"/>
    </row>
    <row r="2175" spans="1:14" s="114" customFormat="1" ht="18.75" customHeight="1">
      <c r="A2175" s="392"/>
      <c r="B2175" s="393"/>
      <c r="C2175" s="1096" t="str">
        <f>'Result Entry'!$CX$3</f>
        <v>H&amp;P. EDU.</v>
      </c>
      <c r="D2175" s="1097"/>
      <c r="E2175" s="1125"/>
      <c r="F2175" s="1115" t="str">
        <f>IF(OR(C2175="",$I2151="NSO"),"",VLOOKUP($A2146,'Result Entry'!$B$9:$EQ$108,142,0))</f>
        <v>0/100</v>
      </c>
      <c r="G2175" s="1125"/>
      <c r="H2175" s="1127" t="str">
        <f>IF(OR(C2175="",$I2151="NSO"),"",VLOOKUP($A2146,'Result Entry'!$B$9:$EQ$108,108,0))</f>
        <v/>
      </c>
      <c r="I2175" s="999"/>
      <c r="J2175" s="1000"/>
      <c r="K2175" s="1000"/>
      <c r="L2175" s="1000"/>
      <c r="M2175" s="1001"/>
      <c r="N2175" s="1059"/>
    </row>
    <row r="2176" spans="1:14" s="114" customFormat="1" ht="23.25" customHeight="1" thickBot="1">
      <c r="A2176" s="392"/>
      <c r="B2176" s="393" t="s">
        <v>91</v>
      </c>
      <c r="C2176" s="1128">
        <f>'Result Entry'!$DF$3</f>
        <v>0</v>
      </c>
      <c r="D2176" s="1129"/>
      <c r="E2176" s="1130"/>
      <c r="F2176" s="1115" t="str">
        <f>IF(OR(C2176="",$I2151="NSO"),"",VLOOKUP($A2146,'Result Entry'!$B$9:$EQ$108,146,0))</f>
        <v>0/0</v>
      </c>
      <c r="G2176" s="1125"/>
      <c r="H2176" s="1131" t="str">
        <f>IF(OR(C2176="",$I2151="NSO"),"",VLOOKUP($A2146,'Result Entry'!$B$9:$EQ$108,116,0))</f>
        <v/>
      </c>
      <c r="I2176" s="1135" t="s">
        <v>86</v>
      </c>
      <c r="J2176" s="1136"/>
      <c r="K2176" s="1137"/>
      <c r="L2176" s="1138"/>
      <c r="M2176" s="1139"/>
      <c r="N2176" s="1059"/>
    </row>
    <row r="2177" spans="1:14" s="114" customFormat="1" ht="23.25" customHeight="1">
      <c r="A2177" s="392"/>
      <c r="B2177" s="393" t="s">
        <v>91</v>
      </c>
      <c r="C2177" s="1005" t="s">
        <v>74</v>
      </c>
      <c r="D2177" s="1006"/>
      <c r="E2177" s="1006"/>
      <c r="F2177" s="1006"/>
      <c r="G2177" s="1006"/>
      <c r="H2177" s="1007"/>
      <c r="I2177" s="1143" t="s">
        <v>184</v>
      </c>
      <c r="J2177" s="1144"/>
      <c r="K2177" s="1140"/>
      <c r="L2177" s="1141"/>
      <c r="M2177" s="1142"/>
      <c r="N2177" s="1059"/>
    </row>
    <row r="2178" spans="1:14" s="114" customFormat="1" ht="23.25" customHeight="1">
      <c r="A2178" s="392"/>
      <c r="B2178" s="393" t="s">
        <v>91</v>
      </c>
      <c r="C2178" s="399" t="s">
        <v>37</v>
      </c>
      <c r="D2178" s="1008" t="s">
        <v>80</v>
      </c>
      <c r="E2178" s="1009"/>
      <c r="F2178" s="1008" t="s">
        <v>81</v>
      </c>
      <c r="G2178" s="1010"/>
      <c r="H2178" s="1011"/>
      <c r="I2178" s="1145" t="s">
        <v>185</v>
      </c>
      <c r="J2178" s="1146"/>
      <c r="K2178" s="1002"/>
      <c r="L2178" s="1003"/>
      <c r="M2178" s="1004"/>
      <c r="N2178" s="1059"/>
    </row>
    <row r="2179" spans="1:14" s="114" customFormat="1" ht="18.75" customHeight="1">
      <c r="A2179" s="392"/>
      <c r="B2179" s="393" t="s">
        <v>91</v>
      </c>
      <c r="C2179" s="1114" t="s">
        <v>75</v>
      </c>
      <c r="D2179" s="1115" t="s">
        <v>164</v>
      </c>
      <c r="E2179" s="1116"/>
      <c r="F2179" s="1115" t="s">
        <v>82</v>
      </c>
      <c r="G2179" s="1117"/>
      <c r="H2179" s="1118"/>
      <c r="I2179" s="971" t="s">
        <v>87</v>
      </c>
      <c r="J2179" s="972"/>
      <c r="K2179" s="972"/>
      <c r="L2179" s="972"/>
      <c r="M2179" s="973"/>
      <c r="N2179" s="1059"/>
    </row>
    <row r="2180" spans="1:14" s="114" customFormat="1" ht="18.75" customHeight="1">
      <c r="A2180" s="392"/>
      <c r="B2180" s="393" t="s">
        <v>91</v>
      </c>
      <c r="C2180" s="1119" t="s">
        <v>76</v>
      </c>
      <c r="D2180" s="1115" t="s">
        <v>165</v>
      </c>
      <c r="E2180" s="1116"/>
      <c r="F2180" s="1115" t="s">
        <v>83</v>
      </c>
      <c r="G2180" s="1117"/>
      <c r="H2180" s="1118"/>
      <c r="I2180" s="974"/>
      <c r="J2180" s="975"/>
      <c r="K2180" s="975"/>
      <c r="L2180" s="975"/>
      <c r="M2180" s="976"/>
      <c r="N2180" s="1059"/>
    </row>
    <row r="2181" spans="1:14" s="114" customFormat="1" ht="18.75" customHeight="1">
      <c r="A2181" s="392"/>
      <c r="B2181" s="393" t="s">
        <v>91</v>
      </c>
      <c r="C2181" s="1119" t="s">
        <v>78</v>
      </c>
      <c r="D2181" s="1115" t="s">
        <v>166</v>
      </c>
      <c r="E2181" s="1116"/>
      <c r="F2181" s="1115" t="s">
        <v>84</v>
      </c>
      <c r="G2181" s="1117"/>
      <c r="H2181" s="1118"/>
      <c r="I2181" s="974"/>
      <c r="J2181" s="975"/>
      <c r="K2181" s="975"/>
      <c r="L2181" s="975"/>
      <c r="M2181" s="976"/>
      <c r="N2181" s="1059"/>
    </row>
    <row r="2182" spans="1:14" s="114" customFormat="1" ht="18.75" customHeight="1">
      <c r="A2182" s="392"/>
      <c r="B2182" s="393" t="s">
        <v>91</v>
      </c>
      <c r="C2182" s="1119" t="s">
        <v>77</v>
      </c>
      <c r="D2182" s="1115" t="s">
        <v>167</v>
      </c>
      <c r="E2182" s="1116"/>
      <c r="F2182" s="1115" t="s">
        <v>169</v>
      </c>
      <c r="G2182" s="1117"/>
      <c r="H2182" s="1118"/>
      <c r="I2182" s="977"/>
      <c r="J2182" s="978"/>
      <c r="K2182" s="978"/>
      <c r="L2182" s="978"/>
      <c r="M2182" s="979"/>
      <c r="N2182" s="1059"/>
    </row>
    <row r="2183" spans="1:14" s="114" customFormat="1" ht="18.75" customHeight="1" thickBot="1">
      <c r="A2183" s="392"/>
      <c r="B2183" s="400" t="s">
        <v>91</v>
      </c>
      <c r="C2183" s="1120" t="s">
        <v>79</v>
      </c>
      <c r="D2183" s="1121" t="s">
        <v>168</v>
      </c>
      <c r="E2183" s="1122"/>
      <c r="F2183" s="1121" t="s">
        <v>85</v>
      </c>
      <c r="G2183" s="1123"/>
      <c r="H2183" s="1124"/>
      <c r="I2183" s="1132" t="s">
        <v>118</v>
      </c>
      <c r="J2183" s="1133"/>
      <c r="K2183" s="1133"/>
      <c r="L2183" s="1133"/>
      <c r="M2183" s="1134"/>
      <c r="N2183" s="1059"/>
    </row>
    <row r="2184" spans="1:14" s="114" customFormat="1" ht="11.25" customHeight="1" thickBot="1">
      <c r="A2184" s="980"/>
      <c r="B2184" s="980"/>
      <c r="C2184" s="980"/>
      <c r="D2184" s="980"/>
      <c r="E2184" s="980"/>
      <c r="F2184" s="980"/>
      <c r="G2184" s="980"/>
      <c r="H2184" s="980"/>
      <c r="I2184" s="980"/>
      <c r="J2184" s="980"/>
      <c r="K2184" s="980"/>
      <c r="L2184" s="980"/>
      <c r="M2184" s="980"/>
      <c r="N2184" s="1059"/>
    </row>
    <row r="2185" spans="1:14" s="391" customFormat="1" ht="25.5" customHeight="1" thickBot="1">
      <c r="A2185" s="403">
        <f>A2146+1</f>
        <v>57</v>
      </c>
      <c r="B2185" s="1056" t="str">
        <f>B2146</f>
        <v>Department Of Sanskrit Education, Rajasthan</v>
      </c>
      <c r="C2185" s="1057"/>
      <c r="D2185" s="1057"/>
      <c r="E2185" s="1057"/>
      <c r="F2185" s="1057"/>
      <c r="G2185" s="1057"/>
      <c r="H2185" s="1057"/>
      <c r="I2185" s="1057"/>
      <c r="J2185" s="1057"/>
      <c r="K2185" s="1057"/>
      <c r="L2185" s="1057"/>
      <c r="M2185" s="1058"/>
      <c r="N2185" s="1059"/>
    </row>
    <row r="2186" spans="1:14" ht="60" customHeight="1">
      <c r="A2186" s="15"/>
      <c r="B2186" s="1060">
        <f>IF(I2190&gt;0,CONCATENATE(C2190,I2190),0)</f>
        <v>0</v>
      </c>
      <c r="C2186" s="1062"/>
      <c r="D2186" s="1064" t="str">
        <f>Master!$E$8</f>
        <v>Govt.Sr.Sec.Sch. Raimalwada</v>
      </c>
      <c r="E2186" s="1065"/>
      <c r="F2186" s="1065"/>
      <c r="G2186" s="1065"/>
      <c r="H2186" s="1065"/>
      <c r="I2186" s="1065"/>
      <c r="J2186" s="1065"/>
      <c r="K2186" s="1065"/>
      <c r="L2186" s="1065"/>
      <c r="M2186" s="1066"/>
      <c r="N2186" s="1059"/>
    </row>
    <row r="2187" spans="1:14" ht="35.25" customHeight="1" thickBot="1">
      <c r="A2187" s="15"/>
      <c r="B2187" s="1061"/>
      <c r="C2187" s="1063"/>
      <c r="D2187" s="1067" t="str">
        <f>Master!$E$11</f>
        <v>P.S.-Bapini (Jodhpur)</v>
      </c>
      <c r="E2187" s="1067"/>
      <c r="F2187" s="1067"/>
      <c r="G2187" s="1067"/>
      <c r="H2187" s="1067"/>
      <c r="I2187" s="1067"/>
      <c r="J2187" s="1067"/>
      <c r="K2187" s="1067"/>
      <c r="L2187" s="1067"/>
      <c r="M2187" s="1068"/>
      <c r="N2187" s="1059"/>
    </row>
    <row r="2188" spans="1:14" ht="31.5" customHeight="1">
      <c r="A2188" s="15"/>
      <c r="B2188" s="402"/>
      <c r="C2188" s="1069" t="s">
        <v>60</v>
      </c>
      <c r="D2188" s="1070"/>
      <c r="E2188" s="1070"/>
      <c r="F2188" s="1070"/>
      <c r="G2188" s="1070"/>
      <c r="H2188" s="1070"/>
      <c r="I2188" s="1071"/>
      <c r="J2188" s="1072" t="s">
        <v>88</v>
      </c>
      <c r="K2188" s="1072"/>
      <c r="L2188" s="1073">
        <f>Master!$E$14</f>
        <v>810000000</v>
      </c>
      <c r="M2188" s="1074"/>
      <c r="N2188" s="1059"/>
    </row>
    <row r="2189" spans="1:14" ht="18" customHeight="1" thickBot="1">
      <c r="A2189" s="15"/>
      <c r="B2189" s="188"/>
      <c r="C2189" s="1069"/>
      <c r="D2189" s="1070"/>
      <c r="E2189" s="1070"/>
      <c r="F2189" s="1070"/>
      <c r="G2189" s="1070"/>
      <c r="H2189" s="1070"/>
      <c r="I2189" s="1071"/>
      <c r="J2189" s="1075" t="s">
        <v>61</v>
      </c>
      <c r="K2189" s="1076"/>
      <c r="L2189" s="1079" t="str">
        <f>Master!$E$6</f>
        <v>2022-23</v>
      </c>
      <c r="M2189" s="1080"/>
      <c r="N2189" s="1059"/>
    </row>
    <row r="2190" spans="1:14" ht="20.25" customHeight="1" thickBot="1">
      <c r="A2190" s="15"/>
      <c r="B2190" s="188"/>
      <c r="C2190" s="1160" t="s">
        <v>119</v>
      </c>
      <c r="D2190" s="1161"/>
      <c r="E2190" s="1161"/>
      <c r="F2190" s="1161"/>
      <c r="G2190" s="1161"/>
      <c r="H2190" s="1161"/>
      <c r="I2190" s="1162">
        <f>VLOOKUP($A2185,'Result Entry'!$B$9:$F$108,5,0)</f>
        <v>0</v>
      </c>
      <c r="J2190" s="1077"/>
      <c r="K2190" s="1078"/>
      <c r="L2190" s="1081"/>
      <c r="M2190" s="1082"/>
      <c r="N2190" s="1059"/>
    </row>
    <row r="2191" spans="1:14" s="114" customFormat="1" ht="19.5" customHeight="1">
      <c r="A2191" s="392"/>
      <c r="B2191" s="393" t="s">
        <v>91</v>
      </c>
      <c r="C2191" s="1090" t="s">
        <v>21</v>
      </c>
      <c r="D2191" s="1091"/>
      <c r="E2191" s="1091"/>
      <c r="F2191" s="1092"/>
      <c r="G2191" s="1093" t="s">
        <v>1</v>
      </c>
      <c r="H2191" s="1094">
        <f>VLOOKUP($A2185,'Result Entry'!$B$9:$EQ$108,3,0)</f>
        <v>0</v>
      </c>
      <c r="I2191" s="1094"/>
      <c r="J2191" s="1094"/>
      <c r="K2191" s="1094"/>
      <c r="L2191" s="1094"/>
      <c r="M2191" s="1095"/>
      <c r="N2191" s="1059"/>
    </row>
    <row r="2192" spans="1:14" s="114" customFormat="1" ht="19.5" customHeight="1">
      <c r="A2192" s="392"/>
      <c r="B2192" s="393" t="s">
        <v>91</v>
      </c>
      <c r="C2192" s="1096" t="s">
        <v>23</v>
      </c>
      <c r="D2192" s="1097"/>
      <c r="E2192" s="1097"/>
      <c r="F2192" s="1098"/>
      <c r="G2192" s="1099" t="s">
        <v>1</v>
      </c>
      <c r="H2192" s="1100">
        <f>VLOOKUP($A2185,'Result Entry'!$B$9:$EQ$108,6,0)</f>
        <v>0</v>
      </c>
      <c r="I2192" s="1100"/>
      <c r="J2192" s="1100"/>
      <c r="K2192" s="1100"/>
      <c r="L2192" s="1100"/>
      <c r="M2192" s="1101"/>
      <c r="N2192" s="1059"/>
    </row>
    <row r="2193" spans="1:14" s="114" customFormat="1" ht="19.5" customHeight="1">
      <c r="A2193" s="392"/>
      <c r="B2193" s="393" t="s">
        <v>91</v>
      </c>
      <c r="C2193" s="1096" t="s">
        <v>24</v>
      </c>
      <c r="D2193" s="1097"/>
      <c r="E2193" s="1097"/>
      <c r="F2193" s="1098"/>
      <c r="G2193" s="1099" t="s">
        <v>1</v>
      </c>
      <c r="H2193" s="1100">
        <f>VLOOKUP($A2185,'Result Entry'!$B$9:$EQ$108,7,0)</f>
        <v>0</v>
      </c>
      <c r="I2193" s="1100"/>
      <c r="J2193" s="1100"/>
      <c r="K2193" s="1100"/>
      <c r="L2193" s="1100"/>
      <c r="M2193" s="1101"/>
      <c r="N2193" s="1059"/>
    </row>
    <row r="2194" spans="1:14" s="114" customFormat="1" ht="19.5" customHeight="1">
      <c r="A2194" s="392"/>
      <c r="B2194" s="393" t="s">
        <v>91</v>
      </c>
      <c r="C2194" s="1096" t="s">
        <v>62</v>
      </c>
      <c r="D2194" s="1097"/>
      <c r="E2194" s="1097"/>
      <c r="F2194" s="1098"/>
      <c r="G2194" s="1099" t="s">
        <v>1</v>
      </c>
      <c r="H2194" s="1100">
        <f>VLOOKUP($A2185,'Result Entry'!$B$9:$EQ$108,8,0)</f>
        <v>0</v>
      </c>
      <c r="I2194" s="1100"/>
      <c r="J2194" s="1100"/>
      <c r="K2194" s="1100"/>
      <c r="L2194" s="1100"/>
      <c r="M2194" s="1101"/>
      <c r="N2194" s="1059"/>
    </row>
    <row r="2195" spans="1:14" s="114" customFormat="1" ht="19.5" customHeight="1">
      <c r="A2195" s="392"/>
      <c r="B2195" s="393" t="s">
        <v>91</v>
      </c>
      <c r="C2195" s="1096" t="s">
        <v>63</v>
      </c>
      <c r="D2195" s="1097"/>
      <c r="E2195" s="1097"/>
      <c r="F2195" s="1098"/>
      <c r="G2195" s="1099" t="s">
        <v>1</v>
      </c>
      <c r="H2195" s="1102" t="str">
        <f>CONCATENATE('Result Entry'!$F$4,'Result Entry'!$I$4)</f>
        <v>2(A)</v>
      </c>
      <c r="I2195" s="1100"/>
      <c r="J2195" s="1100"/>
      <c r="K2195" s="1100"/>
      <c r="L2195" s="1100"/>
      <c r="M2195" s="1101"/>
      <c r="N2195" s="1059"/>
    </row>
    <row r="2196" spans="1:14" s="114" customFormat="1" ht="19.5" customHeight="1" thickBot="1">
      <c r="A2196" s="392"/>
      <c r="B2196" s="393" t="s">
        <v>91</v>
      </c>
      <c r="C2196" s="1103" t="s">
        <v>26</v>
      </c>
      <c r="D2196" s="1104"/>
      <c r="E2196" s="1104"/>
      <c r="F2196" s="1105"/>
      <c r="G2196" s="1106" t="s">
        <v>1</v>
      </c>
      <c r="H2196" s="1107">
        <f>VLOOKUP($A2185,'Result Entry'!$B$9:$EQ$108,9,0)</f>
        <v>0</v>
      </c>
      <c r="I2196" s="1107"/>
      <c r="J2196" s="1107"/>
      <c r="K2196" s="1107"/>
      <c r="L2196" s="1107"/>
      <c r="M2196" s="1108"/>
      <c r="N2196" s="1059"/>
    </row>
    <row r="2197" spans="1:14" s="114" customFormat="1" ht="37.5" customHeight="1">
      <c r="A2197" s="392"/>
      <c r="B2197" s="394" t="s">
        <v>91</v>
      </c>
      <c r="C2197" s="1005" t="s">
        <v>64</v>
      </c>
      <c r="D2197" s="1038"/>
      <c r="E2197" s="498" t="str">
        <f>'Result Entry'!$K$6</f>
        <v>First Test</v>
      </c>
      <c r="F2197" s="499" t="str">
        <f>'Result Entry'!$L$6</f>
        <v>Second Test</v>
      </c>
      <c r="G2197" s="499" t="str">
        <f>'Result Entry'!$M$6</f>
        <v>Third Test</v>
      </c>
      <c r="H2197" s="1083" t="s">
        <v>65</v>
      </c>
      <c r="I2197" s="1085" t="s">
        <v>183</v>
      </c>
      <c r="J2197" s="493" t="s">
        <v>32</v>
      </c>
      <c r="K2197" s="1039" t="s">
        <v>112</v>
      </c>
      <c r="L2197" s="1040"/>
      <c r="M2197" s="1084" t="s">
        <v>113</v>
      </c>
      <c r="N2197" s="1059"/>
    </row>
    <row r="2198" spans="1:14" s="114" customFormat="1" ht="22.5" customHeight="1" thickBot="1">
      <c r="A2198" s="392"/>
      <c r="B2198" s="394" t="s">
        <v>91</v>
      </c>
      <c r="C2198" s="1041" t="s">
        <v>66</v>
      </c>
      <c r="D2198" s="1042"/>
      <c r="E2198" s="504">
        <f>'Result Entry'!$K$7</f>
        <v>10</v>
      </c>
      <c r="F2198" s="505">
        <f>'Result Entry'!$L$7</f>
        <v>10</v>
      </c>
      <c r="G2198" s="545">
        <f>'Result Entry'!$M$7</f>
        <v>10</v>
      </c>
      <c r="H2198" s="506">
        <f>'Result Entry'!$R$7</f>
        <v>70</v>
      </c>
      <c r="I2198" s="507">
        <f>SUM(E2198:H2198)</f>
        <v>100</v>
      </c>
      <c r="J2198" s="508">
        <f>'Result Entry'!$V$7</f>
        <v>100</v>
      </c>
      <c r="K2198" s="1043">
        <f>I2198+J2198</f>
        <v>200</v>
      </c>
      <c r="L2198" s="1044"/>
      <c r="M2198" s="1086" t="s">
        <v>36</v>
      </c>
      <c r="N2198" s="1059"/>
    </row>
    <row r="2199" spans="1:14" s="114" customFormat="1" ht="22.5" customHeight="1">
      <c r="A2199" s="392"/>
      <c r="B2199" s="394" t="s">
        <v>91</v>
      </c>
      <c r="C2199" s="1045" t="str">
        <f>'Result Entry'!$K$3</f>
        <v>Hindi</v>
      </c>
      <c r="D2199" s="1046"/>
      <c r="E2199" s="500">
        <f>IF(OR(C2199="",$I2190="NSO"),"",VLOOKUP($A2185,'Result Entry'!$B$9:$EQ$108,10,0))</f>
        <v>0</v>
      </c>
      <c r="F2199" s="501">
        <f>IF(OR(C2199="",$I2190="NSO"),"",VLOOKUP($A2185,'Result Entry'!$B$9:$EQ$108,11,0))</f>
        <v>0</v>
      </c>
      <c r="G2199" s="544">
        <f>IF(OR(C2199="",$I2190="NSO"),"",VLOOKUP($A2185,'Result Entry'!$B$9:$EQ$108,12,0))</f>
        <v>0</v>
      </c>
      <c r="H2199" s="494">
        <f>IF(OR(C2199="",$I2190="NSO"),"",VLOOKUP($A2185,'Result Entry'!$B$9:$EQ$108,17,0))</f>
        <v>0</v>
      </c>
      <c r="I2199" s="395">
        <f t="shared" ref="I2199:I2203" si="168">SUM(E2199:H2199)</f>
        <v>0</v>
      </c>
      <c r="J2199" s="495">
        <f>IF(OR(C2199="",$I2190="NSO"),"",VLOOKUP($A2185,'Result Entry'!$B$9:$EQ$108,21,0))</f>
        <v>0</v>
      </c>
      <c r="K2199" s="1047">
        <f>SUM(I2199,J2199)</f>
        <v>0</v>
      </c>
      <c r="L2199" s="1048"/>
      <c r="M2199" s="396" t="str">
        <f>IF(OR(C2199="",$I2190="NSO"),"",VLOOKUP($A2185,'Result Entry'!$B$9:$EQ$108,24,0))</f>
        <v/>
      </c>
      <c r="N2199" s="1059"/>
    </row>
    <row r="2200" spans="1:14" s="114" customFormat="1" ht="22.5" customHeight="1">
      <c r="A2200" s="392"/>
      <c r="B2200" s="394" t="s">
        <v>91</v>
      </c>
      <c r="C2200" s="990" t="str">
        <f>'Result Entry'!$Z$3</f>
        <v>Mathematics</v>
      </c>
      <c r="D2200" s="1049"/>
      <c r="E2200" s="502">
        <f>IF(OR(C2200="",$I2190="NSO"),"",VLOOKUP($A2185,'Result Entry'!$B$9:$EQ$108,25,0))</f>
        <v>0</v>
      </c>
      <c r="F2200" s="503">
        <f>IF(OR(C2200="",$I2190="NSO"),"",VLOOKUP($A2185,'Result Entry'!$B$9:$EQ$108,26,0))</f>
        <v>0</v>
      </c>
      <c r="G2200" s="542">
        <f>IF(OR(C2200="",$I2190="NSO"),"",VLOOKUP($A2185,'Result Entry'!$B$9:$EQ$108,27,0))</f>
        <v>0</v>
      </c>
      <c r="H2200" s="494">
        <f>IF(OR(C2200="",$I2190="NSO"),"",VLOOKUP($A2185,'Result Entry'!$B$9:$EQ$108,32,0))</f>
        <v>0</v>
      </c>
      <c r="I2200" s="395">
        <f t="shared" si="168"/>
        <v>0</v>
      </c>
      <c r="J2200" s="495">
        <f>IF(OR(C2200="",$I2190="NSO"),"",VLOOKUP($A2185,'Result Entry'!$B$9:$EQ$108,36,0))</f>
        <v>0</v>
      </c>
      <c r="K2200" s="1050">
        <f t="shared" ref="K2200:K2205" si="169">SUM(I2200,J2200)</f>
        <v>0</v>
      </c>
      <c r="L2200" s="1051"/>
      <c r="M2200" s="396" t="str">
        <f>IF(OR(C2200="",$I2190="NSO"),"",VLOOKUP($A2185,'Result Entry'!$B$9:$EQ$108,39,0))</f>
        <v/>
      </c>
      <c r="N2200" s="1059"/>
    </row>
    <row r="2201" spans="1:14" s="114" customFormat="1" ht="22.5" customHeight="1" thickBot="1">
      <c r="A2201" s="392"/>
      <c r="B2201" s="394" t="s">
        <v>91</v>
      </c>
      <c r="C2201" s="1052" t="str">
        <f>'Result Entry'!$BD$3</f>
        <v>Env. Study</v>
      </c>
      <c r="D2201" s="1053"/>
      <c r="E2201" s="509">
        <f>IF(OR(C2201="",$I2190="NSO"),"",VLOOKUP($A2185,'Result Entry'!$B$9:$EQ$108,55,0))</f>
        <v>0</v>
      </c>
      <c r="F2201" s="510">
        <f>IF(OR(C2201="",$I2190="NSO"),"",VLOOKUP($A2185,'Result Entry'!$B$9:$EQ$108,56,0))</f>
        <v>0</v>
      </c>
      <c r="G2201" s="511">
        <f>IF(OR(C2201="",$I2190="NSO"),"",VLOOKUP($A2185,'Result Entry'!$B$9:$EQ$108,57,0))</f>
        <v>0</v>
      </c>
      <c r="H2201" s="512">
        <f>IF(OR(C2199="",$I2190="NSO"),"",VLOOKUP($A2185,'Result Entry'!$B$9:$EQ$108,62,0))</f>
        <v>0</v>
      </c>
      <c r="I2201" s="513">
        <f t="shared" si="168"/>
        <v>0</v>
      </c>
      <c r="J2201" s="514">
        <f>IF(OR(C2200="",$I2190="NSO"),"",VLOOKUP($A2185,'Result Entry'!$B$9:$EQ$108,66,0))</f>
        <v>0</v>
      </c>
      <c r="K2201" s="1054">
        <f t="shared" si="169"/>
        <v>0</v>
      </c>
      <c r="L2201" s="1055"/>
      <c r="M2201" s="515" t="str">
        <f>IF(OR(C2200="",$I2190="NSO"),"",VLOOKUP($A2185,'Result Entry'!$B$9:$EQ$108,69,0))</f>
        <v/>
      </c>
      <c r="N2201" s="1059"/>
    </row>
    <row r="2202" spans="1:14" s="114" customFormat="1" ht="22.5" customHeight="1">
      <c r="A2202" s="392"/>
      <c r="B2202" s="394" t="s">
        <v>91</v>
      </c>
      <c r="C2202" s="1016" t="s">
        <v>66</v>
      </c>
      <c r="D2202" s="1017"/>
      <c r="E2202" s="519">
        <f>'Result Entry'!$AO$7</f>
        <v>5</v>
      </c>
      <c r="F2202" s="520">
        <f>'Result Entry'!$AP$7</f>
        <v>5</v>
      </c>
      <c r="G2202" s="541">
        <f>'Result Entry'!$AQ$7</f>
        <v>5</v>
      </c>
      <c r="H2202" s="521">
        <f>'Result Entry'!$AV$7</f>
        <v>35</v>
      </c>
      <c r="I2202" s="522">
        <f t="shared" si="168"/>
        <v>50</v>
      </c>
      <c r="J2202" s="523">
        <f>'Result Entry'!$AZ$7</f>
        <v>50</v>
      </c>
      <c r="K2202" s="1018">
        <f t="shared" si="169"/>
        <v>100</v>
      </c>
      <c r="L2202" s="1019"/>
      <c r="M2202" s="1087" t="s">
        <v>36</v>
      </c>
      <c r="N2202" s="1059"/>
    </row>
    <row r="2203" spans="1:14" s="114" customFormat="1" ht="22.5" customHeight="1" thickBot="1">
      <c r="A2203" s="392"/>
      <c r="B2203" s="394" t="s">
        <v>91</v>
      </c>
      <c r="C2203" s="1012" t="str">
        <f>'Result Entry'!$AO$3</f>
        <v>English</v>
      </c>
      <c r="D2203" s="1013"/>
      <c r="E2203" s="517">
        <f>IF(OR(C2203="",$I2190="NSO"),"",VLOOKUP($A2185,'Result Entry'!$B$9:$EQ$108,40,0))</f>
        <v>0</v>
      </c>
      <c r="F2203" s="518">
        <f>IF(OR(C2203="",$I2190="NSO"),"",VLOOKUP($A2185,'Result Entry'!$B$9:$EQ$108,41,0))</f>
        <v>0</v>
      </c>
      <c r="G2203" s="546">
        <f>IF(OR(C2203="",$I2190="NSO"),"",VLOOKUP($A2185,'Result Entry'!$B$9:$EQ$108,42,0))</f>
        <v>0</v>
      </c>
      <c r="H2203" s="401">
        <f>IF(OR(C2203="",$I2190="NSO"),"",VLOOKUP($A2185,'Result Entry'!$B$9:$EQ$108,47,0))</f>
        <v>0</v>
      </c>
      <c r="I2203" s="496">
        <f t="shared" si="168"/>
        <v>0</v>
      </c>
      <c r="J2203" s="497">
        <f>IF(OR(C2203="",$I2190="NSO"),"",VLOOKUP($A2185,'Result Entry'!$B$9:$EQ$108,51,0))</f>
        <v>0</v>
      </c>
      <c r="K2203" s="1014">
        <f t="shared" si="169"/>
        <v>0</v>
      </c>
      <c r="L2203" s="1015"/>
      <c r="M2203" s="516" t="str">
        <f>IF(OR(C2203="",$I2190="NSO"),"",VLOOKUP($A2185,'Result Entry'!$B$9:$EQ$108,54,0))</f>
        <v/>
      </c>
      <c r="N2203" s="1059"/>
    </row>
    <row r="2204" spans="1:14" s="114" customFormat="1" ht="22.5" customHeight="1">
      <c r="A2204" s="392"/>
      <c r="B2204" s="394" t="s">
        <v>91</v>
      </c>
      <c r="C2204" s="1016" t="s">
        <v>66</v>
      </c>
      <c r="D2204" s="1017"/>
      <c r="E2204" s="519">
        <f>'Result Entry'!$BS$7</f>
        <v>10</v>
      </c>
      <c r="F2204" s="520">
        <f>'Result Entry'!$BT$7</f>
        <v>10</v>
      </c>
      <c r="G2204" s="541">
        <f>'Result Entry'!$BU$7</f>
        <v>10</v>
      </c>
      <c r="H2204" s="521">
        <f>'Result Entry'!$BZ$7</f>
        <v>70</v>
      </c>
      <c r="I2204" s="522">
        <f>SUM(E2204:H2204)</f>
        <v>100</v>
      </c>
      <c r="J2204" s="523">
        <f>'Result Entry'!$CD$7</f>
        <v>100</v>
      </c>
      <c r="K2204" s="1018">
        <f t="shared" si="169"/>
        <v>200</v>
      </c>
      <c r="L2204" s="1019"/>
      <c r="M2204" s="1087" t="s">
        <v>36</v>
      </c>
      <c r="N2204" s="1059"/>
    </row>
    <row r="2205" spans="1:14" s="114" customFormat="1" ht="22.5" customHeight="1" thickBot="1">
      <c r="A2205" s="392"/>
      <c r="B2205" s="394" t="s">
        <v>91</v>
      </c>
      <c r="C2205" s="1012" t="str">
        <f>'Result Entry'!$BS$3</f>
        <v>Sanskrit/Urdu</v>
      </c>
      <c r="D2205" s="1013"/>
      <c r="E2205" s="517">
        <f>IF(OR(C2205="",$I2190="NSO"),"",VLOOKUP($A2185,'Result Entry'!$B$9:$EQ$108,70,0))</f>
        <v>0</v>
      </c>
      <c r="F2205" s="518">
        <f>IF(OR(C2205="",$I2190="NSO"),"",VLOOKUP($A2185,'Result Entry'!$B$9:$EQ$108,71,0))</f>
        <v>0</v>
      </c>
      <c r="G2205" s="546">
        <f>IF(OR(C2205="",$I2190="NSO"),"",VLOOKUP($A2185,'Result Entry'!$B$9:$EQ$108,72,0))</f>
        <v>0</v>
      </c>
      <c r="H2205" s="401">
        <f>IF(OR(C2205="",$I2190="NSO"),"",VLOOKUP($A2185,'Result Entry'!$B$9:$EQ$108,77,0))</f>
        <v>0</v>
      </c>
      <c r="I2205" s="496">
        <f t="shared" ref="I2205" si="170">SUM(E2205:H2205)</f>
        <v>0</v>
      </c>
      <c r="J2205" s="497">
        <f>IF(OR(C2205="",$I2190="NSO"),"",VLOOKUP($A2185,'Result Entry'!$B$9:$EQ$108,81,0))</f>
        <v>0</v>
      </c>
      <c r="K2205" s="1014">
        <f t="shared" si="169"/>
        <v>0</v>
      </c>
      <c r="L2205" s="1015"/>
      <c r="M2205" s="516" t="str">
        <f>IF(OR(C2205="",$I2190="NSO"),"",VLOOKUP($A2185,'Result Entry'!$B$9:$EQ$108,84,0))</f>
        <v/>
      </c>
      <c r="N2205" s="1059"/>
    </row>
    <row r="2206" spans="1:14" s="114" customFormat="1" ht="14.25" customHeight="1" thickBot="1">
      <c r="A2206" s="392"/>
      <c r="B2206" s="394" t="s">
        <v>91</v>
      </c>
      <c r="C2206" s="1020"/>
      <c r="D2206" s="1021"/>
      <c r="E2206" s="1021"/>
      <c r="F2206" s="1021"/>
      <c r="G2206" s="1021"/>
      <c r="H2206" s="1021"/>
      <c r="I2206" s="1021"/>
      <c r="J2206" s="1021"/>
      <c r="K2206" s="1021"/>
      <c r="L2206" s="1021"/>
      <c r="M2206" s="1022"/>
      <c r="N2206" s="1059"/>
    </row>
    <row r="2207" spans="1:14" s="114" customFormat="1" ht="39" customHeight="1">
      <c r="A2207" s="392"/>
      <c r="B2207" s="394" t="s">
        <v>91</v>
      </c>
      <c r="C2207" s="1023" t="s">
        <v>114</v>
      </c>
      <c r="D2207" s="1024"/>
      <c r="E2207" s="1025"/>
      <c r="F2207" s="1029" t="s">
        <v>115</v>
      </c>
      <c r="G2207" s="1029"/>
      <c r="H2207" s="1030" t="s">
        <v>116</v>
      </c>
      <c r="I2207" s="1031"/>
      <c r="J2207" s="397" t="s">
        <v>51</v>
      </c>
      <c r="K2207" s="524" t="s">
        <v>117</v>
      </c>
      <c r="L2207" s="543" t="s">
        <v>49</v>
      </c>
      <c r="M2207" s="1089" t="s">
        <v>53</v>
      </c>
      <c r="N2207" s="1059"/>
    </row>
    <row r="2208" spans="1:14" s="114" customFormat="1" ht="18.75" customHeight="1" thickBot="1">
      <c r="A2208" s="392"/>
      <c r="B2208" s="394" t="s">
        <v>91</v>
      </c>
      <c r="C2208" s="1026"/>
      <c r="D2208" s="1027"/>
      <c r="E2208" s="1028"/>
      <c r="F2208" s="1109">
        <f>IF(OR($I2190="",$I2190="NSO"),"",VLOOKUP($A2185,'Result Entry'!$B$9:$EQ$108,120,0))</f>
        <v>900</v>
      </c>
      <c r="G2208" s="1110"/>
      <c r="H2208" s="1109">
        <f>IF(OR($I2190="",$I2190="NSO"),"",VLOOKUP($A2185,'Result Entry'!$B$9:$EQ$108,121,0))</f>
        <v>0</v>
      </c>
      <c r="I2208" s="1110"/>
      <c r="J2208" s="1111">
        <f>IF(OR($I2190="",$I2190="NSO"),"",VLOOKUP($A2185,'Result Entry'!$B$9:$EQ$108,122,0))</f>
        <v>0</v>
      </c>
      <c r="K2208" s="1112" t="str">
        <f>IF(OR($I2190="",$I2190="NSO"),"",VLOOKUP($A2185,'Result Entry'!$B$9:$EQ$108,123,0))</f>
        <v/>
      </c>
      <c r="L2208" s="1088" t="str">
        <f>IF(OR($I2190="",$I2190="NSO"),"",VLOOKUP($A2185,'Result Entry'!$B$9:$EQ$108,124,0))</f>
        <v/>
      </c>
      <c r="M2208" s="1113" t="str">
        <f>IF(OR($I2190="",$I2190="NSO"),"",VLOOKUP($A2185,'Result Entry'!$B$9:$EQ$108,126,0))</f>
        <v/>
      </c>
      <c r="N2208" s="1059"/>
    </row>
    <row r="2209" spans="1:14" s="114" customFormat="1" ht="18.75" customHeight="1" thickBot="1">
      <c r="A2209" s="392"/>
      <c r="B2209" s="393" t="s">
        <v>91</v>
      </c>
      <c r="C2209" s="1032"/>
      <c r="D2209" s="1033"/>
      <c r="E2209" s="1033"/>
      <c r="F2209" s="1033"/>
      <c r="G2209" s="1033"/>
      <c r="H2209" s="1034"/>
      <c r="I2209" s="1150" t="s">
        <v>71</v>
      </c>
      <c r="J2209" s="1151"/>
      <c r="K2209" s="1152">
        <f>IF(OR($I2190="",$I2190="NSO"),"",VLOOKUP($A2185,'Result Entry'!$B$9:$EQ$108,117,0))</f>
        <v>0</v>
      </c>
      <c r="L2209" s="1153" t="s">
        <v>90</v>
      </c>
      <c r="M2209" s="1154"/>
      <c r="N2209" s="1059"/>
    </row>
    <row r="2210" spans="1:14" s="114" customFormat="1" ht="18.75" customHeight="1" thickBot="1">
      <c r="A2210" s="392"/>
      <c r="B2210" s="393" t="s">
        <v>91</v>
      </c>
      <c r="C2210" s="1035" t="s">
        <v>70</v>
      </c>
      <c r="D2210" s="1036"/>
      <c r="E2210" s="1036"/>
      <c r="F2210" s="1036"/>
      <c r="G2210" s="1036"/>
      <c r="H2210" s="1037"/>
      <c r="I2210" s="1155" t="s">
        <v>72</v>
      </c>
      <c r="J2210" s="1156"/>
      <c r="K2210" s="1157">
        <f>IF(OR($I2190="",$I2190="NSO"),"",VLOOKUP($A2185,'Result Entry'!$B$9:$EQ$108,118,0))</f>
        <v>0</v>
      </c>
      <c r="L2210" s="1158" t="str">
        <f>IF(OR($I2190="",$I2190="NSO"),"",VLOOKUP($A2185,'Result Entry'!$B$9:$EQ$108,119,0))</f>
        <v/>
      </c>
      <c r="M2210" s="1159"/>
      <c r="N2210" s="1059"/>
    </row>
    <row r="2211" spans="1:14" s="114" customFormat="1" ht="18.75" customHeight="1" thickBot="1">
      <c r="A2211" s="392"/>
      <c r="B2211" s="393" t="s">
        <v>91</v>
      </c>
      <c r="C2211" s="981" t="s">
        <v>64</v>
      </c>
      <c r="D2211" s="982"/>
      <c r="E2211" s="983"/>
      <c r="F2211" s="984" t="s">
        <v>67</v>
      </c>
      <c r="G2211" s="985"/>
      <c r="H2211" s="398" t="s">
        <v>57</v>
      </c>
      <c r="I2211" s="986" t="s">
        <v>73</v>
      </c>
      <c r="J2211" s="987"/>
      <c r="K2211" s="988">
        <f>IF(OR($I2190="",$I2190="NSO"),"",VLOOKUP($A2185,'Result Entry'!$B$9:$EQ$108,127,0))</f>
        <v>0</v>
      </c>
      <c r="L2211" s="988"/>
      <c r="M2211" s="989"/>
      <c r="N2211" s="1059"/>
    </row>
    <row r="2212" spans="1:14" s="114" customFormat="1" ht="18.75" customHeight="1">
      <c r="A2212" s="392"/>
      <c r="B2212" s="393" t="s">
        <v>91</v>
      </c>
      <c r="C2212" s="1096" t="str">
        <f>'Result Entry'!$CH$3</f>
        <v>WORK EXP.</v>
      </c>
      <c r="D2212" s="1097"/>
      <c r="E2212" s="1125"/>
      <c r="F2212" s="1115" t="str">
        <f>IF(OR(C2212="",$I2190="NSO"),"",VLOOKUP($A2185,'Result Entry'!$B$9:$EQ$108,134,0))</f>
        <v>0/100</v>
      </c>
      <c r="G2212" s="1125"/>
      <c r="H2212" s="1126" t="str">
        <f>IF(OR(C2212="",$I2190="NSO"),"",VLOOKUP($A2185,'Result Entry'!$B$9:$EQ$108,92,0))</f>
        <v/>
      </c>
      <c r="I2212" s="991" t="s">
        <v>93</v>
      </c>
      <c r="J2212" s="992"/>
      <c r="K2212" s="993">
        <f>'Result Entry'!$U$2</f>
        <v>45070</v>
      </c>
      <c r="L2212" s="994"/>
      <c r="M2212" s="995"/>
      <c r="N2212" s="1059"/>
    </row>
    <row r="2213" spans="1:14" s="114" customFormat="1" ht="18.75" customHeight="1">
      <c r="A2213" s="392"/>
      <c r="B2213" s="393" t="s">
        <v>91</v>
      </c>
      <c r="C2213" s="1096" t="str">
        <f>'Result Entry'!$CP$3</f>
        <v>ART EDU.</v>
      </c>
      <c r="D2213" s="1097"/>
      <c r="E2213" s="1125"/>
      <c r="F2213" s="1115" t="str">
        <f>IF(OR(C2213="",$I2190="NSO"),"",VLOOKUP($A2185,'Result Entry'!$B$9:$EQ$108,138,0))</f>
        <v>0/100</v>
      </c>
      <c r="G2213" s="1125"/>
      <c r="H2213" s="1127" t="str">
        <f>IF(OR(C2213="",$I2190="NSO"),"",VLOOKUP($A2185,'Result Entry'!$B$9:$EQ$108,100,0))</f>
        <v/>
      </c>
      <c r="I2213" s="996"/>
      <c r="J2213" s="997"/>
      <c r="K2213" s="997"/>
      <c r="L2213" s="997"/>
      <c r="M2213" s="998"/>
      <c r="N2213" s="1059"/>
    </row>
    <row r="2214" spans="1:14" s="114" customFormat="1" ht="18.75" customHeight="1">
      <c r="A2214" s="392"/>
      <c r="B2214" s="393"/>
      <c r="C2214" s="1096" t="str">
        <f>'Result Entry'!$CX$3</f>
        <v>H&amp;P. EDU.</v>
      </c>
      <c r="D2214" s="1097"/>
      <c r="E2214" s="1125"/>
      <c r="F2214" s="1115" t="str">
        <f>IF(OR(C2214="",$I2190="NSO"),"",VLOOKUP($A2185,'Result Entry'!$B$9:$EQ$108,142,0))</f>
        <v>0/100</v>
      </c>
      <c r="G2214" s="1125"/>
      <c r="H2214" s="1127" t="str">
        <f>IF(OR(C2214="",$I2190="NSO"),"",VLOOKUP($A2185,'Result Entry'!$B$9:$EQ$108,108,0))</f>
        <v/>
      </c>
      <c r="I2214" s="999"/>
      <c r="J2214" s="1000"/>
      <c r="K2214" s="1000"/>
      <c r="L2214" s="1000"/>
      <c r="M2214" s="1001"/>
      <c r="N2214" s="1059"/>
    </row>
    <row r="2215" spans="1:14" s="114" customFormat="1" ht="23.25" customHeight="1" thickBot="1">
      <c r="A2215" s="392"/>
      <c r="B2215" s="393" t="s">
        <v>91</v>
      </c>
      <c r="C2215" s="1128">
        <f>'Result Entry'!$DF$3</f>
        <v>0</v>
      </c>
      <c r="D2215" s="1129"/>
      <c r="E2215" s="1130"/>
      <c r="F2215" s="1115" t="str">
        <f>IF(OR(C2215="",$I2190="NSO"),"",VLOOKUP($A2185,'Result Entry'!$B$9:$EQ$108,146,0))</f>
        <v>0/0</v>
      </c>
      <c r="G2215" s="1125"/>
      <c r="H2215" s="1131" t="str">
        <f>IF(OR(C2215="",$I2190="NSO"),"",VLOOKUP($A2185,'Result Entry'!$B$9:$EQ$108,116,0))</f>
        <v/>
      </c>
      <c r="I2215" s="1135" t="s">
        <v>86</v>
      </c>
      <c r="J2215" s="1136"/>
      <c r="K2215" s="1137"/>
      <c r="L2215" s="1138"/>
      <c r="M2215" s="1139"/>
      <c r="N2215" s="1059"/>
    </row>
    <row r="2216" spans="1:14" s="114" customFormat="1" ht="23.25" customHeight="1">
      <c r="A2216" s="392"/>
      <c r="B2216" s="393" t="s">
        <v>91</v>
      </c>
      <c r="C2216" s="1005" t="s">
        <v>74</v>
      </c>
      <c r="D2216" s="1006"/>
      <c r="E2216" s="1006"/>
      <c r="F2216" s="1006"/>
      <c r="G2216" s="1006"/>
      <c r="H2216" s="1007"/>
      <c r="I2216" s="1143" t="s">
        <v>184</v>
      </c>
      <c r="J2216" s="1144"/>
      <c r="K2216" s="1140"/>
      <c r="L2216" s="1141"/>
      <c r="M2216" s="1142"/>
      <c r="N2216" s="1059"/>
    </row>
    <row r="2217" spans="1:14" s="114" customFormat="1" ht="23.25" customHeight="1">
      <c r="A2217" s="392"/>
      <c r="B2217" s="393" t="s">
        <v>91</v>
      </c>
      <c r="C2217" s="399" t="s">
        <v>37</v>
      </c>
      <c r="D2217" s="1008" t="s">
        <v>80</v>
      </c>
      <c r="E2217" s="1009"/>
      <c r="F2217" s="1008" t="s">
        <v>81</v>
      </c>
      <c r="G2217" s="1010"/>
      <c r="H2217" s="1011"/>
      <c r="I2217" s="1145" t="s">
        <v>185</v>
      </c>
      <c r="J2217" s="1146"/>
      <c r="K2217" s="1002"/>
      <c r="L2217" s="1003"/>
      <c r="M2217" s="1004"/>
      <c r="N2217" s="1059"/>
    </row>
    <row r="2218" spans="1:14" s="114" customFormat="1" ht="18.75" customHeight="1">
      <c r="A2218" s="392"/>
      <c r="B2218" s="393" t="s">
        <v>91</v>
      </c>
      <c r="C2218" s="1114" t="s">
        <v>75</v>
      </c>
      <c r="D2218" s="1115" t="s">
        <v>164</v>
      </c>
      <c r="E2218" s="1116"/>
      <c r="F2218" s="1115" t="s">
        <v>82</v>
      </c>
      <c r="G2218" s="1117"/>
      <c r="H2218" s="1118"/>
      <c r="I2218" s="971" t="s">
        <v>87</v>
      </c>
      <c r="J2218" s="972"/>
      <c r="K2218" s="972"/>
      <c r="L2218" s="972"/>
      <c r="M2218" s="973"/>
      <c r="N2218" s="1059"/>
    </row>
    <row r="2219" spans="1:14" s="114" customFormat="1" ht="18.75" customHeight="1">
      <c r="A2219" s="392"/>
      <c r="B2219" s="393" t="s">
        <v>91</v>
      </c>
      <c r="C2219" s="1119" t="s">
        <v>76</v>
      </c>
      <c r="D2219" s="1115" t="s">
        <v>165</v>
      </c>
      <c r="E2219" s="1116"/>
      <c r="F2219" s="1115" t="s">
        <v>83</v>
      </c>
      <c r="G2219" s="1117"/>
      <c r="H2219" s="1118"/>
      <c r="I2219" s="974"/>
      <c r="J2219" s="975"/>
      <c r="K2219" s="975"/>
      <c r="L2219" s="975"/>
      <c r="M2219" s="976"/>
      <c r="N2219" s="1059"/>
    </row>
    <row r="2220" spans="1:14" s="114" customFormat="1" ht="18.75" customHeight="1">
      <c r="A2220" s="392"/>
      <c r="B2220" s="393" t="s">
        <v>91</v>
      </c>
      <c r="C2220" s="1119" t="s">
        <v>78</v>
      </c>
      <c r="D2220" s="1115" t="s">
        <v>166</v>
      </c>
      <c r="E2220" s="1116"/>
      <c r="F2220" s="1115" t="s">
        <v>84</v>
      </c>
      <c r="G2220" s="1117"/>
      <c r="H2220" s="1118"/>
      <c r="I2220" s="974"/>
      <c r="J2220" s="975"/>
      <c r="K2220" s="975"/>
      <c r="L2220" s="975"/>
      <c r="M2220" s="976"/>
      <c r="N2220" s="1059"/>
    </row>
    <row r="2221" spans="1:14" s="114" customFormat="1" ht="18.75" customHeight="1">
      <c r="A2221" s="392"/>
      <c r="B2221" s="393" t="s">
        <v>91</v>
      </c>
      <c r="C2221" s="1119" t="s">
        <v>77</v>
      </c>
      <c r="D2221" s="1115" t="s">
        <v>167</v>
      </c>
      <c r="E2221" s="1116"/>
      <c r="F2221" s="1115" t="s">
        <v>169</v>
      </c>
      <c r="G2221" s="1117"/>
      <c r="H2221" s="1118"/>
      <c r="I2221" s="977"/>
      <c r="J2221" s="978"/>
      <c r="K2221" s="978"/>
      <c r="L2221" s="978"/>
      <c r="M2221" s="979"/>
      <c r="N2221" s="1059"/>
    </row>
    <row r="2222" spans="1:14" s="114" customFormat="1" ht="18.75" customHeight="1" thickBot="1">
      <c r="A2222" s="392"/>
      <c r="B2222" s="400" t="s">
        <v>91</v>
      </c>
      <c r="C2222" s="1120" t="s">
        <v>79</v>
      </c>
      <c r="D2222" s="1121" t="s">
        <v>168</v>
      </c>
      <c r="E2222" s="1122"/>
      <c r="F2222" s="1121" t="s">
        <v>85</v>
      </c>
      <c r="G2222" s="1123"/>
      <c r="H2222" s="1124"/>
      <c r="I2222" s="1132" t="s">
        <v>118</v>
      </c>
      <c r="J2222" s="1133"/>
      <c r="K2222" s="1133"/>
      <c r="L2222" s="1133"/>
      <c r="M2222" s="1134"/>
      <c r="N2222" s="1059"/>
    </row>
    <row r="2223" spans="1:14" s="114" customFormat="1" ht="11.25" customHeight="1" thickBot="1">
      <c r="A2223" s="980"/>
      <c r="B2223" s="980"/>
      <c r="C2223" s="980"/>
      <c r="D2223" s="980"/>
      <c r="E2223" s="980"/>
      <c r="F2223" s="980"/>
      <c r="G2223" s="980"/>
      <c r="H2223" s="980"/>
      <c r="I2223" s="980"/>
      <c r="J2223" s="980"/>
      <c r="K2223" s="980"/>
      <c r="L2223" s="980"/>
      <c r="M2223" s="980"/>
      <c r="N2223" s="1059"/>
    </row>
    <row r="2224" spans="1:14" s="391" customFormat="1" ht="25.5" customHeight="1" thickBot="1">
      <c r="A2224" s="403">
        <f>A2185+1</f>
        <v>58</v>
      </c>
      <c r="B2224" s="1056" t="str">
        <f>B2185</f>
        <v>Department Of Sanskrit Education, Rajasthan</v>
      </c>
      <c r="C2224" s="1057"/>
      <c r="D2224" s="1057"/>
      <c r="E2224" s="1057"/>
      <c r="F2224" s="1057"/>
      <c r="G2224" s="1057"/>
      <c r="H2224" s="1057"/>
      <c r="I2224" s="1057"/>
      <c r="J2224" s="1057"/>
      <c r="K2224" s="1057"/>
      <c r="L2224" s="1057"/>
      <c r="M2224" s="1058"/>
      <c r="N2224" s="1059"/>
    </row>
    <row r="2225" spans="1:14" ht="60" customHeight="1">
      <c r="A2225" s="15"/>
      <c r="B2225" s="1060">
        <f>IF(I2229&gt;0,CONCATENATE(C2229,I2229),0)</f>
        <v>0</v>
      </c>
      <c r="C2225" s="1062"/>
      <c r="D2225" s="1064" t="str">
        <f>Master!$E$8</f>
        <v>Govt.Sr.Sec.Sch. Raimalwada</v>
      </c>
      <c r="E2225" s="1065"/>
      <c r="F2225" s="1065"/>
      <c r="G2225" s="1065"/>
      <c r="H2225" s="1065"/>
      <c r="I2225" s="1065"/>
      <c r="J2225" s="1065"/>
      <c r="K2225" s="1065"/>
      <c r="L2225" s="1065"/>
      <c r="M2225" s="1066"/>
      <c r="N2225" s="1059"/>
    </row>
    <row r="2226" spans="1:14" ht="35.25" customHeight="1" thickBot="1">
      <c r="A2226" s="15"/>
      <c r="B2226" s="1061"/>
      <c r="C2226" s="1063"/>
      <c r="D2226" s="1067" t="str">
        <f>Master!$E$11</f>
        <v>P.S.-Bapini (Jodhpur)</v>
      </c>
      <c r="E2226" s="1067"/>
      <c r="F2226" s="1067"/>
      <c r="G2226" s="1067"/>
      <c r="H2226" s="1067"/>
      <c r="I2226" s="1067"/>
      <c r="J2226" s="1067"/>
      <c r="K2226" s="1067"/>
      <c r="L2226" s="1067"/>
      <c r="M2226" s="1068"/>
      <c r="N2226" s="1059"/>
    </row>
    <row r="2227" spans="1:14" ht="31.5" customHeight="1">
      <c r="A2227" s="15"/>
      <c r="B2227" s="402"/>
      <c r="C2227" s="1069" t="s">
        <v>60</v>
      </c>
      <c r="D2227" s="1070"/>
      <c r="E2227" s="1070"/>
      <c r="F2227" s="1070"/>
      <c r="G2227" s="1070"/>
      <c r="H2227" s="1070"/>
      <c r="I2227" s="1071"/>
      <c r="J2227" s="1072" t="s">
        <v>88</v>
      </c>
      <c r="K2227" s="1072"/>
      <c r="L2227" s="1073">
        <f>Master!$E$14</f>
        <v>810000000</v>
      </c>
      <c r="M2227" s="1074"/>
      <c r="N2227" s="1059"/>
    </row>
    <row r="2228" spans="1:14" ht="18" customHeight="1" thickBot="1">
      <c r="A2228" s="15"/>
      <c r="B2228" s="188"/>
      <c r="C2228" s="1069"/>
      <c r="D2228" s="1070"/>
      <c r="E2228" s="1070"/>
      <c r="F2228" s="1070"/>
      <c r="G2228" s="1070"/>
      <c r="H2228" s="1070"/>
      <c r="I2228" s="1071"/>
      <c r="J2228" s="1075" t="s">
        <v>61</v>
      </c>
      <c r="K2228" s="1076"/>
      <c r="L2228" s="1079" t="str">
        <f>Master!$E$6</f>
        <v>2022-23</v>
      </c>
      <c r="M2228" s="1080"/>
      <c r="N2228" s="1059"/>
    </row>
    <row r="2229" spans="1:14" ht="20.25" customHeight="1" thickBot="1">
      <c r="A2229" s="15"/>
      <c r="B2229" s="188"/>
      <c r="C2229" s="1160" t="s">
        <v>119</v>
      </c>
      <c r="D2229" s="1161"/>
      <c r="E2229" s="1161"/>
      <c r="F2229" s="1161"/>
      <c r="G2229" s="1161"/>
      <c r="H2229" s="1161"/>
      <c r="I2229" s="1162">
        <f>VLOOKUP($A2224,'Result Entry'!$B$9:$F$108,5,0)</f>
        <v>0</v>
      </c>
      <c r="J2229" s="1077"/>
      <c r="K2229" s="1078"/>
      <c r="L2229" s="1081"/>
      <c r="M2229" s="1082"/>
      <c r="N2229" s="1059"/>
    </row>
    <row r="2230" spans="1:14" s="114" customFormat="1" ht="19.5" customHeight="1">
      <c r="A2230" s="392"/>
      <c r="B2230" s="393" t="s">
        <v>91</v>
      </c>
      <c r="C2230" s="1090" t="s">
        <v>21</v>
      </c>
      <c r="D2230" s="1091"/>
      <c r="E2230" s="1091"/>
      <c r="F2230" s="1092"/>
      <c r="G2230" s="1093" t="s">
        <v>1</v>
      </c>
      <c r="H2230" s="1094">
        <f>VLOOKUP($A2224,'Result Entry'!$B$9:$EQ$108,3,0)</f>
        <v>0</v>
      </c>
      <c r="I2230" s="1094"/>
      <c r="J2230" s="1094"/>
      <c r="K2230" s="1094"/>
      <c r="L2230" s="1094"/>
      <c r="M2230" s="1095"/>
      <c r="N2230" s="1059"/>
    </row>
    <row r="2231" spans="1:14" s="114" customFormat="1" ht="19.5" customHeight="1">
      <c r="A2231" s="392"/>
      <c r="B2231" s="393" t="s">
        <v>91</v>
      </c>
      <c r="C2231" s="1096" t="s">
        <v>23</v>
      </c>
      <c r="D2231" s="1097"/>
      <c r="E2231" s="1097"/>
      <c r="F2231" s="1098"/>
      <c r="G2231" s="1099" t="s">
        <v>1</v>
      </c>
      <c r="H2231" s="1100">
        <f>VLOOKUP($A2224,'Result Entry'!$B$9:$EQ$108,6,0)</f>
        <v>0</v>
      </c>
      <c r="I2231" s="1100"/>
      <c r="J2231" s="1100"/>
      <c r="K2231" s="1100"/>
      <c r="L2231" s="1100"/>
      <c r="M2231" s="1101"/>
      <c r="N2231" s="1059"/>
    </row>
    <row r="2232" spans="1:14" s="114" customFormat="1" ht="19.5" customHeight="1">
      <c r="A2232" s="392"/>
      <c r="B2232" s="393" t="s">
        <v>91</v>
      </c>
      <c r="C2232" s="1096" t="s">
        <v>24</v>
      </c>
      <c r="D2232" s="1097"/>
      <c r="E2232" s="1097"/>
      <c r="F2232" s="1098"/>
      <c r="G2232" s="1099" t="s">
        <v>1</v>
      </c>
      <c r="H2232" s="1100">
        <f>VLOOKUP($A2224,'Result Entry'!$B$9:$EQ$108,7,0)</f>
        <v>0</v>
      </c>
      <c r="I2232" s="1100"/>
      <c r="J2232" s="1100"/>
      <c r="K2232" s="1100"/>
      <c r="L2232" s="1100"/>
      <c r="M2232" s="1101"/>
      <c r="N2232" s="1059"/>
    </row>
    <row r="2233" spans="1:14" s="114" customFormat="1" ht="19.5" customHeight="1">
      <c r="A2233" s="392"/>
      <c r="B2233" s="393" t="s">
        <v>91</v>
      </c>
      <c r="C2233" s="1096" t="s">
        <v>62</v>
      </c>
      <c r="D2233" s="1097"/>
      <c r="E2233" s="1097"/>
      <c r="F2233" s="1098"/>
      <c r="G2233" s="1099" t="s">
        <v>1</v>
      </c>
      <c r="H2233" s="1100">
        <f>VLOOKUP($A2224,'Result Entry'!$B$9:$EQ$108,8,0)</f>
        <v>0</v>
      </c>
      <c r="I2233" s="1100"/>
      <c r="J2233" s="1100"/>
      <c r="K2233" s="1100"/>
      <c r="L2233" s="1100"/>
      <c r="M2233" s="1101"/>
      <c r="N2233" s="1059"/>
    </row>
    <row r="2234" spans="1:14" s="114" customFormat="1" ht="19.5" customHeight="1">
      <c r="A2234" s="392"/>
      <c r="B2234" s="393" t="s">
        <v>91</v>
      </c>
      <c r="C2234" s="1096" t="s">
        <v>63</v>
      </c>
      <c r="D2234" s="1097"/>
      <c r="E2234" s="1097"/>
      <c r="F2234" s="1098"/>
      <c r="G2234" s="1099" t="s">
        <v>1</v>
      </c>
      <c r="H2234" s="1102" t="str">
        <f>CONCATENATE('Result Entry'!$F$4,'Result Entry'!$I$4)</f>
        <v>2(A)</v>
      </c>
      <c r="I2234" s="1100"/>
      <c r="J2234" s="1100"/>
      <c r="K2234" s="1100"/>
      <c r="L2234" s="1100"/>
      <c r="M2234" s="1101"/>
      <c r="N2234" s="1059"/>
    </row>
    <row r="2235" spans="1:14" s="114" customFormat="1" ht="19.5" customHeight="1" thickBot="1">
      <c r="A2235" s="392"/>
      <c r="B2235" s="393" t="s">
        <v>91</v>
      </c>
      <c r="C2235" s="1103" t="s">
        <v>26</v>
      </c>
      <c r="D2235" s="1104"/>
      <c r="E2235" s="1104"/>
      <c r="F2235" s="1105"/>
      <c r="G2235" s="1106" t="s">
        <v>1</v>
      </c>
      <c r="H2235" s="1107">
        <f>VLOOKUP($A2224,'Result Entry'!$B$9:$EQ$108,9,0)</f>
        <v>0</v>
      </c>
      <c r="I2235" s="1107"/>
      <c r="J2235" s="1107"/>
      <c r="K2235" s="1107"/>
      <c r="L2235" s="1107"/>
      <c r="M2235" s="1108"/>
      <c r="N2235" s="1059"/>
    </row>
    <row r="2236" spans="1:14" s="114" customFormat="1" ht="37.5" customHeight="1">
      <c r="A2236" s="392"/>
      <c r="B2236" s="394" t="s">
        <v>91</v>
      </c>
      <c r="C2236" s="1005" t="s">
        <v>64</v>
      </c>
      <c r="D2236" s="1038"/>
      <c r="E2236" s="498" t="str">
        <f>'Result Entry'!$K$6</f>
        <v>First Test</v>
      </c>
      <c r="F2236" s="499" t="str">
        <f>'Result Entry'!$L$6</f>
        <v>Second Test</v>
      </c>
      <c r="G2236" s="499" t="str">
        <f>'Result Entry'!$M$6</f>
        <v>Third Test</v>
      </c>
      <c r="H2236" s="1083" t="s">
        <v>65</v>
      </c>
      <c r="I2236" s="1085" t="s">
        <v>183</v>
      </c>
      <c r="J2236" s="493" t="s">
        <v>32</v>
      </c>
      <c r="K2236" s="1039" t="s">
        <v>112</v>
      </c>
      <c r="L2236" s="1040"/>
      <c r="M2236" s="1084" t="s">
        <v>113</v>
      </c>
      <c r="N2236" s="1059"/>
    </row>
    <row r="2237" spans="1:14" s="114" customFormat="1" ht="22.5" customHeight="1" thickBot="1">
      <c r="A2237" s="392"/>
      <c r="B2237" s="394" t="s">
        <v>91</v>
      </c>
      <c r="C2237" s="1041" t="s">
        <v>66</v>
      </c>
      <c r="D2237" s="1042"/>
      <c r="E2237" s="504">
        <f>'Result Entry'!$K$7</f>
        <v>10</v>
      </c>
      <c r="F2237" s="505">
        <f>'Result Entry'!$L$7</f>
        <v>10</v>
      </c>
      <c r="G2237" s="545">
        <f>'Result Entry'!$M$7</f>
        <v>10</v>
      </c>
      <c r="H2237" s="506">
        <f>'Result Entry'!$R$7</f>
        <v>70</v>
      </c>
      <c r="I2237" s="507">
        <f>SUM(E2237:H2237)</f>
        <v>100</v>
      </c>
      <c r="J2237" s="508">
        <f>'Result Entry'!$V$7</f>
        <v>100</v>
      </c>
      <c r="K2237" s="1043">
        <f>I2237+J2237</f>
        <v>200</v>
      </c>
      <c r="L2237" s="1044"/>
      <c r="M2237" s="1086" t="s">
        <v>36</v>
      </c>
      <c r="N2237" s="1059"/>
    </row>
    <row r="2238" spans="1:14" s="114" customFormat="1" ht="22.5" customHeight="1">
      <c r="A2238" s="392"/>
      <c r="B2238" s="394" t="s">
        <v>91</v>
      </c>
      <c r="C2238" s="1045" t="str">
        <f>'Result Entry'!$K$3</f>
        <v>Hindi</v>
      </c>
      <c r="D2238" s="1046"/>
      <c r="E2238" s="500">
        <f>IF(OR(C2238="",$I2229="NSO"),"",VLOOKUP($A2224,'Result Entry'!$B$9:$EQ$108,10,0))</f>
        <v>0</v>
      </c>
      <c r="F2238" s="501">
        <f>IF(OR(C2238="",$I2229="NSO"),"",VLOOKUP($A2224,'Result Entry'!$B$9:$EQ$108,11,0))</f>
        <v>0</v>
      </c>
      <c r="G2238" s="544">
        <f>IF(OR(C2238="",$I2229="NSO"),"",VLOOKUP($A2224,'Result Entry'!$B$9:$EQ$108,12,0))</f>
        <v>0</v>
      </c>
      <c r="H2238" s="494">
        <f>IF(OR(C2238="",$I2229="NSO"),"",VLOOKUP($A2224,'Result Entry'!$B$9:$EQ$108,17,0))</f>
        <v>0</v>
      </c>
      <c r="I2238" s="395">
        <f t="shared" ref="I2238:I2242" si="171">SUM(E2238:H2238)</f>
        <v>0</v>
      </c>
      <c r="J2238" s="495">
        <f>IF(OR(C2238="",$I2229="NSO"),"",VLOOKUP($A2224,'Result Entry'!$B$9:$EQ$108,21,0))</f>
        <v>0</v>
      </c>
      <c r="K2238" s="1047">
        <f>SUM(I2238,J2238)</f>
        <v>0</v>
      </c>
      <c r="L2238" s="1048"/>
      <c r="M2238" s="396" t="str">
        <f>IF(OR(C2238="",$I2229="NSO"),"",VLOOKUP($A2224,'Result Entry'!$B$9:$EQ$108,24,0))</f>
        <v/>
      </c>
      <c r="N2238" s="1059"/>
    </row>
    <row r="2239" spans="1:14" s="114" customFormat="1" ht="22.5" customHeight="1">
      <c r="A2239" s="392"/>
      <c r="B2239" s="394" t="s">
        <v>91</v>
      </c>
      <c r="C2239" s="990" t="str">
        <f>'Result Entry'!$Z$3</f>
        <v>Mathematics</v>
      </c>
      <c r="D2239" s="1049"/>
      <c r="E2239" s="502">
        <f>IF(OR(C2239="",$I2229="NSO"),"",VLOOKUP($A2224,'Result Entry'!$B$9:$EQ$108,25,0))</f>
        <v>0</v>
      </c>
      <c r="F2239" s="503">
        <f>IF(OR(C2239="",$I2229="NSO"),"",VLOOKUP($A2224,'Result Entry'!$B$9:$EQ$108,26,0))</f>
        <v>0</v>
      </c>
      <c r="G2239" s="542">
        <f>IF(OR(C2239="",$I2229="NSO"),"",VLOOKUP($A2224,'Result Entry'!$B$9:$EQ$108,27,0))</f>
        <v>0</v>
      </c>
      <c r="H2239" s="494">
        <f>IF(OR(C2239="",$I2229="NSO"),"",VLOOKUP($A2224,'Result Entry'!$B$9:$EQ$108,32,0))</f>
        <v>0</v>
      </c>
      <c r="I2239" s="395">
        <f t="shared" si="171"/>
        <v>0</v>
      </c>
      <c r="J2239" s="495">
        <f>IF(OR(C2239="",$I2229="NSO"),"",VLOOKUP($A2224,'Result Entry'!$B$9:$EQ$108,36,0))</f>
        <v>0</v>
      </c>
      <c r="K2239" s="1050">
        <f t="shared" ref="K2239:K2244" si="172">SUM(I2239,J2239)</f>
        <v>0</v>
      </c>
      <c r="L2239" s="1051"/>
      <c r="M2239" s="396" t="str">
        <f>IF(OR(C2239="",$I2229="NSO"),"",VLOOKUP($A2224,'Result Entry'!$B$9:$EQ$108,39,0))</f>
        <v/>
      </c>
      <c r="N2239" s="1059"/>
    </row>
    <row r="2240" spans="1:14" s="114" customFormat="1" ht="22.5" customHeight="1" thickBot="1">
      <c r="A2240" s="392"/>
      <c r="B2240" s="394" t="s">
        <v>91</v>
      </c>
      <c r="C2240" s="1052" t="str">
        <f>'Result Entry'!$BD$3</f>
        <v>Env. Study</v>
      </c>
      <c r="D2240" s="1053"/>
      <c r="E2240" s="509">
        <f>IF(OR(C2240="",$I2229="NSO"),"",VLOOKUP($A2224,'Result Entry'!$B$9:$EQ$108,55,0))</f>
        <v>0</v>
      </c>
      <c r="F2240" s="510">
        <f>IF(OR(C2240="",$I2229="NSO"),"",VLOOKUP($A2224,'Result Entry'!$B$9:$EQ$108,56,0))</f>
        <v>0</v>
      </c>
      <c r="G2240" s="511">
        <f>IF(OR(C2240="",$I2229="NSO"),"",VLOOKUP($A2224,'Result Entry'!$B$9:$EQ$108,57,0))</f>
        <v>0</v>
      </c>
      <c r="H2240" s="512">
        <f>IF(OR(C2238="",$I2229="NSO"),"",VLOOKUP($A2224,'Result Entry'!$B$9:$EQ$108,62,0))</f>
        <v>0</v>
      </c>
      <c r="I2240" s="513">
        <f t="shared" si="171"/>
        <v>0</v>
      </c>
      <c r="J2240" s="514">
        <f>IF(OR(C2239="",$I2229="NSO"),"",VLOOKUP($A2224,'Result Entry'!$B$9:$EQ$108,66,0))</f>
        <v>0</v>
      </c>
      <c r="K2240" s="1054">
        <f t="shared" si="172"/>
        <v>0</v>
      </c>
      <c r="L2240" s="1055"/>
      <c r="M2240" s="515" t="str">
        <f>IF(OR(C2239="",$I2229="NSO"),"",VLOOKUP($A2224,'Result Entry'!$B$9:$EQ$108,69,0))</f>
        <v/>
      </c>
      <c r="N2240" s="1059"/>
    </row>
    <row r="2241" spans="1:14" s="114" customFormat="1" ht="22.5" customHeight="1">
      <c r="A2241" s="392"/>
      <c r="B2241" s="394" t="s">
        <v>91</v>
      </c>
      <c r="C2241" s="1016" t="s">
        <v>66</v>
      </c>
      <c r="D2241" s="1017"/>
      <c r="E2241" s="519">
        <f>'Result Entry'!$AO$7</f>
        <v>5</v>
      </c>
      <c r="F2241" s="520">
        <f>'Result Entry'!$AP$7</f>
        <v>5</v>
      </c>
      <c r="G2241" s="541">
        <f>'Result Entry'!$AQ$7</f>
        <v>5</v>
      </c>
      <c r="H2241" s="521">
        <f>'Result Entry'!$AV$7</f>
        <v>35</v>
      </c>
      <c r="I2241" s="522">
        <f t="shared" si="171"/>
        <v>50</v>
      </c>
      <c r="J2241" s="523">
        <f>'Result Entry'!$AZ$7</f>
        <v>50</v>
      </c>
      <c r="K2241" s="1018">
        <f t="shared" si="172"/>
        <v>100</v>
      </c>
      <c r="L2241" s="1019"/>
      <c r="M2241" s="1087" t="s">
        <v>36</v>
      </c>
      <c r="N2241" s="1059"/>
    </row>
    <row r="2242" spans="1:14" s="114" customFormat="1" ht="22.5" customHeight="1" thickBot="1">
      <c r="A2242" s="392"/>
      <c r="B2242" s="394" t="s">
        <v>91</v>
      </c>
      <c r="C2242" s="1012" t="str">
        <f>'Result Entry'!$AO$3</f>
        <v>English</v>
      </c>
      <c r="D2242" s="1013"/>
      <c r="E2242" s="517">
        <f>IF(OR(C2242="",$I2229="NSO"),"",VLOOKUP($A2224,'Result Entry'!$B$9:$EQ$108,40,0))</f>
        <v>0</v>
      </c>
      <c r="F2242" s="518">
        <f>IF(OR(C2242="",$I2229="NSO"),"",VLOOKUP($A2224,'Result Entry'!$B$9:$EQ$108,41,0))</f>
        <v>0</v>
      </c>
      <c r="G2242" s="546">
        <f>IF(OR(C2242="",$I2229="NSO"),"",VLOOKUP($A2224,'Result Entry'!$B$9:$EQ$108,42,0))</f>
        <v>0</v>
      </c>
      <c r="H2242" s="401">
        <f>IF(OR(C2242="",$I2229="NSO"),"",VLOOKUP($A2224,'Result Entry'!$B$9:$EQ$108,47,0))</f>
        <v>0</v>
      </c>
      <c r="I2242" s="496">
        <f t="shared" si="171"/>
        <v>0</v>
      </c>
      <c r="J2242" s="497">
        <f>IF(OR(C2242="",$I2229="NSO"),"",VLOOKUP($A2224,'Result Entry'!$B$9:$EQ$108,51,0))</f>
        <v>0</v>
      </c>
      <c r="K2242" s="1014">
        <f t="shared" si="172"/>
        <v>0</v>
      </c>
      <c r="L2242" s="1015"/>
      <c r="M2242" s="516" t="str">
        <f>IF(OR(C2242="",$I2229="NSO"),"",VLOOKUP($A2224,'Result Entry'!$B$9:$EQ$108,54,0))</f>
        <v/>
      </c>
      <c r="N2242" s="1059"/>
    </row>
    <row r="2243" spans="1:14" s="114" customFormat="1" ht="22.5" customHeight="1">
      <c r="A2243" s="392"/>
      <c r="B2243" s="394" t="s">
        <v>91</v>
      </c>
      <c r="C2243" s="1016" t="s">
        <v>66</v>
      </c>
      <c r="D2243" s="1017"/>
      <c r="E2243" s="519">
        <f>'Result Entry'!$BS$7</f>
        <v>10</v>
      </c>
      <c r="F2243" s="520">
        <f>'Result Entry'!$BT$7</f>
        <v>10</v>
      </c>
      <c r="G2243" s="541">
        <f>'Result Entry'!$BU$7</f>
        <v>10</v>
      </c>
      <c r="H2243" s="521">
        <f>'Result Entry'!$BZ$7</f>
        <v>70</v>
      </c>
      <c r="I2243" s="522">
        <f>SUM(E2243:H2243)</f>
        <v>100</v>
      </c>
      <c r="J2243" s="523">
        <f>'Result Entry'!$CD$7</f>
        <v>100</v>
      </c>
      <c r="K2243" s="1018">
        <f t="shared" si="172"/>
        <v>200</v>
      </c>
      <c r="L2243" s="1019"/>
      <c r="M2243" s="1087" t="s">
        <v>36</v>
      </c>
      <c r="N2243" s="1059"/>
    </row>
    <row r="2244" spans="1:14" s="114" customFormat="1" ht="22.5" customHeight="1" thickBot="1">
      <c r="A2244" s="392"/>
      <c r="B2244" s="394" t="s">
        <v>91</v>
      </c>
      <c r="C2244" s="1012" t="str">
        <f>'Result Entry'!$BS$3</f>
        <v>Sanskrit/Urdu</v>
      </c>
      <c r="D2244" s="1013"/>
      <c r="E2244" s="517">
        <f>IF(OR(C2244="",$I2229="NSO"),"",VLOOKUP($A2224,'Result Entry'!$B$9:$EQ$108,70,0))</f>
        <v>0</v>
      </c>
      <c r="F2244" s="518">
        <f>IF(OR(C2244="",$I2229="NSO"),"",VLOOKUP($A2224,'Result Entry'!$B$9:$EQ$108,71,0))</f>
        <v>0</v>
      </c>
      <c r="G2244" s="546">
        <f>IF(OR(C2244="",$I2229="NSO"),"",VLOOKUP($A2224,'Result Entry'!$B$9:$EQ$108,72,0))</f>
        <v>0</v>
      </c>
      <c r="H2244" s="401">
        <f>IF(OR(C2244="",$I2229="NSO"),"",VLOOKUP($A2224,'Result Entry'!$B$9:$EQ$108,77,0))</f>
        <v>0</v>
      </c>
      <c r="I2244" s="496">
        <f t="shared" ref="I2244" si="173">SUM(E2244:H2244)</f>
        <v>0</v>
      </c>
      <c r="J2244" s="497">
        <f>IF(OR(C2244="",$I2229="NSO"),"",VLOOKUP($A2224,'Result Entry'!$B$9:$EQ$108,81,0))</f>
        <v>0</v>
      </c>
      <c r="K2244" s="1014">
        <f t="shared" si="172"/>
        <v>0</v>
      </c>
      <c r="L2244" s="1015"/>
      <c r="M2244" s="516" t="str">
        <f>IF(OR(C2244="",$I2229="NSO"),"",VLOOKUP($A2224,'Result Entry'!$B$9:$EQ$108,84,0))</f>
        <v/>
      </c>
      <c r="N2244" s="1059"/>
    </row>
    <row r="2245" spans="1:14" s="114" customFormat="1" ht="14.25" customHeight="1" thickBot="1">
      <c r="A2245" s="392"/>
      <c r="B2245" s="394" t="s">
        <v>91</v>
      </c>
      <c r="C2245" s="1020"/>
      <c r="D2245" s="1021"/>
      <c r="E2245" s="1021"/>
      <c r="F2245" s="1021"/>
      <c r="G2245" s="1021"/>
      <c r="H2245" s="1021"/>
      <c r="I2245" s="1021"/>
      <c r="J2245" s="1021"/>
      <c r="K2245" s="1021"/>
      <c r="L2245" s="1021"/>
      <c r="M2245" s="1022"/>
      <c r="N2245" s="1059"/>
    </row>
    <row r="2246" spans="1:14" s="114" customFormat="1" ht="39" customHeight="1">
      <c r="A2246" s="392"/>
      <c r="B2246" s="394" t="s">
        <v>91</v>
      </c>
      <c r="C2246" s="1023" t="s">
        <v>114</v>
      </c>
      <c r="D2246" s="1024"/>
      <c r="E2246" s="1025"/>
      <c r="F2246" s="1029" t="s">
        <v>115</v>
      </c>
      <c r="G2246" s="1029"/>
      <c r="H2246" s="1030" t="s">
        <v>116</v>
      </c>
      <c r="I2246" s="1031"/>
      <c r="J2246" s="397" t="s">
        <v>51</v>
      </c>
      <c r="K2246" s="524" t="s">
        <v>117</v>
      </c>
      <c r="L2246" s="543" t="s">
        <v>49</v>
      </c>
      <c r="M2246" s="1089" t="s">
        <v>53</v>
      </c>
      <c r="N2246" s="1059"/>
    </row>
    <row r="2247" spans="1:14" s="114" customFormat="1" ht="18.75" customHeight="1" thickBot="1">
      <c r="A2247" s="392"/>
      <c r="B2247" s="394" t="s">
        <v>91</v>
      </c>
      <c r="C2247" s="1026"/>
      <c r="D2247" s="1027"/>
      <c r="E2247" s="1028"/>
      <c r="F2247" s="1109">
        <f>IF(OR($I2229="",$I2229="NSO"),"",VLOOKUP($A2224,'Result Entry'!$B$9:$EQ$108,120,0))</f>
        <v>900</v>
      </c>
      <c r="G2247" s="1110"/>
      <c r="H2247" s="1109">
        <f>IF(OR($I2229="",$I2229="NSO"),"",VLOOKUP($A2224,'Result Entry'!$B$9:$EQ$108,121,0))</f>
        <v>0</v>
      </c>
      <c r="I2247" s="1110"/>
      <c r="J2247" s="1111">
        <f>IF(OR($I2229="",$I2229="NSO"),"",VLOOKUP($A2224,'Result Entry'!$B$9:$EQ$108,122,0))</f>
        <v>0</v>
      </c>
      <c r="K2247" s="1112" t="str">
        <f>IF(OR($I2229="",$I2229="NSO"),"",VLOOKUP($A2224,'Result Entry'!$B$9:$EQ$108,123,0))</f>
        <v/>
      </c>
      <c r="L2247" s="1088" t="str">
        <f>IF(OR($I2229="",$I2229="NSO"),"",VLOOKUP($A2224,'Result Entry'!$B$9:$EQ$108,124,0))</f>
        <v/>
      </c>
      <c r="M2247" s="1113" t="str">
        <f>IF(OR($I2229="",$I2229="NSO"),"",VLOOKUP($A2224,'Result Entry'!$B$9:$EQ$108,126,0))</f>
        <v/>
      </c>
      <c r="N2247" s="1059"/>
    </row>
    <row r="2248" spans="1:14" s="114" customFormat="1" ht="18.75" customHeight="1" thickBot="1">
      <c r="A2248" s="392"/>
      <c r="B2248" s="393" t="s">
        <v>91</v>
      </c>
      <c r="C2248" s="1032"/>
      <c r="D2248" s="1033"/>
      <c r="E2248" s="1033"/>
      <c r="F2248" s="1033"/>
      <c r="G2248" s="1033"/>
      <c r="H2248" s="1034"/>
      <c r="I2248" s="1150" t="s">
        <v>71</v>
      </c>
      <c r="J2248" s="1151"/>
      <c r="K2248" s="1152">
        <f>IF(OR($I2229="",$I2229="NSO"),"",VLOOKUP($A2224,'Result Entry'!$B$9:$EQ$108,117,0))</f>
        <v>0</v>
      </c>
      <c r="L2248" s="1153" t="s">
        <v>90</v>
      </c>
      <c r="M2248" s="1154"/>
      <c r="N2248" s="1059"/>
    </row>
    <row r="2249" spans="1:14" s="114" customFormat="1" ht="18.75" customHeight="1" thickBot="1">
      <c r="A2249" s="392"/>
      <c r="B2249" s="393" t="s">
        <v>91</v>
      </c>
      <c r="C2249" s="1035" t="s">
        <v>70</v>
      </c>
      <c r="D2249" s="1036"/>
      <c r="E2249" s="1036"/>
      <c r="F2249" s="1036"/>
      <c r="G2249" s="1036"/>
      <c r="H2249" s="1037"/>
      <c r="I2249" s="1155" t="s">
        <v>72</v>
      </c>
      <c r="J2249" s="1156"/>
      <c r="K2249" s="1157">
        <f>IF(OR($I2229="",$I2229="NSO"),"",VLOOKUP($A2224,'Result Entry'!$B$9:$EQ$108,118,0))</f>
        <v>0</v>
      </c>
      <c r="L2249" s="1158" t="str">
        <f>IF(OR($I2229="",$I2229="NSO"),"",VLOOKUP($A2224,'Result Entry'!$B$9:$EQ$108,119,0))</f>
        <v/>
      </c>
      <c r="M2249" s="1159"/>
      <c r="N2249" s="1059"/>
    </row>
    <row r="2250" spans="1:14" s="114" customFormat="1" ht="18.75" customHeight="1" thickBot="1">
      <c r="A2250" s="392"/>
      <c r="B2250" s="393" t="s">
        <v>91</v>
      </c>
      <c r="C2250" s="981" t="s">
        <v>64</v>
      </c>
      <c r="D2250" s="982"/>
      <c r="E2250" s="983"/>
      <c r="F2250" s="984" t="s">
        <v>67</v>
      </c>
      <c r="G2250" s="985"/>
      <c r="H2250" s="398" t="s">
        <v>57</v>
      </c>
      <c r="I2250" s="986" t="s">
        <v>73</v>
      </c>
      <c r="J2250" s="987"/>
      <c r="K2250" s="988">
        <f>IF(OR($I2229="",$I2229="NSO"),"",VLOOKUP($A2224,'Result Entry'!$B$9:$EQ$108,127,0))</f>
        <v>0</v>
      </c>
      <c r="L2250" s="988"/>
      <c r="M2250" s="989"/>
      <c r="N2250" s="1059"/>
    </row>
    <row r="2251" spans="1:14" s="114" customFormat="1" ht="18.75" customHeight="1">
      <c r="A2251" s="392"/>
      <c r="B2251" s="393" t="s">
        <v>91</v>
      </c>
      <c r="C2251" s="1096" t="str">
        <f>'Result Entry'!$CH$3</f>
        <v>WORK EXP.</v>
      </c>
      <c r="D2251" s="1097"/>
      <c r="E2251" s="1125"/>
      <c r="F2251" s="1115" t="str">
        <f>IF(OR(C2251="",$I2229="NSO"),"",VLOOKUP($A2224,'Result Entry'!$B$9:$EQ$108,134,0))</f>
        <v>0/100</v>
      </c>
      <c r="G2251" s="1125"/>
      <c r="H2251" s="1126" t="str">
        <f>IF(OR(C2251="",$I2229="NSO"),"",VLOOKUP($A2224,'Result Entry'!$B$9:$EQ$108,92,0))</f>
        <v/>
      </c>
      <c r="I2251" s="991" t="s">
        <v>93</v>
      </c>
      <c r="J2251" s="992"/>
      <c r="K2251" s="993">
        <f>'Result Entry'!$U$2</f>
        <v>45070</v>
      </c>
      <c r="L2251" s="994"/>
      <c r="M2251" s="995"/>
      <c r="N2251" s="1059"/>
    </row>
    <row r="2252" spans="1:14" s="114" customFormat="1" ht="18.75" customHeight="1">
      <c r="A2252" s="392"/>
      <c r="B2252" s="393" t="s">
        <v>91</v>
      </c>
      <c r="C2252" s="1096" t="str">
        <f>'Result Entry'!$CP$3</f>
        <v>ART EDU.</v>
      </c>
      <c r="D2252" s="1097"/>
      <c r="E2252" s="1125"/>
      <c r="F2252" s="1115" t="str">
        <f>IF(OR(C2252="",$I2229="NSO"),"",VLOOKUP($A2224,'Result Entry'!$B$9:$EQ$108,138,0))</f>
        <v>0/100</v>
      </c>
      <c r="G2252" s="1125"/>
      <c r="H2252" s="1127" t="str">
        <f>IF(OR(C2252="",$I2229="NSO"),"",VLOOKUP($A2224,'Result Entry'!$B$9:$EQ$108,100,0))</f>
        <v/>
      </c>
      <c r="I2252" s="996"/>
      <c r="J2252" s="997"/>
      <c r="K2252" s="997"/>
      <c r="L2252" s="997"/>
      <c r="M2252" s="998"/>
      <c r="N2252" s="1059"/>
    </row>
    <row r="2253" spans="1:14" s="114" customFormat="1" ht="18.75" customHeight="1">
      <c r="A2253" s="392"/>
      <c r="B2253" s="393"/>
      <c r="C2253" s="1096" t="str">
        <f>'Result Entry'!$CX$3</f>
        <v>H&amp;P. EDU.</v>
      </c>
      <c r="D2253" s="1097"/>
      <c r="E2253" s="1125"/>
      <c r="F2253" s="1115" t="str">
        <f>IF(OR(C2253="",$I2229="NSO"),"",VLOOKUP($A2224,'Result Entry'!$B$9:$EQ$108,142,0))</f>
        <v>0/100</v>
      </c>
      <c r="G2253" s="1125"/>
      <c r="H2253" s="1127" t="str">
        <f>IF(OR(C2253="",$I2229="NSO"),"",VLOOKUP($A2224,'Result Entry'!$B$9:$EQ$108,108,0))</f>
        <v/>
      </c>
      <c r="I2253" s="999"/>
      <c r="J2253" s="1000"/>
      <c r="K2253" s="1000"/>
      <c r="L2253" s="1000"/>
      <c r="M2253" s="1001"/>
      <c r="N2253" s="1059"/>
    </row>
    <row r="2254" spans="1:14" s="114" customFormat="1" ht="23.25" customHeight="1" thickBot="1">
      <c r="A2254" s="392"/>
      <c r="B2254" s="393" t="s">
        <v>91</v>
      </c>
      <c r="C2254" s="1128">
        <f>'Result Entry'!$DF$3</f>
        <v>0</v>
      </c>
      <c r="D2254" s="1129"/>
      <c r="E2254" s="1130"/>
      <c r="F2254" s="1115" t="str">
        <f>IF(OR(C2254="",$I2229="NSO"),"",VLOOKUP($A2224,'Result Entry'!$B$9:$EQ$108,146,0))</f>
        <v>0/0</v>
      </c>
      <c r="G2254" s="1125"/>
      <c r="H2254" s="1131" t="str">
        <f>IF(OR(C2254="",$I2229="NSO"),"",VLOOKUP($A2224,'Result Entry'!$B$9:$EQ$108,116,0))</f>
        <v/>
      </c>
      <c r="I2254" s="1135" t="s">
        <v>86</v>
      </c>
      <c r="J2254" s="1136"/>
      <c r="K2254" s="1137"/>
      <c r="L2254" s="1138"/>
      <c r="M2254" s="1139"/>
      <c r="N2254" s="1059"/>
    </row>
    <row r="2255" spans="1:14" s="114" customFormat="1" ht="23.25" customHeight="1">
      <c r="A2255" s="392"/>
      <c r="B2255" s="393" t="s">
        <v>91</v>
      </c>
      <c r="C2255" s="1005" t="s">
        <v>74</v>
      </c>
      <c r="D2255" s="1006"/>
      <c r="E2255" s="1006"/>
      <c r="F2255" s="1006"/>
      <c r="G2255" s="1006"/>
      <c r="H2255" s="1007"/>
      <c r="I2255" s="1143" t="s">
        <v>184</v>
      </c>
      <c r="J2255" s="1144"/>
      <c r="K2255" s="1140"/>
      <c r="L2255" s="1141"/>
      <c r="M2255" s="1142"/>
      <c r="N2255" s="1059"/>
    </row>
    <row r="2256" spans="1:14" s="114" customFormat="1" ht="23.25" customHeight="1">
      <c r="A2256" s="392"/>
      <c r="B2256" s="393" t="s">
        <v>91</v>
      </c>
      <c r="C2256" s="399" t="s">
        <v>37</v>
      </c>
      <c r="D2256" s="1008" t="s">
        <v>80</v>
      </c>
      <c r="E2256" s="1009"/>
      <c r="F2256" s="1008" t="s">
        <v>81</v>
      </c>
      <c r="G2256" s="1010"/>
      <c r="H2256" s="1011"/>
      <c r="I2256" s="1145" t="s">
        <v>185</v>
      </c>
      <c r="J2256" s="1146"/>
      <c r="K2256" s="1002"/>
      <c r="L2256" s="1003"/>
      <c r="M2256" s="1004"/>
      <c r="N2256" s="1059"/>
    </row>
    <row r="2257" spans="1:14" s="114" customFormat="1" ht="18.75" customHeight="1">
      <c r="A2257" s="392"/>
      <c r="B2257" s="393" t="s">
        <v>91</v>
      </c>
      <c r="C2257" s="1114" t="s">
        <v>75</v>
      </c>
      <c r="D2257" s="1115" t="s">
        <v>164</v>
      </c>
      <c r="E2257" s="1116"/>
      <c r="F2257" s="1115" t="s">
        <v>82</v>
      </c>
      <c r="G2257" s="1117"/>
      <c r="H2257" s="1118"/>
      <c r="I2257" s="971" t="s">
        <v>87</v>
      </c>
      <c r="J2257" s="972"/>
      <c r="K2257" s="972"/>
      <c r="L2257" s="972"/>
      <c r="M2257" s="973"/>
      <c r="N2257" s="1059"/>
    </row>
    <row r="2258" spans="1:14" s="114" customFormat="1" ht="18.75" customHeight="1">
      <c r="A2258" s="392"/>
      <c r="B2258" s="393" t="s">
        <v>91</v>
      </c>
      <c r="C2258" s="1119" t="s">
        <v>76</v>
      </c>
      <c r="D2258" s="1115" t="s">
        <v>165</v>
      </c>
      <c r="E2258" s="1116"/>
      <c r="F2258" s="1115" t="s">
        <v>83</v>
      </c>
      <c r="G2258" s="1117"/>
      <c r="H2258" s="1118"/>
      <c r="I2258" s="974"/>
      <c r="J2258" s="975"/>
      <c r="K2258" s="975"/>
      <c r="L2258" s="975"/>
      <c r="M2258" s="976"/>
      <c r="N2258" s="1059"/>
    </row>
    <row r="2259" spans="1:14" s="114" customFormat="1" ht="18.75" customHeight="1">
      <c r="A2259" s="392"/>
      <c r="B2259" s="393" t="s">
        <v>91</v>
      </c>
      <c r="C2259" s="1119" t="s">
        <v>78</v>
      </c>
      <c r="D2259" s="1115" t="s">
        <v>166</v>
      </c>
      <c r="E2259" s="1116"/>
      <c r="F2259" s="1115" t="s">
        <v>84</v>
      </c>
      <c r="G2259" s="1117"/>
      <c r="H2259" s="1118"/>
      <c r="I2259" s="974"/>
      <c r="J2259" s="975"/>
      <c r="K2259" s="975"/>
      <c r="L2259" s="975"/>
      <c r="M2259" s="976"/>
      <c r="N2259" s="1059"/>
    </row>
    <row r="2260" spans="1:14" s="114" customFormat="1" ht="18.75" customHeight="1">
      <c r="A2260" s="392"/>
      <c r="B2260" s="393" t="s">
        <v>91</v>
      </c>
      <c r="C2260" s="1119" t="s">
        <v>77</v>
      </c>
      <c r="D2260" s="1115" t="s">
        <v>167</v>
      </c>
      <c r="E2260" s="1116"/>
      <c r="F2260" s="1115" t="s">
        <v>169</v>
      </c>
      <c r="G2260" s="1117"/>
      <c r="H2260" s="1118"/>
      <c r="I2260" s="977"/>
      <c r="J2260" s="978"/>
      <c r="K2260" s="978"/>
      <c r="L2260" s="978"/>
      <c r="M2260" s="979"/>
      <c r="N2260" s="1059"/>
    </row>
    <row r="2261" spans="1:14" s="114" customFormat="1" ht="18.75" customHeight="1" thickBot="1">
      <c r="A2261" s="392"/>
      <c r="B2261" s="400" t="s">
        <v>91</v>
      </c>
      <c r="C2261" s="1120" t="s">
        <v>79</v>
      </c>
      <c r="D2261" s="1121" t="s">
        <v>168</v>
      </c>
      <c r="E2261" s="1122"/>
      <c r="F2261" s="1121" t="s">
        <v>85</v>
      </c>
      <c r="G2261" s="1123"/>
      <c r="H2261" s="1124"/>
      <c r="I2261" s="1132" t="s">
        <v>118</v>
      </c>
      <c r="J2261" s="1133"/>
      <c r="K2261" s="1133"/>
      <c r="L2261" s="1133"/>
      <c r="M2261" s="1134"/>
      <c r="N2261" s="1059"/>
    </row>
    <row r="2262" spans="1:14" s="114" customFormat="1" ht="11.25" customHeight="1" thickBot="1">
      <c r="A2262" s="980"/>
      <c r="B2262" s="980"/>
      <c r="C2262" s="980"/>
      <c r="D2262" s="980"/>
      <c r="E2262" s="980"/>
      <c r="F2262" s="980"/>
      <c r="G2262" s="980"/>
      <c r="H2262" s="980"/>
      <c r="I2262" s="980"/>
      <c r="J2262" s="980"/>
      <c r="K2262" s="980"/>
      <c r="L2262" s="980"/>
      <c r="M2262" s="980"/>
      <c r="N2262" s="1059"/>
    </row>
    <row r="2263" spans="1:14" s="391" customFormat="1" ht="25.5" customHeight="1" thickBot="1">
      <c r="A2263" s="403">
        <f>A2224+1</f>
        <v>59</v>
      </c>
      <c r="B2263" s="1056" t="str">
        <f>B2224</f>
        <v>Department Of Sanskrit Education, Rajasthan</v>
      </c>
      <c r="C2263" s="1057"/>
      <c r="D2263" s="1057"/>
      <c r="E2263" s="1057"/>
      <c r="F2263" s="1057"/>
      <c r="G2263" s="1057"/>
      <c r="H2263" s="1057"/>
      <c r="I2263" s="1057"/>
      <c r="J2263" s="1057"/>
      <c r="K2263" s="1057"/>
      <c r="L2263" s="1057"/>
      <c r="M2263" s="1058"/>
      <c r="N2263" s="1059"/>
    </row>
    <row r="2264" spans="1:14" ht="60" customHeight="1">
      <c r="A2264" s="15"/>
      <c r="B2264" s="1060">
        <f>IF(I2268&gt;0,CONCATENATE(C2268,I2268),0)</f>
        <v>0</v>
      </c>
      <c r="C2264" s="1062"/>
      <c r="D2264" s="1064" t="str">
        <f>Master!$E$8</f>
        <v>Govt.Sr.Sec.Sch. Raimalwada</v>
      </c>
      <c r="E2264" s="1065"/>
      <c r="F2264" s="1065"/>
      <c r="G2264" s="1065"/>
      <c r="H2264" s="1065"/>
      <c r="I2264" s="1065"/>
      <c r="J2264" s="1065"/>
      <c r="K2264" s="1065"/>
      <c r="L2264" s="1065"/>
      <c r="M2264" s="1066"/>
      <c r="N2264" s="1059"/>
    </row>
    <row r="2265" spans="1:14" ht="35.25" customHeight="1" thickBot="1">
      <c r="A2265" s="15"/>
      <c r="B2265" s="1061"/>
      <c r="C2265" s="1063"/>
      <c r="D2265" s="1067" t="str">
        <f>Master!$E$11</f>
        <v>P.S.-Bapini (Jodhpur)</v>
      </c>
      <c r="E2265" s="1067"/>
      <c r="F2265" s="1067"/>
      <c r="G2265" s="1067"/>
      <c r="H2265" s="1067"/>
      <c r="I2265" s="1067"/>
      <c r="J2265" s="1067"/>
      <c r="K2265" s="1067"/>
      <c r="L2265" s="1067"/>
      <c r="M2265" s="1068"/>
      <c r="N2265" s="1059"/>
    </row>
    <row r="2266" spans="1:14" ht="31.5" customHeight="1">
      <c r="A2266" s="15"/>
      <c r="B2266" s="402"/>
      <c r="C2266" s="1069" t="s">
        <v>60</v>
      </c>
      <c r="D2266" s="1070"/>
      <c r="E2266" s="1070"/>
      <c r="F2266" s="1070"/>
      <c r="G2266" s="1070"/>
      <c r="H2266" s="1070"/>
      <c r="I2266" s="1071"/>
      <c r="J2266" s="1072" t="s">
        <v>88</v>
      </c>
      <c r="K2266" s="1072"/>
      <c r="L2266" s="1073">
        <f>Master!$E$14</f>
        <v>810000000</v>
      </c>
      <c r="M2266" s="1074"/>
      <c r="N2266" s="1059"/>
    </row>
    <row r="2267" spans="1:14" ht="18" customHeight="1" thickBot="1">
      <c r="A2267" s="15"/>
      <c r="B2267" s="188"/>
      <c r="C2267" s="1069"/>
      <c r="D2267" s="1070"/>
      <c r="E2267" s="1070"/>
      <c r="F2267" s="1070"/>
      <c r="G2267" s="1070"/>
      <c r="H2267" s="1070"/>
      <c r="I2267" s="1071"/>
      <c r="J2267" s="1075" t="s">
        <v>61</v>
      </c>
      <c r="K2267" s="1076"/>
      <c r="L2267" s="1079" t="str">
        <f>Master!$E$6</f>
        <v>2022-23</v>
      </c>
      <c r="M2267" s="1080"/>
      <c r="N2267" s="1059"/>
    </row>
    <row r="2268" spans="1:14" ht="20.25" customHeight="1" thickBot="1">
      <c r="A2268" s="15"/>
      <c r="B2268" s="188"/>
      <c r="C2268" s="1160" t="s">
        <v>119</v>
      </c>
      <c r="D2268" s="1161"/>
      <c r="E2268" s="1161"/>
      <c r="F2268" s="1161"/>
      <c r="G2268" s="1161"/>
      <c r="H2268" s="1161"/>
      <c r="I2268" s="1162">
        <f>VLOOKUP($A2263,'Result Entry'!$B$9:$F$108,5,0)</f>
        <v>0</v>
      </c>
      <c r="J2268" s="1077"/>
      <c r="K2268" s="1078"/>
      <c r="L2268" s="1081"/>
      <c r="M2268" s="1082"/>
      <c r="N2268" s="1059"/>
    </row>
    <row r="2269" spans="1:14" s="114" customFormat="1" ht="19.5" customHeight="1">
      <c r="A2269" s="392"/>
      <c r="B2269" s="393" t="s">
        <v>91</v>
      </c>
      <c r="C2269" s="1090" t="s">
        <v>21</v>
      </c>
      <c r="D2269" s="1091"/>
      <c r="E2269" s="1091"/>
      <c r="F2269" s="1092"/>
      <c r="G2269" s="1093" t="s">
        <v>1</v>
      </c>
      <c r="H2269" s="1094">
        <f>VLOOKUP($A2263,'Result Entry'!$B$9:$EQ$108,3,0)</f>
        <v>0</v>
      </c>
      <c r="I2269" s="1094"/>
      <c r="J2269" s="1094"/>
      <c r="K2269" s="1094"/>
      <c r="L2269" s="1094"/>
      <c r="M2269" s="1095"/>
      <c r="N2269" s="1059"/>
    </row>
    <row r="2270" spans="1:14" s="114" customFormat="1" ht="19.5" customHeight="1">
      <c r="A2270" s="392"/>
      <c r="B2270" s="393" t="s">
        <v>91</v>
      </c>
      <c r="C2270" s="1096" t="s">
        <v>23</v>
      </c>
      <c r="D2270" s="1097"/>
      <c r="E2270" s="1097"/>
      <c r="F2270" s="1098"/>
      <c r="G2270" s="1099" t="s">
        <v>1</v>
      </c>
      <c r="H2270" s="1100">
        <f>VLOOKUP($A2263,'Result Entry'!$B$9:$EQ$108,6,0)</f>
        <v>0</v>
      </c>
      <c r="I2270" s="1100"/>
      <c r="J2270" s="1100"/>
      <c r="K2270" s="1100"/>
      <c r="L2270" s="1100"/>
      <c r="M2270" s="1101"/>
      <c r="N2270" s="1059"/>
    </row>
    <row r="2271" spans="1:14" s="114" customFormat="1" ht="19.5" customHeight="1">
      <c r="A2271" s="392"/>
      <c r="B2271" s="393" t="s">
        <v>91</v>
      </c>
      <c r="C2271" s="1096" t="s">
        <v>24</v>
      </c>
      <c r="D2271" s="1097"/>
      <c r="E2271" s="1097"/>
      <c r="F2271" s="1098"/>
      <c r="G2271" s="1099" t="s">
        <v>1</v>
      </c>
      <c r="H2271" s="1100">
        <f>VLOOKUP($A2263,'Result Entry'!$B$9:$EQ$108,7,0)</f>
        <v>0</v>
      </c>
      <c r="I2271" s="1100"/>
      <c r="J2271" s="1100"/>
      <c r="K2271" s="1100"/>
      <c r="L2271" s="1100"/>
      <c r="M2271" s="1101"/>
      <c r="N2271" s="1059"/>
    </row>
    <row r="2272" spans="1:14" s="114" customFormat="1" ht="19.5" customHeight="1">
      <c r="A2272" s="392"/>
      <c r="B2272" s="393" t="s">
        <v>91</v>
      </c>
      <c r="C2272" s="1096" t="s">
        <v>62</v>
      </c>
      <c r="D2272" s="1097"/>
      <c r="E2272" s="1097"/>
      <c r="F2272" s="1098"/>
      <c r="G2272" s="1099" t="s">
        <v>1</v>
      </c>
      <c r="H2272" s="1100">
        <f>VLOOKUP($A2263,'Result Entry'!$B$9:$EQ$108,8,0)</f>
        <v>0</v>
      </c>
      <c r="I2272" s="1100"/>
      <c r="J2272" s="1100"/>
      <c r="K2272" s="1100"/>
      <c r="L2272" s="1100"/>
      <c r="M2272" s="1101"/>
      <c r="N2272" s="1059"/>
    </row>
    <row r="2273" spans="1:14" s="114" customFormat="1" ht="19.5" customHeight="1">
      <c r="A2273" s="392"/>
      <c r="B2273" s="393" t="s">
        <v>91</v>
      </c>
      <c r="C2273" s="1096" t="s">
        <v>63</v>
      </c>
      <c r="D2273" s="1097"/>
      <c r="E2273" s="1097"/>
      <c r="F2273" s="1098"/>
      <c r="G2273" s="1099" t="s">
        <v>1</v>
      </c>
      <c r="H2273" s="1102" t="str">
        <f>CONCATENATE('Result Entry'!$F$4,'Result Entry'!$I$4)</f>
        <v>2(A)</v>
      </c>
      <c r="I2273" s="1100"/>
      <c r="J2273" s="1100"/>
      <c r="K2273" s="1100"/>
      <c r="L2273" s="1100"/>
      <c r="M2273" s="1101"/>
      <c r="N2273" s="1059"/>
    </row>
    <row r="2274" spans="1:14" s="114" customFormat="1" ht="19.5" customHeight="1" thickBot="1">
      <c r="A2274" s="392"/>
      <c r="B2274" s="393" t="s">
        <v>91</v>
      </c>
      <c r="C2274" s="1103" t="s">
        <v>26</v>
      </c>
      <c r="D2274" s="1104"/>
      <c r="E2274" s="1104"/>
      <c r="F2274" s="1105"/>
      <c r="G2274" s="1106" t="s">
        <v>1</v>
      </c>
      <c r="H2274" s="1107">
        <f>VLOOKUP($A2263,'Result Entry'!$B$9:$EQ$108,9,0)</f>
        <v>0</v>
      </c>
      <c r="I2274" s="1107"/>
      <c r="J2274" s="1107"/>
      <c r="K2274" s="1107"/>
      <c r="L2274" s="1107"/>
      <c r="M2274" s="1108"/>
      <c r="N2274" s="1059"/>
    </row>
    <row r="2275" spans="1:14" s="114" customFormat="1" ht="37.5" customHeight="1">
      <c r="A2275" s="392"/>
      <c r="B2275" s="394" t="s">
        <v>91</v>
      </c>
      <c r="C2275" s="1005" t="s">
        <v>64</v>
      </c>
      <c r="D2275" s="1038"/>
      <c r="E2275" s="498" t="str">
        <f>'Result Entry'!$K$6</f>
        <v>First Test</v>
      </c>
      <c r="F2275" s="499" t="str">
        <f>'Result Entry'!$L$6</f>
        <v>Second Test</v>
      </c>
      <c r="G2275" s="499" t="str">
        <f>'Result Entry'!$M$6</f>
        <v>Third Test</v>
      </c>
      <c r="H2275" s="1083" t="s">
        <v>65</v>
      </c>
      <c r="I2275" s="1085" t="s">
        <v>183</v>
      </c>
      <c r="J2275" s="493" t="s">
        <v>32</v>
      </c>
      <c r="K2275" s="1039" t="s">
        <v>112</v>
      </c>
      <c r="L2275" s="1040"/>
      <c r="M2275" s="1084" t="s">
        <v>113</v>
      </c>
      <c r="N2275" s="1059"/>
    </row>
    <row r="2276" spans="1:14" s="114" customFormat="1" ht="22.5" customHeight="1" thickBot="1">
      <c r="A2276" s="392"/>
      <c r="B2276" s="394" t="s">
        <v>91</v>
      </c>
      <c r="C2276" s="1041" t="s">
        <v>66</v>
      </c>
      <c r="D2276" s="1042"/>
      <c r="E2276" s="504">
        <f>'Result Entry'!$K$7</f>
        <v>10</v>
      </c>
      <c r="F2276" s="505">
        <f>'Result Entry'!$L$7</f>
        <v>10</v>
      </c>
      <c r="G2276" s="545">
        <f>'Result Entry'!$M$7</f>
        <v>10</v>
      </c>
      <c r="H2276" s="506">
        <f>'Result Entry'!$R$7</f>
        <v>70</v>
      </c>
      <c r="I2276" s="507">
        <f>SUM(E2276:H2276)</f>
        <v>100</v>
      </c>
      <c r="J2276" s="508">
        <f>'Result Entry'!$V$7</f>
        <v>100</v>
      </c>
      <c r="K2276" s="1043">
        <f>I2276+J2276</f>
        <v>200</v>
      </c>
      <c r="L2276" s="1044"/>
      <c r="M2276" s="1086" t="s">
        <v>36</v>
      </c>
      <c r="N2276" s="1059"/>
    </row>
    <row r="2277" spans="1:14" s="114" customFormat="1" ht="22.5" customHeight="1">
      <c r="A2277" s="392"/>
      <c r="B2277" s="394" t="s">
        <v>91</v>
      </c>
      <c r="C2277" s="1045" t="str">
        <f>'Result Entry'!$K$3</f>
        <v>Hindi</v>
      </c>
      <c r="D2277" s="1046"/>
      <c r="E2277" s="500">
        <f>IF(OR(C2277="",$I2268="NSO"),"",VLOOKUP($A2263,'Result Entry'!$B$9:$EQ$108,10,0))</f>
        <v>0</v>
      </c>
      <c r="F2277" s="501">
        <f>IF(OR(C2277="",$I2268="NSO"),"",VLOOKUP($A2263,'Result Entry'!$B$9:$EQ$108,11,0))</f>
        <v>0</v>
      </c>
      <c r="G2277" s="544">
        <f>IF(OR(C2277="",$I2268="NSO"),"",VLOOKUP($A2263,'Result Entry'!$B$9:$EQ$108,12,0))</f>
        <v>0</v>
      </c>
      <c r="H2277" s="494">
        <f>IF(OR(C2277="",$I2268="NSO"),"",VLOOKUP($A2263,'Result Entry'!$B$9:$EQ$108,17,0))</f>
        <v>0</v>
      </c>
      <c r="I2277" s="395">
        <f t="shared" ref="I2277:I2281" si="174">SUM(E2277:H2277)</f>
        <v>0</v>
      </c>
      <c r="J2277" s="495">
        <f>IF(OR(C2277="",$I2268="NSO"),"",VLOOKUP($A2263,'Result Entry'!$B$9:$EQ$108,21,0))</f>
        <v>0</v>
      </c>
      <c r="K2277" s="1047">
        <f>SUM(I2277,J2277)</f>
        <v>0</v>
      </c>
      <c r="L2277" s="1048"/>
      <c r="M2277" s="396" t="str">
        <f>IF(OR(C2277="",$I2268="NSO"),"",VLOOKUP($A2263,'Result Entry'!$B$9:$EQ$108,24,0))</f>
        <v/>
      </c>
      <c r="N2277" s="1059"/>
    </row>
    <row r="2278" spans="1:14" s="114" customFormat="1" ht="22.5" customHeight="1">
      <c r="A2278" s="392"/>
      <c r="B2278" s="394" t="s">
        <v>91</v>
      </c>
      <c r="C2278" s="990" t="str">
        <f>'Result Entry'!$Z$3</f>
        <v>Mathematics</v>
      </c>
      <c r="D2278" s="1049"/>
      <c r="E2278" s="502">
        <f>IF(OR(C2278="",$I2268="NSO"),"",VLOOKUP($A2263,'Result Entry'!$B$9:$EQ$108,25,0))</f>
        <v>0</v>
      </c>
      <c r="F2278" s="503">
        <f>IF(OR(C2278="",$I2268="NSO"),"",VLOOKUP($A2263,'Result Entry'!$B$9:$EQ$108,26,0))</f>
        <v>0</v>
      </c>
      <c r="G2278" s="542">
        <f>IF(OR(C2278="",$I2268="NSO"),"",VLOOKUP($A2263,'Result Entry'!$B$9:$EQ$108,27,0))</f>
        <v>0</v>
      </c>
      <c r="H2278" s="494">
        <f>IF(OR(C2278="",$I2268="NSO"),"",VLOOKUP($A2263,'Result Entry'!$B$9:$EQ$108,32,0))</f>
        <v>0</v>
      </c>
      <c r="I2278" s="395">
        <f t="shared" si="174"/>
        <v>0</v>
      </c>
      <c r="J2278" s="495">
        <f>IF(OR(C2278="",$I2268="NSO"),"",VLOOKUP($A2263,'Result Entry'!$B$9:$EQ$108,36,0))</f>
        <v>0</v>
      </c>
      <c r="K2278" s="1050">
        <f t="shared" ref="K2278:K2283" si="175">SUM(I2278,J2278)</f>
        <v>0</v>
      </c>
      <c r="L2278" s="1051"/>
      <c r="M2278" s="396" t="str">
        <f>IF(OR(C2278="",$I2268="NSO"),"",VLOOKUP($A2263,'Result Entry'!$B$9:$EQ$108,39,0))</f>
        <v/>
      </c>
      <c r="N2278" s="1059"/>
    </row>
    <row r="2279" spans="1:14" s="114" customFormat="1" ht="22.5" customHeight="1" thickBot="1">
      <c r="A2279" s="392"/>
      <c r="B2279" s="394" t="s">
        <v>91</v>
      </c>
      <c r="C2279" s="1052" t="str">
        <f>'Result Entry'!$BD$3</f>
        <v>Env. Study</v>
      </c>
      <c r="D2279" s="1053"/>
      <c r="E2279" s="509">
        <f>IF(OR(C2279="",$I2268="NSO"),"",VLOOKUP($A2263,'Result Entry'!$B$9:$EQ$108,55,0))</f>
        <v>0</v>
      </c>
      <c r="F2279" s="510">
        <f>IF(OR(C2279="",$I2268="NSO"),"",VLOOKUP($A2263,'Result Entry'!$B$9:$EQ$108,56,0))</f>
        <v>0</v>
      </c>
      <c r="G2279" s="511">
        <f>IF(OR(C2279="",$I2268="NSO"),"",VLOOKUP($A2263,'Result Entry'!$B$9:$EQ$108,57,0))</f>
        <v>0</v>
      </c>
      <c r="H2279" s="512">
        <f>IF(OR(C2277="",$I2268="NSO"),"",VLOOKUP($A2263,'Result Entry'!$B$9:$EQ$108,62,0))</f>
        <v>0</v>
      </c>
      <c r="I2279" s="513">
        <f t="shared" si="174"/>
        <v>0</v>
      </c>
      <c r="J2279" s="514">
        <f>IF(OR(C2278="",$I2268="NSO"),"",VLOOKUP($A2263,'Result Entry'!$B$9:$EQ$108,66,0))</f>
        <v>0</v>
      </c>
      <c r="K2279" s="1054">
        <f t="shared" si="175"/>
        <v>0</v>
      </c>
      <c r="L2279" s="1055"/>
      <c r="M2279" s="515" t="str">
        <f>IF(OR(C2278="",$I2268="NSO"),"",VLOOKUP($A2263,'Result Entry'!$B$9:$EQ$108,69,0))</f>
        <v/>
      </c>
      <c r="N2279" s="1059"/>
    </row>
    <row r="2280" spans="1:14" s="114" customFormat="1" ht="22.5" customHeight="1">
      <c r="A2280" s="392"/>
      <c r="B2280" s="394" t="s">
        <v>91</v>
      </c>
      <c r="C2280" s="1016" t="s">
        <v>66</v>
      </c>
      <c r="D2280" s="1017"/>
      <c r="E2280" s="519">
        <f>'Result Entry'!$AO$7</f>
        <v>5</v>
      </c>
      <c r="F2280" s="520">
        <f>'Result Entry'!$AP$7</f>
        <v>5</v>
      </c>
      <c r="G2280" s="541">
        <f>'Result Entry'!$AQ$7</f>
        <v>5</v>
      </c>
      <c r="H2280" s="521">
        <f>'Result Entry'!$AV$7</f>
        <v>35</v>
      </c>
      <c r="I2280" s="522">
        <f t="shared" si="174"/>
        <v>50</v>
      </c>
      <c r="J2280" s="523">
        <f>'Result Entry'!$AZ$7</f>
        <v>50</v>
      </c>
      <c r="K2280" s="1018">
        <f t="shared" si="175"/>
        <v>100</v>
      </c>
      <c r="L2280" s="1019"/>
      <c r="M2280" s="1087" t="s">
        <v>36</v>
      </c>
      <c r="N2280" s="1059"/>
    </row>
    <row r="2281" spans="1:14" s="114" customFormat="1" ht="22.5" customHeight="1" thickBot="1">
      <c r="A2281" s="392"/>
      <c r="B2281" s="394" t="s">
        <v>91</v>
      </c>
      <c r="C2281" s="1012" t="str">
        <f>'Result Entry'!$AO$3</f>
        <v>English</v>
      </c>
      <c r="D2281" s="1013"/>
      <c r="E2281" s="517">
        <f>IF(OR(C2281="",$I2268="NSO"),"",VLOOKUP($A2263,'Result Entry'!$B$9:$EQ$108,40,0))</f>
        <v>0</v>
      </c>
      <c r="F2281" s="518">
        <f>IF(OR(C2281="",$I2268="NSO"),"",VLOOKUP($A2263,'Result Entry'!$B$9:$EQ$108,41,0))</f>
        <v>0</v>
      </c>
      <c r="G2281" s="546">
        <f>IF(OR(C2281="",$I2268="NSO"),"",VLOOKUP($A2263,'Result Entry'!$B$9:$EQ$108,42,0))</f>
        <v>0</v>
      </c>
      <c r="H2281" s="401">
        <f>IF(OR(C2281="",$I2268="NSO"),"",VLOOKUP($A2263,'Result Entry'!$B$9:$EQ$108,47,0))</f>
        <v>0</v>
      </c>
      <c r="I2281" s="496">
        <f t="shared" si="174"/>
        <v>0</v>
      </c>
      <c r="J2281" s="497">
        <f>IF(OR(C2281="",$I2268="NSO"),"",VLOOKUP($A2263,'Result Entry'!$B$9:$EQ$108,51,0))</f>
        <v>0</v>
      </c>
      <c r="K2281" s="1014">
        <f t="shared" si="175"/>
        <v>0</v>
      </c>
      <c r="L2281" s="1015"/>
      <c r="M2281" s="516" t="str">
        <f>IF(OR(C2281="",$I2268="NSO"),"",VLOOKUP($A2263,'Result Entry'!$B$9:$EQ$108,54,0))</f>
        <v/>
      </c>
      <c r="N2281" s="1059"/>
    </row>
    <row r="2282" spans="1:14" s="114" customFormat="1" ht="22.5" customHeight="1">
      <c r="A2282" s="392"/>
      <c r="B2282" s="394" t="s">
        <v>91</v>
      </c>
      <c r="C2282" s="1016" t="s">
        <v>66</v>
      </c>
      <c r="D2282" s="1017"/>
      <c r="E2282" s="519">
        <f>'Result Entry'!$BS$7</f>
        <v>10</v>
      </c>
      <c r="F2282" s="520">
        <f>'Result Entry'!$BT$7</f>
        <v>10</v>
      </c>
      <c r="G2282" s="541">
        <f>'Result Entry'!$BU$7</f>
        <v>10</v>
      </c>
      <c r="H2282" s="521">
        <f>'Result Entry'!$BZ$7</f>
        <v>70</v>
      </c>
      <c r="I2282" s="522">
        <f>SUM(E2282:H2282)</f>
        <v>100</v>
      </c>
      <c r="J2282" s="523">
        <f>'Result Entry'!$CD$7</f>
        <v>100</v>
      </c>
      <c r="K2282" s="1018">
        <f t="shared" si="175"/>
        <v>200</v>
      </c>
      <c r="L2282" s="1019"/>
      <c r="M2282" s="1087" t="s">
        <v>36</v>
      </c>
      <c r="N2282" s="1059"/>
    </row>
    <row r="2283" spans="1:14" s="114" customFormat="1" ht="22.5" customHeight="1" thickBot="1">
      <c r="A2283" s="392"/>
      <c r="B2283" s="394" t="s">
        <v>91</v>
      </c>
      <c r="C2283" s="1012" t="str">
        <f>'Result Entry'!$BS$3</f>
        <v>Sanskrit/Urdu</v>
      </c>
      <c r="D2283" s="1013"/>
      <c r="E2283" s="517">
        <f>IF(OR(C2283="",$I2268="NSO"),"",VLOOKUP($A2263,'Result Entry'!$B$9:$EQ$108,70,0))</f>
        <v>0</v>
      </c>
      <c r="F2283" s="518">
        <f>IF(OR(C2283="",$I2268="NSO"),"",VLOOKUP($A2263,'Result Entry'!$B$9:$EQ$108,71,0))</f>
        <v>0</v>
      </c>
      <c r="G2283" s="546">
        <f>IF(OR(C2283="",$I2268="NSO"),"",VLOOKUP($A2263,'Result Entry'!$B$9:$EQ$108,72,0))</f>
        <v>0</v>
      </c>
      <c r="H2283" s="401">
        <f>IF(OR(C2283="",$I2268="NSO"),"",VLOOKUP($A2263,'Result Entry'!$B$9:$EQ$108,77,0))</f>
        <v>0</v>
      </c>
      <c r="I2283" s="496">
        <f t="shared" ref="I2283" si="176">SUM(E2283:H2283)</f>
        <v>0</v>
      </c>
      <c r="J2283" s="497">
        <f>IF(OR(C2283="",$I2268="NSO"),"",VLOOKUP($A2263,'Result Entry'!$B$9:$EQ$108,81,0))</f>
        <v>0</v>
      </c>
      <c r="K2283" s="1014">
        <f t="shared" si="175"/>
        <v>0</v>
      </c>
      <c r="L2283" s="1015"/>
      <c r="M2283" s="516" t="str">
        <f>IF(OR(C2283="",$I2268="NSO"),"",VLOOKUP($A2263,'Result Entry'!$B$9:$EQ$108,84,0))</f>
        <v/>
      </c>
      <c r="N2283" s="1059"/>
    </row>
    <row r="2284" spans="1:14" s="114" customFormat="1" ht="14.25" customHeight="1" thickBot="1">
      <c r="A2284" s="392"/>
      <c r="B2284" s="394" t="s">
        <v>91</v>
      </c>
      <c r="C2284" s="1020"/>
      <c r="D2284" s="1021"/>
      <c r="E2284" s="1021"/>
      <c r="F2284" s="1021"/>
      <c r="G2284" s="1021"/>
      <c r="H2284" s="1021"/>
      <c r="I2284" s="1021"/>
      <c r="J2284" s="1021"/>
      <c r="K2284" s="1021"/>
      <c r="L2284" s="1021"/>
      <c r="M2284" s="1022"/>
      <c r="N2284" s="1059"/>
    </row>
    <row r="2285" spans="1:14" s="114" customFormat="1" ht="39" customHeight="1">
      <c r="A2285" s="392"/>
      <c r="B2285" s="394" t="s">
        <v>91</v>
      </c>
      <c r="C2285" s="1023" t="s">
        <v>114</v>
      </c>
      <c r="D2285" s="1024"/>
      <c r="E2285" s="1025"/>
      <c r="F2285" s="1029" t="s">
        <v>115</v>
      </c>
      <c r="G2285" s="1029"/>
      <c r="H2285" s="1030" t="s">
        <v>116</v>
      </c>
      <c r="I2285" s="1031"/>
      <c r="J2285" s="397" t="s">
        <v>51</v>
      </c>
      <c r="K2285" s="524" t="s">
        <v>117</v>
      </c>
      <c r="L2285" s="543" t="s">
        <v>49</v>
      </c>
      <c r="M2285" s="1089" t="s">
        <v>53</v>
      </c>
      <c r="N2285" s="1059"/>
    </row>
    <row r="2286" spans="1:14" s="114" customFormat="1" ht="18.75" customHeight="1" thickBot="1">
      <c r="A2286" s="392"/>
      <c r="B2286" s="394" t="s">
        <v>91</v>
      </c>
      <c r="C2286" s="1026"/>
      <c r="D2286" s="1027"/>
      <c r="E2286" s="1028"/>
      <c r="F2286" s="1109">
        <f>IF(OR($I2268="",$I2268="NSO"),"",VLOOKUP($A2263,'Result Entry'!$B$9:$EQ$108,120,0))</f>
        <v>900</v>
      </c>
      <c r="G2286" s="1110"/>
      <c r="H2286" s="1109">
        <f>IF(OR($I2268="",$I2268="NSO"),"",VLOOKUP($A2263,'Result Entry'!$B$9:$EQ$108,121,0))</f>
        <v>0</v>
      </c>
      <c r="I2286" s="1110"/>
      <c r="J2286" s="1111">
        <f>IF(OR($I2268="",$I2268="NSO"),"",VLOOKUP($A2263,'Result Entry'!$B$9:$EQ$108,122,0))</f>
        <v>0</v>
      </c>
      <c r="K2286" s="1112" t="str">
        <f>IF(OR($I2268="",$I2268="NSO"),"",VLOOKUP($A2263,'Result Entry'!$B$9:$EQ$108,123,0))</f>
        <v/>
      </c>
      <c r="L2286" s="1088" t="str">
        <f>IF(OR($I2268="",$I2268="NSO"),"",VLOOKUP($A2263,'Result Entry'!$B$9:$EQ$108,124,0))</f>
        <v/>
      </c>
      <c r="M2286" s="1113" t="str">
        <f>IF(OR($I2268="",$I2268="NSO"),"",VLOOKUP($A2263,'Result Entry'!$B$9:$EQ$108,126,0))</f>
        <v/>
      </c>
      <c r="N2286" s="1059"/>
    </row>
    <row r="2287" spans="1:14" s="114" customFormat="1" ht="18.75" customHeight="1" thickBot="1">
      <c r="A2287" s="392"/>
      <c r="B2287" s="393" t="s">
        <v>91</v>
      </c>
      <c r="C2287" s="1032"/>
      <c r="D2287" s="1033"/>
      <c r="E2287" s="1033"/>
      <c r="F2287" s="1033"/>
      <c r="G2287" s="1033"/>
      <c r="H2287" s="1034"/>
      <c r="I2287" s="1150" t="s">
        <v>71</v>
      </c>
      <c r="J2287" s="1151"/>
      <c r="K2287" s="1152">
        <f>IF(OR($I2268="",$I2268="NSO"),"",VLOOKUP($A2263,'Result Entry'!$B$9:$EQ$108,117,0))</f>
        <v>0</v>
      </c>
      <c r="L2287" s="1153" t="s">
        <v>90</v>
      </c>
      <c r="M2287" s="1154"/>
      <c r="N2287" s="1059"/>
    </row>
    <row r="2288" spans="1:14" s="114" customFormat="1" ht="18.75" customHeight="1" thickBot="1">
      <c r="A2288" s="392"/>
      <c r="B2288" s="393" t="s">
        <v>91</v>
      </c>
      <c r="C2288" s="1035" t="s">
        <v>70</v>
      </c>
      <c r="D2288" s="1036"/>
      <c r="E2288" s="1036"/>
      <c r="F2288" s="1036"/>
      <c r="G2288" s="1036"/>
      <c r="H2288" s="1037"/>
      <c r="I2288" s="1155" t="s">
        <v>72</v>
      </c>
      <c r="J2288" s="1156"/>
      <c r="K2288" s="1157">
        <f>IF(OR($I2268="",$I2268="NSO"),"",VLOOKUP($A2263,'Result Entry'!$B$9:$EQ$108,118,0))</f>
        <v>0</v>
      </c>
      <c r="L2288" s="1158" t="str">
        <f>IF(OR($I2268="",$I2268="NSO"),"",VLOOKUP($A2263,'Result Entry'!$B$9:$EQ$108,119,0))</f>
        <v/>
      </c>
      <c r="M2288" s="1159"/>
      <c r="N2288" s="1059"/>
    </row>
    <row r="2289" spans="1:14" s="114" customFormat="1" ht="18.75" customHeight="1" thickBot="1">
      <c r="A2289" s="392"/>
      <c r="B2289" s="393" t="s">
        <v>91</v>
      </c>
      <c r="C2289" s="981" t="s">
        <v>64</v>
      </c>
      <c r="D2289" s="982"/>
      <c r="E2289" s="983"/>
      <c r="F2289" s="984" t="s">
        <v>67</v>
      </c>
      <c r="G2289" s="985"/>
      <c r="H2289" s="398" t="s">
        <v>57</v>
      </c>
      <c r="I2289" s="986" t="s">
        <v>73</v>
      </c>
      <c r="J2289" s="987"/>
      <c r="K2289" s="988">
        <f>IF(OR($I2268="",$I2268="NSO"),"",VLOOKUP($A2263,'Result Entry'!$B$9:$EQ$108,127,0))</f>
        <v>0</v>
      </c>
      <c r="L2289" s="988"/>
      <c r="M2289" s="989"/>
      <c r="N2289" s="1059"/>
    </row>
    <row r="2290" spans="1:14" s="114" customFormat="1" ht="18.75" customHeight="1">
      <c r="A2290" s="392"/>
      <c r="B2290" s="393" t="s">
        <v>91</v>
      </c>
      <c r="C2290" s="1096" t="str">
        <f>'Result Entry'!$CH$3</f>
        <v>WORK EXP.</v>
      </c>
      <c r="D2290" s="1097"/>
      <c r="E2290" s="1125"/>
      <c r="F2290" s="1115" t="str">
        <f>IF(OR(C2290="",$I2268="NSO"),"",VLOOKUP($A2263,'Result Entry'!$B$9:$EQ$108,134,0))</f>
        <v>0/100</v>
      </c>
      <c r="G2290" s="1125"/>
      <c r="H2290" s="1126" t="str">
        <f>IF(OR(C2290="",$I2268="NSO"),"",VLOOKUP($A2263,'Result Entry'!$B$9:$EQ$108,92,0))</f>
        <v/>
      </c>
      <c r="I2290" s="991" t="s">
        <v>93</v>
      </c>
      <c r="J2290" s="992"/>
      <c r="K2290" s="993">
        <f>'Result Entry'!$U$2</f>
        <v>45070</v>
      </c>
      <c r="L2290" s="994"/>
      <c r="M2290" s="995"/>
      <c r="N2290" s="1059"/>
    </row>
    <row r="2291" spans="1:14" s="114" customFormat="1" ht="18.75" customHeight="1">
      <c r="A2291" s="392"/>
      <c r="B2291" s="393" t="s">
        <v>91</v>
      </c>
      <c r="C2291" s="1096" t="str">
        <f>'Result Entry'!$CP$3</f>
        <v>ART EDU.</v>
      </c>
      <c r="D2291" s="1097"/>
      <c r="E2291" s="1125"/>
      <c r="F2291" s="1115" t="str">
        <f>IF(OR(C2291="",$I2268="NSO"),"",VLOOKUP($A2263,'Result Entry'!$B$9:$EQ$108,138,0))</f>
        <v>0/100</v>
      </c>
      <c r="G2291" s="1125"/>
      <c r="H2291" s="1127" t="str">
        <f>IF(OR(C2291="",$I2268="NSO"),"",VLOOKUP($A2263,'Result Entry'!$B$9:$EQ$108,100,0))</f>
        <v/>
      </c>
      <c r="I2291" s="996"/>
      <c r="J2291" s="997"/>
      <c r="K2291" s="997"/>
      <c r="L2291" s="997"/>
      <c r="M2291" s="998"/>
      <c r="N2291" s="1059"/>
    </row>
    <row r="2292" spans="1:14" s="114" customFormat="1" ht="18.75" customHeight="1">
      <c r="A2292" s="392"/>
      <c r="B2292" s="393"/>
      <c r="C2292" s="1096" t="str">
        <f>'Result Entry'!$CX$3</f>
        <v>H&amp;P. EDU.</v>
      </c>
      <c r="D2292" s="1097"/>
      <c r="E2292" s="1125"/>
      <c r="F2292" s="1115" t="str">
        <f>IF(OR(C2292="",$I2268="NSO"),"",VLOOKUP($A2263,'Result Entry'!$B$9:$EQ$108,142,0))</f>
        <v>0/100</v>
      </c>
      <c r="G2292" s="1125"/>
      <c r="H2292" s="1127" t="str">
        <f>IF(OR(C2292="",$I2268="NSO"),"",VLOOKUP($A2263,'Result Entry'!$B$9:$EQ$108,108,0))</f>
        <v/>
      </c>
      <c r="I2292" s="999"/>
      <c r="J2292" s="1000"/>
      <c r="K2292" s="1000"/>
      <c r="L2292" s="1000"/>
      <c r="M2292" s="1001"/>
      <c r="N2292" s="1059"/>
    </row>
    <row r="2293" spans="1:14" s="114" customFormat="1" ht="23.25" customHeight="1" thickBot="1">
      <c r="A2293" s="392"/>
      <c r="B2293" s="393" t="s">
        <v>91</v>
      </c>
      <c r="C2293" s="1128">
        <f>'Result Entry'!$DF$3</f>
        <v>0</v>
      </c>
      <c r="D2293" s="1129"/>
      <c r="E2293" s="1130"/>
      <c r="F2293" s="1115" t="str">
        <f>IF(OR(C2293="",$I2268="NSO"),"",VLOOKUP($A2263,'Result Entry'!$B$9:$EQ$108,146,0))</f>
        <v>0/0</v>
      </c>
      <c r="G2293" s="1125"/>
      <c r="H2293" s="1131" t="str">
        <f>IF(OR(C2293="",$I2268="NSO"),"",VLOOKUP($A2263,'Result Entry'!$B$9:$EQ$108,116,0))</f>
        <v/>
      </c>
      <c r="I2293" s="1135" t="s">
        <v>86</v>
      </c>
      <c r="J2293" s="1136"/>
      <c r="K2293" s="1137"/>
      <c r="L2293" s="1138"/>
      <c r="M2293" s="1139"/>
      <c r="N2293" s="1059"/>
    </row>
    <row r="2294" spans="1:14" s="114" customFormat="1" ht="23.25" customHeight="1">
      <c r="A2294" s="392"/>
      <c r="B2294" s="393" t="s">
        <v>91</v>
      </c>
      <c r="C2294" s="1005" t="s">
        <v>74</v>
      </c>
      <c r="D2294" s="1006"/>
      <c r="E2294" s="1006"/>
      <c r="F2294" s="1006"/>
      <c r="G2294" s="1006"/>
      <c r="H2294" s="1007"/>
      <c r="I2294" s="1143" t="s">
        <v>184</v>
      </c>
      <c r="J2294" s="1144"/>
      <c r="K2294" s="1140"/>
      <c r="L2294" s="1141"/>
      <c r="M2294" s="1142"/>
      <c r="N2294" s="1059"/>
    </row>
    <row r="2295" spans="1:14" s="114" customFormat="1" ht="23.25" customHeight="1">
      <c r="A2295" s="392"/>
      <c r="B2295" s="393" t="s">
        <v>91</v>
      </c>
      <c r="C2295" s="399" t="s">
        <v>37</v>
      </c>
      <c r="D2295" s="1008" t="s">
        <v>80</v>
      </c>
      <c r="E2295" s="1009"/>
      <c r="F2295" s="1008" t="s">
        <v>81</v>
      </c>
      <c r="G2295" s="1010"/>
      <c r="H2295" s="1011"/>
      <c r="I2295" s="1145" t="s">
        <v>185</v>
      </c>
      <c r="J2295" s="1146"/>
      <c r="K2295" s="1002"/>
      <c r="L2295" s="1003"/>
      <c r="M2295" s="1004"/>
      <c r="N2295" s="1059"/>
    </row>
    <row r="2296" spans="1:14" s="114" customFormat="1" ht="18.75" customHeight="1">
      <c r="A2296" s="392"/>
      <c r="B2296" s="393" t="s">
        <v>91</v>
      </c>
      <c r="C2296" s="1114" t="s">
        <v>75</v>
      </c>
      <c r="D2296" s="1115" t="s">
        <v>164</v>
      </c>
      <c r="E2296" s="1116"/>
      <c r="F2296" s="1115" t="s">
        <v>82</v>
      </c>
      <c r="G2296" s="1117"/>
      <c r="H2296" s="1118"/>
      <c r="I2296" s="971" t="s">
        <v>87</v>
      </c>
      <c r="J2296" s="972"/>
      <c r="K2296" s="972"/>
      <c r="L2296" s="972"/>
      <c r="M2296" s="973"/>
      <c r="N2296" s="1059"/>
    </row>
    <row r="2297" spans="1:14" s="114" customFormat="1" ht="18.75" customHeight="1">
      <c r="A2297" s="392"/>
      <c r="B2297" s="393" t="s">
        <v>91</v>
      </c>
      <c r="C2297" s="1119" t="s">
        <v>76</v>
      </c>
      <c r="D2297" s="1115" t="s">
        <v>165</v>
      </c>
      <c r="E2297" s="1116"/>
      <c r="F2297" s="1115" t="s">
        <v>83</v>
      </c>
      <c r="G2297" s="1117"/>
      <c r="H2297" s="1118"/>
      <c r="I2297" s="974"/>
      <c r="J2297" s="975"/>
      <c r="K2297" s="975"/>
      <c r="L2297" s="975"/>
      <c r="M2297" s="976"/>
      <c r="N2297" s="1059"/>
    </row>
    <row r="2298" spans="1:14" s="114" customFormat="1" ht="18.75" customHeight="1">
      <c r="A2298" s="392"/>
      <c r="B2298" s="393" t="s">
        <v>91</v>
      </c>
      <c r="C2298" s="1119" t="s">
        <v>78</v>
      </c>
      <c r="D2298" s="1115" t="s">
        <v>166</v>
      </c>
      <c r="E2298" s="1116"/>
      <c r="F2298" s="1115" t="s">
        <v>84</v>
      </c>
      <c r="G2298" s="1117"/>
      <c r="H2298" s="1118"/>
      <c r="I2298" s="974"/>
      <c r="J2298" s="975"/>
      <c r="K2298" s="975"/>
      <c r="L2298" s="975"/>
      <c r="M2298" s="976"/>
      <c r="N2298" s="1059"/>
    </row>
    <row r="2299" spans="1:14" s="114" customFormat="1" ht="18.75" customHeight="1">
      <c r="A2299" s="392"/>
      <c r="B2299" s="393" t="s">
        <v>91</v>
      </c>
      <c r="C2299" s="1119" t="s">
        <v>77</v>
      </c>
      <c r="D2299" s="1115" t="s">
        <v>167</v>
      </c>
      <c r="E2299" s="1116"/>
      <c r="F2299" s="1115" t="s">
        <v>169</v>
      </c>
      <c r="G2299" s="1117"/>
      <c r="H2299" s="1118"/>
      <c r="I2299" s="977"/>
      <c r="J2299" s="978"/>
      <c r="K2299" s="978"/>
      <c r="L2299" s="978"/>
      <c r="M2299" s="979"/>
      <c r="N2299" s="1059"/>
    </row>
    <row r="2300" spans="1:14" s="114" customFormat="1" ht="18.75" customHeight="1" thickBot="1">
      <c r="A2300" s="392"/>
      <c r="B2300" s="400" t="s">
        <v>91</v>
      </c>
      <c r="C2300" s="1120" t="s">
        <v>79</v>
      </c>
      <c r="D2300" s="1121" t="s">
        <v>168</v>
      </c>
      <c r="E2300" s="1122"/>
      <c r="F2300" s="1121" t="s">
        <v>85</v>
      </c>
      <c r="G2300" s="1123"/>
      <c r="H2300" s="1124"/>
      <c r="I2300" s="1132" t="s">
        <v>118</v>
      </c>
      <c r="J2300" s="1133"/>
      <c r="K2300" s="1133"/>
      <c r="L2300" s="1133"/>
      <c r="M2300" s="1134"/>
      <c r="N2300" s="1059"/>
    </row>
    <row r="2301" spans="1:14" s="114" customFormat="1" ht="11.25" customHeight="1" thickBot="1">
      <c r="A2301" s="980"/>
      <c r="B2301" s="980"/>
      <c r="C2301" s="980"/>
      <c r="D2301" s="980"/>
      <c r="E2301" s="980"/>
      <c r="F2301" s="980"/>
      <c r="G2301" s="980"/>
      <c r="H2301" s="980"/>
      <c r="I2301" s="980"/>
      <c r="J2301" s="980"/>
      <c r="K2301" s="980"/>
      <c r="L2301" s="980"/>
      <c r="M2301" s="980"/>
      <c r="N2301" s="1059"/>
    </row>
    <row r="2302" spans="1:14" s="391" customFormat="1" ht="25.5" customHeight="1" thickBot="1">
      <c r="A2302" s="403">
        <f>A2263+1</f>
        <v>60</v>
      </c>
      <c r="B2302" s="1056" t="str">
        <f>B2263</f>
        <v>Department Of Sanskrit Education, Rajasthan</v>
      </c>
      <c r="C2302" s="1057"/>
      <c r="D2302" s="1057"/>
      <c r="E2302" s="1057"/>
      <c r="F2302" s="1057"/>
      <c r="G2302" s="1057"/>
      <c r="H2302" s="1057"/>
      <c r="I2302" s="1057"/>
      <c r="J2302" s="1057"/>
      <c r="K2302" s="1057"/>
      <c r="L2302" s="1057"/>
      <c r="M2302" s="1058"/>
      <c r="N2302" s="1059"/>
    </row>
    <row r="2303" spans="1:14" ht="60" customHeight="1">
      <c r="A2303" s="15"/>
      <c r="B2303" s="1060">
        <f>IF(I2307&gt;0,CONCATENATE(C2307,I2307),0)</f>
        <v>0</v>
      </c>
      <c r="C2303" s="1062"/>
      <c r="D2303" s="1064" t="str">
        <f>Master!$E$8</f>
        <v>Govt.Sr.Sec.Sch. Raimalwada</v>
      </c>
      <c r="E2303" s="1065"/>
      <c r="F2303" s="1065"/>
      <c r="G2303" s="1065"/>
      <c r="H2303" s="1065"/>
      <c r="I2303" s="1065"/>
      <c r="J2303" s="1065"/>
      <c r="K2303" s="1065"/>
      <c r="L2303" s="1065"/>
      <c r="M2303" s="1066"/>
      <c r="N2303" s="1059"/>
    </row>
    <row r="2304" spans="1:14" ht="35.25" customHeight="1" thickBot="1">
      <c r="A2304" s="15"/>
      <c r="B2304" s="1061"/>
      <c r="C2304" s="1063"/>
      <c r="D2304" s="1067" t="str">
        <f>Master!$E$11</f>
        <v>P.S.-Bapini (Jodhpur)</v>
      </c>
      <c r="E2304" s="1067"/>
      <c r="F2304" s="1067"/>
      <c r="G2304" s="1067"/>
      <c r="H2304" s="1067"/>
      <c r="I2304" s="1067"/>
      <c r="J2304" s="1067"/>
      <c r="K2304" s="1067"/>
      <c r="L2304" s="1067"/>
      <c r="M2304" s="1068"/>
      <c r="N2304" s="1059"/>
    </row>
    <row r="2305" spans="1:14" ht="31.5" customHeight="1">
      <c r="A2305" s="15"/>
      <c r="B2305" s="402"/>
      <c r="C2305" s="1069" t="s">
        <v>60</v>
      </c>
      <c r="D2305" s="1070"/>
      <c r="E2305" s="1070"/>
      <c r="F2305" s="1070"/>
      <c r="G2305" s="1070"/>
      <c r="H2305" s="1070"/>
      <c r="I2305" s="1071"/>
      <c r="J2305" s="1072" t="s">
        <v>88</v>
      </c>
      <c r="K2305" s="1072"/>
      <c r="L2305" s="1073">
        <f>Master!$E$14</f>
        <v>810000000</v>
      </c>
      <c r="M2305" s="1074"/>
      <c r="N2305" s="1059"/>
    </row>
    <row r="2306" spans="1:14" ht="18" customHeight="1" thickBot="1">
      <c r="A2306" s="15"/>
      <c r="B2306" s="188"/>
      <c r="C2306" s="1069"/>
      <c r="D2306" s="1070"/>
      <c r="E2306" s="1070"/>
      <c r="F2306" s="1070"/>
      <c r="G2306" s="1070"/>
      <c r="H2306" s="1070"/>
      <c r="I2306" s="1071"/>
      <c r="J2306" s="1075" t="s">
        <v>61</v>
      </c>
      <c r="K2306" s="1076"/>
      <c r="L2306" s="1079" t="str">
        <f>Master!$E$6</f>
        <v>2022-23</v>
      </c>
      <c r="M2306" s="1080"/>
      <c r="N2306" s="1059"/>
    </row>
    <row r="2307" spans="1:14" ht="20.25" customHeight="1" thickBot="1">
      <c r="A2307" s="15"/>
      <c r="B2307" s="188"/>
      <c r="C2307" s="1160" t="s">
        <v>119</v>
      </c>
      <c r="D2307" s="1161"/>
      <c r="E2307" s="1161"/>
      <c r="F2307" s="1161"/>
      <c r="G2307" s="1161"/>
      <c r="H2307" s="1161"/>
      <c r="I2307" s="1162">
        <f>VLOOKUP($A2302,'Result Entry'!$B$9:$F$108,5,0)</f>
        <v>0</v>
      </c>
      <c r="J2307" s="1077"/>
      <c r="K2307" s="1078"/>
      <c r="L2307" s="1081"/>
      <c r="M2307" s="1082"/>
      <c r="N2307" s="1059"/>
    </row>
    <row r="2308" spans="1:14" s="114" customFormat="1" ht="19.5" customHeight="1">
      <c r="A2308" s="392"/>
      <c r="B2308" s="393" t="s">
        <v>91</v>
      </c>
      <c r="C2308" s="1090" t="s">
        <v>21</v>
      </c>
      <c r="D2308" s="1091"/>
      <c r="E2308" s="1091"/>
      <c r="F2308" s="1092"/>
      <c r="G2308" s="1093" t="s">
        <v>1</v>
      </c>
      <c r="H2308" s="1094">
        <f>VLOOKUP($A2302,'Result Entry'!$B$9:$EQ$108,3,0)</f>
        <v>0</v>
      </c>
      <c r="I2308" s="1094"/>
      <c r="J2308" s="1094"/>
      <c r="K2308" s="1094"/>
      <c r="L2308" s="1094"/>
      <c r="M2308" s="1095"/>
      <c r="N2308" s="1059"/>
    </row>
    <row r="2309" spans="1:14" s="114" customFormat="1" ht="19.5" customHeight="1">
      <c r="A2309" s="392"/>
      <c r="B2309" s="393" t="s">
        <v>91</v>
      </c>
      <c r="C2309" s="1096" t="s">
        <v>23</v>
      </c>
      <c r="D2309" s="1097"/>
      <c r="E2309" s="1097"/>
      <c r="F2309" s="1098"/>
      <c r="G2309" s="1099" t="s">
        <v>1</v>
      </c>
      <c r="H2309" s="1100">
        <f>VLOOKUP($A2302,'Result Entry'!$B$9:$EQ$108,6,0)</f>
        <v>0</v>
      </c>
      <c r="I2309" s="1100"/>
      <c r="J2309" s="1100"/>
      <c r="K2309" s="1100"/>
      <c r="L2309" s="1100"/>
      <c r="M2309" s="1101"/>
      <c r="N2309" s="1059"/>
    </row>
    <row r="2310" spans="1:14" s="114" customFormat="1" ht="19.5" customHeight="1">
      <c r="A2310" s="392"/>
      <c r="B2310" s="393" t="s">
        <v>91</v>
      </c>
      <c r="C2310" s="1096" t="s">
        <v>24</v>
      </c>
      <c r="D2310" s="1097"/>
      <c r="E2310" s="1097"/>
      <c r="F2310" s="1098"/>
      <c r="G2310" s="1099" t="s">
        <v>1</v>
      </c>
      <c r="H2310" s="1100">
        <f>VLOOKUP($A2302,'Result Entry'!$B$9:$EQ$108,7,0)</f>
        <v>0</v>
      </c>
      <c r="I2310" s="1100"/>
      <c r="J2310" s="1100"/>
      <c r="K2310" s="1100"/>
      <c r="L2310" s="1100"/>
      <c r="M2310" s="1101"/>
      <c r="N2310" s="1059"/>
    </row>
    <row r="2311" spans="1:14" s="114" customFormat="1" ht="19.5" customHeight="1">
      <c r="A2311" s="392"/>
      <c r="B2311" s="393" t="s">
        <v>91</v>
      </c>
      <c r="C2311" s="1096" t="s">
        <v>62</v>
      </c>
      <c r="D2311" s="1097"/>
      <c r="E2311" s="1097"/>
      <c r="F2311" s="1098"/>
      <c r="G2311" s="1099" t="s">
        <v>1</v>
      </c>
      <c r="H2311" s="1100">
        <f>VLOOKUP($A2302,'Result Entry'!$B$9:$EQ$108,8,0)</f>
        <v>0</v>
      </c>
      <c r="I2311" s="1100"/>
      <c r="J2311" s="1100"/>
      <c r="K2311" s="1100"/>
      <c r="L2311" s="1100"/>
      <c r="M2311" s="1101"/>
      <c r="N2311" s="1059"/>
    </row>
    <row r="2312" spans="1:14" s="114" customFormat="1" ht="19.5" customHeight="1">
      <c r="A2312" s="392"/>
      <c r="B2312" s="393" t="s">
        <v>91</v>
      </c>
      <c r="C2312" s="1096" t="s">
        <v>63</v>
      </c>
      <c r="D2312" s="1097"/>
      <c r="E2312" s="1097"/>
      <c r="F2312" s="1098"/>
      <c r="G2312" s="1099" t="s">
        <v>1</v>
      </c>
      <c r="H2312" s="1102" t="str">
        <f>CONCATENATE('Result Entry'!$F$4,'Result Entry'!$I$4)</f>
        <v>2(A)</v>
      </c>
      <c r="I2312" s="1100"/>
      <c r="J2312" s="1100"/>
      <c r="K2312" s="1100"/>
      <c r="L2312" s="1100"/>
      <c r="M2312" s="1101"/>
      <c r="N2312" s="1059"/>
    </row>
    <row r="2313" spans="1:14" s="114" customFormat="1" ht="19.5" customHeight="1" thickBot="1">
      <c r="A2313" s="392"/>
      <c r="B2313" s="393" t="s">
        <v>91</v>
      </c>
      <c r="C2313" s="1103" t="s">
        <v>26</v>
      </c>
      <c r="D2313" s="1104"/>
      <c r="E2313" s="1104"/>
      <c r="F2313" s="1105"/>
      <c r="G2313" s="1106" t="s">
        <v>1</v>
      </c>
      <c r="H2313" s="1107">
        <f>VLOOKUP($A2302,'Result Entry'!$B$9:$EQ$108,9,0)</f>
        <v>0</v>
      </c>
      <c r="I2313" s="1107"/>
      <c r="J2313" s="1107"/>
      <c r="K2313" s="1107"/>
      <c r="L2313" s="1107"/>
      <c r="M2313" s="1108"/>
      <c r="N2313" s="1059"/>
    </row>
    <row r="2314" spans="1:14" s="114" customFormat="1" ht="37.5" customHeight="1">
      <c r="A2314" s="392"/>
      <c r="B2314" s="394" t="s">
        <v>91</v>
      </c>
      <c r="C2314" s="1005" t="s">
        <v>64</v>
      </c>
      <c r="D2314" s="1038"/>
      <c r="E2314" s="498" t="str">
        <f>'Result Entry'!$K$6</f>
        <v>First Test</v>
      </c>
      <c r="F2314" s="499" t="str">
        <f>'Result Entry'!$L$6</f>
        <v>Second Test</v>
      </c>
      <c r="G2314" s="499" t="str">
        <f>'Result Entry'!$M$6</f>
        <v>Third Test</v>
      </c>
      <c r="H2314" s="1083" t="s">
        <v>65</v>
      </c>
      <c r="I2314" s="1085" t="s">
        <v>183</v>
      </c>
      <c r="J2314" s="493" t="s">
        <v>32</v>
      </c>
      <c r="K2314" s="1039" t="s">
        <v>112</v>
      </c>
      <c r="L2314" s="1040"/>
      <c r="M2314" s="1084" t="s">
        <v>113</v>
      </c>
      <c r="N2314" s="1059"/>
    </row>
    <row r="2315" spans="1:14" s="114" customFormat="1" ht="22.5" customHeight="1" thickBot="1">
      <c r="A2315" s="392"/>
      <c r="B2315" s="394" t="s">
        <v>91</v>
      </c>
      <c r="C2315" s="1041" t="s">
        <v>66</v>
      </c>
      <c r="D2315" s="1042"/>
      <c r="E2315" s="504">
        <f>'Result Entry'!$K$7</f>
        <v>10</v>
      </c>
      <c r="F2315" s="505">
        <f>'Result Entry'!$L$7</f>
        <v>10</v>
      </c>
      <c r="G2315" s="545">
        <f>'Result Entry'!$M$7</f>
        <v>10</v>
      </c>
      <c r="H2315" s="506">
        <f>'Result Entry'!$R$7</f>
        <v>70</v>
      </c>
      <c r="I2315" s="507">
        <f>SUM(E2315:H2315)</f>
        <v>100</v>
      </c>
      <c r="J2315" s="508">
        <f>'Result Entry'!$V$7</f>
        <v>100</v>
      </c>
      <c r="K2315" s="1043">
        <f>I2315+J2315</f>
        <v>200</v>
      </c>
      <c r="L2315" s="1044"/>
      <c r="M2315" s="1086" t="s">
        <v>36</v>
      </c>
      <c r="N2315" s="1059"/>
    </row>
    <row r="2316" spans="1:14" s="114" customFormat="1" ht="22.5" customHeight="1">
      <c r="A2316" s="392"/>
      <c r="B2316" s="394" t="s">
        <v>91</v>
      </c>
      <c r="C2316" s="1045" t="str">
        <f>'Result Entry'!$K$3</f>
        <v>Hindi</v>
      </c>
      <c r="D2316" s="1046"/>
      <c r="E2316" s="500">
        <f>IF(OR(C2316="",$I2307="NSO"),"",VLOOKUP($A2302,'Result Entry'!$B$9:$EQ$108,10,0))</f>
        <v>0</v>
      </c>
      <c r="F2316" s="501">
        <f>IF(OR(C2316="",$I2307="NSO"),"",VLOOKUP($A2302,'Result Entry'!$B$9:$EQ$108,11,0))</f>
        <v>0</v>
      </c>
      <c r="G2316" s="544">
        <f>IF(OR(C2316="",$I2307="NSO"),"",VLOOKUP($A2302,'Result Entry'!$B$9:$EQ$108,12,0))</f>
        <v>0</v>
      </c>
      <c r="H2316" s="494">
        <f>IF(OR(C2316="",$I2307="NSO"),"",VLOOKUP($A2302,'Result Entry'!$B$9:$EQ$108,17,0))</f>
        <v>0</v>
      </c>
      <c r="I2316" s="395">
        <f t="shared" ref="I2316:I2320" si="177">SUM(E2316:H2316)</f>
        <v>0</v>
      </c>
      <c r="J2316" s="495">
        <f>IF(OR(C2316="",$I2307="NSO"),"",VLOOKUP($A2302,'Result Entry'!$B$9:$EQ$108,21,0))</f>
        <v>0</v>
      </c>
      <c r="K2316" s="1047">
        <f>SUM(I2316,J2316)</f>
        <v>0</v>
      </c>
      <c r="L2316" s="1048"/>
      <c r="M2316" s="396" t="str">
        <f>IF(OR(C2316="",$I2307="NSO"),"",VLOOKUP($A2302,'Result Entry'!$B$9:$EQ$108,24,0))</f>
        <v/>
      </c>
      <c r="N2316" s="1059"/>
    </row>
    <row r="2317" spans="1:14" s="114" customFormat="1" ht="22.5" customHeight="1">
      <c r="A2317" s="392"/>
      <c r="B2317" s="394" t="s">
        <v>91</v>
      </c>
      <c r="C2317" s="990" t="str">
        <f>'Result Entry'!$Z$3</f>
        <v>Mathematics</v>
      </c>
      <c r="D2317" s="1049"/>
      <c r="E2317" s="502">
        <f>IF(OR(C2317="",$I2307="NSO"),"",VLOOKUP($A2302,'Result Entry'!$B$9:$EQ$108,25,0))</f>
        <v>0</v>
      </c>
      <c r="F2317" s="503">
        <f>IF(OR(C2317="",$I2307="NSO"),"",VLOOKUP($A2302,'Result Entry'!$B$9:$EQ$108,26,0))</f>
        <v>0</v>
      </c>
      <c r="G2317" s="542">
        <f>IF(OR(C2317="",$I2307="NSO"),"",VLOOKUP($A2302,'Result Entry'!$B$9:$EQ$108,27,0))</f>
        <v>0</v>
      </c>
      <c r="H2317" s="494">
        <f>IF(OR(C2317="",$I2307="NSO"),"",VLOOKUP($A2302,'Result Entry'!$B$9:$EQ$108,32,0))</f>
        <v>0</v>
      </c>
      <c r="I2317" s="395">
        <f t="shared" si="177"/>
        <v>0</v>
      </c>
      <c r="J2317" s="495">
        <f>IF(OR(C2317="",$I2307="NSO"),"",VLOOKUP($A2302,'Result Entry'!$B$9:$EQ$108,36,0))</f>
        <v>0</v>
      </c>
      <c r="K2317" s="1050">
        <f t="shared" ref="K2317:K2322" si="178">SUM(I2317,J2317)</f>
        <v>0</v>
      </c>
      <c r="L2317" s="1051"/>
      <c r="M2317" s="396" t="str">
        <f>IF(OR(C2317="",$I2307="NSO"),"",VLOOKUP($A2302,'Result Entry'!$B$9:$EQ$108,39,0))</f>
        <v/>
      </c>
      <c r="N2317" s="1059"/>
    </row>
    <row r="2318" spans="1:14" s="114" customFormat="1" ht="22.5" customHeight="1" thickBot="1">
      <c r="A2318" s="392"/>
      <c r="B2318" s="394" t="s">
        <v>91</v>
      </c>
      <c r="C2318" s="1052" t="str">
        <f>'Result Entry'!$BD$3</f>
        <v>Env. Study</v>
      </c>
      <c r="D2318" s="1053"/>
      <c r="E2318" s="509">
        <f>IF(OR(C2318="",$I2307="NSO"),"",VLOOKUP($A2302,'Result Entry'!$B$9:$EQ$108,55,0))</f>
        <v>0</v>
      </c>
      <c r="F2318" s="510">
        <f>IF(OR(C2318="",$I2307="NSO"),"",VLOOKUP($A2302,'Result Entry'!$B$9:$EQ$108,56,0))</f>
        <v>0</v>
      </c>
      <c r="G2318" s="511">
        <f>IF(OR(C2318="",$I2307="NSO"),"",VLOOKUP($A2302,'Result Entry'!$B$9:$EQ$108,57,0))</f>
        <v>0</v>
      </c>
      <c r="H2318" s="512">
        <f>IF(OR(C2316="",$I2307="NSO"),"",VLOOKUP($A2302,'Result Entry'!$B$9:$EQ$108,62,0))</f>
        <v>0</v>
      </c>
      <c r="I2318" s="513">
        <f t="shared" si="177"/>
        <v>0</v>
      </c>
      <c r="J2318" s="514">
        <f>IF(OR(C2317="",$I2307="NSO"),"",VLOOKUP($A2302,'Result Entry'!$B$9:$EQ$108,66,0))</f>
        <v>0</v>
      </c>
      <c r="K2318" s="1054">
        <f t="shared" si="178"/>
        <v>0</v>
      </c>
      <c r="L2318" s="1055"/>
      <c r="M2318" s="515" t="str">
        <f>IF(OR(C2317="",$I2307="NSO"),"",VLOOKUP($A2302,'Result Entry'!$B$9:$EQ$108,69,0))</f>
        <v/>
      </c>
      <c r="N2318" s="1059"/>
    </row>
    <row r="2319" spans="1:14" s="114" customFormat="1" ht="22.5" customHeight="1">
      <c r="A2319" s="392"/>
      <c r="B2319" s="394" t="s">
        <v>91</v>
      </c>
      <c r="C2319" s="1016" t="s">
        <v>66</v>
      </c>
      <c r="D2319" s="1017"/>
      <c r="E2319" s="519">
        <f>'Result Entry'!$AO$7</f>
        <v>5</v>
      </c>
      <c r="F2319" s="520">
        <f>'Result Entry'!$AP$7</f>
        <v>5</v>
      </c>
      <c r="G2319" s="541">
        <f>'Result Entry'!$AQ$7</f>
        <v>5</v>
      </c>
      <c r="H2319" s="521">
        <f>'Result Entry'!$AV$7</f>
        <v>35</v>
      </c>
      <c r="I2319" s="522">
        <f t="shared" si="177"/>
        <v>50</v>
      </c>
      <c r="J2319" s="523">
        <f>'Result Entry'!$AZ$7</f>
        <v>50</v>
      </c>
      <c r="K2319" s="1018">
        <f t="shared" si="178"/>
        <v>100</v>
      </c>
      <c r="L2319" s="1019"/>
      <c r="M2319" s="1087" t="s">
        <v>36</v>
      </c>
      <c r="N2319" s="1059"/>
    </row>
    <row r="2320" spans="1:14" s="114" customFormat="1" ht="22.5" customHeight="1" thickBot="1">
      <c r="A2320" s="392"/>
      <c r="B2320" s="394" t="s">
        <v>91</v>
      </c>
      <c r="C2320" s="1012" t="str">
        <f>'Result Entry'!$AO$3</f>
        <v>English</v>
      </c>
      <c r="D2320" s="1013"/>
      <c r="E2320" s="517">
        <f>IF(OR(C2320="",$I2307="NSO"),"",VLOOKUP($A2302,'Result Entry'!$B$9:$EQ$108,40,0))</f>
        <v>0</v>
      </c>
      <c r="F2320" s="518">
        <f>IF(OR(C2320="",$I2307="NSO"),"",VLOOKUP($A2302,'Result Entry'!$B$9:$EQ$108,41,0))</f>
        <v>0</v>
      </c>
      <c r="G2320" s="546">
        <f>IF(OR(C2320="",$I2307="NSO"),"",VLOOKUP($A2302,'Result Entry'!$B$9:$EQ$108,42,0))</f>
        <v>0</v>
      </c>
      <c r="H2320" s="401">
        <f>IF(OR(C2320="",$I2307="NSO"),"",VLOOKUP($A2302,'Result Entry'!$B$9:$EQ$108,47,0))</f>
        <v>0</v>
      </c>
      <c r="I2320" s="496">
        <f t="shared" si="177"/>
        <v>0</v>
      </c>
      <c r="J2320" s="497">
        <f>IF(OR(C2320="",$I2307="NSO"),"",VLOOKUP($A2302,'Result Entry'!$B$9:$EQ$108,51,0))</f>
        <v>0</v>
      </c>
      <c r="K2320" s="1014">
        <f t="shared" si="178"/>
        <v>0</v>
      </c>
      <c r="L2320" s="1015"/>
      <c r="M2320" s="516" t="str">
        <f>IF(OR(C2320="",$I2307="NSO"),"",VLOOKUP($A2302,'Result Entry'!$B$9:$EQ$108,54,0))</f>
        <v/>
      </c>
      <c r="N2320" s="1059"/>
    </row>
    <row r="2321" spans="1:14" s="114" customFormat="1" ht="22.5" customHeight="1">
      <c r="A2321" s="392"/>
      <c r="B2321" s="394" t="s">
        <v>91</v>
      </c>
      <c r="C2321" s="1016" t="s">
        <v>66</v>
      </c>
      <c r="D2321" s="1017"/>
      <c r="E2321" s="519">
        <f>'Result Entry'!$BS$7</f>
        <v>10</v>
      </c>
      <c r="F2321" s="520">
        <f>'Result Entry'!$BT$7</f>
        <v>10</v>
      </c>
      <c r="G2321" s="541">
        <f>'Result Entry'!$BU$7</f>
        <v>10</v>
      </c>
      <c r="H2321" s="521">
        <f>'Result Entry'!$BZ$7</f>
        <v>70</v>
      </c>
      <c r="I2321" s="522">
        <f>SUM(E2321:H2321)</f>
        <v>100</v>
      </c>
      <c r="J2321" s="523">
        <f>'Result Entry'!$CD$7</f>
        <v>100</v>
      </c>
      <c r="K2321" s="1018">
        <f t="shared" si="178"/>
        <v>200</v>
      </c>
      <c r="L2321" s="1019"/>
      <c r="M2321" s="1087" t="s">
        <v>36</v>
      </c>
      <c r="N2321" s="1059"/>
    </row>
    <row r="2322" spans="1:14" s="114" customFormat="1" ht="22.5" customHeight="1" thickBot="1">
      <c r="A2322" s="392"/>
      <c r="B2322" s="394" t="s">
        <v>91</v>
      </c>
      <c r="C2322" s="1012" t="str">
        <f>'Result Entry'!$BS$3</f>
        <v>Sanskrit/Urdu</v>
      </c>
      <c r="D2322" s="1013"/>
      <c r="E2322" s="517">
        <f>IF(OR(C2322="",$I2307="NSO"),"",VLOOKUP($A2302,'Result Entry'!$B$9:$EQ$108,70,0))</f>
        <v>0</v>
      </c>
      <c r="F2322" s="518">
        <f>IF(OR(C2322="",$I2307="NSO"),"",VLOOKUP($A2302,'Result Entry'!$B$9:$EQ$108,71,0))</f>
        <v>0</v>
      </c>
      <c r="G2322" s="546">
        <f>IF(OR(C2322="",$I2307="NSO"),"",VLOOKUP($A2302,'Result Entry'!$B$9:$EQ$108,72,0))</f>
        <v>0</v>
      </c>
      <c r="H2322" s="401">
        <f>IF(OR(C2322="",$I2307="NSO"),"",VLOOKUP($A2302,'Result Entry'!$B$9:$EQ$108,77,0))</f>
        <v>0</v>
      </c>
      <c r="I2322" s="496">
        <f t="shared" ref="I2322" si="179">SUM(E2322:H2322)</f>
        <v>0</v>
      </c>
      <c r="J2322" s="497">
        <f>IF(OR(C2322="",$I2307="NSO"),"",VLOOKUP($A2302,'Result Entry'!$B$9:$EQ$108,81,0))</f>
        <v>0</v>
      </c>
      <c r="K2322" s="1014">
        <f t="shared" si="178"/>
        <v>0</v>
      </c>
      <c r="L2322" s="1015"/>
      <c r="M2322" s="516" t="str">
        <f>IF(OR(C2322="",$I2307="NSO"),"",VLOOKUP($A2302,'Result Entry'!$B$9:$EQ$108,84,0))</f>
        <v/>
      </c>
      <c r="N2322" s="1059"/>
    </row>
    <row r="2323" spans="1:14" s="114" customFormat="1" ht="14.25" customHeight="1" thickBot="1">
      <c r="A2323" s="392"/>
      <c r="B2323" s="394" t="s">
        <v>91</v>
      </c>
      <c r="C2323" s="1020"/>
      <c r="D2323" s="1021"/>
      <c r="E2323" s="1021"/>
      <c r="F2323" s="1021"/>
      <c r="G2323" s="1021"/>
      <c r="H2323" s="1021"/>
      <c r="I2323" s="1021"/>
      <c r="J2323" s="1021"/>
      <c r="K2323" s="1021"/>
      <c r="L2323" s="1021"/>
      <c r="M2323" s="1022"/>
      <c r="N2323" s="1059"/>
    </row>
    <row r="2324" spans="1:14" s="114" customFormat="1" ht="39" customHeight="1">
      <c r="A2324" s="392"/>
      <c r="B2324" s="394" t="s">
        <v>91</v>
      </c>
      <c r="C2324" s="1023" t="s">
        <v>114</v>
      </c>
      <c r="D2324" s="1024"/>
      <c r="E2324" s="1025"/>
      <c r="F2324" s="1029" t="s">
        <v>115</v>
      </c>
      <c r="G2324" s="1029"/>
      <c r="H2324" s="1030" t="s">
        <v>116</v>
      </c>
      <c r="I2324" s="1031"/>
      <c r="J2324" s="397" t="s">
        <v>51</v>
      </c>
      <c r="K2324" s="524" t="s">
        <v>117</v>
      </c>
      <c r="L2324" s="543" t="s">
        <v>49</v>
      </c>
      <c r="M2324" s="1089" t="s">
        <v>53</v>
      </c>
      <c r="N2324" s="1059"/>
    </row>
    <row r="2325" spans="1:14" s="114" customFormat="1" ht="18.75" customHeight="1" thickBot="1">
      <c r="A2325" s="392"/>
      <c r="B2325" s="394" t="s">
        <v>91</v>
      </c>
      <c r="C2325" s="1026"/>
      <c r="D2325" s="1027"/>
      <c r="E2325" s="1028"/>
      <c r="F2325" s="1109">
        <f>IF(OR($I2307="",$I2307="NSO"),"",VLOOKUP($A2302,'Result Entry'!$B$9:$EQ$108,120,0))</f>
        <v>900</v>
      </c>
      <c r="G2325" s="1110"/>
      <c r="H2325" s="1109">
        <f>IF(OR($I2307="",$I2307="NSO"),"",VLOOKUP($A2302,'Result Entry'!$B$9:$EQ$108,121,0))</f>
        <v>0</v>
      </c>
      <c r="I2325" s="1110"/>
      <c r="J2325" s="1111">
        <f>IF(OR($I2307="",$I2307="NSO"),"",VLOOKUP($A2302,'Result Entry'!$B$9:$EQ$108,122,0))</f>
        <v>0</v>
      </c>
      <c r="K2325" s="1112" t="str">
        <f>IF(OR($I2307="",$I2307="NSO"),"",VLOOKUP($A2302,'Result Entry'!$B$9:$EQ$108,123,0))</f>
        <v/>
      </c>
      <c r="L2325" s="1088" t="str">
        <f>IF(OR($I2307="",$I2307="NSO"),"",VLOOKUP($A2302,'Result Entry'!$B$9:$EQ$108,124,0))</f>
        <v/>
      </c>
      <c r="M2325" s="1113" t="str">
        <f>IF(OR($I2307="",$I2307="NSO"),"",VLOOKUP($A2302,'Result Entry'!$B$9:$EQ$108,126,0))</f>
        <v/>
      </c>
      <c r="N2325" s="1059"/>
    </row>
    <row r="2326" spans="1:14" s="114" customFormat="1" ht="18.75" customHeight="1" thickBot="1">
      <c r="A2326" s="392"/>
      <c r="B2326" s="393" t="s">
        <v>91</v>
      </c>
      <c r="C2326" s="1032"/>
      <c r="D2326" s="1033"/>
      <c r="E2326" s="1033"/>
      <c r="F2326" s="1033"/>
      <c r="G2326" s="1033"/>
      <c r="H2326" s="1034"/>
      <c r="I2326" s="1150" t="s">
        <v>71</v>
      </c>
      <c r="J2326" s="1151"/>
      <c r="K2326" s="1152">
        <f>IF(OR($I2307="",$I2307="NSO"),"",VLOOKUP($A2302,'Result Entry'!$B$9:$EQ$108,117,0))</f>
        <v>0</v>
      </c>
      <c r="L2326" s="1153" t="s">
        <v>90</v>
      </c>
      <c r="M2326" s="1154"/>
      <c r="N2326" s="1059"/>
    </row>
    <row r="2327" spans="1:14" s="114" customFormat="1" ht="18.75" customHeight="1" thickBot="1">
      <c r="A2327" s="392"/>
      <c r="B2327" s="393" t="s">
        <v>91</v>
      </c>
      <c r="C2327" s="1035" t="s">
        <v>70</v>
      </c>
      <c r="D2327" s="1036"/>
      <c r="E2327" s="1036"/>
      <c r="F2327" s="1036"/>
      <c r="G2327" s="1036"/>
      <c r="H2327" s="1037"/>
      <c r="I2327" s="1155" t="s">
        <v>72</v>
      </c>
      <c r="J2327" s="1156"/>
      <c r="K2327" s="1157">
        <f>IF(OR($I2307="",$I2307="NSO"),"",VLOOKUP($A2302,'Result Entry'!$B$9:$EQ$108,118,0))</f>
        <v>0</v>
      </c>
      <c r="L2327" s="1158" t="str">
        <f>IF(OR($I2307="",$I2307="NSO"),"",VLOOKUP($A2302,'Result Entry'!$B$9:$EQ$108,119,0))</f>
        <v/>
      </c>
      <c r="M2327" s="1159"/>
      <c r="N2327" s="1059"/>
    </row>
    <row r="2328" spans="1:14" s="114" customFormat="1" ht="18.75" customHeight="1" thickBot="1">
      <c r="A2328" s="392"/>
      <c r="B2328" s="393" t="s">
        <v>91</v>
      </c>
      <c r="C2328" s="981" t="s">
        <v>64</v>
      </c>
      <c r="D2328" s="982"/>
      <c r="E2328" s="983"/>
      <c r="F2328" s="984" t="s">
        <v>67</v>
      </c>
      <c r="G2328" s="985"/>
      <c r="H2328" s="398" t="s">
        <v>57</v>
      </c>
      <c r="I2328" s="986" t="s">
        <v>73</v>
      </c>
      <c r="J2328" s="987"/>
      <c r="K2328" s="988">
        <f>IF(OR($I2307="",$I2307="NSO"),"",VLOOKUP($A2302,'Result Entry'!$B$9:$EQ$108,127,0))</f>
        <v>0</v>
      </c>
      <c r="L2328" s="988"/>
      <c r="M2328" s="989"/>
      <c r="N2328" s="1059"/>
    </row>
    <row r="2329" spans="1:14" s="114" customFormat="1" ht="18.75" customHeight="1">
      <c r="A2329" s="392"/>
      <c r="B2329" s="393" t="s">
        <v>91</v>
      </c>
      <c r="C2329" s="1096" t="str">
        <f>'Result Entry'!$CH$3</f>
        <v>WORK EXP.</v>
      </c>
      <c r="D2329" s="1097"/>
      <c r="E2329" s="1125"/>
      <c r="F2329" s="1115" t="str">
        <f>IF(OR(C2329="",$I2307="NSO"),"",VLOOKUP($A2302,'Result Entry'!$B$9:$EQ$108,134,0))</f>
        <v>0/100</v>
      </c>
      <c r="G2329" s="1125"/>
      <c r="H2329" s="1126" t="str">
        <f>IF(OR(C2329="",$I2307="NSO"),"",VLOOKUP($A2302,'Result Entry'!$B$9:$EQ$108,92,0))</f>
        <v/>
      </c>
      <c r="I2329" s="991" t="s">
        <v>93</v>
      </c>
      <c r="J2329" s="992"/>
      <c r="K2329" s="993">
        <f>'Result Entry'!$U$2</f>
        <v>45070</v>
      </c>
      <c r="L2329" s="994"/>
      <c r="M2329" s="995"/>
      <c r="N2329" s="1059"/>
    </row>
    <row r="2330" spans="1:14" s="114" customFormat="1" ht="18.75" customHeight="1">
      <c r="A2330" s="392"/>
      <c r="B2330" s="393" t="s">
        <v>91</v>
      </c>
      <c r="C2330" s="1096" t="str">
        <f>'Result Entry'!$CP$3</f>
        <v>ART EDU.</v>
      </c>
      <c r="D2330" s="1097"/>
      <c r="E2330" s="1125"/>
      <c r="F2330" s="1115" t="str">
        <f>IF(OR(C2330="",$I2307="NSO"),"",VLOOKUP($A2302,'Result Entry'!$B$9:$EQ$108,138,0))</f>
        <v>0/100</v>
      </c>
      <c r="G2330" s="1125"/>
      <c r="H2330" s="1127" t="str">
        <f>IF(OR(C2330="",$I2307="NSO"),"",VLOOKUP($A2302,'Result Entry'!$B$9:$EQ$108,100,0))</f>
        <v/>
      </c>
      <c r="I2330" s="996"/>
      <c r="J2330" s="997"/>
      <c r="K2330" s="997"/>
      <c r="L2330" s="997"/>
      <c r="M2330" s="998"/>
      <c r="N2330" s="1059"/>
    </row>
    <row r="2331" spans="1:14" s="114" customFormat="1" ht="18.75" customHeight="1">
      <c r="A2331" s="392"/>
      <c r="B2331" s="393"/>
      <c r="C2331" s="1096" t="str">
        <f>'Result Entry'!$CX$3</f>
        <v>H&amp;P. EDU.</v>
      </c>
      <c r="D2331" s="1097"/>
      <c r="E2331" s="1125"/>
      <c r="F2331" s="1115" t="str">
        <f>IF(OR(C2331="",$I2307="NSO"),"",VLOOKUP($A2302,'Result Entry'!$B$9:$EQ$108,142,0))</f>
        <v>0/100</v>
      </c>
      <c r="G2331" s="1125"/>
      <c r="H2331" s="1127" t="str">
        <f>IF(OR(C2331="",$I2307="NSO"),"",VLOOKUP($A2302,'Result Entry'!$B$9:$EQ$108,108,0))</f>
        <v/>
      </c>
      <c r="I2331" s="999"/>
      <c r="J2331" s="1000"/>
      <c r="K2331" s="1000"/>
      <c r="L2331" s="1000"/>
      <c r="M2331" s="1001"/>
      <c r="N2331" s="1059"/>
    </row>
    <row r="2332" spans="1:14" s="114" customFormat="1" ht="23.25" customHeight="1" thickBot="1">
      <c r="A2332" s="392"/>
      <c r="B2332" s="393" t="s">
        <v>91</v>
      </c>
      <c r="C2332" s="1128">
        <f>'Result Entry'!$DF$3</f>
        <v>0</v>
      </c>
      <c r="D2332" s="1129"/>
      <c r="E2332" s="1130"/>
      <c r="F2332" s="1115" t="str">
        <f>IF(OR(C2332="",$I2307="NSO"),"",VLOOKUP($A2302,'Result Entry'!$B$9:$EQ$108,146,0))</f>
        <v>0/0</v>
      </c>
      <c r="G2332" s="1125"/>
      <c r="H2332" s="1131" t="str">
        <f>IF(OR(C2332="",$I2307="NSO"),"",VLOOKUP($A2302,'Result Entry'!$B$9:$EQ$108,116,0))</f>
        <v/>
      </c>
      <c r="I2332" s="1135" t="s">
        <v>86</v>
      </c>
      <c r="J2332" s="1136"/>
      <c r="K2332" s="1137"/>
      <c r="L2332" s="1138"/>
      <c r="M2332" s="1139"/>
      <c r="N2332" s="1059"/>
    </row>
    <row r="2333" spans="1:14" s="114" customFormat="1" ht="23.25" customHeight="1">
      <c r="A2333" s="392"/>
      <c r="B2333" s="393" t="s">
        <v>91</v>
      </c>
      <c r="C2333" s="1005" t="s">
        <v>74</v>
      </c>
      <c r="D2333" s="1006"/>
      <c r="E2333" s="1006"/>
      <c r="F2333" s="1006"/>
      <c r="G2333" s="1006"/>
      <c r="H2333" s="1007"/>
      <c r="I2333" s="1143" t="s">
        <v>184</v>
      </c>
      <c r="J2333" s="1144"/>
      <c r="K2333" s="1140"/>
      <c r="L2333" s="1141"/>
      <c r="M2333" s="1142"/>
      <c r="N2333" s="1059"/>
    </row>
    <row r="2334" spans="1:14" s="114" customFormat="1" ht="23.25" customHeight="1">
      <c r="A2334" s="392"/>
      <c r="B2334" s="393" t="s">
        <v>91</v>
      </c>
      <c r="C2334" s="399" t="s">
        <v>37</v>
      </c>
      <c r="D2334" s="1008" t="s">
        <v>80</v>
      </c>
      <c r="E2334" s="1009"/>
      <c r="F2334" s="1008" t="s">
        <v>81</v>
      </c>
      <c r="G2334" s="1010"/>
      <c r="H2334" s="1011"/>
      <c r="I2334" s="1145" t="s">
        <v>185</v>
      </c>
      <c r="J2334" s="1146"/>
      <c r="K2334" s="1002"/>
      <c r="L2334" s="1003"/>
      <c r="M2334" s="1004"/>
      <c r="N2334" s="1059"/>
    </row>
    <row r="2335" spans="1:14" s="114" customFormat="1" ht="18.75" customHeight="1">
      <c r="A2335" s="392"/>
      <c r="B2335" s="393" t="s">
        <v>91</v>
      </c>
      <c r="C2335" s="1114" t="s">
        <v>75</v>
      </c>
      <c r="D2335" s="1115" t="s">
        <v>164</v>
      </c>
      <c r="E2335" s="1116"/>
      <c r="F2335" s="1115" t="s">
        <v>82</v>
      </c>
      <c r="G2335" s="1117"/>
      <c r="H2335" s="1118"/>
      <c r="I2335" s="971" t="s">
        <v>87</v>
      </c>
      <c r="J2335" s="972"/>
      <c r="K2335" s="972"/>
      <c r="L2335" s="972"/>
      <c r="M2335" s="973"/>
      <c r="N2335" s="1059"/>
    </row>
    <row r="2336" spans="1:14" s="114" customFormat="1" ht="18.75" customHeight="1">
      <c r="A2336" s="392"/>
      <c r="B2336" s="393" t="s">
        <v>91</v>
      </c>
      <c r="C2336" s="1119" t="s">
        <v>76</v>
      </c>
      <c r="D2336" s="1115" t="s">
        <v>165</v>
      </c>
      <c r="E2336" s="1116"/>
      <c r="F2336" s="1115" t="s">
        <v>83</v>
      </c>
      <c r="G2336" s="1117"/>
      <c r="H2336" s="1118"/>
      <c r="I2336" s="974"/>
      <c r="J2336" s="975"/>
      <c r="K2336" s="975"/>
      <c r="L2336" s="975"/>
      <c r="M2336" s="976"/>
      <c r="N2336" s="1059"/>
    </row>
    <row r="2337" spans="1:14" s="114" customFormat="1" ht="18.75" customHeight="1">
      <c r="A2337" s="392"/>
      <c r="B2337" s="393" t="s">
        <v>91</v>
      </c>
      <c r="C2337" s="1119" t="s">
        <v>78</v>
      </c>
      <c r="D2337" s="1115" t="s">
        <v>166</v>
      </c>
      <c r="E2337" s="1116"/>
      <c r="F2337" s="1115" t="s">
        <v>84</v>
      </c>
      <c r="G2337" s="1117"/>
      <c r="H2337" s="1118"/>
      <c r="I2337" s="974"/>
      <c r="J2337" s="975"/>
      <c r="K2337" s="975"/>
      <c r="L2337" s="975"/>
      <c r="M2337" s="976"/>
      <c r="N2337" s="1059"/>
    </row>
    <row r="2338" spans="1:14" s="114" customFormat="1" ht="18.75" customHeight="1">
      <c r="A2338" s="392"/>
      <c r="B2338" s="393" t="s">
        <v>91</v>
      </c>
      <c r="C2338" s="1119" t="s">
        <v>77</v>
      </c>
      <c r="D2338" s="1115" t="s">
        <v>167</v>
      </c>
      <c r="E2338" s="1116"/>
      <c r="F2338" s="1115" t="s">
        <v>169</v>
      </c>
      <c r="G2338" s="1117"/>
      <c r="H2338" s="1118"/>
      <c r="I2338" s="977"/>
      <c r="J2338" s="978"/>
      <c r="K2338" s="978"/>
      <c r="L2338" s="978"/>
      <c r="M2338" s="979"/>
      <c r="N2338" s="1059"/>
    </row>
    <row r="2339" spans="1:14" s="114" customFormat="1" ht="18.75" customHeight="1" thickBot="1">
      <c r="A2339" s="392"/>
      <c r="B2339" s="400" t="s">
        <v>91</v>
      </c>
      <c r="C2339" s="1120" t="s">
        <v>79</v>
      </c>
      <c r="D2339" s="1121" t="s">
        <v>168</v>
      </c>
      <c r="E2339" s="1122"/>
      <c r="F2339" s="1121" t="s">
        <v>85</v>
      </c>
      <c r="G2339" s="1123"/>
      <c r="H2339" s="1124"/>
      <c r="I2339" s="1132" t="s">
        <v>118</v>
      </c>
      <c r="J2339" s="1133"/>
      <c r="K2339" s="1133"/>
      <c r="L2339" s="1133"/>
      <c r="M2339" s="1134"/>
      <c r="N2339" s="1059"/>
    </row>
    <row r="2340" spans="1:14" s="114" customFormat="1" ht="11.25" customHeight="1" thickBot="1">
      <c r="A2340" s="980"/>
      <c r="B2340" s="980"/>
      <c r="C2340" s="980"/>
      <c r="D2340" s="980"/>
      <c r="E2340" s="980"/>
      <c r="F2340" s="980"/>
      <c r="G2340" s="980"/>
      <c r="H2340" s="980"/>
      <c r="I2340" s="980"/>
      <c r="J2340" s="980"/>
      <c r="K2340" s="980"/>
      <c r="L2340" s="980"/>
      <c r="M2340" s="980"/>
      <c r="N2340" s="1059"/>
    </row>
    <row r="2341" spans="1:14" s="391" customFormat="1" ht="25.5" customHeight="1" thickBot="1">
      <c r="A2341" s="403">
        <f>A2302+1</f>
        <v>61</v>
      </c>
      <c r="B2341" s="1056" t="str">
        <f>B2302</f>
        <v>Department Of Sanskrit Education, Rajasthan</v>
      </c>
      <c r="C2341" s="1057"/>
      <c r="D2341" s="1057"/>
      <c r="E2341" s="1057"/>
      <c r="F2341" s="1057"/>
      <c r="G2341" s="1057"/>
      <c r="H2341" s="1057"/>
      <c r="I2341" s="1057"/>
      <c r="J2341" s="1057"/>
      <c r="K2341" s="1057"/>
      <c r="L2341" s="1057"/>
      <c r="M2341" s="1058"/>
      <c r="N2341" s="1059"/>
    </row>
    <row r="2342" spans="1:14" ht="60" customHeight="1">
      <c r="A2342" s="15"/>
      <c r="B2342" s="1060">
        <f>IF(I2346&gt;0,CONCATENATE(C2346,I2346),0)</f>
        <v>0</v>
      </c>
      <c r="C2342" s="1062"/>
      <c r="D2342" s="1064" t="str">
        <f>Master!$E$8</f>
        <v>Govt.Sr.Sec.Sch. Raimalwada</v>
      </c>
      <c r="E2342" s="1065"/>
      <c r="F2342" s="1065"/>
      <c r="G2342" s="1065"/>
      <c r="H2342" s="1065"/>
      <c r="I2342" s="1065"/>
      <c r="J2342" s="1065"/>
      <c r="K2342" s="1065"/>
      <c r="L2342" s="1065"/>
      <c r="M2342" s="1066"/>
      <c r="N2342" s="1059"/>
    </row>
    <row r="2343" spans="1:14" ht="35.25" customHeight="1" thickBot="1">
      <c r="A2343" s="15"/>
      <c r="B2343" s="1061"/>
      <c r="C2343" s="1063"/>
      <c r="D2343" s="1067" t="str">
        <f>Master!$E$11</f>
        <v>P.S.-Bapini (Jodhpur)</v>
      </c>
      <c r="E2343" s="1067"/>
      <c r="F2343" s="1067"/>
      <c r="G2343" s="1067"/>
      <c r="H2343" s="1067"/>
      <c r="I2343" s="1067"/>
      <c r="J2343" s="1067"/>
      <c r="K2343" s="1067"/>
      <c r="L2343" s="1067"/>
      <c r="M2343" s="1068"/>
      <c r="N2343" s="1059"/>
    </row>
    <row r="2344" spans="1:14" ht="31.5" customHeight="1">
      <c r="A2344" s="15"/>
      <c r="B2344" s="402"/>
      <c r="C2344" s="1069" t="s">
        <v>60</v>
      </c>
      <c r="D2344" s="1070"/>
      <c r="E2344" s="1070"/>
      <c r="F2344" s="1070"/>
      <c r="G2344" s="1070"/>
      <c r="H2344" s="1070"/>
      <c r="I2344" s="1071"/>
      <c r="J2344" s="1072" t="s">
        <v>88</v>
      </c>
      <c r="K2344" s="1072"/>
      <c r="L2344" s="1073">
        <f>Master!$E$14</f>
        <v>810000000</v>
      </c>
      <c r="M2344" s="1074"/>
      <c r="N2344" s="1059"/>
    </row>
    <row r="2345" spans="1:14" ht="18" customHeight="1" thickBot="1">
      <c r="A2345" s="15"/>
      <c r="B2345" s="188"/>
      <c r="C2345" s="1069"/>
      <c r="D2345" s="1070"/>
      <c r="E2345" s="1070"/>
      <c r="F2345" s="1070"/>
      <c r="G2345" s="1070"/>
      <c r="H2345" s="1070"/>
      <c r="I2345" s="1071"/>
      <c r="J2345" s="1075" t="s">
        <v>61</v>
      </c>
      <c r="K2345" s="1076"/>
      <c r="L2345" s="1079" t="str">
        <f>Master!$E$6</f>
        <v>2022-23</v>
      </c>
      <c r="M2345" s="1080"/>
      <c r="N2345" s="1059"/>
    </row>
    <row r="2346" spans="1:14" ht="20.25" customHeight="1" thickBot="1">
      <c r="A2346" s="15"/>
      <c r="B2346" s="188"/>
      <c r="C2346" s="1160" t="s">
        <v>119</v>
      </c>
      <c r="D2346" s="1161"/>
      <c r="E2346" s="1161"/>
      <c r="F2346" s="1161"/>
      <c r="G2346" s="1161"/>
      <c r="H2346" s="1161"/>
      <c r="I2346" s="1162">
        <f>VLOOKUP($A2341,'Result Entry'!$B$9:$F$108,5,0)</f>
        <v>0</v>
      </c>
      <c r="J2346" s="1077"/>
      <c r="K2346" s="1078"/>
      <c r="L2346" s="1081"/>
      <c r="M2346" s="1082"/>
      <c r="N2346" s="1059"/>
    </row>
    <row r="2347" spans="1:14" s="114" customFormat="1" ht="19.5" customHeight="1">
      <c r="A2347" s="392"/>
      <c r="B2347" s="393" t="s">
        <v>91</v>
      </c>
      <c r="C2347" s="1090" t="s">
        <v>21</v>
      </c>
      <c r="D2347" s="1091"/>
      <c r="E2347" s="1091"/>
      <c r="F2347" s="1092"/>
      <c r="G2347" s="1093" t="s">
        <v>1</v>
      </c>
      <c r="H2347" s="1094">
        <f>VLOOKUP($A2341,'Result Entry'!$B$9:$EQ$108,3,0)</f>
        <v>0</v>
      </c>
      <c r="I2347" s="1094"/>
      <c r="J2347" s="1094"/>
      <c r="K2347" s="1094"/>
      <c r="L2347" s="1094"/>
      <c r="M2347" s="1095"/>
      <c r="N2347" s="1059"/>
    </row>
    <row r="2348" spans="1:14" s="114" customFormat="1" ht="19.5" customHeight="1">
      <c r="A2348" s="392"/>
      <c r="B2348" s="393" t="s">
        <v>91</v>
      </c>
      <c r="C2348" s="1096" t="s">
        <v>23</v>
      </c>
      <c r="D2348" s="1097"/>
      <c r="E2348" s="1097"/>
      <c r="F2348" s="1098"/>
      <c r="G2348" s="1099" t="s">
        <v>1</v>
      </c>
      <c r="H2348" s="1100">
        <f>VLOOKUP($A2341,'Result Entry'!$B$9:$EQ$108,6,0)</f>
        <v>0</v>
      </c>
      <c r="I2348" s="1100"/>
      <c r="J2348" s="1100"/>
      <c r="K2348" s="1100"/>
      <c r="L2348" s="1100"/>
      <c r="M2348" s="1101"/>
      <c r="N2348" s="1059"/>
    </row>
    <row r="2349" spans="1:14" s="114" customFormat="1" ht="19.5" customHeight="1">
      <c r="A2349" s="392"/>
      <c r="B2349" s="393" t="s">
        <v>91</v>
      </c>
      <c r="C2349" s="1096" t="s">
        <v>24</v>
      </c>
      <c r="D2349" s="1097"/>
      <c r="E2349" s="1097"/>
      <c r="F2349" s="1098"/>
      <c r="G2349" s="1099" t="s">
        <v>1</v>
      </c>
      <c r="H2349" s="1100">
        <f>VLOOKUP($A2341,'Result Entry'!$B$9:$EQ$108,7,0)</f>
        <v>0</v>
      </c>
      <c r="I2349" s="1100"/>
      <c r="J2349" s="1100"/>
      <c r="K2349" s="1100"/>
      <c r="L2349" s="1100"/>
      <c r="M2349" s="1101"/>
      <c r="N2349" s="1059"/>
    </row>
    <row r="2350" spans="1:14" s="114" customFormat="1" ht="19.5" customHeight="1">
      <c r="A2350" s="392"/>
      <c r="B2350" s="393" t="s">
        <v>91</v>
      </c>
      <c r="C2350" s="1096" t="s">
        <v>62</v>
      </c>
      <c r="D2350" s="1097"/>
      <c r="E2350" s="1097"/>
      <c r="F2350" s="1098"/>
      <c r="G2350" s="1099" t="s">
        <v>1</v>
      </c>
      <c r="H2350" s="1100">
        <f>VLOOKUP($A2341,'Result Entry'!$B$9:$EQ$108,8,0)</f>
        <v>0</v>
      </c>
      <c r="I2350" s="1100"/>
      <c r="J2350" s="1100"/>
      <c r="K2350" s="1100"/>
      <c r="L2350" s="1100"/>
      <c r="M2350" s="1101"/>
      <c r="N2350" s="1059"/>
    </row>
    <row r="2351" spans="1:14" s="114" customFormat="1" ht="19.5" customHeight="1">
      <c r="A2351" s="392"/>
      <c r="B2351" s="393" t="s">
        <v>91</v>
      </c>
      <c r="C2351" s="1096" t="s">
        <v>63</v>
      </c>
      <c r="D2351" s="1097"/>
      <c r="E2351" s="1097"/>
      <c r="F2351" s="1098"/>
      <c r="G2351" s="1099" t="s">
        <v>1</v>
      </c>
      <c r="H2351" s="1102" t="str">
        <f>CONCATENATE('Result Entry'!$F$4,'Result Entry'!$I$4)</f>
        <v>2(A)</v>
      </c>
      <c r="I2351" s="1100"/>
      <c r="J2351" s="1100"/>
      <c r="K2351" s="1100"/>
      <c r="L2351" s="1100"/>
      <c r="M2351" s="1101"/>
      <c r="N2351" s="1059"/>
    </row>
    <row r="2352" spans="1:14" s="114" customFormat="1" ht="19.5" customHeight="1" thickBot="1">
      <c r="A2352" s="392"/>
      <c r="B2352" s="393" t="s">
        <v>91</v>
      </c>
      <c r="C2352" s="1103" t="s">
        <v>26</v>
      </c>
      <c r="D2352" s="1104"/>
      <c r="E2352" s="1104"/>
      <c r="F2352" s="1105"/>
      <c r="G2352" s="1106" t="s">
        <v>1</v>
      </c>
      <c r="H2352" s="1107">
        <f>VLOOKUP($A2341,'Result Entry'!$B$9:$EQ$108,9,0)</f>
        <v>0</v>
      </c>
      <c r="I2352" s="1107"/>
      <c r="J2352" s="1107"/>
      <c r="K2352" s="1107"/>
      <c r="L2352" s="1107"/>
      <c r="M2352" s="1108"/>
      <c r="N2352" s="1059"/>
    </row>
    <row r="2353" spans="1:14" s="114" customFormat="1" ht="37.5" customHeight="1">
      <c r="A2353" s="392"/>
      <c r="B2353" s="394" t="s">
        <v>91</v>
      </c>
      <c r="C2353" s="1005" t="s">
        <v>64</v>
      </c>
      <c r="D2353" s="1038"/>
      <c r="E2353" s="498" t="str">
        <f>'Result Entry'!$K$6</f>
        <v>First Test</v>
      </c>
      <c r="F2353" s="499" t="str">
        <f>'Result Entry'!$L$6</f>
        <v>Second Test</v>
      </c>
      <c r="G2353" s="499" t="str">
        <f>'Result Entry'!$M$6</f>
        <v>Third Test</v>
      </c>
      <c r="H2353" s="1083" t="s">
        <v>65</v>
      </c>
      <c r="I2353" s="1085" t="s">
        <v>183</v>
      </c>
      <c r="J2353" s="493" t="s">
        <v>32</v>
      </c>
      <c r="K2353" s="1039" t="s">
        <v>112</v>
      </c>
      <c r="L2353" s="1040"/>
      <c r="M2353" s="1084" t="s">
        <v>113</v>
      </c>
      <c r="N2353" s="1059"/>
    </row>
    <row r="2354" spans="1:14" s="114" customFormat="1" ht="22.5" customHeight="1" thickBot="1">
      <c r="A2354" s="392"/>
      <c r="B2354" s="394" t="s">
        <v>91</v>
      </c>
      <c r="C2354" s="1041" t="s">
        <v>66</v>
      </c>
      <c r="D2354" s="1042"/>
      <c r="E2354" s="504">
        <f>'Result Entry'!$K$7</f>
        <v>10</v>
      </c>
      <c r="F2354" s="505">
        <f>'Result Entry'!$L$7</f>
        <v>10</v>
      </c>
      <c r="G2354" s="545">
        <f>'Result Entry'!$M$7</f>
        <v>10</v>
      </c>
      <c r="H2354" s="506">
        <f>'Result Entry'!$R$7</f>
        <v>70</v>
      </c>
      <c r="I2354" s="507">
        <f>SUM(E2354:H2354)</f>
        <v>100</v>
      </c>
      <c r="J2354" s="508">
        <f>'Result Entry'!$V$7</f>
        <v>100</v>
      </c>
      <c r="K2354" s="1043">
        <f>I2354+J2354</f>
        <v>200</v>
      </c>
      <c r="L2354" s="1044"/>
      <c r="M2354" s="1086" t="s">
        <v>36</v>
      </c>
      <c r="N2354" s="1059"/>
    </row>
    <row r="2355" spans="1:14" s="114" customFormat="1" ht="22.5" customHeight="1">
      <c r="A2355" s="392"/>
      <c r="B2355" s="394" t="s">
        <v>91</v>
      </c>
      <c r="C2355" s="1045" t="str">
        <f>'Result Entry'!$K$3</f>
        <v>Hindi</v>
      </c>
      <c r="D2355" s="1046"/>
      <c r="E2355" s="500">
        <f>IF(OR(C2355="",$I2346="NSO"),"",VLOOKUP($A2341,'Result Entry'!$B$9:$EQ$108,10,0))</f>
        <v>0</v>
      </c>
      <c r="F2355" s="501">
        <f>IF(OR(C2355="",$I2346="NSO"),"",VLOOKUP($A2341,'Result Entry'!$B$9:$EQ$108,11,0))</f>
        <v>0</v>
      </c>
      <c r="G2355" s="544">
        <f>IF(OR(C2355="",$I2346="NSO"),"",VLOOKUP($A2341,'Result Entry'!$B$9:$EQ$108,12,0))</f>
        <v>0</v>
      </c>
      <c r="H2355" s="494">
        <f>IF(OR(C2355="",$I2346="NSO"),"",VLOOKUP($A2341,'Result Entry'!$B$9:$EQ$108,17,0))</f>
        <v>0</v>
      </c>
      <c r="I2355" s="395">
        <f t="shared" ref="I2355:I2359" si="180">SUM(E2355:H2355)</f>
        <v>0</v>
      </c>
      <c r="J2355" s="495">
        <f>IF(OR(C2355="",$I2346="NSO"),"",VLOOKUP($A2341,'Result Entry'!$B$9:$EQ$108,21,0))</f>
        <v>0</v>
      </c>
      <c r="K2355" s="1047">
        <f>SUM(I2355,J2355)</f>
        <v>0</v>
      </c>
      <c r="L2355" s="1048"/>
      <c r="M2355" s="396" t="str">
        <f>IF(OR(C2355="",$I2346="NSO"),"",VLOOKUP($A2341,'Result Entry'!$B$9:$EQ$108,24,0))</f>
        <v/>
      </c>
      <c r="N2355" s="1059"/>
    </row>
    <row r="2356" spans="1:14" s="114" customFormat="1" ht="22.5" customHeight="1">
      <c r="A2356" s="392"/>
      <c r="B2356" s="394" t="s">
        <v>91</v>
      </c>
      <c r="C2356" s="990" t="str">
        <f>'Result Entry'!$Z$3</f>
        <v>Mathematics</v>
      </c>
      <c r="D2356" s="1049"/>
      <c r="E2356" s="502">
        <f>IF(OR(C2356="",$I2346="NSO"),"",VLOOKUP($A2341,'Result Entry'!$B$9:$EQ$108,25,0))</f>
        <v>0</v>
      </c>
      <c r="F2356" s="503">
        <f>IF(OR(C2356="",$I2346="NSO"),"",VLOOKUP($A2341,'Result Entry'!$B$9:$EQ$108,26,0))</f>
        <v>0</v>
      </c>
      <c r="G2356" s="542">
        <f>IF(OR(C2356="",$I2346="NSO"),"",VLOOKUP($A2341,'Result Entry'!$B$9:$EQ$108,27,0))</f>
        <v>0</v>
      </c>
      <c r="H2356" s="494">
        <f>IF(OR(C2356="",$I2346="NSO"),"",VLOOKUP($A2341,'Result Entry'!$B$9:$EQ$108,32,0))</f>
        <v>0</v>
      </c>
      <c r="I2356" s="395">
        <f t="shared" si="180"/>
        <v>0</v>
      </c>
      <c r="J2356" s="495">
        <f>IF(OR(C2356="",$I2346="NSO"),"",VLOOKUP($A2341,'Result Entry'!$B$9:$EQ$108,36,0))</f>
        <v>0</v>
      </c>
      <c r="K2356" s="1050">
        <f t="shared" ref="K2356:K2361" si="181">SUM(I2356,J2356)</f>
        <v>0</v>
      </c>
      <c r="L2356" s="1051"/>
      <c r="M2356" s="396" t="str">
        <f>IF(OR(C2356="",$I2346="NSO"),"",VLOOKUP($A2341,'Result Entry'!$B$9:$EQ$108,39,0))</f>
        <v/>
      </c>
      <c r="N2356" s="1059"/>
    </row>
    <row r="2357" spans="1:14" s="114" customFormat="1" ht="22.5" customHeight="1" thickBot="1">
      <c r="A2357" s="392"/>
      <c r="B2357" s="394" t="s">
        <v>91</v>
      </c>
      <c r="C2357" s="1052" t="str">
        <f>'Result Entry'!$BD$3</f>
        <v>Env. Study</v>
      </c>
      <c r="D2357" s="1053"/>
      <c r="E2357" s="509">
        <f>IF(OR(C2357="",$I2346="NSO"),"",VLOOKUP($A2341,'Result Entry'!$B$9:$EQ$108,55,0))</f>
        <v>0</v>
      </c>
      <c r="F2357" s="510">
        <f>IF(OR(C2357="",$I2346="NSO"),"",VLOOKUP($A2341,'Result Entry'!$B$9:$EQ$108,56,0))</f>
        <v>0</v>
      </c>
      <c r="G2357" s="511">
        <f>IF(OR(C2357="",$I2346="NSO"),"",VLOOKUP($A2341,'Result Entry'!$B$9:$EQ$108,57,0))</f>
        <v>0</v>
      </c>
      <c r="H2357" s="512">
        <f>IF(OR(C2355="",$I2346="NSO"),"",VLOOKUP($A2341,'Result Entry'!$B$9:$EQ$108,62,0))</f>
        <v>0</v>
      </c>
      <c r="I2357" s="513">
        <f t="shared" si="180"/>
        <v>0</v>
      </c>
      <c r="J2357" s="514">
        <f>IF(OR(C2356="",$I2346="NSO"),"",VLOOKUP($A2341,'Result Entry'!$B$9:$EQ$108,66,0))</f>
        <v>0</v>
      </c>
      <c r="K2357" s="1054">
        <f t="shared" si="181"/>
        <v>0</v>
      </c>
      <c r="L2357" s="1055"/>
      <c r="M2357" s="515" t="str">
        <f>IF(OR(C2356="",$I2346="NSO"),"",VLOOKUP($A2341,'Result Entry'!$B$9:$EQ$108,69,0))</f>
        <v/>
      </c>
      <c r="N2357" s="1059"/>
    </row>
    <row r="2358" spans="1:14" s="114" customFormat="1" ht="22.5" customHeight="1">
      <c r="A2358" s="392"/>
      <c r="B2358" s="394" t="s">
        <v>91</v>
      </c>
      <c r="C2358" s="1016" t="s">
        <v>66</v>
      </c>
      <c r="D2358" s="1017"/>
      <c r="E2358" s="519">
        <f>'Result Entry'!$AO$7</f>
        <v>5</v>
      </c>
      <c r="F2358" s="520">
        <f>'Result Entry'!$AP$7</f>
        <v>5</v>
      </c>
      <c r="G2358" s="541">
        <f>'Result Entry'!$AQ$7</f>
        <v>5</v>
      </c>
      <c r="H2358" s="521">
        <f>'Result Entry'!$AV$7</f>
        <v>35</v>
      </c>
      <c r="I2358" s="522">
        <f t="shared" si="180"/>
        <v>50</v>
      </c>
      <c r="J2358" s="523">
        <f>'Result Entry'!$AZ$7</f>
        <v>50</v>
      </c>
      <c r="K2358" s="1018">
        <f t="shared" si="181"/>
        <v>100</v>
      </c>
      <c r="L2358" s="1019"/>
      <c r="M2358" s="1087" t="s">
        <v>36</v>
      </c>
      <c r="N2358" s="1059"/>
    </row>
    <row r="2359" spans="1:14" s="114" customFormat="1" ht="22.5" customHeight="1" thickBot="1">
      <c r="A2359" s="392"/>
      <c r="B2359" s="394" t="s">
        <v>91</v>
      </c>
      <c r="C2359" s="1012" t="str">
        <f>'Result Entry'!$AO$3</f>
        <v>English</v>
      </c>
      <c r="D2359" s="1013"/>
      <c r="E2359" s="517">
        <f>IF(OR(C2359="",$I2346="NSO"),"",VLOOKUP($A2341,'Result Entry'!$B$9:$EQ$108,40,0))</f>
        <v>0</v>
      </c>
      <c r="F2359" s="518">
        <f>IF(OR(C2359="",$I2346="NSO"),"",VLOOKUP($A2341,'Result Entry'!$B$9:$EQ$108,41,0))</f>
        <v>0</v>
      </c>
      <c r="G2359" s="546">
        <f>IF(OR(C2359="",$I2346="NSO"),"",VLOOKUP($A2341,'Result Entry'!$B$9:$EQ$108,42,0))</f>
        <v>0</v>
      </c>
      <c r="H2359" s="401">
        <f>IF(OR(C2359="",$I2346="NSO"),"",VLOOKUP($A2341,'Result Entry'!$B$9:$EQ$108,47,0))</f>
        <v>0</v>
      </c>
      <c r="I2359" s="496">
        <f t="shared" si="180"/>
        <v>0</v>
      </c>
      <c r="J2359" s="497">
        <f>IF(OR(C2359="",$I2346="NSO"),"",VLOOKUP($A2341,'Result Entry'!$B$9:$EQ$108,51,0))</f>
        <v>0</v>
      </c>
      <c r="K2359" s="1014">
        <f t="shared" si="181"/>
        <v>0</v>
      </c>
      <c r="L2359" s="1015"/>
      <c r="M2359" s="516" t="str">
        <f>IF(OR(C2359="",$I2346="NSO"),"",VLOOKUP($A2341,'Result Entry'!$B$9:$EQ$108,54,0))</f>
        <v/>
      </c>
      <c r="N2359" s="1059"/>
    </row>
    <row r="2360" spans="1:14" s="114" customFormat="1" ht="22.5" customHeight="1">
      <c r="A2360" s="392"/>
      <c r="B2360" s="394" t="s">
        <v>91</v>
      </c>
      <c r="C2360" s="1016" t="s">
        <v>66</v>
      </c>
      <c r="D2360" s="1017"/>
      <c r="E2360" s="519">
        <f>'Result Entry'!$BS$7</f>
        <v>10</v>
      </c>
      <c r="F2360" s="520">
        <f>'Result Entry'!$BT$7</f>
        <v>10</v>
      </c>
      <c r="G2360" s="541">
        <f>'Result Entry'!$BU$7</f>
        <v>10</v>
      </c>
      <c r="H2360" s="521">
        <f>'Result Entry'!$BZ$7</f>
        <v>70</v>
      </c>
      <c r="I2360" s="522">
        <f>SUM(E2360:H2360)</f>
        <v>100</v>
      </c>
      <c r="J2360" s="523">
        <f>'Result Entry'!$CD$7</f>
        <v>100</v>
      </c>
      <c r="K2360" s="1018">
        <f t="shared" si="181"/>
        <v>200</v>
      </c>
      <c r="L2360" s="1019"/>
      <c r="M2360" s="1087" t="s">
        <v>36</v>
      </c>
      <c r="N2360" s="1059"/>
    </row>
    <row r="2361" spans="1:14" s="114" customFormat="1" ht="22.5" customHeight="1" thickBot="1">
      <c r="A2361" s="392"/>
      <c r="B2361" s="394" t="s">
        <v>91</v>
      </c>
      <c r="C2361" s="1012" t="str">
        <f>'Result Entry'!$BS$3</f>
        <v>Sanskrit/Urdu</v>
      </c>
      <c r="D2361" s="1013"/>
      <c r="E2361" s="517">
        <f>IF(OR(C2361="",$I2346="NSO"),"",VLOOKUP($A2341,'Result Entry'!$B$9:$EQ$108,70,0))</f>
        <v>0</v>
      </c>
      <c r="F2361" s="518">
        <f>IF(OR(C2361="",$I2346="NSO"),"",VLOOKUP($A2341,'Result Entry'!$B$9:$EQ$108,71,0))</f>
        <v>0</v>
      </c>
      <c r="G2361" s="546">
        <f>IF(OR(C2361="",$I2346="NSO"),"",VLOOKUP($A2341,'Result Entry'!$B$9:$EQ$108,72,0))</f>
        <v>0</v>
      </c>
      <c r="H2361" s="401">
        <f>IF(OR(C2361="",$I2346="NSO"),"",VLOOKUP($A2341,'Result Entry'!$B$9:$EQ$108,77,0))</f>
        <v>0</v>
      </c>
      <c r="I2361" s="496">
        <f t="shared" ref="I2361" si="182">SUM(E2361:H2361)</f>
        <v>0</v>
      </c>
      <c r="J2361" s="497">
        <f>IF(OR(C2361="",$I2346="NSO"),"",VLOOKUP($A2341,'Result Entry'!$B$9:$EQ$108,81,0))</f>
        <v>0</v>
      </c>
      <c r="K2361" s="1014">
        <f t="shared" si="181"/>
        <v>0</v>
      </c>
      <c r="L2361" s="1015"/>
      <c r="M2361" s="516" t="str">
        <f>IF(OR(C2361="",$I2346="NSO"),"",VLOOKUP($A2341,'Result Entry'!$B$9:$EQ$108,84,0))</f>
        <v/>
      </c>
      <c r="N2361" s="1059"/>
    </row>
    <row r="2362" spans="1:14" s="114" customFormat="1" ht="14.25" customHeight="1" thickBot="1">
      <c r="A2362" s="392"/>
      <c r="B2362" s="394" t="s">
        <v>91</v>
      </c>
      <c r="C2362" s="1020"/>
      <c r="D2362" s="1021"/>
      <c r="E2362" s="1021"/>
      <c r="F2362" s="1021"/>
      <c r="G2362" s="1021"/>
      <c r="H2362" s="1021"/>
      <c r="I2362" s="1021"/>
      <c r="J2362" s="1021"/>
      <c r="K2362" s="1021"/>
      <c r="L2362" s="1021"/>
      <c r="M2362" s="1022"/>
      <c r="N2362" s="1059"/>
    </row>
    <row r="2363" spans="1:14" s="114" customFormat="1" ht="39" customHeight="1">
      <c r="A2363" s="392"/>
      <c r="B2363" s="394" t="s">
        <v>91</v>
      </c>
      <c r="C2363" s="1023" t="s">
        <v>114</v>
      </c>
      <c r="D2363" s="1024"/>
      <c r="E2363" s="1025"/>
      <c r="F2363" s="1029" t="s">
        <v>115</v>
      </c>
      <c r="G2363" s="1029"/>
      <c r="H2363" s="1030" t="s">
        <v>116</v>
      </c>
      <c r="I2363" s="1031"/>
      <c r="J2363" s="397" t="s">
        <v>51</v>
      </c>
      <c r="K2363" s="524" t="s">
        <v>117</v>
      </c>
      <c r="L2363" s="543" t="s">
        <v>49</v>
      </c>
      <c r="M2363" s="1089" t="s">
        <v>53</v>
      </c>
      <c r="N2363" s="1059"/>
    </row>
    <row r="2364" spans="1:14" s="114" customFormat="1" ht="18.75" customHeight="1" thickBot="1">
      <c r="A2364" s="392"/>
      <c r="B2364" s="394" t="s">
        <v>91</v>
      </c>
      <c r="C2364" s="1026"/>
      <c r="D2364" s="1027"/>
      <c r="E2364" s="1028"/>
      <c r="F2364" s="1109">
        <f>IF(OR($I2346="",$I2346="NSO"),"",VLOOKUP($A2341,'Result Entry'!$B$9:$EQ$108,120,0))</f>
        <v>900</v>
      </c>
      <c r="G2364" s="1110"/>
      <c r="H2364" s="1109">
        <f>IF(OR($I2346="",$I2346="NSO"),"",VLOOKUP($A2341,'Result Entry'!$B$9:$EQ$108,121,0))</f>
        <v>0</v>
      </c>
      <c r="I2364" s="1110"/>
      <c r="J2364" s="1111">
        <f>IF(OR($I2346="",$I2346="NSO"),"",VLOOKUP($A2341,'Result Entry'!$B$9:$EQ$108,122,0))</f>
        <v>0</v>
      </c>
      <c r="K2364" s="1112" t="str">
        <f>IF(OR($I2346="",$I2346="NSO"),"",VLOOKUP($A2341,'Result Entry'!$B$9:$EQ$108,123,0))</f>
        <v/>
      </c>
      <c r="L2364" s="1088" t="str">
        <f>IF(OR($I2346="",$I2346="NSO"),"",VLOOKUP($A2341,'Result Entry'!$B$9:$EQ$108,124,0))</f>
        <v/>
      </c>
      <c r="M2364" s="1113" t="str">
        <f>IF(OR($I2346="",$I2346="NSO"),"",VLOOKUP($A2341,'Result Entry'!$B$9:$EQ$108,126,0))</f>
        <v/>
      </c>
      <c r="N2364" s="1059"/>
    </row>
    <row r="2365" spans="1:14" s="114" customFormat="1" ht="18.75" customHeight="1" thickBot="1">
      <c r="A2365" s="392"/>
      <c r="B2365" s="393" t="s">
        <v>91</v>
      </c>
      <c r="C2365" s="1032"/>
      <c r="D2365" s="1033"/>
      <c r="E2365" s="1033"/>
      <c r="F2365" s="1033"/>
      <c r="G2365" s="1033"/>
      <c r="H2365" s="1034"/>
      <c r="I2365" s="1150" t="s">
        <v>71</v>
      </c>
      <c r="J2365" s="1151"/>
      <c r="K2365" s="1152">
        <f>IF(OR($I2346="",$I2346="NSO"),"",VLOOKUP($A2341,'Result Entry'!$B$9:$EQ$108,117,0))</f>
        <v>0</v>
      </c>
      <c r="L2365" s="1153" t="s">
        <v>90</v>
      </c>
      <c r="M2365" s="1154"/>
      <c r="N2365" s="1059"/>
    </row>
    <row r="2366" spans="1:14" s="114" customFormat="1" ht="18.75" customHeight="1" thickBot="1">
      <c r="A2366" s="392"/>
      <c r="B2366" s="393" t="s">
        <v>91</v>
      </c>
      <c r="C2366" s="1035" t="s">
        <v>70</v>
      </c>
      <c r="D2366" s="1036"/>
      <c r="E2366" s="1036"/>
      <c r="F2366" s="1036"/>
      <c r="G2366" s="1036"/>
      <c r="H2366" s="1037"/>
      <c r="I2366" s="1155" t="s">
        <v>72</v>
      </c>
      <c r="J2366" s="1156"/>
      <c r="K2366" s="1157">
        <f>IF(OR($I2346="",$I2346="NSO"),"",VLOOKUP($A2341,'Result Entry'!$B$9:$EQ$108,118,0))</f>
        <v>0</v>
      </c>
      <c r="L2366" s="1158" t="str">
        <f>IF(OR($I2346="",$I2346="NSO"),"",VLOOKUP($A2341,'Result Entry'!$B$9:$EQ$108,119,0))</f>
        <v/>
      </c>
      <c r="M2366" s="1159"/>
      <c r="N2366" s="1059"/>
    </row>
    <row r="2367" spans="1:14" s="114" customFormat="1" ht="18.75" customHeight="1" thickBot="1">
      <c r="A2367" s="392"/>
      <c r="B2367" s="393" t="s">
        <v>91</v>
      </c>
      <c r="C2367" s="981" t="s">
        <v>64</v>
      </c>
      <c r="D2367" s="982"/>
      <c r="E2367" s="983"/>
      <c r="F2367" s="984" t="s">
        <v>67</v>
      </c>
      <c r="G2367" s="985"/>
      <c r="H2367" s="398" t="s">
        <v>57</v>
      </c>
      <c r="I2367" s="986" t="s">
        <v>73</v>
      </c>
      <c r="J2367" s="987"/>
      <c r="K2367" s="988">
        <f>IF(OR($I2346="",$I2346="NSO"),"",VLOOKUP($A2341,'Result Entry'!$B$9:$EQ$108,127,0))</f>
        <v>0</v>
      </c>
      <c r="L2367" s="988"/>
      <c r="M2367" s="989"/>
      <c r="N2367" s="1059"/>
    </row>
    <row r="2368" spans="1:14" s="114" customFormat="1" ht="18.75" customHeight="1">
      <c r="A2368" s="392"/>
      <c r="B2368" s="393" t="s">
        <v>91</v>
      </c>
      <c r="C2368" s="1096" t="str">
        <f>'Result Entry'!$CH$3</f>
        <v>WORK EXP.</v>
      </c>
      <c r="D2368" s="1097"/>
      <c r="E2368" s="1125"/>
      <c r="F2368" s="1115" t="str">
        <f>IF(OR(C2368="",$I2346="NSO"),"",VLOOKUP($A2341,'Result Entry'!$B$9:$EQ$108,134,0))</f>
        <v>0/100</v>
      </c>
      <c r="G2368" s="1125"/>
      <c r="H2368" s="1126" t="str">
        <f>IF(OR(C2368="",$I2346="NSO"),"",VLOOKUP($A2341,'Result Entry'!$B$9:$EQ$108,92,0))</f>
        <v/>
      </c>
      <c r="I2368" s="991" t="s">
        <v>93</v>
      </c>
      <c r="J2368" s="992"/>
      <c r="K2368" s="993">
        <f>'Result Entry'!$U$2</f>
        <v>45070</v>
      </c>
      <c r="L2368" s="994"/>
      <c r="M2368" s="995"/>
      <c r="N2368" s="1059"/>
    </row>
    <row r="2369" spans="1:14" s="114" customFormat="1" ht="18.75" customHeight="1">
      <c r="A2369" s="392"/>
      <c r="B2369" s="393" t="s">
        <v>91</v>
      </c>
      <c r="C2369" s="1096" t="str">
        <f>'Result Entry'!$CP$3</f>
        <v>ART EDU.</v>
      </c>
      <c r="D2369" s="1097"/>
      <c r="E2369" s="1125"/>
      <c r="F2369" s="1115" t="str">
        <f>IF(OR(C2369="",$I2346="NSO"),"",VLOOKUP($A2341,'Result Entry'!$B$9:$EQ$108,138,0))</f>
        <v>0/100</v>
      </c>
      <c r="G2369" s="1125"/>
      <c r="H2369" s="1127" t="str">
        <f>IF(OR(C2369="",$I2346="NSO"),"",VLOOKUP($A2341,'Result Entry'!$B$9:$EQ$108,100,0))</f>
        <v/>
      </c>
      <c r="I2369" s="996"/>
      <c r="J2369" s="997"/>
      <c r="K2369" s="997"/>
      <c r="L2369" s="997"/>
      <c r="M2369" s="998"/>
      <c r="N2369" s="1059"/>
    </row>
    <row r="2370" spans="1:14" s="114" customFormat="1" ht="18.75" customHeight="1">
      <c r="A2370" s="392"/>
      <c r="B2370" s="393"/>
      <c r="C2370" s="1096" t="str">
        <f>'Result Entry'!$CX$3</f>
        <v>H&amp;P. EDU.</v>
      </c>
      <c r="D2370" s="1097"/>
      <c r="E2370" s="1125"/>
      <c r="F2370" s="1115" t="str">
        <f>IF(OR(C2370="",$I2346="NSO"),"",VLOOKUP($A2341,'Result Entry'!$B$9:$EQ$108,142,0))</f>
        <v>0/100</v>
      </c>
      <c r="G2370" s="1125"/>
      <c r="H2370" s="1127" t="str">
        <f>IF(OR(C2370="",$I2346="NSO"),"",VLOOKUP($A2341,'Result Entry'!$B$9:$EQ$108,108,0))</f>
        <v/>
      </c>
      <c r="I2370" s="999"/>
      <c r="J2370" s="1000"/>
      <c r="K2370" s="1000"/>
      <c r="L2370" s="1000"/>
      <c r="M2370" s="1001"/>
      <c r="N2370" s="1059"/>
    </row>
    <row r="2371" spans="1:14" s="114" customFormat="1" ht="23.25" customHeight="1" thickBot="1">
      <c r="A2371" s="392"/>
      <c r="B2371" s="393" t="s">
        <v>91</v>
      </c>
      <c r="C2371" s="1128">
        <f>'Result Entry'!$DF$3</f>
        <v>0</v>
      </c>
      <c r="D2371" s="1129"/>
      <c r="E2371" s="1130"/>
      <c r="F2371" s="1115" t="str">
        <f>IF(OR(C2371="",$I2346="NSO"),"",VLOOKUP($A2341,'Result Entry'!$B$9:$EQ$108,146,0))</f>
        <v>0/0</v>
      </c>
      <c r="G2371" s="1125"/>
      <c r="H2371" s="1131" t="str">
        <f>IF(OR(C2371="",$I2346="NSO"),"",VLOOKUP($A2341,'Result Entry'!$B$9:$EQ$108,116,0))</f>
        <v/>
      </c>
      <c r="I2371" s="1135" t="s">
        <v>86</v>
      </c>
      <c r="J2371" s="1136"/>
      <c r="K2371" s="1137"/>
      <c r="L2371" s="1138"/>
      <c r="M2371" s="1139"/>
      <c r="N2371" s="1059"/>
    </row>
    <row r="2372" spans="1:14" s="114" customFormat="1" ht="23.25" customHeight="1">
      <c r="A2372" s="392"/>
      <c r="B2372" s="393" t="s">
        <v>91</v>
      </c>
      <c r="C2372" s="1005" t="s">
        <v>74</v>
      </c>
      <c r="D2372" s="1006"/>
      <c r="E2372" s="1006"/>
      <c r="F2372" s="1006"/>
      <c r="G2372" s="1006"/>
      <c r="H2372" s="1007"/>
      <c r="I2372" s="1143" t="s">
        <v>184</v>
      </c>
      <c r="J2372" s="1144"/>
      <c r="K2372" s="1140"/>
      <c r="L2372" s="1141"/>
      <c r="M2372" s="1142"/>
      <c r="N2372" s="1059"/>
    </row>
    <row r="2373" spans="1:14" s="114" customFormat="1" ht="23.25" customHeight="1">
      <c r="A2373" s="392"/>
      <c r="B2373" s="393" t="s">
        <v>91</v>
      </c>
      <c r="C2373" s="399" t="s">
        <v>37</v>
      </c>
      <c r="D2373" s="1008" t="s">
        <v>80</v>
      </c>
      <c r="E2373" s="1009"/>
      <c r="F2373" s="1008" t="s">
        <v>81</v>
      </c>
      <c r="G2373" s="1010"/>
      <c r="H2373" s="1011"/>
      <c r="I2373" s="1145" t="s">
        <v>185</v>
      </c>
      <c r="J2373" s="1146"/>
      <c r="K2373" s="1002"/>
      <c r="L2373" s="1003"/>
      <c r="M2373" s="1004"/>
      <c r="N2373" s="1059"/>
    </row>
    <row r="2374" spans="1:14" s="114" customFormat="1" ht="18.75" customHeight="1">
      <c r="A2374" s="392"/>
      <c r="B2374" s="393" t="s">
        <v>91</v>
      </c>
      <c r="C2374" s="1114" t="s">
        <v>75</v>
      </c>
      <c r="D2374" s="1115" t="s">
        <v>164</v>
      </c>
      <c r="E2374" s="1116"/>
      <c r="F2374" s="1115" t="s">
        <v>82</v>
      </c>
      <c r="G2374" s="1117"/>
      <c r="H2374" s="1118"/>
      <c r="I2374" s="971" t="s">
        <v>87</v>
      </c>
      <c r="J2374" s="972"/>
      <c r="K2374" s="972"/>
      <c r="L2374" s="972"/>
      <c r="M2374" s="973"/>
      <c r="N2374" s="1059"/>
    </row>
    <row r="2375" spans="1:14" s="114" customFormat="1" ht="18.75" customHeight="1">
      <c r="A2375" s="392"/>
      <c r="B2375" s="393" t="s">
        <v>91</v>
      </c>
      <c r="C2375" s="1119" t="s">
        <v>76</v>
      </c>
      <c r="D2375" s="1115" t="s">
        <v>165</v>
      </c>
      <c r="E2375" s="1116"/>
      <c r="F2375" s="1115" t="s">
        <v>83</v>
      </c>
      <c r="G2375" s="1117"/>
      <c r="H2375" s="1118"/>
      <c r="I2375" s="974"/>
      <c r="J2375" s="975"/>
      <c r="K2375" s="975"/>
      <c r="L2375" s="975"/>
      <c r="M2375" s="976"/>
      <c r="N2375" s="1059"/>
    </row>
    <row r="2376" spans="1:14" s="114" customFormat="1" ht="18.75" customHeight="1">
      <c r="A2376" s="392"/>
      <c r="B2376" s="393" t="s">
        <v>91</v>
      </c>
      <c r="C2376" s="1119" t="s">
        <v>78</v>
      </c>
      <c r="D2376" s="1115" t="s">
        <v>166</v>
      </c>
      <c r="E2376" s="1116"/>
      <c r="F2376" s="1115" t="s">
        <v>84</v>
      </c>
      <c r="G2376" s="1117"/>
      <c r="H2376" s="1118"/>
      <c r="I2376" s="974"/>
      <c r="J2376" s="975"/>
      <c r="K2376" s="975"/>
      <c r="L2376" s="975"/>
      <c r="M2376" s="976"/>
      <c r="N2376" s="1059"/>
    </row>
    <row r="2377" spans="1:14" s="114" customFormat="1" ht="18.75" customHeight="1">
      <c r="A2377" s="392"/>
      <c r="B2377" s="393" t="s">
        <v>91</v>
      </c>
      <c r="C2377" s="1119" t="s">
        <v>77</v>
      </c>
      <c r="D2377" s="1115" t="s">
        <v>167</v>
      </c>
      <c r="E2377" s="1116"/>
      <c r="F2377" s="1115" t="s">
        <v>169</v>
      </c>
      <c r="G2377" s="1117"/>
      <c r="H2377" s="1118"/>
      <c r="I2377" s="977"/>
      <c r="J2377" s="978"/>
      <c r="K2377" s="978"/>
      <c r="L2377" s="978"/>
      <c r="M2377" s="979"/>
      <c r="N2377" s="1059"/>
    </row>
    <row r="2378" spans="1:14" s="114" customFormat="1" ht="18.75" customHeight="1" thickBot="1">
      <c r="A2378" s="392"/>
      <c r="B2378" s="400" t="s">
        <v>91</v>
      </c>
      <c r="C2378" s="1120" t="s">
        <v>79</v>
      </c>
      <c r="D2378" s="1121" t="s">
        <v>168</v>
      </c>
      <c r="E2378" s="1122"/>
      <c r="F2378" s="1121" t="s">
        <v>85</v>
      </c>
      <c r="G2378" s="1123"/>
      <c r="H2378" s="1124"/>
      <c r="I2378" s="1132" t="s">
        <v>118</v>
      </c>
      <c r="J2378" s="1133"/>
      <c r="K2378" s="1133"/>
      <c r="L2378" s="1133"/>
      <c r="M2378" s="1134"/>
      <c r="N2378" s="1059"/>
    </row>
    <row r="2379" spans="1:14" s="114" customFormat="1" ht="11.25" customHeight="1" thickBot="1">
      <c r="A2379" s="980"/>
      <c r="B2379" s="980"/>
      <c r="C2379" s="980"/>
      <c r="D2379" s="980"/>
      <c r="E2379" s="980"/>
      <c r="F2379" s="980"/>
      <c r="G2379" s="980"/>
      <c r="H2379" s="980"/>
      <c r="I2379" s="980"/>
      <c r="J2379" s="980"/>
      <c r="K2379" s="980"/>
      <c r="L2379" s="980"/>
      <c r="M2379" s="980"/>
      <c r="N2379" s="1059"/>
    </row>
    <row r="2380" spans="1:14" s="391" customFormat="1" ht="25.5" customHeight="1" thickBot="1">
      <c r="A2380" s="403">
        <f>A2341+1</f>
        <v>62</v>
      </c>
      <c r="B2380" s="1056" t="str">
        <f>B2341</f>
        <v>Department Of Sanskrit Education, Rajasthan</v>
      </c>
      <c r="C2380" s="1057"/>
      <c r="D2380" s="1057"/>
      <c r="E2380" s="1057"/>
      <c r="F2380" s="1057"/>
      <c r="G2380" s="1057"/>
      <c r="H2380" s="1057"/>
      <c r="I2380" s="1057"/>
      <c r="J2380" s="1057"/>
      <c r="K2380" s="1057"/>
      <c r="L2380" s="1057"/>
      <c r="M2380" s="1058"/>
      <c r="N2380" s="1059"/>
    </row>
    <row r="2381" spans="1:14" ht="60" customHeight="1">
      <c r="A2381" s="15"/>
      <c r="B2381" s="1060">
        <f>IF(I2385&gt;0,CONCATENATE(C2385,I2385),0)</f>
        <v>0</v>
      </c>
      <c r="C2381" s="1062"/>
      <c r="D2381" s="1064" t="str">
        <f>Master!$E$8</f>
        <v>Govt.Sr.Sec.Sch. Raimalwada</v>
      </c>
      <c r="E2381" s="1065"/>
      <c r="F2381" s="1065"/>
      <c r="G2381" s="1065"/>
      <c r="H2381" s="1065"/>
      <c r="I2381" s="1065"/>
      <c r="J2381" s="1065"/>
      <c r="K2381" s="1065"/>
      <c r="L2381" s="1065"/>
      <c r="M2381" s="1066"/>
      <c r="N2381" s="1059"/>
    </row>
    <row r="2382" spans="1:14" ht="35.25" customHeight="1" thickBot="1">
      <c r="A2382" s="15"/>
      <c r="B2382" s="1061"/>
      <c r="C2382" s="1063"/>
      <c r="D2382" s="1067" t="str">
        <f>Master!$E$11</f>
        <v>P.S.-Bapini (Jodhpur)</v>
      </c>
      <c r="E2382" s="1067"/>
      <c r="F2382" s="1067"/>
      <c r="G2382" s="1067"/>
      <c r="H2382" s="1067"/>
      <c r="I2382" s="1067"/>
      <c r="J2382" s="1067"/>
      <c r="K2382" s="1067"/>
      <c r="L2382" s="1067"/>
      <c r="M2382" s="1068"/>
      <c r="N2382" s="1059"/>
    </row>
    <row r="2383" spans="1:14" ht="31.5" customHeight="1">
      <c r="A2383" s="15"/>
      <c r="B2383" s="402"/>
      <c r="C2383" s="1069" t="s">
        <v>60</v>
      </c>
      <c r="D2383" s="1070"/>
      <c r="E2383" s="1070"/>
      <c r="F2383" s="1070"/>
      <c r="G2383" s="1070"/>
      <c r="H2383" s="1070"/>
      <c r="I2383" s="1071"/>
      <c r="J2383" s="1072" t="s">
        <v>88</v>
      </c>
      <c r="K2383" s="1072"/>
      <c r="L2383" s="1073">
        <f>Master!$E$14</f>
        <v>810000000</v>
      </c>
      <c r="M2383" s="1074"/>
      <c r="N2383" s="1059"/>
    </row>
    <row r="2384" spans="1:14" ht="18" customHeight="1" thickBot="1">
      <c r="A2384" s="15"/>
      <c r="B2384" s="188"/>
      <c r="C2384" s="1069"/>
      <c r="D2384" s="1070"/>
      <c r="E2384" s="1070"/>
      <c r="F2384" s="1070"/>
      <c r="G2384" s="1070"/>
      <c r="H2384" s="1070"/>
      <c r="I2384" s="1071"/>
      <c r="J2384" s="1075" t="s">
        <v>61</v>
      </c>
      <c r="K2384" s="1076"/>
      <c r="L2384" s="1079" t="str">
        <f>Master!$E$6</f>
        <v>2022-23</v>
      </c>
      <c r="M2384" s="1080"/>
      <c r="N2384" s="1059"/>
    </row>
    <row r="2385" spans="1:14" ht="20.25" customHeight="1" thickBot="1">
      <c r="A2385" s="15"/>
      <c r="B2385" s="188"/>
      <c r="C2385" s="1160" t="s">
        <v>119</v>
      </c>
      <c r="D2385" s="1161"/>
      <c r="E2385" s="1161"/>
      <c r="F2385" s="1161"/>
      <c r="G2385" s="1161"/>
      <c r="H2385" s="1161"/>
      <c r="I2385" s="1162">
        <f>VLOOKUP($A2380,'Result Entry'!$B$9:$F$108,5,0)</f>
        <v>0</v>
      </c>
      <c r="J2385" s="1077"/>
      <c r="K2385" s="1078"/>
      <c r="L2385" s="1081"/>
      <c r="M2385" s="1082"/>
      <c r="N2385" s="1059"/>
    </row>
    <row r="2386" spans="1:14" s="114" customFormat="1" ht="19.5" customHeight="1">
      <c r="A2386" s="392"/>
      <c r="B2386" s="393" t="s">
        <v>91</v>
      </c>
      <c r="C2386" s="1090" t="s">
        <v>21</v>
      </c>
      <c r="D2386" s="1091"/>
      <c r="E2386" s="1091"/>
      <c r="F2386" s="1092"/>
      <c r="G2386" s="1093" t="s">
        <v>1</v>
      </c>
      <c r="H2386" s="1094">
        <f>VLOOKUP($A2380,'Result Entry'!$B$9:$EQ$108,3,0)</f>
        <v>0</v>
      </c>
      <c r="I2386" s="1094"/>
      <c r="J2386" s="1094"/>
      <c r="K2386" s="1094"/>
      <c r="L2386" s="1094"/>
      <c r="M2386" s="1095"/>
      <c r="N2386" s="1059"/>
    </row>
    <row r="2387" spans="1:14" s="114" customFormat="1" ht="19.5" customHeight="1">
      <c r="A2387" s="392"/>
      <c r="B2387" s="393" t="s">
        <v>91</v>
      </c>
      <c r="C2387" s="1096" t="s">
        <v>23</v>
      </c>
      <c r="D2387" s="1097"/>
      <c r="E2387" s="1097"/>
      <c r="F2387" s="1098"/>
      <c r="G2387" s="1099" t="s">
        <v>1</v>
      </c>
      <c r="H2387" s="1100">
        <f>VLOOKUP($A2380,'Result Entry'!$B$9:$EQ$108,6,0)</f>
        <v>0</v>
      </c>
      <c r="I2387" s="1100"/>
      <c r="J2387" s="1100"/>
      <c r="K2387" s="1100"/>
      <c r="L2387" s="1100"/>
      <c r="M2387" s="1101"/>
      <c r="N2387" s="1059"/>
    </row>
    <row r="2388" spans="1:14" s="114" customFormat="1" ht="19.5" customHeight="1">
      <c r="A2388" s="392"/>
      <c r="B2388" s="393" t="s">
        <v>91</v>
      </c>
      <c r="C2388" s="1096" t="s">
        <v>24</v>
      </c>
      <c r="D2388" s="1097"/>
      <c r="E2388" s="1097"/>
      <c r="F2388" s="1098"/>
      <c r="G2388" s="1099" t="s">
        <v>1</v>
      </c>
      <c r="H2388" s="1100">
        <f>VLOOKUP($A2380,'Result Entry'!$B$9:$EQ$108,7,0)</f>
        <v>0</v>
      </c>
      <c r="I2388" s="1100"/>
      <c r="J2388" s="1100"/>
      <c r="K2388" s="1100"/>
      <c r="L2388" s="1100"/>
      <c r="M2388" s="1101"/>
      <c r="N2388" s="1059"/>
    </row>
    <row r="2389" spans="1:14" s="114" customFormat="1" ht="19.5" customHeight="1">
      <c r="A2389" s="392"/>
      <c r="B2389" s="393" t="s">
        <v>91</v>
      </c>
      <c r="C2389" s="1096" t="s">
        <v>62</v>
      </c>
      <c r="D2389" s="1097"/>
      <c r="E2389" s="1097"/>
      <c r="F2389" s="1098"/>
      <c r="G2389" s="1099" t="s">
        <v>1</v>
      </c>
      <c r="H2389" s="1100">
        <f>VLOOKUP($A2380,'Result Entry'!$B$9:$EQ$108,8,0)</f>
        <v>0</v>
      </c>
      <c r="I2389" s="1100"/>
      <c r="J2389" s="1100"/>
      <c r="K2389" s="1100"/>
      <c r="L2389" s="1100"/>
      <c r="M2389" s="1101"/>
      <c r="N2389" s="1059"/>
    </row>
    <row r="2390" spans="1:14" s="114" customFormat="1" ht="19.5" customHeight="1">
      <c r="A2390" s="392"/>
      <c r="B2390" s="393" t="s">
        <v>91</v>
      </c>
      <c r="C2390" s="1096" t="s">
        <v>63</v>
      </c>
      <c r="D2390" s="1097"/>
      <c r="E2390" s="1097"/>
      <c r="F2390" s="1098"/>
      <c r="G2390" s="1099" t="s">
        <v>1</v>
      </c>
      <c r="H2390" s="1102" t="str">
        <f>CONCATENATE('Result Entry'!$F$4,'Result Entry'!$I$4)</f>
        <v>2(A)</v>
      </c>
      <c r="I2390" s="1100"/>
      <c r="J2390" s="1100"/>
      <c r="K2390" s="1100"/>
      <c r="L2390" s="1100"/>
      <c r="M2390" s="1101"/>
      <c r="N2390" s="1059"/>
    </row>
    <row r="2391" spans="1:14" s="114" customFormat="1" ht="19.5" customHeight="1" thickBot="1">
      <c r="A2391" s="392"/>
      <c r="B2391" s="393" t="s">
        <v>91</v>
      </c>
      <c r="C2391" s="1103" t="s">
        <v>26</v>
      </c>
      <c r="D2391" s="1104"/>
      <c r="E2391" s="1104"/>
      <c r="F2391" s="1105"/>
      <c r="G2391" s="1106" t="s">
        <v>1</v>
      </c>
      <c r="H2391" s="1107">
        <f>VLOOKUP($A2380,'Result Entry'!$B$9:$EQ$108,9,0)</f>
        <v>0</v>
      </c>
      <c r="I2391" s="1107"/>
      <c r="J2391" s="1107"/>
      <c r="K2391" s="1107"/>
      <c r="L2391" s="1107"/>
      <c r="M2391" s="1108"/>
      <c r="N2391" s="1059"/>
    </row>
    <row r="2392" spans="1:14" s="114" customFormat="1" ht="37.5" customHeight="1">
      <c r="A2392" s="392"/>
      <c r="B2392" s="394" t="s">
        <v>91</v>
      </c>
      <c r="C2392" s="1005" t="s">
        <v>64</v>
      </c>
      <c r="D2392" s="1038"/>
      <c r="E2392" s="498" t="str">
        <f>'Result Entry'!$K$6</f>
        <v>First Test</v>
      </c>
      <c r="F2392" s="499" t="str">
        <f>'Result Entry'!$L$6</f>
        <v>Second Test</v>
      </c>
      <c r="G2392" s="499" t="str">
        <f>'Result Entry'!$M$6</f>
        <v>Third Test</v>
      </c>
      <c r="H2392" s="1083" t="s">
        <v>65</v>
      </c>
      <c r="I2392" s="1085" t="s">
        <v>183</v>
      </c>
      <c r="J2392" s="493" t="s">
        <v>32</v>
      </c>
      <c r="K2392" s="1039" t="s">
        <v>112</v>
      </c>
      <c r="L2392" s="1040"/>
      <c r="M2392" s="1084" t="s">
        <v>113</v>
      </c>
      <c r="N2392" s="1059"/>
    </row>
    <row r="2393" spans="1:14" s="114" customFormat="1" ht="22.5" customHeight="1" thickBot="1">
      <c r="A2393" s="392"/>
      <c r="B2393" s="394" t="s">
        <v>91</v>
      </c>
      <c r="C2393" s="1041" t="s">
        <v>66</v>
      </c>
      <c r="D2393" s="1042"/>
      <c r="E2393" s="504">
        <f>'Result Entry'!$K$7</f>
        <v>10</v>
      </c>
      <c r="F2393" s="505">
        <f>'Result Entry'!$L$7</f>
        <v>10</v>
      </c>
      <c r="G2393" s="545">
        <f>'Result Entry'!$M$7</f>
        <v>10</v>
      </c>
      <c r="H2393" s="506">
        <f>'Result Entry'!$R$7</f>
        <v>70</v>
      </c>
      <c r="I2393" s="507">
        <f>SUM(E2393:H2393)</f>
        <v>100</v>
      </c>
      <c r="J2393" s="508">
        <f>'Result Entry'!$V$7</f>
        <v>100</v>
      </c>
      <c r="K2393" s="1043">
        <f>I2393+J2393</f>
        <v>200</v>
      </c>
      <c r="L2393" s="1044"/>
      <c r="M2393" s="1086" t="s">
        <v>36</v>
      </c>
      <c r="N2393" s="1059"/>
    </row>
    <row r="2394" spans="1:14" s="114" customFormat="1" ht="22.5" customHeight="1">
      <c r="A2394" s="392"/>
      <c r="B2394" s="394" t="s">
        <v>91</v>
      </c>
      <c r="C2394" s="1045" t="str">
        <f>'Result Entry'!$K$3</f>
        <v>Hindi</v>
      </c>
      <c r="D2394" s="1046"/>
      <c r="E2394" s="500">
        <f>IF(OR(C2394="",$I2385="NSO"),"",VLOOKUP($A2380,'Result Entry'!$B$9:$EQ$108,10,0))</f>
        <v>0</v>
      </c>
      <c r="F2394" s="501">
        <f>IF(OR(C2394="",$I2385="NSO"),"",VLOOKUP($A2380,'Result Entry'!$B$9:$EQ$108,11,0))</f>
        <v>0</v>
      </c>
      <c r="G2394" s="544">
        <f>IF(OR(C2394="",$I2385="NSO"),"",VLOOKUP($A2380,'Result Entry'!$B$9:$EQ$108,12,0))</f>
        <v>0</v>
      </c>
      <c r="H2394" s="494">
        <f>IF(OR(C2394="",$I2385="NSO"),"",VLOOKUP($A2380,'Result Entry'!$B$9:$EQ$108,17,0))</f>
        <v>0</v>
      </c>
      <c r="I2394" s="395">
        <f t="shared" ref="I2394:I2398" si="183">SUM(E2394:H2394)</f>
        <v>0</v>
      </c>
      <c r="J2394" s="495">
        <f>IF(OR(C2394="",$I2385="NSO"),"",VLOOKUP($A2380,'Result Entry'!$B$9:$EQ$108,21,0))</f>
        <v>0</v>
      </c>
      <c r="K2394" s="1047">
        <f>SUM(I2394,J2394)</f>
        <v>0</v>
      </c>
      <c r="L2394" s="1048"/>
      <c r="M2394" s="396" t="str">
        <f>IF(OR(C2394="",$I2385="NSO"),"",VLOOKUP($A2380,'Result Entry'!$B$9:$EQ$108,24,0))</f>
        <v/>
      </c>
      <c r="N2394" s="1059"/>
    </row>
    <row r="2395" spans="1:14" s="114" customFormat="1" ht="22.5" customHeight="1">
      <c r="A2395" s="392"/>
      <c r="B2395" s="394" t="s">
        <v>91</v>
      </c>
      <c r="C2395" s="990" t="str">
        <f>'Result Entry'!$Z$3</f>
        <v>Mathematics</v>
      </c>
      <c r="D2395" s="1049"/>
      <c r="E2395" s="502">
        <f>IF(OR(C2395="",$I2385="NSO"),"",VLOOKUP($A2380,'Result Entry'!$B$9:$EQ$108,25,0))</f>
        <v>0</v>
      </c>
      <c r="F2395" s="503">
        <f>IF(OR(C2395="",$I2385="NSO"),"",VLOOKUP($A2380,'Result Entry'!$B$9:$EQ$108,26,0))</f>
        <v>0</v>
      </c>
      <c r="G2395" s="542">
        <f>IF(OR(C2395="",$I2385="NSO"),"",VLOOKUP($A2380,'Result Entry'!$B$9:$EQ$108,27,0))</f>
        <v>0</v>
      </c>
      <c r="H2395" s="494">
        <f>IF(OR(C2395="",$I2385="NSO"),"",VLOOKUP($A2380,'Result Entry'!$B$9:$EQ$108,32,0))</f>
        <v>0</v>
      </c>
      <c r="I2395" s="395">
        <f t="shared" si="183"/>
        <v>0</v>
      </c>
      <c r="J2395" s="495">
        <f>IF(OR(C2395="",$I2385="NSO"),"",VLOOKUP($A2380,'Result Entry'!$B$9:$EQ$108,36,0))</f>
        <v>0</v>
      </c>
      <c r="K2395" s="1050">
        <f t="shared" ref="K2395:K2400" si="184">SUM(I2395,J2395)</f>
        <v>0</v>
      </c>
      <c r="L2395" s="1051"/>
      <c r="M2395" s="396" t="str">
        <f>IF(OR(C2395="",$I2385="NSO"),"",VLOOKUP($A2380,'Result Entry'!$B$9:$EQ$108,39,0))</f>
        <v/>
      </c>
      <c r="N2395" s="1059"/>
    </row>
    <row r="2396" spans="1:14" s="114" customFormat="1" ht="22.5" customHeight="1" thickBot="1">
      <c r="A2396" s="392"/>
      <c r="B2396" s="394" t="s">
        <v>91</v>
      </c>
      <c r="C2396" s="1052" t="str">
        <f>'Result Entry'!$BD$3</f>
        <v>Env. Study</v>
      </c>
      <c r="D2396" s="1053"/>
      <c r="E2396" s="509">
        <f>IF(OR(C2396="",$I2385="NSO"),"",VLOOKUP($A2380,'Result Entry'!$B$9:$EQ$108,55,0))</f>
        <v>0</v>
      </c>
      <c r="F2396" s="510">
        <f>IF(OR(C2396="",$I2385="NSO"),"",VLOOKUP($A2380,'Result Entry'!$B$9:$EQ$108,56,0))</f>
        <v>0</v>
      </c>
      <c r="G2396" s="511">
        <f>IF(OR(C2396="",$I2385="NSO"),"",VLOOKUP($A2380,'Result Entry'!$B$9:$EQ$108,57,0))</f>
        <v>0</v>
      </c>
      <c r="H2396" s="512">
        <f>IF(OR(C2394="",$I2385="NSO"),"",VLOOKUP($A2380,'Result Entry'!$B$9:$EQ$108,62,0))</f>
        <v>0</v>
      </c>
      <c r="I2396" s="513">
        <f t="shared" si="183"/>
        <v>0</v>
      </c>
      <c r="J2396" s="514">
        <f>IF(OR(C2395="",$I2385="NSO"),"",VLOOKUP($A2380,'Result Entry'!$B$9:$EQ$108,66,0))</f>
        <v>0</v>
      </c>
      <c r="K2396" s="1054">
        <f t="shared" si="184"/>
        <v>0</v>
      </c>
      <c r="L2396" s="1055"/>
      <c r="M2396" s="515" t="str">
        <f>IF(OR(C2395="",$I2385="NSO"),"",VLOOKUP($A2380,'Result Entry'!$B$9:$EQ$108,69,0))</f>
        <v/>
      </c>
      <c r="N2396" s="1059"/>
    </row>
    <row r="2397" spans="1:14" s="114" customFormat="1" ht="22.5" customHeight="1">
      <c r="A2397" s="392"/>
      <c r="B2397" s="394" t="s">
        <v>91</v>
      </c>
      <c r="C2397" s="1016" t="s">
        <v>66</v>
      </c>
      <c r="D2397" s="1017"/>
      <c r="E2397" s="519">
        <f>'Result Entry'!$AO$7</f>
        <v>5</v>
      </c>
      <c r="F2397" s="520">
        <f>'Result Entry'!$AP$7</f>
        <v>5</v>
      </c>
      <c r="G2397" s="541">
        <f>'Result Entry'!$AQ$7</f>
        <v>5</v>
      </c>
      <c r="H2397" s="521">
        <f>'Result Entry'!$AV$7</f>
        <v>35</v>
      </c>
      <c r="I2397" s="522">
        <f t="shared" si="183"/>
        <v>50</v>
      </c>
      <c r="J2397" s="523">
        <f>'Result Entry'!$AZ$7</f>
        <v>50</v>
      </c>
      <c r="K2397" s="1018">
        <f t="shared" si="184"/>
        <v>100</v>
      </c>
      <c r="L2397" s="1019"/>
      <c r="M2397" s="1087" t="s">
        <v>36</v>
      </c>
      <c r="N2397" s="1059"/>
    </row>
    <row r="2398" spans="1:14" s="114" customFormat="1" ht="22.5" customHeight="1" thickBot="1">
      <c r="A2398" s="392"/>
      <c r="B2398" s="394" t="s">
        <v>91</v>
      </c>
      <c r="C2398" s="1012" t="str">
        <f>'Result Entry'!$AO$3</f>
        <v>English</v>
      </c>
      <c r="D2398" s="1013"/>
      <c r="E2398" s="517">
        <f>IF(OR(C2398="",$I2385="NSO"),"",VLOOKUP($A2380,'Result Entry'!$B$9:$EQ$108,40,0))</f>
        <v>0</v>
      </c>
      <c r="F2398" s="518">
        <f>IF(OR(C2398="",$I2385="NSO"),"",VLOOKUP($A2380,'Result Entry'!$B$9:$EQ$108,41,0))</f>
        <v>0</v>
      </c>
      <c r="G2398" s="546">
        <f>IF(OR(C2398="",$I2385="NSO"),"",VLOOKUP($A2380,'Result Entry'!$B$9:$EQ$108,42,0))</f>
        <v>0</v>
      </c>
      <c r="H2398" s="401">
        <f>IF(OR(C2398="",$I2385="NSO"),"",VLOOKUP($A2380,'Result Entry'!$B$9:$EQ$108,47,0))</f>
        <v>0</v>
      </c>
      <c r="I2398" s="496">
        <f t="shared" si="183"/>
        <v>0</v>
      </c>
      <c r="J2398" s="497">
        <f>IF(OR(C2398="",$I2385="NSO"),"",VLOOKUP($A2380,'Result Entry'!$B$9:$EQ$108,51,0))</f>
        <v>0</v>
      </c>
      <c r="K2398" s="1014">
        <f t="shared" si="184"/>
        <v>0</v>
      </c>
      <c r="L2398" s="1015"/>
      <c r="M2398" s="516" t="str">
        <f>IF(OR(C2398="",$I2385="NSO"),"",VLOOKUP($A2380,'Result Entry'!$B$9:$EQ$108,54,0))</f>
        <v/>
      </c>
      <c r="N2398" s="1059"/>
    </row>
    <row r="2399" spans="1:14" s="114" customFormat="1" ht="22.5" customHeight="1">
      <c r="A2399" s="392"/>
      <c r="B2399" s="394" t="s">
        <v>91</v>
      </c>
      <c r="C2399" s="1016" t="s">
        <v>66</v>
      </c>
      <c r="D2399" s="1017"/>
      <c r="E2399" s="519">
        <f>'Result Entry'!$BS$7</f>
        <v>10</v>
      </c>
      <c r="F2399" s="520">
        <f>'Result Entry'!$BT$7</f>
        <v>10</v>
      </c>
      <c r="G2399" s="541">
        <f>'Result Entry'!$BU$7</f>
        <v>10</v>
      </c>
      <c r="H2399" s="521">
        <f>'Result Entry'!$BZ$7</f>
        <v>70</v>
      </c>
      <c r="I2399" s="522">
        <f>SUM(E2399:H2399)</f>
        <v>100</v>
      </c>
      <c r="J2399" s="523">
        <f>'Result Entry'!$CD$7</f>
        <v>100</v>
      </c>
      <c r="K2399" s="1018">
        <f t="shared" si="184"/>
        <v>200</v>
      </c>
      <c r="L2399" s="1019"/>
      <c r="M2399" s="1087" t="s">
        <v>36</v>
      </c>
      <c r="N2399" s="1059"/>
    </row>
    <row r="2400" spans="1:14" s="114" customFormat="1" ht="22.5" customHeight="1" thickBot="1">
      <c r="A2400" s="392"/>
      <c r="B2400" s="394" t="s">
        <v>91</v>
      </c>
      <c r="C2400" s="1012" t="str">
        <f>'Result Entry'!$BS$3</f>
        <v>Sanskrit/Urdu</v>
      </c>
      <c r="D2400" s="1013"/>
      <c r="E2400" s="517">
        <f>IF(OR(C2400="",$I2385="NSO"),"",VLOOKUP($A2380,'Result Entry'!$B$9:$EQ$108,70,0))</f>
        <v>0</v>
      </c>
      <c r="F2400" s="518">
        <f>IF(OR(C2400="",$I2385="NSO"),"",VLOOKUP($A2380,'Result Entry'!$B$9:$EQ$108,71,0))</f>
        <v>0</v>
      </c>
      <c r="G2400" s="546">
        <f>IF(OR(C2400="",$I2385="NSO"),"",VLOOKUP($A2380,'Result Entry'!$B$9:$EQ$108,72,0))</f>
        <v>0</v>
      </c>
      <c r="H2400" s="401">
        <f>IF(OR(C2400="",$I2385="NSO"),"",VLOOKUP($A2380,'Result Entry'!$B$9:$EQ$108,77,0))</f>
        <v>0</v>
      </c>
      <c r="I2400" s="496">
        <f t="shared" ref="I2400" si="185">SUM(E2400:H2400)</f>
        <v>0</v>
      </c>
      <c r="J2400" s="497">
        <f>IF(OR(C2400="",$I2385="NSO"),"",VLOOKUP($A2380,'Result Entry'!$B$9:$EQ$108,81,0))</f>
        <v>0</v>
      </c>
      <c r="K2400" s="1014">
        <f t="shared" si="184"/>
        <v>0</v>
      </c>
      <c r="L2400" s="1015"/>
      <c r="M2400" s="516" t="str">
        <f>IF(OR(C2400="",$I2385="NSO"),"",VLOOKUP($A2380,'Result Entry'!$B$9:$EQ$108,84,0))</f>
        <v/>
      </c>
      <c r="N2400" s="1059"/>
    </row>
    <row r="2401" spans="1:14" s="114" customFormat="1" ht="14.25" customHeight="1" thickBot="1">
      <c r="A2401" s="392"/>
      <c r="B2401" s="394" t="s">
        <v>91</v>
      </c>
      <c r="C2401" s="1020"/>
      <c r="D2401" s="1021"/>
      <c r="E2401" s="1021"/>
      <c r="F2401" s="1021"/>
      <c r="G2401" s="1021"/>
      <c r="H2401" s="1021"/>
      <c r="I2401" s="1021"/>
      <c r="J2401" s="1021"/>
      <c r="K2401" s="1021"/>
      <c r="L2401" s="1021"/>
      <c r="M2401" s="1022"/>
      <c r="N2401" s="1059"/>
    </row>
    <row r="2402" spans="1:14" s="114" customFormat="1" ht="39" customHeight="1">
      <c r="A2402" s="392"/>
      <c r="B2402" s="394" t="s">
        <v>91</v>
      </c>
      <c r="C2402" s="1023" t="s">
        <v>114</v>
      </c>
      <c r="D2402" s="1024"/>
      <c r="E2402" s="1025"/>
      <c r="F2402" s="1029" t="s">
        <v>115</v>
      </c>
      <c r="G2402" s="1029"/>
      <c r="H2402" s="1030" t="s">
        <v>116</v>
      </c>
      <c r="I2402" s="1031"/>
      <c r="J2402" s="397" t="s">
        <v>51</v>
      </c>
      <c r="K2402" s="524" t="s">
        <v>117</v>
      </c>
      <c r="L2402" s="543" t="s">
        <v>49</v>
      </c>
      <c r="M2402" s="1089" t="s">
        <v>53</v>
      </c>
      <c r="N2402" s="1059"/>
    </row>
    <row r="2403" spans="1:14" s="114" customFormat="1" ht="18.75" customHeight="1" thickBot="1">
      <c r="A2403" s="392"/>
      <c r="B2403" s="394" t="s">
        <v>91</v>
      </c>
      <c r="C2403" s="1026"/>
      <c r="D2403" s="1027"/>
      <c r="E2403" s="1028"/>
      <c r="F2403" s="1109">
        <f>IF(OR($I2385="",$I2385="NSO"),"",VLOOKUP($A2380,'Result Entry'!$B$9:$EQ$108,120,0))</f>
        <v>900</v>
      </c>
      <c r="G2403" s="1110"/>
      <c r="H2403" s="1109">
        <f>IF(OR($I2385="",$I2385="NSO"),"",VLOOKUP($A2380,'Result Entry'!$B$9:$EQ$108,121,0))</f>
        <v>0</v>
      </c>
      <c r="I2403" s="1110"/>
      <c r="J2403" s="1111">
        <f>IF(OR($I2385="",$I2385="NSO"),"",VLOOKUP($A2380,'Result Entry'!$B$9:$EQ$108,122,0))</f>
        <v>0</v>
      </c>
      <c r="K2403" s="1112" t="str">
        <f>IF(OR($I2385="",$I2385="NSO"),"",VLOOKUP($A2380,'Result Entry'!$B$9:$EQ$108,123,0))</f>
        <v/>
      </c>
      <c r="L2403" s="1088" t="str">
        <f>IF(OR($I2385="",$I2385="NSO"),"",VLOOKUP($A2380,'Result Entry'!$B$9:$EQ$108,124,0))</f>
        <v/>
      </c>
      <c r="M2403" s="1113" t="str">
        <f>IF(OR($I2385="",$I2385="NSO"),"",VLOOKUP($A2380,'Result Entry'!$B$9:$EQ$108,126,0))</f>
        <v/>
      </c>
      <c r="N2403" s="1059"/>
    </row>
    <row r="2404" spans="1:14" s="114" customFormat="1" ht="18.75" customHeight="1" thickBot="1">
      <c r="A2404" s="392"/>
      <c r="B2404" s="393" t="s">
        <v>91</v>
      </c>
      <c r="C2404" s="1032"/>
      <c r="D2404" s="1033"/>
      <c r="E2404" s="1033"/>
      <c r="F2404" s="1033"/>
      <c r="G2404" s="1033"/>
      <c r="H2404" s="1034"/>
      <c r="I2404" s="1150" t="s">
        <v>71</v>
      </c>
      <c r="J2404" s="1151"/>
      <c r="K2404" s="1152">
        <f>IF(OR($I2385="",$I2385="NSO"),"",VLOOKUP($A2380,'Result Entry'!$B$9:$EQ$108,117,0))</f>
        <v>0</v>
      </c>
      <c r="L2404" s="1153" t="s">
        <v>90</v>
      </c>
      <c r="M2404" s="1154"/>
      <c r="N2404" s="1059"/>
    </row>
    <row r="2405" spans="1:14" s="114" customFormat="1" ht="18.75" customHeight="1" thickBot="1">
      <c r="A2405" s="392"/>
      <c r="B2405" s="393" t="s">
        <v>91</v>
      </c>
      <c r="C2405" s="1035" t="s">
        <v>70</v>
      </c>
      <c r="D2405" s="1036"/>
      <c r="E2405" s="1036"/>
      <c r="F2405" s="1036"/>
      <c r="G2405" s="1036"/>
      <c r="H2405" s="1037"/>
      <c r="I2405" s="1155" t="s">
        <v>72</v>
      </c>
      <c r="J2405" s="1156"/>
      <c r="K2405" s="1157">
        <f>IF(OR($I2385="",$I2385="NSO"),"",VLOOKUP($A2380,'Result Entry'!$B$9:$EQ$108,118,0))</f>
        <v>0</v>
      </c>
      <c r="L2405" s="1158" t="str">
        <f>IF(OR($I2385="",$I2385="NSO"),"",VLOOKUP($A2380,'Result Entry'!$B$9:$EQ$108,119,0))</f>
        <v/>
      </c>
      <c r="M2405" s="1159"/>
      <c r="N2405" s="1059"/>
    </row>
    <row r="2406" spans="1:14" s="114" customFormat="1" ht="18.75" customHeight="1" thickBot="1">
      <c r="A2406" s="392"/>
      <c r="B2406" s="393" t="s">
        <v>91</v>
      </c>
      <c r="C2406" s="981" t="s">
        <v>64</v>
      </c>
      <c r="D2406" s="982"/>
      <c r="E2406" s="983"/>
      <c r="F2406" s="984" t="s">
        <v>67</v>
      </c>
      <c r="G2406" s="985"/>
      <c r="H2406" s="398" t="s">
        <v>57</v>
      </c>
      <c r="I2406" s="986" t="s">
        <v>73</v>
      </c>
      <c r="J2406" s="987"/>
      <c r="K2406" s="988">
        <f>IF(OR($I2385="",$I2385="NSO"),"",VLOOKUP($A2380,'Result Entry'!$B$9:$EQ$108,127,0))</f>
        <v>0</v>
      </c>
      <c r="L2406" s="988"/>
      <c r="M2406" s="989"/>
      <c r="N2406" s="1059"/>
    </row>
    <row r="2407" spans="1:14" s="114" customFormat="1" ht="18.75" customHeight="1">
      <c r="A2407" s="392"/>
      <c r="B2407" s="393" t="s">
        <v>91</v>
      </c>
      <c r="C2407" s="1096" t="str">
        <f>'Result Entry'!$CH$3</f>
        <v>WORK EXP.</v>
      </c>
      <c r="D2407" s="1097"/>
      <c r="E2407" s="1125"/>
      <c r="F2407" s="1115" t="str">
        <f>IF(OR(C2407="",$I2385="NSO"),"",VLOOKUP($A2380,'Result Entry'!$B$9:$EQ$108,134,0))</f>
        <v>0/100</v>
      </c>
      <c r="G2407" s="1125"/>
      <c r="H2407" s="1126" t="str">
        <f>IF(OR(C2407="",$I2385="NSO"),"",VLOOKUP($A2380,'Result Entry'!$B$9:$EQ$108,92,0))</f>
        <v/>
      </c>
      <c r="I2407" s="991" t="s">
        <v>93</v>
      </c>
      <c r="J2407" s="992"/>
      <c r="K2407" s="993">
        <f>'Result Entry'!$U$2</f>
        <v>45070</v>
      </c>
      <c r="L2407" s="994"/>
      <c r="M2407" s="995"/>
      <c r="N2407" s="1059"/>
    </row>
    <row r="2408" spans="1:14" s="114" customFormat="1" ht="18.75" customHeight="1">
      <c r="A2408" s="392"/>
      <c r="B2408" s="393" t="s">
        <v>91</v>
      </c>
      <c r="C2408" s="1096" t="str">
        <f>'Result Entry'!$CP$3</f>
        <v>ART EDU.</v>
      </c>
      <c r="D2408" s="1097"/>
      <c r="E2408" s="1125"/>
      <c r="F2408" s="1115" t="str">
        <f>IF(OR(C2408="",$I2385="NSO"),"",VLOOKUP($A2380,'Result Entry'!$B$9:$EQ$108,138,0))</f>
        <v>0/100</v>
      </c>
      <c r="G2408" s="1125"/>
      <c r="H2408" s="1127" t="str">
        <f>IF(OR(C2408="",$I2385="NSO"),"",VLOOKUP($A2380,'Result Entry'!$B$9:$EQ$108,100,0))</f>
        <v/>
      </c>
      <c r="I2408" s="996"/>
      <c r="J2408" s="997"/>
      <c r="K2408" s="997"/>
      <c r="L2408" s="997"/>
      <c r="M2408" s="998"/>
      <c r="N2408" s="1059"/>
    </row>
    <row r="2409" spans="1:14" s="114" customFormat="1" ht="18.75" customHeight="1">
      <c r="A2409" s="392"/>
      <c r="B2409" s="393"/>
      <c r="C2409" s="1096" t="str">
        <f>'Result Entry'!$CX$3</f>
        <v>H&amp;P. EDU.</v>
      </c>
      <c r="D2409" s="1097"/>
      <c r="E2409" s="1125"/>
      <c r="F2409" s="1115" t="str">
        <f>IF(OR(C2409="",$I2385="NSO"),"",VLOOKUP($A2380,'Result Entry'!$B$9:$EQ$108,142,0))</f>
        <v>0/100</v>
      </c>
      <c r="G2409" s="1125"/>
      <c r="H2409" s="1127" t="str">
        <f>IF(OR(C2409="",$I2385="NSO"),"",VLOOKUP($A2380,'Result Entry'!$B$9:$EQ$108,108,0))</f>
        <v/>
      </c>
      <c r="I2409" s="999"/>
      <c r="J2409" s="1000"/>
      <c r="K2409" s="1000"/>
      <c r="L2409" s="1000"/>
      <c r="M2409" s="1001"/>
      <c r="N2409" s="1059"/>
    </row>
    <row r="2410" spans="1:14" s="114" customFormat="1" ht="23.25" customHeight="1" thickBot="1">
      <c r="A2410" s="392"/>
      <c r="B2410" s="393" t="s">
        <v>91</v>
      </c>
      <c r="C2410" s="1128">
        <f>'Result Entry'!$DF$3</f>
        <v>0</v>
      </c>
      <c r="D2410" s="1129"/>
      <c r="E2410" s="1130"/>
      <c r="F2410" s="1115" t="str">
        <f>IF(OR(C2410="",$I2385="NSO"),"",VLOOKUP($A2380,'Result Entry'!$B$9:$EQ$108,146,0))</f>
        <v>0/0</v>
      </c>
      <c r="G2410" s="1125"/>
      <c r="H2410" s="1131" t="str">
        <f>IF(OR(C2410="",$I2385="NSO"),"",VLOOKUP($A2380,'Result Entry'!$B$9:$EQ$108,116,0))</f>
        <v/>
      </c>
      <c r="I2410" s="1135" t="s">
        <v>86</v>
      </c>
      <c r="J2410" s="1136"/>
      <c r="K2410" s="1137"/>
      <c r="L2410" s="1138"/>
      <c r="M2410" s="1139"/>
      <c r="N2410" s="1059"/>
    </row>
    <row r="2411" spans="1:14" s="114" customFormat="1" ht="23.25" customHeight="1">
      <c r="A2411" s="392"/>
      <c r="B2411" s="393" t="s">
        <v>91</v>
      </c>
      <c r="C2411" s="1005" t="s">
        <v>74</v>
      </c>
      <c r="D2411" s="1006"/>
      <c r="E2411" s="1006"/>
      <c r="F2411" s="1006"/>
      <c r="G2411" s="1006"/>
      <c r="H2411" s="1007"/>
      <c r="I2411" s="1143" t="s">
        <v>184</v>
      </c>
      <c r="J2411" s="1144"/>
      <c r="K2411" s="1140"/>
      <c r="L2411" s="1141"/>
      <c r="M2411" s="1142"/>
      <c r="N2411" s="1059"/>
    </row>
    <row r="2412" spans="1:14" s="114" customFormat="1" ht="23.25" customHeight="1">
      <c r="A2412" s="392"/>
      <c r="B2412" s="393" t="s">
        <v>91</v>
      </c>
      <c r="C2412" s="399" t="s">
        <v>37</v>
      </c>
      <c r="D2412" s="1008" t="s">
        <v>80</v>
      </c>
      <c r="E2412" s="1009"/>
      <c r="F2412" s="1008" t="s">
        <v>81</v>
      </c>
      <c r="G2412" s="1010"/>
      <c r="H2412" s="1011"/>
      <c r="I2412" s="1145" t="s">
        <v>185</v>
      </c>
      <c r="J2412" s="1146"/>
      <c r="K2412" s="1002"/>
      <c r="L2412" s="1003"/>
      <c r="M2412" s="1004"/>
      <c r="N2412" s="1059"/>
    </row>
    <row r="2413" spans="1:14" s="114" customFormat="1" ht="18.75" customHeight="1">
      <c r="A2413" s="392"/>
      <c r="B2413" s="393" t="s">
        <v>91</v>
      </c>
      <c r="C2413" s="1114" t="s">
        <v>75</v>
      </c>
      <c r="D2413" s="1115" t="s">
        <v>164</v>
      </c>
      <c r="E2413" s="1116"/>
      <c r="F2413" s="1115" t="s">
        <v>82</v>
      </c>
      <c r="G2413" s="1117"/>
      <c r="H2413" s="1118"/>
      <c r="I2413" s="971" t="s">
        <v>87</v>
      </c>
      <c r="J2413" s="972"/>
      <c r="K2413" s="972"/>
      <c r="L2413" s="972"/>
      <c r="M2413" s="973"/>
      <c r="N2413" s="1059"/>
    </row>
    <row r="2414" spans="1:14" s="114" customFormat="1" ht="18.75" customHeight="1">
      <c r="A2414" s="392"/>
      <c r="B2414" s="393" t="s">
        <v>91</v>
      </c>
      <c r="C2414" s="1119" t="s">
        <v>76</v>
      </c>
      <c r="D2414" s="1115" t="s">
        <v>165</v>
      </c>
      <c r="E2414" s="1116"/>
      <c r="F2414" s="1115" t="s">
        <v>83</v>
      </c>
      <c r="G2414" s="1117"/>
      <c r="H2414" s="1118"/>
      <c r="I2414" s="974"/>
      <c r="J2414" s="975"/>
      <c r="K2414" s="975"/>
      <c r="L2414" s="975"/>
      <c r="M2414" s="976"/>
      <c r="N2414" s="1059"/>
    </row>
    <row r="2415" spans="1:14" s="114" customFormat="1" ht="18.75" customHeight="1">
      <c r="A2415" s="392"/>
      <c r="B2415" s="393" t="s">
        <v>91</v>
      </c>
      <c r="C2415" s="1119" t="s">
        <v>78</v>
      </c>
      <c r="D2415" s="1115" t="s">
        <v>166</v>
      </c>
      <c r="E2415" s="1116"/>
      <c r="F2415" s="1115" t="s">
        <v>84</v>
      </c>
      <c r="G2415" s="1117"/>
      <c r="H2415" s="1118"/>
      <c r="I2415" s="974"/>
      <c r="J2415" s="975"/>
      <c r="K2415" s="975"/>
      <c r="L2415" s="975"/>
      <c r="M2415" s="976"/>
      <c r="N2415" s="1059"/>
    </row>
    <row r="2416" spans="1:14" s="114" customFormat="1" ht="18.75" customHeight="1">
      <c r="A2416" s="392"/>
      <c r="B2416" s="393" t="s">
        <v>91</v>
      </c>
      <c r="C2416" s="1119" t="s">
        <v>77</v>
      </c>
      <c r="D2416" s="1115" t="s">
        <v>167</v>
      </c>
      <c r="E2416" s="1116"/>
      <c r="F2416" s="1115" t="s">
        <v>169</v>
      </c>
      <c r="G2416" s="1117"/>
      <c r="H2416" s="1118"/>
      <c r="I2416" s="977"/>
      <c r="J2416" s="978"/>
      <c r="K2416" s="978"/>
      <c r="L2416" s="978"/>
      <c r="M2416" s="979"/>
      <c r="N2416" s="1059"/>
    </row>
    <row r="2417" spans="1:14" s="114" customFormat="1" ht="18.75" customHeight="1" thickBot="1">
      <c r="A2417" s="392"/>
      <c r="B2417" s="400" t="s">
        <v>91</v>
      </c>
      <c r="C2417" s="1120" t="s">
        <v>79</v>
      </c>
      <c r="D2417" s="1121" t="s">
        <v>168</v>
      </c>
      <c r="E2417" s="1122"/>
      <c r="F2417" s="1121" t="s">
        <v>85</v>
      </c>
      <c r="G2417" s="1123"/>
      <c r="H2417" s="1124"/>
      <c r="I2417" s="1132" t="s">
        <v>118</v>
      </c>
      <c r="J2417" s="1133"/>
      <c r="K2417" s="1133"/>
      <c r="L2417" s="1133"/>
      <c r="M2417" s="1134"/>
      <c r="N2417" s="1059"/>
    </row>
    <row r="2418" spans="1:14" s="114" customFormat="1" ht="11.25" customHeight="1" thickBot="1">
      <c r="A2418" s="980"/>
      <c r="B2418" s="980"/>
      <c r="C2418" s="980"/>
      <c r="D2418" s="980"/>
      <c r="E2418" s="980"/>
      <c r="F2418" s="980"/>
      <c r="G2418" s="980"/>
      <c r="H2418" s="980"/>
      <c r="I2418" s="980"/>
      <c r="J2418" s="980"/>
      <c r="K2418" s="980"/>
      <c r="L2418" s="980"/>
      <c r="M2418" s="980"/>
      <c r="N2418" s="1059"/>
    </row>
    <row r="2419" spans="1:14" s="391" customFormat="1" ht="25.5" customHeight="1" thickBot="1">
      <c r="A2419" s="403">
        <f>A2380+1</f>
        <v>63</v>
      </c>
      <c r="B2419" s="1056" t="str">
        <f>B2380</f>
        <v>Department Of Sanskrit Education, Rajasthan</v>
      </c>
      <c r="C2419" s="1057"/>
      <c r="D2419" s="1057"/>
      <c r="E2419" s="1057"/>
      <c r="F2419" s="1057"/>
      <c r="G2419" s="1057"/>
      <c r="H2419" s="1057"/>
      <c r="I2419" s="1057"/>
      <c r="J2419" s="1057"/>
      <c r="K2419" s="1057"/>
      <c r="L2419" s="1057"/>
      <c r="M2419" s="1058"/>
      <c r="N2419" s="1059"/>
    </row>
    <row r="2420" spans="1:14" ht="60" customHeight="1">
      <c r="A2420" s="15"/>
      <c r="B2420" s="1060">
        <f>IF(I2424&gt;0,CONCATENATE(C2424,I2424),0)</f>
        <v>0</v>
      </c>
      <c r="C2420" s="1062"/>
      <c r="D2420" s="1064" t="str">
        <f>Master!$E$8</f>
        <v>Govt.Sr.Sec.Sch. Raimalwada</v>
      </c>
      <c r="E2420" s="1065"/>
      <c r="F2420" s="1065"/>
      <c r="G2420" s="1065"/>
      <c r="H2420" s="1065"/>
      <c r="I2420" s="1065"/>
      <c r="J2420" s="1065"/>
      <c r="K2420" s="1065"/>
      <c r="L2420" s="1065"/>
      <c r="M2420" s="1066"/>
      <c r="N2420" s="1059"/>
    </row>
    <row r="2421" spans="1:14" ht="35.25" customHeight="1" thickBot="1">
      <c r="A2421" s="15"/>
      <c r="B2421" s="1061"/>
      <c r="C2421" s="1063"/>
      <c r="D2421" s="1067" t="str">
        <f>Master!$E$11</f>
        <v>P.S.-Bapini (Jodhpur)</v>
      </c>
      <c r="E2421" s="1067"/>
      <c r="F2421" s="1067"/>
      <c r="G2421" s="1067"/>
      <c r="H2421" s="1067"/>
      <c r="I2421" s="1067"/>
      <c r="J2421" s="1067"/>
      <c r="K2421" s="1067"/>
      <c r="L2421" s="1067"/>
      <c r="M2421" s="1068"/>
      <c r="N2421" s="1059"/>
    </row>
    <row r="2422" spans="1:14" ht="31.5" customHeight="1">
      <c r="A2422" s="15"/>
      <c r="B2422" s="402"/>
      <c r="C2422" s="1069" t="s">
        <v>60</v>
      </c>
      <c r="D2422" s="1070"/>
      <c r="E2422" s="1070"/>
      <c r="F2422" s="1070"/>
      <c r="G2422" s="1070"/>
      <c r="H2422" s="1070"/>
      <c r="I2422" s="1071"/>
      <c r="J2422" s="1072" t="s">
        <v>88</v>
      </c>
      <c r="K2422" s="1072"/>
      <c r="L2422" s="1073">
        <f>Master!$E$14</f>
        <v>810000000</v>
      </c>
      <c r="M2422" s="1074"/>
      <c r="N2422" s="1059"/>
    </row>
    <row r="2423" spans="1:14" ht="18" customHeight="1" thickBot="1">
      <c r="A2423" s="15"/>
      <c r="B2423" s="188"/>
      <c r="C2423" s="1069"/>
      <c r="D2423" s="1070"/>
      <c r="E2423" s="1070"/>
      <c r="F2423" s="1070"/>
      <c r="G2423" s="1070"/>
      <c r="H2423" s="1070"/>
      <c r="I2423" s="1071"/>
      <c r="J2423" s="1075" t="s">
        <v>61</v>
      </c>
      <c r="K2423" s="1076"/>
      <c r="L2423" s="1079" t="str">
        <f>Master!$E$6</f>
        <v>2022-23</v>
      </c>
      <c r="M2423" s="1080"/>
      <c r="N2423" s="1059"/>
    </row>
    <row r="2424" spans="1:14" ht="20.25" customHeight="1" thickBot="1">
      <c r="A2424" s="15"/>
      <c r="B2424" s="188"/>
      <c r="C2424" s="1160" t="s">
        <v>119</v>
      </c>
      <c r="D2424" s="1161"/>
      <c r="E2424" s="1161"/>
      <c r="F2424" s="1161"/>
      <c r="G2424" s="1161"/>
      <c r="H2424" s="1161"/>
      <c r="I2424" s="1162">
        <f>VLOOKUP($A2419,'Result Entry'!$B$9:$F$108,5,0)</f>
        <v>0</v>
      </c>
      <c r="J2424" s="1077"/>
      <c r="K2424" s="1078"/>
      <c r="L2424" s="1081"/>
      <c r="M2424" s="1082"/>
      <c r="N2424" s="1059"/>
    </row>
    <row r="2425" spans="1:14" s="114" customFormat="1" ht="19.5" customHeight="1">
      <c r="A2425" s="392"/>
      <c r="B2425" s="393" t="s">
        <v>91</v>
      </c>
      <c r="C2425" s="1090" t="s">
        <v>21</v>
      </c>
      <c r="D2425" s="1091"/>
      <c r="E2425" s="1091"/>
      <c r="F2425" s="1092"/>
      <c r="G2425" s="1093" t="s">
        <v>1</v>
      </c>
      <c r="H2425" s="1094">
        <f>VLOOKUP($A2419,'Result Entry'!$B$9:$EQ$108,3,0)</f>
        <v>0</v>
      </c>
      <c r="I2425" s="1094"/>
      <c r="J2425" s="1094"/>
      <c r="K2425" s="1094"/>
      <c r="L2425" s="1094"/>
      <c r="M2425" s="1095"/>
      <c r="N2425" s="1059"/>
    </row>
    <row r="2426" spans="1:14" s="114" customFormat="1" ht="19.5" customHeight="1">
      <c r="A2426" s="392"/>
      <c r="B2426" s="393" t="s">
        <v>91</v>
      </c>
      <c r="C2426" s="1096" t="s">
        <v>23</v>
      </c>
      <c r="D2426" s="1097"/>
      <c r="E2426" s="1097"/>
      <c r="F2426" s="1098"/>
      <c r="G2426" s="1099" t="s">
        <v>1</v>
      </c>
      <c r="H2426" s="1100">
        <f>VLOOKUP($A2419,'Result Entry'!$B$9:$EQ$108,6,0)</f>
        <v>0</v>
      </c>
      <c r="I2426" s="1100"/>
      <c r="J2426" s="1100"/>
      <c r="K2426" s="1100"/>
      <c r="L2426" s="1100"/>
      <c r="M2426" s="1101"/>
      <c r="N2426" s="1059"/>
    </row>
    <row r="2427" spans="1:14" s="114" customFormat="1" ht="19.5" customHeight="1">
      <c r="A2427" s="392"/>
      <c r="B2427" s="393" t="s">
        <v>91</v>
      </c>
      <c r="C2427" s="1096" t="s">
        <v>24</v>
      </c>
      <c r="D2427" s="1097"/>
      <c r="E2427" s="1097"/>
      <c r="F2427" s="1098"/>
      <c r="G2427" s="1099" t="s">
        <v>1</v>
      </c>
      <c r="H2427" s="1100">
        <f>VLOOKUP($A2419,'Result Entry'!$B$9:$EQ$108,7,0)</f>
        <v>0</v>
      </c>
      <c r="I2427" s="1100"/>
      <c r="J2427" s="1100"/>
      <c r="K2427" s="1100"/>
      <c r="L2427" s="1100"/>
      <c r="M2427" s="1101"/>
      <c r="N2427" s="1059"/>
    </row>
    <row r="2428" spans="1:14" s="114" customFormat="1" ht="19.5" customHeight="1">
      <c r="A2428" s="392"/>
      <c r="B2428" s="393" t="s">
        <v>91</v>
      </c>
      <c r="C2428" s="1096" t="s">
        <v>62</v>
      </c>
      <c r="D2428" s="1097"/>
      <c r="E2428" s="1097"/>
      <c r="F2428" s="1098"/>
      <c r="G2428" s="1099" t="s">
        <v>1</v>
      </c>
      <c r="H2428" s="1100">
        <f>VLOOKUP($A2419,'Result Entry'!$B$9:$EQ$108,8,0)</f>
        <v>0</v>
      </c>
      <c r="I2428" s="1100"/>
      <c r="J2428" s="1100"/>
      <c r="K2428" s="1100"/>
      <c r="L2428" s="1100"/>
      <c r="M2428" s="1101"/>
      <c r="N2428" s="1059"/>
    </row>
    <row r="2429" spans="1:14" s="114" customFormat="1" ht="19.5" customHeight="1">
      <c r="A2429" s="392"/>
      <c r="B2429" s="393" t="s">
        <v>91</v>
      </c>
      <c r="C2429" s="1096" t="s">
        <v>63</v>
      </c>
      <c r="D2429" s="1097"/>
      <c r="E2429" s="1097"/>
      <c r="F2429" s="1098"/>
      <c r="G2429" s="1099" t="s">
        <v>1</v>
      </c>
      <c r="H2429" s="1102" t="str">
        <f>CONCATENATE('Result Entry'!$F$4,'Result Entry'!$I$4)</f>
        <v>2(A)</v>
      </c>
      <c r="I2429" s="1100"/>
      <c r="J2429" s="1100"/>
      <c r="K2429" s="1100"/>
      <c r="L2429" s="1100"/>
      <c r="M2429" s="1101"/>
      <c r="N2429" s="1059"/>
    </row>
    <row r="2430" spans="1:14" s="114" customFormat="1" ht="19.5" customHeight="1" thickBot="1">
      <c r="A2430" s="392"/>
      <c r="B2430" s="393" t="s">
        <v>91</v>
      </c>
      <c r="C2430" s="1103" t="s">
        <v>26</v>
      </c>
      <c r="D2430" s="1104"/>
      <c r="E2430" s="1104"/>
      <c r="F2430" s="1105"/>
      <c r="G2430" s="1106" t="s">
        <v>1</v>
      </c>
      <c r="H2430" s="1107">
        <f>VLOOKUP($A2419,'Result Entry'!$B$9:$EQ$108,9,0)</f>
        <v>0</v>
      </c>
      <c r="I2430" s="1107"/>
      <c r="J2430" s="1107"/>
      <c r="K2430" s="1107"/>
      <c r="L2430" s="1107"/>
      <c r="M2430" s="1108"/>
      <c r="N2430" s="1059"/>
    </row>
    <row r="2431" spans="1:14" s="114" customFormat="1" ht="37.5" customHeight="1">
      <c r="A2431" s="392"/>
      <c r="B2431" s="394" t="s">
        <v>91</v>
      </c>
      <c r="C2431" s="1005" t="s">
        <v>64</v>
      </c>
      <c r="D2431" s="1038"/>
      <c r="E2431" s="498" t="str">
        <f>'Result Entry'!$K$6</f>
        <v>First Test</v>
      </c>
      <c r="F2431" s="499" t="str">
        <f>'Result Entry'!$L$6</f>
        <v>Second Test</v>
      </c>
      <c r="G2431" s="499" t="str">
        <f>'Result Entry'!$M$6</f>
        <v>Third Test</v>
      </c>
      <c r="H2431" s="1083" t="s">
        <v>65</v>
      </c>
      <c r="I2431" s="1085" t="s">
        <v>183</v>
      </c>
      <c r="J2431" s="493" t="s">
        <v>32</v>
      </c>
      <c r="K2431" s="1039" t="s">
        <v>112</v>
      </c>
      <c r="L2431" s="1040"/>
      <c r="M2431" s="1084" t="s">
        <v>113</v>
      </c>
      <c r="N2431" s="1059"/>
    </row>
    <row r="2432" spans="1:14" s="114" customFormat="1" ht="22.5" customHeight="1" thickBot="1">
      <c r="A2432" s="392"/>
      <c r="B2432" s="394" t="s">
        <v>91</v>
      </c>
      <c r="C2432" s="1041" t="s">
        <v>66</v>
      </c>
      <c r="D2432" s="1042"/>
      <c r="E2432" s="504">
        <f>'Result Entry'!$K$7</f>
        <v>10</v>
      </c>
      <c r="F2432" s="505">
        <f>'Result Entry'!$L$7</f>
        <v>10</v>
      </c>
      <c r="G2432" s="545">
        <f>'Result Entry'!$M$7</f>
        <v>10</v>
      </c>
      <c r="H2432" s="506">
        <f>'Result Entry'!$R$7</f>
        <v>70</v>
      </c>
      <c r="I2432" s="507">
        <f>SUM(E2432:H2432)</f>
        <v>100</v>
      </c>
      <c r="J2432" s="508">
        <f>'Result Entry'!$V$7</f>
        <v>100</v>
      </c>
      <c r="K2432" s="1043">
        <f>I2432+J2432</f>
        <v>200</v>
      </c>
      <c r="L2432" s="1044"/>
      <c r="M2432" s="1086" t="s">
        <v>36</v>
      </c>
      <c r="N2432" s="1059"/>
    </row>
    <row r="2433" spans="1:14" s="114" customFormat="1" ht="22.5" customHeight="1">
      <c r="A2433" s="392"/>
      <c r="B2433" s="394" t="s">
        <v>91</v>
      </c>
      <c r="C2433" s="1045" t="str">
        <f>'Result Entry'!$K$3</f>
        <v>Hindi</v>
      </c>
      <c r="D2433" s="1046"/>
      <c r="E2433" s="500">
        <f>IF(OR(C2433="",$I2424="NSO"),"",VLOOKUP($A2419,'Result Entry'!$B$9:$EQ$108,10,0))</f>
        <v>0</v>
      </c>
      <c r="F2433" s="501">
        <f>IF(OR(C2433="",$I2424="NSO"),"",VLOOKUP($A2419,'Result Entry'!$B$9:$EQ$108,11,0))</f>
        <v>0</v>
      </c>
      <c r="G2433" s="544">
        <f>IF(OR(C2433="",$I2424="NSO"),"",VLOOKUP($A2419,'Result Entry'!$B$9:$EQ$108,12,0))</f>
        <v>0</v>
      </c>
      <c r="H2433" s="494">
        <f>IF(OR(C2433="",$I2424="NSO"),"",VLOOKUP($A2419,'Result Entry'!$B$9:$EQ$108,17,0))</f>
        <v>0</v>
      </c>
      <c r="I2433" s="395">
        <f t="shared" ref="I2433:I2437" si="186">SUM(E2433:H2433)</f>
        <v>0</v>
      </c>
      <c r="J2433" s="495">
        <f>IF(OR(C2433="",$I2424="NSO"),"",VLOOKUP($A2419,'Result Entry'!$B$9:$EQ$108,21,0))</f>
        <v>0</v>
      </c>
      <c r="K2433" s="1047">
        <f>SUM(I2433,J2433)</f>
        <v>0</v>
      </c>
      <c r="L2433" s="1048"/>
      <c r="M2433" s="396" t="str">
        <f>IF(OR(C2433="",$I2424="NSO"),"",VLOOKUP($A2419,'Result Entry'!$B$9:$EQ$108,24,0))</f>
        <v/>
      </c>
      <c r="N2433" s="1059"/>
    </row>
    <row r="2434" spans="1:14" s="114" customFormat="1" ht="22.5" customHeight="1">
      <c r="A2434" s="392"/>
      <c r="B2434" s="394" t="s">
        <v>91</v>
      </c>
      <c r="C2434" s="990" t="str">
        <f>'Result Entry'!$Z$3</f>
        <v>Mathematics</v>
      </c>
      <c r="D2434" s="1049"/>
      <c r="E2434" s="502">
        <f>IF(OR(C2434="",$I2424="NSO"),"",VLOOKUP($A2419,'Result Entry'!$B$9:$EQ$108,25,0))</f>
        <v>0</v>
      </c>
      <c r="F2434" s="503">
        <f>IF(OR(C2434="",$I2424="NSO"),"",VLOOKUP($A2419,'Result Entry'!$B$9:$EQ$108,26,0))</f>
        <v>0</v>
      </c>
      <c r="G2434" s="542">
        <f>IF(OR(C2434="",$I2424="NSO"),"",VLOOKUP($A2419,'Result Entry'!$B$9:$EQ$108,27,0))</f>
        <v>0</v>
      </c>
      <c r="H2434" s="494">
        <f>IF(OR(C2434="",$I2424="NSO"),"",VLOOKUP($A2419,'Result Entry'!$B$9:$EQ$108,32,0))</f>
        <v>0</v>
      </c>
      <c r="I2434" s="395">
        <f t="shared" si="186"/>
        <v>0</v>
      </c>
      <c r="J2434" s="495">
        <f>IF(OR(C2434="",$I2424="NSO"),"",VLOOKUP($A2419,'Result Entry'!$B$9:$EQ$108,36,0))</f>
        <v>0</v>
      </c>
      <c r="K2434" s="1050">
        <f t="shared" ref="K2434:K2439" si="187">SUM(I2434,J2434)</f>
        <v>0</v>
      </c>
      <c r="L2434" s="1051"/>
      <c r="M2434" s="396" t="str">
        <f>IF(OR(C2434="",$I2424="NSO"),"",VLOOKUP($A2419,'Result Entry'!$B$9:$EQ$108,39,0))</f>
        <v/>
      </c>
      <c r="N2434" s="1059"/>
    </row>
    <row r="2435" spans="1:14" s="114" customFormat="1" ht="22.5" customHeight="1" thickBot="1">
      <c r="A2435" s="392"/>
      <c r="B2435" s="394" t="s">
        <v>91</v>
      </c>
      <c r="C2435" s="1052" t="str">
        <f>'Result Entry'!$BD$3</f>
        <v>Env. Study</v>
      </c>
      <c r="D2435" s="1053"/>
      <c r="E2435" s="509">
        <f>IF(OR(C2435="",$I2424="NSO"),"",VLOOKUP($A2419,'Result Entry'!$B$9:$EQ$108,55,0))</f>
        <v>0</v>
      </c>
      <c r="F2435" s="510">
        <f>IF(OR(C2435="",$I2424="NSO"),"",VLOOKUP($A2419,'Result Entry'!$B$9:$EQ$108,56,0))</f>
        <v>0</v>
      </c>
      <c r="G2435" s="511">
        <f>IF(OR(C2435="",$I2424="NSO"),"",VLOOKUP($A2419,'Result Entry'!$B$9:$EQ$108,57,0))</f>
        <v>0</v>
      </c>
      <c r="H2435" s="512">
        <f>IF(OR(C2433="",$I2424="NSO"),"",VLOOKUP($A2419,'Result Entry'!$B$9:$EQ$108,62,0))</f>
        <v>0</v>
      </c>
      <c r="I2435" s="513">
        <f t="shared" si="186"/>
        <v>0</v>
      </c>
      <c r="J2435" s="514">
        <f>IF(OR(C2434="",$I2424="NSO"),"",VLOOKUP($A2419,'Result Entry'!$B$9:$EQ$108,66,0))</f>
        <v>0</v>
      </c>
      <c r="K2435" s="1054">
        <f t="shared" si="187"/>
        <v>0</v>
      </c>
      <c r="L2435" s="1055"/>
      <c r="M2435" s="515" t="str">
        <f>IF(OR(C2434="",$I2424="NSO"),"",VLOOKUP($A2419,'Result Entry'!$B$9:$EQ$108,69,0))</f>
        <v/>
      </c>
      <c r="N2435" s="1059"/>
    </row>
    <row r="2436" spans="1:14" s="114" customFormat="1" ht="22.5" customHeight="1">
      <c r="A2436" s="392"/>
      <c r="B2436" s="394" t="s">
        <v>91</v>
      </c>
      <c r="C2436" s="1016" t="s">
        <v>66</v>
      </c>
      <c r="D2436" s="1017"/>
      <c r="E2436" s="519">
        <f>'Result Entry'!$AO$7</f>
        <v>5</v>
      </c>
      <c r="F2436" s="520">
        <f>'Result Entry'!$AP$7</f>
        <v>5</v>
      </c>
      <c r="G2436" s="541">
        <f>'Result Entry'!$AQ$7</f>
        <v>5</v>
      </c>
      <c r="H2436" s="521">
        <f>'Result Entry'!$AV$7</f>
        <v>35</v>
      </c>
      <c r="I2436" s="522">
        <f t="shared" si="186"/>
        <v>50</v>
      </c>
      <c r="J2436" s="523">
        <f>'Result Entry'!$AZ$7</f>
        <v>50</v>
      </c>
      <c r="K2436" s="1018">
        <f t="shared" si="187"/>
        <v>100</v>
      </c>
      <c r="L2436" s="1019"/>
      <c r="M2436" s="1087" t="s">
        <v>36</v>
      </c>
      <c r="N2436" s="1059"/>
    </row>
    <row r="2437" spans="1:14" s="114" customFormat="1" ht="22.5" customHeight="1" thickBot="1">
      <c r="A2437" s="392"/>
      <c r="B2437" s="394" t="s">
        <v>91</v>
      </c>
      <c r="C2437" s="1012" t="str">
        <f>'Result Entry'!$AO$3</f>
        <v>English</v>
      </c>
      <c r="D2437" s="1013"/>
      <c r="E2437" s="517">
        <f>IF(OR(C2437="",$I2424="NSO"),"",VLOOKUP($A2419,'Result Entry'!$B$9:$EQ$108,40,0))</f>
        <v>0</v>
      </c>
      <c r="F2437" s="518">
        <f>IF(OR(C2437="",$I2424="NSO"),"",VLOOKUP($A2419,'Result Entry'!$B$9:$EQ$108,41,0))</f>
        <v>0</v>
      </c>
      <c r="G2437" s="546">
        <f>IF(OR(C2437="",$I2424="NSO"),"",VLOOKUP($A2419,'Result Entry'!$B$9:$EQ$108,42,0))</f>
        <v>0</v>
      </c>
      <c r="H2437" s="401">
        <f>IF(OR(C2437="",$I2424="NSO"),"",VLOOKUP($A2419,'Result Entry'!$B$9:$EQ$108,47,0))</f>
        <v>0</v>
      </c>
      <c r="I2437" s="496">
        <f t="shared" si="186"/>
        <v>0</v>
      </c>
      <c r="J2437" s="497">
        <f>IF(OR(C2437="",$I2424="NSO"),"",VLOOKUP($A2419,'Result Entry'!$B$9:$EQ$108,51,0))</f>
        <v>0</v>
      </c>
      <c r="K2437" s="1014">
        <f t="shared" si="187"/>
        <v>0</v>
      </c>
      <c r="L2437" s="1015"/>
      <c r="M2437" s="516" t="str">
        <f>IF(OR(C2437="",$I2424="NSO"),"",VLOOKUP($A2419,'Result Entry'!$B$9:$EQ$108,54,0))</f>
        <v/>
      </c>
      <c r="N2437" s="1059"/>
    </row>
    <row r="2438" spans="1:14" s="114" customFormat="1" ht="22.5" customHeight="1">
      <c r="A2438" s="392"/>
      <c r="B2438" s="394" t="s">
        <v>91</v>
      </c>
      <c r="C2438" s="1016" t="s">
        <v>66</v>
      </c>
      <c r="D2438" s="1017"/>
      <c r="E2438" s="519">
        <f>'Result Entry'!$BS$7</f>
        <v>10</v>
      </c>
      <c r="F2438" s="520">
        <f>'Result Entry'!$BT$7</f>
        <v>10</v>
      </c>
      <c r="G2438" s="541">
        <f>'Result Entry'!$BU$7</f>
        <v>10</v>
      </c>
      <c r="H2438" s="521">
        <f>'Result Entry'!$BZ$7</f>
        <v>70</v>
      </c>
      <c r="I2438" s="522">
        <f>SUM(E2438:H2438)</f>
        <v>100</v>
      </c>
      <c r="J2438" s="523">
        <f>'Result Entry'!$CD$7</f>
        <v>100</v>
      </c>
      <c r="K2438" s="1018">
        <f t="shared" si="187"/>
        <v>200</v>
      </c>
      <c r="L2438" s="1019"/>
      <c r="M2438" s="1087" t="s">
        <v>36</v>
      </c>
      <c r="N2438" s="1059"/>
    </row>
    <row r="2439" spans="1:14" s="114" customFormat="1" ht="22.5" customHeight="1" thickBot="1">
      <c r="A2439" s="392"/>
      <c r="B2439" s="394" t="s">
        <v>91</v>
      </c>
      <c r="C2439" s="1012" t="str">
        <f>'Result Entry'!$BS$3</f>
        <v>Sanskrit/Urdu</v>
      </c>
      <c r="D2439" s="1013"/>
      <c r="E2439" s="517">
        <f>IF(OR(C2439="",$I2424="NSO"),"",VLOOKUP($A2419,'Result Entry'!$B$9:$EQ$108,70,0))</f>
        <v>0</v>
      </c>
      <c r="F2439" s="518">
        <f>IF(OR(C2439="",$I2424="NSO"),"",VLOOKUP($A2419,'Result Entry'!$B$9:$EQ$108,71,0))</f>
        <v>0</v>
      </c>
      <c r="G2439" s="546">
        <f>IF(OR(C2439="",$I2424="NSO"),"",VLOOKUP($A2419,'Result Entry'!$B$9:$EQ$108,72,0))</f>
        <v>0</v>
      </c>
      <c r="H2439" s="401">
        <f>IF(OR(C2439="",$I2424="NSO"),"",VLOOKUP($A2419,'Result Entry'!$B$9:$EQ$108,77,0))</f>
        <v>0</v>
      </c>
      <c r="I2439" s="496">
        <f t="shared" ref="I2439" si="188">SUM(E2439:H2439)</f>
        <v>0</v>
      </c>
      <c r="J2439" s="497">
        <f>IF(OR(C2439="",$I2424="NSO"),"",VLOOKUP($A2419,'Result Entry'!$B$9:$EQ$108,81,0))</f>
        <v>0</v>
      </c>
      <c r="K2439" s="1014">
        <f t="shared" si="187"/>
        <v>0</v>
      </c>
      <c r="L2439" s="1015"/>
      <c r="M2439" s="516" t="str">
        <f>IF(OR(C2439="",$I2424="NSO"),"",VLOOKUP($A2419,'Result Entry'!$B$9:$EQ$108,84,0))</f>
        <v/>
      </c>
      <c r="N2439" s="1059"/>
    </row>
    <row r="2440" spans="1:14" s="114" customFormat="1" ht="14.25" customHeight="1" thickBot="1">
      <c r="A2440" s="392"/>
      <c r="B2440" s="394" t="s">
        <v>91</v>
      </c>
      <c r="C2440" s="1020"/>
      <c r="D2440" s="1021"/>
      <c r="E2440" s="1021"/>
      <c r="F2440" s="1021"/>
      <c r="G2440" s="1021"/>
      <c r="H2440" s="1021"/>
      <c r="I2440" s="1021"/>
      <c r="J2440" s="1021"/>
      <c r="K2440" s="1021"/>
      <c r="L2440" s="1021"/>
      <c r="M2440" s="1022"/>
      <c r="N2440" s="1059"/>
    </row>
    <row r="2441" spans="1:14" s="114" customFormat="1" ht="39" customHeight="1">
      <c r="A2441" s="392"/>
      <c r="B2441" s="394" t="s">
        <v>91</v>
      </c>
      <c r="C2441" s="1023" t="s">
        <v>114</v>
      </c>
      <c r="D2441" s="1024"/>
      <c r="E2441" s="1025"/>
      <c r="F2441" s="1029" t="s">
        <v>115</v>
      </c>
      <c r="G2441" s="1029"/>
      <c r="H2441" s="1030" t="s">
        <v>116</v>
      </c>
      <c r="I2441" s="1031"/>
      <c r="J2441" s="397" t="s">
        <v>51</v>
      </c>
      <c r="K2441" s="524" t="s">
        <v>117</v>
      </c>
      <c r="L2441" s="543" t="s">
        <v>49</v>
      </c>
      <c r="M2441" s="1089" t="s">
        <v>53</v>
      </c>
      <c r="N2441" s="1059"/>
    </row>
    <row r="2442" spans="1:14" s="114" customFormat="1" ht="18.75" customHeight="1" thickBot="1">
      <c r="A2442" s="392"/>
      <c r="B2442" s="394" t="s">
        <v>91</v>
      </c>
      <c r="C2442" s="1026"/>
      <c r="D2442" s="1027"/>
      <c r="E2442" s="1028"/>
      <c r="F2442" s="1109">
        <f>IF(OR($I2424="",$I2424="NSO"),"",VLOOKUP($A2419,'Result Entry'!$B$9:$EQ$108,120,0))</f>
        <v>900</v>
      </c>
      <c r="G2442" s="1110"/>
      <c r="H2442" s="1109">
        <f>IF(OR($I2424="",$I2424="NSO"),"",VLOOKUP($A2419,'Result Entry'!$B$9:$EQ$108,121,0))</f>
        <v>0</v>
      </c>
      <c r="I2442" s="1110"/>
      <c r="J2442" s="1111">
        <f>IF(OR($I2424="",$I2424="NSO"),"",VLOOKUP($A2419,'Result Entry'!$B$9:$EQ$108,122,0))</f>
        <v>0</v>
      </c>
      <c r="K2442" s="1112" t="str">
        <f>IF(OR($I2424="",$I2424="NSO"),"",VLOOKUP($A2419,'Result Entry'!$B$9:$EQ$108,123,0))</f>
        <v/>
      </c>
      <c r="L2442" s="1088" t="str">
        <f>IF(OR($I2424="",$I2424="NSO"),"",VLOOKUP($A2419,'Result Entry'!$B$9:$EQ$108,124,0))</f>
        <v/>
      </c>
      <c r="M2442" s="1113" t="str">
        <f>IF(OR($I2424="",$I2424="NSO"),"",VLOOKUP($A2419,'Result Entry'!$B$9:$EQ$108,126,0))</f>
        <v/>
      </c>
      <c r="N2442" s="1059"/>
    </row>
    <row r="2443" spans="1:14" s="114" customFormat="1" ht="18.75" customHeight="1" thickBot="1">
      <c r="A2443" s="392"/>
      <c r="B2443" s="393" t="s">
        <v>91</v>
      </c>
      <c r="C2443" s="1032"/>
      <c r="D2443" s="1033"/>
      <c r="E2443" s="1033"/>
      <c r="F2443" s="1033"/>
      <c r="G2443" s="1033"/>
      <c r="H2443" s="1034"/>
      <c r="I2443" s="1150" t="s">
        <v>71</v>
      </c>
      <c r="J2443" s="1151"/>
      <c r="K2443" s="1152">
        <f>IF(OR($I2424="",$I2424="NSO"),"",VLOOKUP($A2419,'Result Entry'!$B$9:$EQ$108,117,0))</f>
        <v>0</v>
      </c>
      <c r="L2443" s="1153" t="s">
        <v>90</v>
      </c>
      <c r="M2443" s="1154"/>
      <c r="N2443" s="1059"/>
    </row>
    <row r="2444" spans="1:14" s="114" customFormat="1" ht="18.75" customHeight="1" thickBot="1">
      <c r="A2444" s="392"/>
      <c r="B2444" s="393" t="s">
        <v>91</v>
      </c>
      <c r="C2444" s="1035" t="s">
        <v>70</v>
      </c>
      <c r="D2444" s="1036"/>
      <c r="E2444" s="1036"/>
      <c r="F2444" s="1036"/>
      <c r="G2444" s="1036"/>
      <c r="H2444" s="1037"/>
      <c r="I2444" s="1155" t="s">
        <v>72</v>
      </c>
      <c r="J2444" s="1156"/>
      <c r="K2444" s="1157">
        <f>IF(OR($I2424="",$I2424="NSO"),"",VLOOKUP($A2419,'Result Entry'!$B$9:$EQ$108,118,0))</f>
        <v>0</v>
      </c>
      <c r="L2444" s="1158" t="str">
        <f>IF(OR($I2424="",$I2424="NSO"),"",VLOOKUP($A2419,'Result Entry'!$B$9:$EQ$108,119,0))</f>
        <v/>
      </c>
      <c r="M2444" s="1159"/>
      <c r="N2444" s="1059"/>
    </row>
    <row r="2445" spans="1:14" s="114" customFormat="1" ht="18.75" customHeight="1" thickBot="1">
      <c r="A2445" s="392"/>
      <c r="B2445" s="393" t="s">
        <v>91</v>
      </c>
      <c r="C2445" s="981" t="s">
        <v>64</v>
      </c>
      <c r="D2445" s="982"/>
      <c r="E2445" s="983"/>
      <c r="F2445" s="984" t="s">
        <v>67</v>
      </c>
      <c r="G2445" s="985"/>
      <c r="H2445" s="398" t="s">
        <v>57</v>
      </c>
      <c r="I2445" s="986" t="s">
        <v>73</v>
      </c>
      <c r="J2445" s="987"/>
      <c r="K2445" s="988">
        <f>IF(OR($I2424="",$I2424="NSO"),"",VLOOKUP($A2419,'Result Entry'!$B$9:$EQ$108,127,0))</f>
        <v>0</v>
      </c>
      <c r="L2445" s="988"/>
      <c r="M2445" s="989"/>
      <c r="N2445" s="1059"/>
    </row>
    <row r="2446" spans="1:14" s="114" customFormat="1" ht="18.75" customHeight="1">
      <c r="A2446" s="392"/>
      <c r="B2446" s="393" t="s">
        <v>91</v>
      </c>
      <c r="C2446" s="1096" t="str">
        <f>'Result Entry'!$CH$3</f>
        <v>WORK EXP.</v>
      </c>
      <c r="D2446" s="1097"/>
      <c r="E2446" s="1125"/>
      <c r="F2446" s="1115" t="str">
        <f>IF(OR(C2446="",$I2424="NSO"),"",VLOOKUP($A2419,'Result Entry'!$B$9:$EQ$108,134,0))</f>
        <v>0/100</v>
      </c>
      <c r="G2446" s="1125"/>
      <c r="H2446" s="1126" t="str">
        <f>IF(OR(C2446="",$I2424="NSO"),"",VLOOKUP($A2419,'Result Entry'!$B$9:$EQ$108,92,0))</f>
        <v/>
      </c>
      <c r="I2446" s="991" t="s">
        <v>93</v>
      </c>
      <c r="J2446" s="992"/>
      <c r="K2446" s="993">
        <f>'Result Entry'!$U$2</f>
        <v>45070</v>
      </c>
      <c r="L2446" s="994"/>
      <c r="M2446" s="995"/>
      <c r="N2446" s="1059"/>
    </row>
    <row r="2447" spans="1:14" s="114" customFormat="1" ht="18.75" customHeight="1">
      <c r="A2447" s="392"/>
      <c r="B2447" s="393" t="s">
        <v>91</v>
      </c>
      <c r="C2447" s="1096" t="str">
        <f>'Result Entry'!$CP$3</f>
        <v>ART EDU.</v>
      </c>
      <c r="D2447" s="1097"/>
      <c r="E2447" s="1125"/>
      <c r="F2447" s="1115" t="str">
        <f>IF(OR(C2447="",$I2424="NSO"),"",VLOOKUP($A2419,'Result Entry'!$B$9:$EQ$108,138,0))</f>
        <v>0/100</v>
      </c>
      <c r="G2447" s="1125"/>
      <c r="H2447" s="1127" t="str">
        <f>IF(OR(C2447="",$I2424="NSO"),"",VLOOKUP($A2419,'Result Entry'!$B$9:$EQ$108,100,0))</f>
        <v/>
      </c>
      <c r="I2447" s="996"/>
      <c r="J2447" s="997"/>
      <c r="K2447" s="997"/>
      <c r="L2447" s="997"/>
      <c r="M2447" s="998"/>
      <c r="N2447" s="1059"/>
    </row>
    <row r="2448" spans="1:14" s="114" customFormat="1" ht="18.75" customHeight="1">
      <c r="A2448" s="392"/>
      <c r="B2448" s="393"/>
      <c r="C2448" s="1096" t="str">
        <f>'Result Entry'!$CX$3</f>
        <v>H&amp;P. EDU.</v>
      </c>
      <c r="D2448" s="1097"/>
      <c r="E2448" s="1125"/>
      <c r="F2448" s="1115" t="str">
        <f>IF(OR(C2448="",$I2424="NSO"),"",VLOOKUP($A2419,'Result Entry'!$B$9:$EQ$108,142,0))</f>
        <v>0/100</v>
      </c>
      <c r="G2448" s="1125"/>
      <c r="H2448" s="1127" t="str">
        <f>IF(OR(C2448="",$I2424="NSO"),"",VLOOKUP($A2419,'Result Entry'!$B$9:$EQ$108,108,0))</f>
        <v/>
      </c>
      <c r="I2448" s="999"/>
      <c r="J2448" s="1000"/>
      <c r="K2448" s="1000"/>
      <c r="L2448" s="1000"/>
      <c r="M2448" s="1001"/>
      <c r="N2448" s="1059"/>
    </row>
    <row r="2449" spans="1:14" s="114" customFormat="1" ht="23.25" customHeight="1" thickBot="1">
      <c r="A2449" s="392"/>
      <c r="B2449" s="393" t="s">
        <v>91</v>
      </c>
      <c r="C2449" s="1128">
        <f>'Result Entry'!$DF$3</f>
        <v>0</v>
      </c>
      <c r="D2449" s="1129"/>
      <c r="E2449" s="1130"/>
      <c r="F2449" s="1115" t="str">
        <f>IF(OR(C2449="",$I2424="NSO"),"",VLOOKUP($A2419,'Result Entry'!$B$9:$EQ$108,146,0))</f>
        <v>0/0</v>
      </c>
      <c r="G2449" s="1125"/>
      <c r="H2449" s="1131" t="str">
        <f>IF(OR(C2449="",$I2424="NSO"),"",VLOOKUP($A2419,'Result Entry'!$B$9:$EQ$108,116,0))</f>
        <v/>
      </c>
      <c r="I2449" s="1135" t="s">
        <v>86</v>
      </c>
      <c r="J2449" s="1136"/>
      <c r="K2449" s="1137"/>
      <c r="L2449" s="1138"/>
      <c r="M2449" s="1139"/>
      <c r="N2449" s="1059"/>
    </row>
    <row r="2450" spans="1:14" s="114" customFormat="1" ht="23.25" customHeight="1">
      <c r="A2450" s="392"/>
      <c r="B2450" s="393" t="s">
        <v>91</v>
      </c>
      <c r="C2450" s="1005" t="s">
        <v>74</v>
      </c>
      <c r="D2450" s="1006"/>
      <c r="E2450" s="1006"/>
      <c r="F2450" s="1006"/>
      <c r="G2450" s="1006"/>
      <c r="H2450" s="1007"/>
      <c r="I2450" s="1143" t="s">
        <v>184</v>
      </c>
      <c r="J2450" s="1144"/>
      <c r="K2450" s="1140"/>
      <c r="L2450" s="1141"/>
      <c r="M2450" s="1142"/>
      <c r="N2450" s="1059"/>
    </row>
    <row r="2451" spans="1:14" s="114" customFormat="1" ht="23.25" customHeight="1">
      <c r="A2451" s="392"/>
      <c r="B2451" s="393" t="s">
        <v>91</v>
      </c>
      <c r="C2451" s="399" t="s">
        <v>37</v>
      </c>
      <c r="D2451" s="1008" t="s">
        <v>80</v>
      </c>
      <c r="E2451" s="1009"/>
      <c r="F2451" s="1008" t="s">
        <v>81</v>
      </c>
      <c r="G2451" s="1010"/>
      <c r="H2451" s="1011"/>
      <c r="I2451" s="1145" t="s">
        <v>185</v>
      </c>
      <c r="J2451" s="1146"/>
      <c r="K2451" s="1002"/>
      <c r="L2451" s="1003"/>
      <c r="M2451" s="1004"/>
      <c r="N2451" s="1059"/>
    </row>
    <row r="2452" spans="1:14" s="114" customFormat="1" ht="18.75" customHeight="1">
      <c r="A2452" s="392"/>
      <c r="B2452" s="393" t="s">
        <v>91</v>
      </c>
      <c r="C2452" s="1114" t="s">
        <v>75</v>
      </c>
      <c r="D2452" s="1115" t="s">
        <v>164</v>
      </c>
      <c r="E2452" s="1116"/>
      <c r="F2452" s="1115" t="s">
        <v>82</v>
      </c>
      <c r="G2452" s="1117"/>
      <c r="H2452" s="1118"/>
      <c r="I2452" s="971" t="s">
        <v>87</v>
      </c>
      <c r="J2452" s="972"/>
      <c r="K2452" s="972"/>
      <c r="L2452" s="972"/>
      <c r="M2452" s="973"/>
      <c r="N2452" s="1059"/>
    </row>
    <row r="2453" spans="1:14" s="114" customFormat="1" ht="18.75" customHeight="1">
      <c r="A2453" s="392"/>
      <c r="B2453" s="393" t="s">
        <v>91</v>
      </c>
      <c r="C2453" s="1119" t="s">
        <v>76</v>
      </c>
      <c r="D2453" s="1115" t="s">
        <v>165</v>
      </c>
      <c r="E2453" s="1116"/>
      <c r="F2453" s="1115" t="s">
        <v>83</v>
      </c>
      <c r="G2453" s="1117"/>
      <c r="H2453" s="1118"/>
      <c r="I2453" s="974"/>
      <c r="J2453" s="975"/>
      <c r="K2453" s="975"/>
      <c r="L2453" s="975"/>
      <c r="M2453" s="976"/>
      <c r="N2453" s="1059"/>
    </row>
    <row r="2454" spans="1:14" s="114" customFormat="1" ht="18.75" customHeight="1">
      <c r="A2454" s="392"/>
      <c r="B2454" s="393" t="s">
        <v>91</v>
      </c>
      <c r="C2454" s="1119" t="s">
        <v>78</v>
      </c>
      <c r="D2454" s="1115" t="s">
        <v>166</v>
      </c>
      <c r="E2454" s="1116"/>
      <c r="F2454" s="1115" t="s">
        <v>84</v>
      </c>
      <c r="G2454" s="1117"/>
      <c r="H2454" s="1118"/>
      <c r="I2454" s="974"/>
      <c r="J2454" s="975"/>
      <c r="K2454" s="975"/>
      <c r="L2454" s="975"/>
      <c r="M2454" s="976"/>
      <c r="N2454" s="1059"/>
    </row>
    <row r="2455" spans="1:14" s="114" customFormat="1" ht="18.75" customHeight="1">
      <c r="A2455" s="392"/>
      <c r="B2455" s="393" t="s">
        <v>91</v>
      </c>
      <c r="C2455" s="1119" t="s">
        <v>77</v>
      </c>
      <c r="D2455" s="1115" t="s">
        <v>167</v>
      </c>
      <c r="E2455" s="1116"/>
      <c r="F2455" s="1115" t="s">
        <v>169</v>
      </c>
      <c r="G2455" s="1117"/>
      <c r="H2455" s="1118"/>
      <c r="I2455" s="977"/>
      <c r="J2455" s="978"/>
      <c r="K2455" s="978"/>
      <c r="L2455" s="978"/>
      <c r="M2455" s="979"/>
      <c r="N2455" s="1059"/>
    </row>
    <row r="2456" spans="1:14" s="114" customFormat="1" ht="18.75" customHeight="1" thickBot="1">
      <c r="A2456" s="392"/>
      <c r="B2456" s="400" t="s">
        <v>91</v>
      </c>
      <c r="C2456" s="1120" t="s">
        <v>79</v>
      </c>
      <c r="D2456" s="1121" t="s">
        <v>168</v>
      </c>
      <c r="E2456" s="1122"/>
      <c r="F2456" s="1121" t="s">
        <v>85</v>
      </c>
      <c r="G2456" s="1123"/>
      <c r="H2456" s="1124"/>
      <c r="I2456" s="1132" t="s">
        <v>118</v>
      </c>
      <c r="J2456" s="1133"/>
      <c r="K2456" s="1133"/>
      <c r="L2456" s="1133"/>
      <c r="M2456" s="1134"/>
      <c r="N2456" s="1059"/>
    </row>
    <row r="2457" spans="1:14" s="114" customFormat="1" ht="11.25" customHeight="1" thickBot="1">
      <c r="A2457" s="980"/>
      <c r="B2457" s="980"/>
      <c r="C2457" s="980"/>
      <c r="D2457" s="980"/>
      <c r="E2457" s="980"/>
      <c r="F2457" s="980"/>
      <c r="G2457" s="980"/>
      <c r="H2457" s="980"/>
      <c r="I2457" s="980"/>
      <c r="J2457" s="980"/>
      <c r="K2457" s="980"/>
      <c r="L2457" s="980"/>
      <c r="M2457" s="980"/>
      <c r="N2457" s="1059"/>
    </row>
    <row r="2458" spans="1:14" s="391" customFormat="1" ht="25.5" customHeight="1" thickBot="1">
      <c r="A2458" s="403">
        <f>A2419+1</f>
        <v>64</v>
      </c>
      <c r="B2458" s="1056" t="str">
        <f>B2419</f>
        <v>Department Of Sanskrit Education, Rajasthan</v>
      </c>
      <c r="C2458" s="1057"/>
      <c r="D2458" s="1057"/>
      <c r="E2458" s="1057"/>
      <c r="F2458" s="1057"/>
      <c r="G2458" s="1057"/>
      <c r="H2458" s="1057"/>
      <c r="I2458" s="1057"/>
      <c r="J2458" s="1057"/>
      <c r="K2458" s="1057"/>
      <c r="L2458" s="1057"/>
      <c r="M2458" s="1058"/>
      <c r="N2458" s="1059"/>
    </row>
    <row r="2459" spans="1:14" ht="60" customHeight="1">
      <c r="A2459" s="15"/>
      <c r="B2459" s="1060">
        <f>IF(I2463&gt;0,CONCATENATE(C2463,I2463),0)</f>
        <v>0</v>
      </c>
      <c r="C2459" s="1062"/>
      <c r="D2459" s="1064" t="str">
        <f>Master!$E$8</f>
        <v>Govt.Sr.Sec.Sch. Raimalwada</v>
      </c>
      <c r="E2459" s="1065"/>
      <c r="F2459" s="1065"/>
      <c r="G2459" s="1065"/>
      <c r="H2459" s="1065"/>
      <c r="I2459" s="1065"/>
      <c r="J2459" s="1065"/>
      <c r="K2459" s="1065"/>
      <c r="L2459" s="1065"/>
      <c r="M2459" s="1066"/>
      <c r="N2459" s="1059"/>
    </row>
    <row r="2460" spans="1:14" ht="35.25" customHeight="1" thickBot="1">
      <c r="A2460" s="15"/>
      <c r="B2460" s="1061"/>
      <c r="C2460" s="1063"/>
      <c r="D2460" s="1067" t="str">
        <f>Master!$E$11</f>
        <v>P.S.-Bapini (Jodhpur)</v>
      </c>
      <c r="E2460" s="1067"/>
      <c r="F2460" s="1067"/>
      <c r="G2460" s="1067"/>
      <c r="H2460" s="1067"/>
      <c r="I2460" s="1067"/>
      <c r="J2460" s="1067"/>
      <c r="K2460" s="1067"/>
      <c r="L2460" s="1067"/>
      <c r="M2460" s="1068"/>
      <c r="N2460" s="1059"/>
    </row>
    <row r="2461" spans="1:14" ht="31.5" customHeight="1">
      <c r="A2461" s="15"/>
      <c r="B2461" s="402"/>
      <c r="C2461" s="1069" t="s">
        <v>60</v>
      </c>
      <c r="D2461" s="1070"/>
      <c r="E2461" s="1070"/>
      <c r="F2461" s="1070"/>
      <c r="G2461" s="1070"/>
      <c r="H2461" s="1070"/>
      <c r="I2461" s="1071"/>
      <c r="J2461" s="1072" t="s">
        <v>88</v>
      </c>
      <c r="K2461" s="1072"/>
      <c r="L2461" s="1073">
        <f>Master!$E$14</f>
        <v>810000000</v>
      </c>
      <c r="M2461" s="1074"/>
      <c r="N2461" s="1059"/>
    </row>
    <row r="2462" spans="1:14" ht="18" customHeight="1" thickBot="1">
      <c r="A2462" s="15"/>
      <c r="B2462" s="188"/>
      <c r="C2462" s="1069"/>
      <c r="D2462" s="1070"/>
      <c r="E2462" s="1070"/>
      <c r="F2462" s="1070"/>
      <c r="G2462" s="1070"/>
      <c r="H2462" s="1070"/>
      <c r="I2462" s="1071"/>
      <c r="J2462" s="1075" t="s">
        <v>61</v>
      </c>
      <c r="K2462" s="1076"/>
      <c r="L2462" s="1079" t="str">
        <f>Master!$E$6</f>
        <v>2022-23</v>
      </c>
      <c r="M2462" s="1080"/>
      <c r="N2462" s="1059"/>
    </row>
    <row r="2463" spans="1:14" ht="20.25" customHeight="1" thickBot="1">
      <c r="A2463" s="15"/>
      <c r="B2463" s="188"/>
      <c r="C2463" s="1160" t="s">
        <v>119</v>
      </c>
      <c r="D2463" s="1161"/>
      <c r="E2463" s="1161"/>
      <c r="F2463" s="1161"/>
      <c r="G2463" s="1161"/>
      <c r="H2463" s="1161"/>
      <c r="I2463" s="1162">
        <f>VLOOKUP($A2458,'Result Entry'!$B$9:$F$108,5,0)</f>
        <v>0</v>
      </c>
      <c r="J2463" s="1077"/>
      <c r="K2463" s="1078"/>
      <c r="L2463" s="1081"/>
      <c r="M2463" s="1082"/>
      <c r="N2463" s="1059"/>
    </row>
    <row r="2464" spans="1:14" s="114" customFormat="1" ht="19.5" customHeight="1">
      <c r="A2464" s="392"/>
      <c r="B2464" s="393" t="s">
        <v>91</v>
      </c>
      <c r="C2464" s="1090" t="s">
        <v>21</v>
      </c>
      <c r="D2464" s="1091"/>
      <c r="E2464" s="1091"/>
      <c r="F2464" s="1092"/>
      <c r="G2464" s="1093" t="s">
        <v>1</v>
      </c>
      <c r="H2464" s="1094">
        <f>VLOOKUP($A2458,'Result Entry'!$B$9:$EQ$108,3,0)</f>
        <v>0</v>
      </c>
      <c r="I2464" s="1094"/>
      <c r="J2464" s="1094"/>
      <c r="K2464" s="1094"/>
      <c r="L2464" s="1094"/>
      <c r="M2464" s="1095"/>
      <c r="N2464" s="1059"/>
    </row>
    <row r="2465" spans="1:14" s="114" customFormat="1" ht="19.5" customHeight="1">
      <c r="A2465" s="392"/>
      <c r="B2465" s="393" t="s">
        <v>91</v>
      </c>
      <c r="C2465" s="1096" t="s">
        <v>23</v>
      </c>
      <c r="D2465" s="1097"/>
      <c r="E2465" s="1097"/>
      <c r="F2465" s="1098"/>
      <c r="G2465" s="1099" t="s">
        <v>1</v>
      </c>
      <c r="H2465" s="1100">
        <f>VLOOKUP($A2458,'Result Entry'!$B$9:$EQ$108,6,0)</f>
        <v>0</v>
      </c>
      <c r="I2465" s="1100"/>
      <c r="J2465" s="1100"/>
      <c r="K2465" s="1100"/>
      <c r="L2465" s="1100"/>
      <c r="M2465" s="1101"/>
      <c r="N2465" s="1059"/>
    </row>
    <row r="2466" spans="1:14" s="114" customFormat="1" ht="19.5" customHeight="1">
      <c r="A2466" s="392"/>
      <c r="B2466" s="393" t="s">
        <v>91</v>
      </c>
      <c r="C2466" s="1096" t="s">
        <v>24</v>
      </c>
      <c r="D2466" s="1097"/>
      <c r="E2466" s="1097"/>
      <c r="F2466" s="1098"/>
      <c r="G2466" s="1099" t="s">
        <v>1</v>
      </c>
      <c r="H2466" s="1100">
        <f>VLOOKUP($A2458,'Result Entry'!$B$9:$EQ$108,7,0)</f>
        <v>0</v>
      </c>
      <c r="I2466" s="1100"/>
      <c r="J2466" s="1100"/>
      <c r="K2466" s="1100"/>
      <c r="L2466" s="1100"/>
      <c r="M2466" s="1101"/>
      <c r="N2466" s="1059"/>
    </row>
    <row r="2467" spans="1:14" s="114" customFormat="1" ht="19.5" customHeight="1">
      <c r="A2467" s="392"/>
      <c r="B2467" s="393" t="s">
        <v>91</v>
      </c>
      <c r="C2467" s="1096" t="s">
        <v>62</v>
      </c>
      <c r="D2467" s="1097"/>
      <c r="E2467" s="1097"/>
      <c r="F2467" s="1098"/>
      <c r="G2467" s="1099" t="s">
        <v>1</v>
      </c>
      <c r="H2467" s="1100">
        <f>VLOOKUP($A2458,'Result Entry'!$B$9:$EQ$108,8,0)</f>
        <v>0</v>
      </c>
      <c r="I2467" s="1100"/>
      <c r="J2467" s="1100"/>
      <c r="K2467" s="1100"/>
      <c r="L2467" s="1100"/>
      <c r="M2467" s="1101"/>
      <c r="N2467" s="1059"/>
    </row>
    <row r="2468" spans="1:14" s="114" customFormat="1" ht="19.5" customHeight="1">
      <c r="A2468" s="392"/>
      <c r="B2468" s="393" t="s">
        <v>91</v>
      </c>
      <c r="C2468" s="1096" t="s">
        <v>63</v>
      </c>
      <c r="D2468" s="1097"/>
      <c r="E2468" s="1097"/>
      <c r="F2468" s="1098"/>
      <c r="G2468" s="1099" t="s">
        <v>1</v>
      </c>
      <c r="H2468" s="1102" t="str">
        <f>CONCATENATE('Result Entry'!$F$4,'Result Entry'!$I$4)</f>
        <v>2(A)</v>
      </c>
      <c r="I2468" s="1100"/>
      <c r="J2468" s="1100"/>
      <c r="K2468" s="1100"/>
      <c r="L2468" s="1100"/>
      <c r="M2468" s="1101"/>
      <c r="N2468" s="1059"/>
    </row>
    <row r="2469" spans="1:14" s="114" customFormat="1" ht="19.5" customHeight="1" thickBot="1">
      <c r="A2469" s="392"/>
      <c r="B2469" s="393" t="s">
        <v>91</v>
      </c>
      <c r="C2469" s="1103" t="s">
        <v>26</v>
      </c>
      <c r="D2469" s="1104"/>
      <c r="E2469" s="1104"/>
      <c r="F2469" s="1105"/>
      <c r="G2469" s="1106" t="s">
        <v>1</v>
      </c>
      <c r="H2469" s="1107">
        <f>VLOOKUP($A2458,'Result Entry'!$B$9:$EQ$108,9,0)</f>
        <v>0</v>
      </c>
      <c r="I2469" s="1107"/>
      <c r="J2469" s="1107"/>
      <c r="K2469" s="1107"/>
      <c r="L2469" s="1107"/>
      <c r="M2469" s="1108"/>
      <c r="N2469" s="1059"/>
    </row>
    <row r="2470" spans="1:14" s="114" customFormat="1" ht="37.5" customHeight="1">
      <c r="A2470" s="392"/>
      <c r="B2470" s="394" t="s">
        <v>91</v>
      </c>
      <c r="C2470" s="1005" t="s">
        <v>64</v>
      </c>
      <c r="D2470" s="1038"/>
      <c r="E2470" s="498" t="str">
        <f>'Result Entry'!$K$6</f>
        <v>First Test</v>
      </c>
      <c r="F2470" s="499" t="str">
        <f>'Result Entry'!$L$6</f>
        <v>Second Test</v>
      </c>
      <c r="G2470" s="499" t="str">
        <f>'Result Entry'!$M$6</f>
        <v>Third Test</v>
      </c>
      <c r="H2470" s="1083" t="s">
        <v>65</v>
      </c>
      <c r="I2470" s="1085" t="s">
        <v>183</v>
      </c>
      <c r="J2470" s="493" t="s">
        <v>32</v>
      </c>
      <c r="K2470" s="1039" t="s">
        <v>112</v>
      </c>
      <c r="L2470" s="1040"/>
      <c r="M2470" s="1084" t="s">
        <v>113</v>
      </c>
      <c r="N2470" s="1059"/>
    </row>
    <row r="2471" spans="1:14" s="114" customFormat="1" ht="22.5" customHeight="1" thickBot="1">
      <c r="A2471" s="392"/>
      <c r="B2471" s="394" t="s">
        <v>91</v>
      </c>
      <c r="C2471" s="1041" t="s">
        <v>66</v>
      </c>
      <c r="D2471" s="1042"/>
      <c r="E2471" s="504">
        <f>'Result Entry'!$K$7</f>
        <v>10</v>
      </c>
      <c r="F2471" s="505">
        <f>'Result Entry'!$L$7</f>
        <v>10</v>
      </c>
      <c r="G2471" s="545">
        <f>'Result Entry'!$M$7</f>
        <v>10</v>
      </c>
      <c r="H2471" s="506">
        <f>'Result Entry'!$R$7</f>
        <v>70</v>
      </c>
      <c r="I2471" s="507">
        <f>SUM(E2471:H2471)</f>
        <v>100</v>
      </c>
      <c r="J2471" s="508">
        <f>'Result Entry'!$V$7</f>
        <v>100</v>
      </c>
      <c r="K2471" s="1043">
        <f>I2471+J2471</f>
        <v>200</v>
      </c>
      <c r="L2471" s="1044"/>
      <c r="M2471" s="1086" t="s">
        <v>36</v>
      </c>
      <c r="N2471" s="1059"/>
    </row>
    <row r="2472" spans="1:14" s="114" customFormat="1" ht="22.5" customHeight="1">
      <c r="A2472" s="392"/>
      <c r="B2472" s="394" t="s">
        <v>91</v>
      </c>
      <c r="C2472" s="1045" t="str">
        <f>'Result Entry'!$K$3</f>
        <v>Hindi</v>
      </c>
      <c r="D2472" s="1046"/>
      <c r="E2472" s="500">
        <f>IF(OR(C2472="",$I2463="NSO"),"",VLOOKUP($A2458,'Result Entry'!$B$9:$EQ$108,10,0))</f>
        <v>0</v>
      </c>
      <c r="F2472" s="501">
        <f>IF(OR(C2472="",$I2463="NSO"),"",VLOOKUP($A2458,'Result Entry'!$B$9:$EQ$108,11,0))</f>
        <v>0</v>
      </c>
      <c r="G2472" s="544">
        <f>IF(OR(C2472="",$I2463="NSO"),"",VLOOKUP($A2458,'Result Entry'!$B$9:$EQ$108,12,0))</f>
        <v>0</v>
      </c>
      <c r="H2472" s="494">
        <f>IF(OR(C2472="",$I2463="NSO"),"",VLOOKUP($A2458,'Result Entry'!$B$9:$EQ$108,17,0))</f>
        <v>0</v>
      </c>
      <c r="I2472" s="395">
        <f t="shared" ref="I2472:I2476" si="189">SUM(E2472:H2472)</f>
        <v>0</v>
      </c>
      <c r="J2472" s="495">
        <f>IF(OR(C2472="",$I2463="NSO"),"",VLOOKUP($A2458,'Result Entry'!$B$9:$EQ$108,21,0))</f>
        <v>0</v>
      </c>
      <c r="K2472" s="1047">
        <f>SUM(I2472,J2472)</f>
        <v>0</v>
      </c>
      <c r="L2472" s="1048"/>
      <c r="M2472" s="396" t="str">
        <f>IF(OR(C2472="",$I2463="NSO"),"",VLOOKUP($A2458,'Result Entry'!$B$9:$EQ$108,24,0))</f>
        <v/>
      </c>
      <c r="N2472" s="1059"/>
    </row>
    <row r="2473" spans="1:14" s="114" customFormat="1" ht="22.5" customHeight="1">
      <c r="A2473" s="392"/>
      <c r="B2473" s="394" t="s">
        <v>91</v>
      </c>
      <c r="C2473" s="990" t="str">
        <f>'Result Entry'!$Z$3</f>
        <v>Mathematics</v>
      </c>
      <c r="D2473" s="1049"/>
      <c r="E2473" s="502">
        <f>IF(OR(C2473="",$I2463="NSO"),"",VLOOKUP($A2458,'Result Entry'!$B$9:$EQ$108,25,0))</f>
        <v>0</v>
      </c>
      <c r="F2473" s="503">
        <f>IF(OR(C2473="",$I2463="NSO"),"",VLOOKUP($A2458,'Result Entry'!$B$9:$EQ$108,26,0))</f>
        <v>0</v>
      </c>
      <c r="G2473" s="542">
        <f>IF(OR(C2473="",$I2463="NSO"),"",VLOOKUP($A2458,'Result Entry'!$B$9:$EQ$108,27,0))</f>
        <v>0</v>
      </c>
      <c r="H2473" s="494">
        <f>IF(OR(C2473="",$I2463="NSO"),"",VLOOKUP($A2458,'Result Entry'!$B$9:$EQ$108,32,0))</f>
        <v>0</v>
      </c>
      <c r="I2473" s="395">
        <f t="shared" si="189"/>
        <v>0</v>
      </c>
      <c r="J2473" s="495">
        <f>IF(OR(C2473="",$I2463="NSO"),"",VLOOKUP($A2458,'Result Entry'!$B$9:$EQ$108,36,0))</f>
        <v>0</v>
      </c>
      <c r="K2473" s="1050">
        <f t="shared" ref="K2473:K2478" si="190">SUM(I2473,J2473)</f>
        <v>0</v>
      </c>
      <c r="L2473" s="1051"/>
      <c r="M2473" s="396" t="str">
        <f>IF(OR(C2473="",$I2463="NSO"),"",VLOOKUP($A2458,'Result Entry'!$B$9:$EQ$108,39,0))</f>
        <v/>
      </c>
      <c r="N2473" s="1059"/>
    </row>
    <row r="2474" spans="1:14" s="114" customFormat="1" ht="22.5" customHeight="1" thickBot="1">
      <c r="A2474" s="392"/>
      <c r="B2474" s="394" t="s">
        <v>91</v>
      </c>
      <c r="C2474" s="1052" t="str">
        <f>'Result Entry'!$BD$3</f>
        <v>Env. Study</v>
      </c>
      <c r="D2474" s="1053"/>
      <c r="E2474" s="509">
        <f>IF(OR(C2474="",$I2463="NSO"),"",VLOOKUP($A2458,'Result Entry'!$B$9:$EQ$108,55,0))</f>
        <v>0</v>
      </c>
      <c r="F2474" s="510">
        <f>IF(OR(C2474="",$I2463="NSO"),"",VLOOKUP($A2458,'Result Entry'!$B$9:$EQ$108,56,0))</f>
        <v>0</v>
      </c>
      <c r="G2474" s="511">
        <f>IF(OR(C2474="",$I2463="NSO"),"",VLOOKUP($A2458,'Result Entry'!$B$9:$EQ$108,57,0))</f>
        <v>0</v>
      </c>
      <c r="H2474" s="512">
        <f>IF(OR(C2472="",$I2463="NSO"),"",VLOOKUP($A2458,'Result Entry'!$B$9:$EQ$108,62,0))</f>
        <v>0</v>
      </c>
      <c r="I2474" s="513">
        <f t="shared" si="189"/>
        <v>0</v>
      </c>
      <c r="J2474" s="514">
        <f>IF(OR(C2473="",$I2463="NSO"),"",VLOOKUP($A2458,'Result Entry'!$B$9:$EQ$108,66,0))</f>
        <v>0</v>
      </c>
      <c r="K2474" s="1054">
        <f t="shared" si="190"/>
        <v>0</v>
      </c>
      <c r="L2474" s="1055"/>
      <c r="M2474" s="515" t="str">
        <f>IF(OR(C2473="",$I2463="NSO"),"",VLOOKUP($A2458,'Result Entry'!$B$9:$EQ$108,69,0))</f>
        <v/>
      </c>
      <c r="N2474" s="1059"/>
    </row>
    <row r="2475" spans="1:14" s="114" customFormat="1" ht="22.5" customHeight="1">
      <c r="A2475" s="392"/>
      <c r="B2475" s="394" t="s">
        <v>91</v>
      </c>
      <c r="C2475" s="1016" t="s">
        <v>66</v>
      </c>
      <c r="D2475" s="1017"/>
      <c r="E2475" s="519">
        <f>'Result Entry'!$AO$7</f>
        <v>5</v>
      </c>
      <c r="F2475" s="520">
        <f>'Result Entry'!$AP$7</f>
        <v>5</v>
      </c>
      <c r="G2475" s="541">
        <f>'Result Entry'!$AQ$7</f>
        <v>5</v>
      </c>
      <c r="H2475" s="521">
        <f>'Result Entry'!$AV$7</f>
        <v>35</v>
      </c>
      <c r="I2475" s="522">
        <f t="shared" si="189"/>
        <v>50</v>
      </c>
      <c r="J2475" s="523">
        <f>'Result Entry'!$AZ$7</f>
        <v>50</v>
      </c>
      <c r="K2475" s="1018">
        <f t="shared" si="190"/>
        <v>100</v>
      </c>
      <c r="L2475" s="1019"/>
      <c r="M2475" s="1087" t="s">
        <v>36</v>
      </c>
      <c r="N2475" s="1059"/>
    </row>
    <row r="2476" spans="1:14" s="114" customFormat="1" ht="22.5" customHeight="1" thickBot="1">
      <c r="A2476" s="392"/>
      <c r="B2476" s="394" t="s">
        <v>91</v>
      </c>
      <c r="C2476" s="1012" t="str">
        <f>'Result Entry'!$AO$3</f>
        <v>English</v>
      </c>
      <c r="D2476" s="1013"/>
      <c r="E2476" s="517">
        <f>IF(OR(C2476="",$I2463="NSO"),"",VLOOKUP($A2458,'Result Entry'!$B$9:$EQ$108,40,0))</f>
        <v>0</v>
      </c>
      <c r="F2476" s="518">
        <f>IF(OR(C2476="",$I2463="NSO"),"",VLOOKUP($A2458,'Result Entry'!$B$9:$EQ$108,41,0))</f>
        <v>0</v>
      </c>
      <c r="G2476" s="546">
        <f>IF(OR(C2476="",$I2463="NSO"),"",VLOOKUP($A2458,'Result Entry'!$B$9:$EQ$108,42,0))</f>
        <v>0</v>
      </c>
      <c r="H2476" s="401">
        <f>IF(OR(C2476="",$I2463="NSO"),"",VLOOKUP($A2458,'Result Entry'!$B$9:$EQ$108,47,0))</f>
        <v>0</v>
      </c>
      <c r="I2476" s="496">
        <f t="shared" si="189"/>
        <v>0</v>
      </c>
      <c r="J2476" s="497">
        <f>IF(OR(C2476="",$I2463="NSO"),"",VLOOKUP($A2458,'Result Entry'!$B$9:$EQ$108,51,0))</f>
        <v>0</v>
      </c>
      <c r="K2476" s="1014">
        <f t="shared" si="190"/>
        <v>0</v>
      </c>
      <c r="L2476" s="1015"/>
      <c r="M2476" s="516" t="str">
        <f>IF(OR(C2476="",$I2463="NSO"),"",VLOOKUP($A2458,'Result Entry'!$B$9:$EQ$108,54,0))</f>
        <v/>
      </c>
      <c r="N2476" s="1059"/>
    </row>
    <row r="2477" spans="1:14" s="114" customFormat="1" ht="22.5" customHeight="1">
      <c r="A2477" s="392"/>
      <c r="B2477" s="394" t="s">
        <v>91</v>
      </c>
      <c r="C2477" s="1016" t="s">
        <v>66</v>
      </c>
      <c r="D2477" s="1017"/>
      <c r="E2477" s="519">
        <f>'Result Entry'!$BS$7</f>
        <v>10</v>
      </c>
      <c r="F2477" s="520">
        <f>'Result Entry'!$BT$7</f>
        <v>10</v>
      </c>
      <c r="G2477" s="541">
        <f>'Result Entry'!$BU$7</f>
        <v>10</v>
      </c>
      <c r="H2477" s="521">
        <f>'Result Entry'!$BZ$7</f>
        <v>70</v>
      </c>
      <c r="I2477" s="522">
        <f>SUM(E2477:H2477)</f>
        <v>100</v>
      </c>
      <c r="J2477" s="523">
        <f>'Result Entry'!$CD$7</f>
        <v>100</v>
      </c>
      <c r="K2477" s="1018">
        <f t="shared" si="190"/>
        <v>200</v>
      </c>
      <c r="L2477" s="1019"/>
      <c r="M2477" s="1087" t="s">
        <v>36</v>
      </c>
      <c r="N2477" s="1059"/>
    </row>
    <row r="2478" spans="1:14" s="114" customFormat="1" ht="22.5" customHeight="1" thickBot="1">
      <c r="A2478" s="392"/>
      <c r="B2478" s="394" t="s">
        <v>91</v>
      </c>
      <c r="C2478" s="1012" t="str">
        <f>'Result Entry'!$BS$3</f>
        <v>Sanskrit/Urdu</v>
      </c>
      <c r="D2478" s="1013"/>
      <c r="E2478" s="517">
        <f>IF(OR(C2478="",$I2463="NSO"),"",VLOOKUP($A2458,'Result Entry'!$B$9:$EQ$108,70,0))</f>
        <v>0</v>
      </c>
      <c r="F2478" s="518">
        <f>IF(OR(C2478="",$I2463="NSO"),"",VLOOKUP($A2458,'Result Entry'!$B$9:$EQ$108,71,0))</f>
        <v>0</v>
      </c>
      <c r="G2478" s="546">
        <f>IF(OR(C2478="",$I2463="NSO"),"",VLOOKUP($A2458,'Result Entry'!$B$9:$EQ$108,72,0))</f>
        <v>0</v>
      </c>
      <c r="H2478" s="401">
        <f>IF(OR(C2478="",$I2463="NSO"),"",VLOOKUP($A2458,'Result Entry'!$B$9:$EQ$108,77,0))</f>
        <v>0</v>
      </c>
      <c r="I2478" s="496">
        <f t="shared" ref="I2478" si="191">SUM(E2478:H2478)</f>
        <v>0</v>
      </c>
      <c r="J2478" s="497">
        <f>IF(OR(C2478="",$I2463="NSO"),"",VLOOKUP($A2458,'Result Entry'!$B$9:$EQ$108,81,0))</f>
        <v>0</v>
      </c>
      <c r="K2478" s="1014">
        <f t="shared" si="190"/>
        <v>0</v>
      </c>
      <c r="L2478" s="1015"/>
      <c r="M2478" s="516" t="str">
        <f>IF(OR(C2478="",$I2463="NSO"),"",VLOOKUP($A2458,'Result Entry'!$B$9:$EQ$108,84,0))</f>
        <v/>
      </c>
      <c r="N2478" s="1059"/>
    </row>
    <row r="2479" spans="1:14" s="114" customFormat="1" ht="14.25" customHeight="1" thickBot="1">
      <c r="A2479" s="392"/>
      <c r="B2479" s="394" t="s">
        <v>91</v>
      </c>
      <c r="C2479" s="1020"/>
      <c r="D2479" s="1021"/>
      <c r="E2479" s="1021"/>
      <c r="F2479" s="1021"/>
      <c r="G2479" s="1021"/>
      <c r="H2479" s="1021"/>
      <c r="I2479" s="1021"/>
      <c r="J2479" s="1021"/>
      <c r="K2479" s="1021"/>
      <c r="L2479" s="1021"/>
      <c r="M2479" s="1022"/>
      <c r="N2479" s="1059"/>
    </row>
    <row r="2480" spans="1:14" s="114" customFormat="1" ht="39" customHeight="1">
      <c r="A2480" s="392"/>
      <c r="B2480" s="394" t="s">
        <v>91</v>
      </c>
      <c r="C2480" s="1023" t="s">
        <v>114</v>
      </c>
      <c r="D2480" s="1024"/>
      <c r="E2480" s="1025"/>
      <c r="F2480" s="1029" t="s">
        <v>115</v>
      </c>
      <c r="G2480" s="1029"/>
      <c r="H2480" s="1030" t="s">
        <v>116</v>
      </c>
      <c r="I2480" s="1031"/>
      <c r="J2480" s="397" t="s">
        <v>51</v>
      </c>
      <c r="K2480" s="524" t="s">
        <v>117</v>
      </c>
      <c r="L2480" s="543" t="s">
        <v>49</v>
      </c>
      <c r="M2480" s="1089" t="s">
        <v>53</v>
      </c>
      <c r="N2480" s="1059"/>
    </row>
    <row r="2481" spans="1:14" s="114" customFormat="1" ht="18.75" customHeight="1" thickBot="1">
      <c r="A2481" s="392"/>
      <c r="B2481" s="394" t="s">
        <v>91</v>
      </c>
      <c r="C2481" s="1026"/>
      <c r="D2481" s="1027"/>
      <c r="E2481" s="1028"/>
      <c r="F2481" s="1109">
        <f>IF(OR($I2463="",$I2463="NSO"),"",VLOOKUP($A2458,'Result Entry'!$B$9:$EQ$108,120,0))</f>
        <v>900</v>
      </c>
      <c r="G2481" s="1110"/>
      <c r="H2481" s="1109">
        <f>IF(OR($I2463="",$I2463="NSO"),"",VLOOKUP($A2458,'Result Entry'!$B$9:$EQ$108,121,0))</f>
        <v>0</v>
      </c>
      <c r="I2481" s="1110"/>
      <c r="J2481" s="1111">
        <f>IF(OR($I2463="",$I2463="NSO"),"",VLOOKUP($A2458,'Result Entry'!$B$9:$EQ$108,122,0))</f>
        <v>0</v>
      </c>
      <c r="K2481" s="1112" t="str">
        <f>IF(OR($I2463="",$I2463="NSO"),"",VLOOKUP($A2458,'Result Entry'!$B$9:$EQ$108,123,0))</f>
        <v/>
      </c>
      <c r="L2481" s="1088" t="str">
        <f>IF(OR($I2463="",$I2463="NSO"),"",VLOOKUP($A2458,'Result Entry'!$B$9:$EQ$108,124,0))</f>
        <v/>
      </c>
      <c r="M2481" s="1113" t="str">
        <f>IF(OR($I2463="",$I2463="NSO"),"",VLOOKUP($A2458,'Result Entry'!$B$9:$EQ$108,126,0))</f>
        <v/>
      </c>
      <c r="N2481" s="1059"/>
    </row>
    <row r="2482" spans="1:14" s="114" customFormat="1" ht="18.75" customHeight="1" thickBot="1">
      <c r="A2482" s="392"/>
      <c r="B2482" s="393" t="s">
        <v>91</v>
      </c>
      <c r="C2482" s="1032"/>
      <c r="D2482" s="1033"/>
      <c r="E2482" s="1033"/>
      <c r="F2482" s="1033"/>
      <c r="G2482" s="1033"/>
      <c r="H2482" s="1034"/>
      <c r="I2482" s="1150" t="s">
        <v>71</v>
      </c>
      <c r="J2482" s="1151"/>
      <c r="K2482" s="1152">
        <f>IF(OR($I2463="",$I2463="NSO"),"",VLOOKUP($A2458,'Result Entry'!$B$9:$EQ$108,117,0))</f>
        <v>0</v>
      </c>
      <c r="L2482" s="1153" t="s">
        <v>90</v>
      </c>
      <c r="M2482" s="1154"/>
      <c r="N2482" s="1059"/>
    </row>
    <row r="2483" spans="1:14" s="114" customFormat="1" ht="18.75" customHeight="1" thickBot="1">
      <c r="A2483" s="392"/>
      <c r="B2483" s="393" t="s">
        <v>91</v>
      </c>
      <c r="C2483" s="1035" t="s">
        <v>70</v>
      </c>
      <c r="D2483" s="1036"/>
      <c r="E2483" s="1036"/>
      <c r="F2483" s="1036"/>
      <c r="G2483" s="1036"/>
      <c r="H2483" s="1037"/>
      <c r="I2483" s="1155" t="s">
        <v>72</v>
      </c>
      <c r="J2483" s="1156"/>
      <c r="K2483" s="1157">
        <f>IF(OR($I2463="",$I2463="NSO"),"",VLOOKUP($A2458,'Result Entry'!$B$9:$EQ$108,118,0))</f>
        <v>0</v>
      </c>
      <c r="L2483" s="1158" t="str">
        <f>IF(OR($I2463="",$I2463="NSO"),"",VLOOKUP($A2458,'Result Entry'!$B$9:$EQ$108,119,0))</f>
        <v/>
      </c>
      <c r="M2483" s="1159"/>
      <c r="N2483" s="1059"/>
    </row>
    <row r="2484" spans="1:14" s="114" customFormat="1" ht="18.75" customHeight="1" thickBot="1">
      <c r="A2484" s="392"/>
      <c r="B2484" s="393" t="s">
        <v>91</v>
      </c>
      <c r="C2484" s="981" t="s">
        <v>64</v>
      </c>
      <c r="D2484" s="982"/>
      <c r="E2484" s="983"/>
      <c r="F2484" s="984" t="s">
        <v>67</v>
      </c>
      <c r="G2484" s="985"/>
      <c r="H2484" s="398" t="s">
        <v>57</v>
      </c>
      <c r="I2484" s="986" t="s">
        <v>73</v>
      </c>
      <c r="J2484" s="987"/>
      <c r="K2484" s="988">
        <f>IF(OR($I2463="",$I2463="NSO"),"",VLOOKUP($A2458,'Result Entry'!$B$9:$EQ$108,127,0))</f>
        <v>0</v>
      </c>
      <c r="L2484" s="988"/>
      <c r="M2484" s="989"/>
      <c r="N2484" s="1059"/>
    </row>
    <row r="2485" spans="1:14" s="114" customFormat="1" ht="18.75" customHeight="1">
      <c r="A2485" s="392"/>
      <c r="B2485" s="393" t="s">
        <v>91</v>
      </c>
      <c r="C2485" s="1096" t="str">
        <f>'Result Entry'!$CH$3</f>
        <v>WORK EXP.</v>
      </c>
      <c r="D2485" s="1097"/>
      <c r="E2485" s="1125"/>
      <c r="F2485" s="1115" t="str">
        <f>IF(OR(C2485="",$I2463="NSO"),"",VLOOKUP($A2458,'Result Entry'!$B$9:$EQ$108,134,0))</f>
        <v>0/100</v>
      </c>
      <c r="G2485" s="1125"/>
      <c r="H2485" s="1126" t="str">
        <f>IF(OR(C2485="",$I2463="NSO"),"",VLOOKUP($A2458,'Result Entry'!$B$9:$EQ$108,92,0))</f>
        <v/>
      </c>
      <c r="I2485" s="991" t="s">
        <v>93</v>
      </c>
      <c r="J2485" s="992"/>
      <c r="K2485" s="993">
        <f>'Result Entry'!$U$2</f>
        <v>45070</v>
      </c>
      <c r="L2485" s="994"/>
      <c r="M2485" s="995"/>
      <c r="N2485" s="1059"/>
    </row>
    <row r="2486" spans="1:14" s="114" customFormat="1" ht="18.75" customHeight="1">
      <c r="A2486" s="392"/>
      <c r="B2486" s="393" t="s">
        <v>91</v>
      </c>
      <c r="C2486" s="1096" t="str">
        <f>'Result Entry'!$CP$3</f>
        <v>ART EDU.</v>
      </c>
      <c r="D2486" s="1097"/>
      <c r="E2486" s="1125"/>
      <c r="F2486" s="1115" t="str">
        <f>IF(OR(C2486="",$I2463="NSO"),"",VLOOKUP($A2458,'Result Entry'!$B$9:$EQ$108,138,0))</f>
        <v>0/100</v>
      </c>
      <c r="G2486" s="1125"/>
      <c r="H2486" s="1127" t="str">
        <f>IF(OR(C2486="",$I2463="NSO"),"",VLOOKUP($A2458,'Result Entry'!$B$9:$EQ$108,100,0))</f>
        <v/>
      </c>
      <c r="I2486" s="996"/>
      <c r="J2486" s="997"/>
      <c r="K2486" s="997"/>
      <c r="L2486" s="997"/>
      <c r="M2486" s="998"/>
      <c r="N2486" s="1059"/>
    </row>
    <row r="2487" spans="1:14" s="114" customFormat="1" ht="18.75" customHeight="1">
      <c r="A2487" s="392"/>
      <c r="B2487" s="393"/>
      <c r="C2487" s="1096" t="str">
        <f>'Result Entry'!$CX$3</f>
        <v>H&amp;P. EDU.</v>
      </c>
      <c r="D2487" s="1097"/>
      <c r="E2487" s="1125"/>
      <c r="F2487" s="1115" t="str">
        <f>IF(OR(C2487="",$I2463="NSO"),"",VLOOKUP($A2458,'Result Entry'!$B$9:$EQ$108,142,0))</f>
        <v>0/100</v>
      </c>
      <c r="G2487" s="1125"/>
      <c r="H2487" s="1127" t="str">
        <f>IF(OR(C2487="",$I2463="NSO"),"",VLOOKUP($A2458,'Result Entry'!$B$9:$EQ$108,108,0))</f>
        <v/>
      </c>
      <c r="I2487" s="999"/>
      <c r="J2487" s="1000"/>
      <c r="K2487" s="1000"/>
      <c r="L2487" s="1000"/>
      <c r="M2487" s="1001"/>
      <c r="N2487" s="1059"/>
    </row>
    <row r="2488" spans="1:14" s="114" customFormat="1" ht="23.25" customHeight="1" thickBot="1">
      <c r="A2488" s="392"/>
      <c r="B2488" s="393" t="s">
        <v>91</v>
      </c>
      <c r="C2488" s="1128">
        <f>'Result Entry'!$DF$3</f>
        <v>0</v>
      </c>
      <c r="D2488" s="1129"/>
      <c r="E2488" s="1130"/>
      <c r="F2488" s="1115" t="str">
        <f>IF(OR(C2488="",$I2463="NSO"),"",VLOOKUP($A2458,'Result Entry'!$B$9:$EQ$108,146,0))</f>
        <v>0/0</v>
      </c>
      <c r="G2488" s="1125"/>
      <c r="H2488" s="1131" t="str">
        <f>IF(OR(C2488="",$I2463="NSO"),"",VLOOKUP($A2458,'Result Entry'!$B$9:$EQ$108,116,0))</f>
        <v/>
      </c>
      <c r="I2488" s="1135" t="s">
        <v>86</v>
      </c>
      <c r="J2488" s="1136"/>
      <c r="K2488" s="1137"/>
      <c r="L2488" s="1138"/>
      <c r="M2488" s="1139"/>
      <c r="N2488" s="1059"/>
    </row>
    <row r="2489" spans="1:14" s="114" customFormat="1" ht="23.25" customHeight="1">
      <c r="A2489" s="392"/>
      <c r="B2489" s="393" t="s">
        <v>91</v>
      </c>
      <c r="C2489" s="1005" t="s">
        <v>74</v>
      </c>
      <c r="D2489" s="1006"/>
      <c r="E2489" s="1006"/>
      <c r="F2489" s="1006"/>
      <c r="G2489" s="1006"/>
      <c r="H2489" s="1007"/>
      <c r="I2489" s="1143" t="s">
        <v>184</v>
      </c>
      <c r="J2489" s="1144"/>
      <c r="K2489" s="1140"/>
      <c r="L2489" s="1141"/>
      <c r="M2489" s="1142"/>
      <c r="N2489" s="1059"/>
    </row>
    <row r="2490" spans="1:14" s="114" customFormat="1" ht="23.25" customHeight="1">
      <c r="A2490" s="392"/>
      <c r="B2490" s="393" t="s">
        <v>91</v>
      </c>
      <c r="C2490" s="399" t="s">
        <v>37</v>
      </c>
      <c r="D2490" s="1008" t="s">
        <v>80</v>
      </c>
      <c r="E2490" s="1009"/>
      <c r="F2490" s="1008" t="s">
        <v>81</v>
      </c>
      <c r="G2490" s="1010"/>
      <c r="H2490" s="1011"/>
      <c r="I2490" s="1145" t="s">
        <v>185</v>
      </c>
      <c r="J2490" s="1146"/>
      <c r="K2490" s="1002"/>
      <c r="L2490" s="1003"/>
      <c r="M2490" s="1004"/>
      <c r="N2490" s="1059"/>
    </row>
    <row r="2491" spans="1:14" s="114" customFormat="1" ht="18.75" customHeight="1">
      <c r="A2491" s="392"/>
      <c r="B2491" s="393" t="s">
        <v>91</v>
      </c>
      <c r="C2491" s="1114" t="s">
        <v>75</v>
      </c>
      <c r="D2491" s="1115" t="s">
        <v>164</v>
      </c>
      <c r="E2491" s="1116"/>
      <c r="F2491" s="1115" t="s">
        <v>82</v>
      </c>
      <c r="G2491" s="1117"/>
      <c r="H2491" s="1118"/>
      <c r="I2491" s="971" t="s">
        <v>87</v>
      </c>
      <c r="J2491" s="972"/>
      <c r="K2491" s="972"/>
      <c r="L2491" s="972"/>
      <c r="M2491" s="973"/>
      <c r="N2491" s="1059"/>
    </row>
    <row r="2492" spans="1:14" s="114" customFormat="1" ht="18.75" customHeight="1">
      <c r="A2492" s="392"/>
      <c r="B2492" s="393" t="s">
        <v>91</v>
      </c>
      <c r="C2492" s="1119" t="s">
        <v>76</v>
      </c>
      <c r="D2492" s="1115" t="s">
        <v>165</v>
      </c>
      <c r="E2492" s="1116"/>
      <c r="F2492" s="1115" t="s">
        <v>83</v>
      </c>
      <c r="G2492" s="1117"/>
      <c r="H2492" s="1118"/>
      <c r="I2492" s="974"/>
      <c r="J2492" s="975"/>
      <c r="K2492" s="975"/>
      <c r="L2492" s="975"/>
      <c r="M2492" s="976"/>
      <c r="N2492" s="1059"/>
    </row>
    <row r="2493" spans="1:14" s="114" customFormat="1" ht="18.75" customHeight="1">
      <c r="A2493" s="392"/>
      <c r="B2493" s="393" t="s">
        <v>91</v>
      </c>
      <c r="C2493" s="1119" t="s">
        <v>78</v>
      </c>
      <c r="D2493" s="1115" t="s">
        <v>166</v>
      </c>
      <c r="E2493" s="1116"/>
      <c r="F2493" s="1115" t="s">
        <v>84</v>
      </c>
      <c r="G2493" s="1117"/>
      <c r="H2493" s="1118"/>
      <c r="I2493" s="974"/>
      <c r="J2493" s="975"/>
      <c r="K2493" s="975"/>
      <c r="L2493" s="975"/>
      <c r="M2493" s="976"/>
      <c r="N2493" s="1059"/>
    </row>
    <row r="2494" spans="1:14" s="114" customFormat="1" ht="18.75" customHeight="1">
      <c r="A2494" s="392"/>
      <c r="B2494" s="393" t="s">
        <v>91</v>
      </c>
      <c r="C2494" s="1119" t="s">
        <v>77</v>
      </c>
      <c r="D2494" s="1115" t="s">
        <v>167</v>
      </c>
      <c r="E2494" s="1116"/>
      <c r="F2494" s="1115" t="s">
        <v>169</v>
      </c>
      <c r="G2494" s="1117"/>
      <c r="H2494" s="1118"/>
      <c r="I2494" s="977"/>
      <c r="J2494" s="978"/>
      <c r="K2494" s="978"/>
      <c r="L2494" s="978"/>
      <c r="M2494" s="979"/>
      <c r="N2494" s="1059"/>
    </row>
    <row r="2495" spans="1:14" s="114" customFormat="1" ht="18.75" customHeight="1" thickBot="1">
      <c r="A2495" s="392"/>
      <c r="B2495" s="400" t="s">
        <v>91</v>
      </c>
      <c r="C2495" s="1120" t="s">
        <v>79</v>
      </c>
      <c r="D2495" s="1121" t="s">
        <v>168</v>
      </c>
      <c r="E2495" s="1122"/>
      <c r="F2495" s="1121" t="s">
        <v>85</v>
      </c>
      <c r="G2495" s="1123"/>
      <c r="H2495" s="1124"/>
      <c r="I2495" s="1132" t="s">
        <v>118</v>
      </c>
      <c r="J2495" s="1133"/>
      <c r="K2495" s="1133"/>
      <c r="L2495" s="1133"/>
      <c r="M2495" s="1134"/>
      <c r="N2495" s="1059"/>
    </row>
    <row r="2496" spans="1:14" s="114" customFormat="1" ht="11.25" customHeight="1" thickBot="1">
      <c r="A2496" s="980"/>
      <c r="B2496" s="980"/>
      <c r="C2496" s="980"/>
      <c r="D2496" s="980"/>
      <c r="E2496" s="980"/>
      <c r="F2496" s="980"/>
      <c r="G2496" s="980"/>
      <c r="H2496" s="980"/>
      <c r="I2496" s="980"/>
      <c r="J2496" s="980"/>
      <c r="K2496" s="980"/>
      <c r="L2496" s="980"/>
      <c r="M2496" s="980"/>
      <c r="N2496" s="1059"/>
    </row>
    <row r="2497" spans="1:14" s="391" customFormat="1" ht="25.5" customHeight="1" thickBot="1">
      <c r="A2497" s="403">
        <f>A2458+1</f>
        <v>65</v>
      </c>
      <c r="B2497" s="1056" t="str">
        <f>B2458</f>
        <v>Department Of Sanskrit Education, Rajasthan</v>
      </c>
      <c r="C2497" s="1057"/>
      <c r="D2497" s="1057"/>
      <c r="E2497" s="1057"/>
      <c r="F2497" s="1057"/>
      <c r="G2497" s="1057"/>
      <c r="H2497" s="1057"/>
      <c r="I2497" s="1057"/>
      <c r="J2497" s="1057"/>
      <c r="K2497" s="1057"/>
      <c r="L2497" s="1057"/>
      <c r="M2497" s="1058"/>
      <c r="N2497" s="1059"/>
    </row>
    <row r="2498" spans="1:14" ht="60" customHeight="1">
      <c r="A2498" s="15"/>
      <c r="B2498" s="1060">
        <f>IF(I2502&gt;0,CONCATENATE(C2502,I2502),0)</f>
        <v>0</v>
      </c>
      <c r="C2498" s="1062"/>
      <c r="D2498" s="1064" t="str">
        <f>Master!$E$8</f>
        <v>Govt.Sr.Sec.Sch. Raimalwada</v>
      </c>
      <c r="E2498" s="1065"/>
      <c r="F2498" s="1065"/>
      <c r="G2498" s="1065"/>
      <c r="H2498" s="1065"/>
      <c r="I2498" s="1065"/>
      <c r="J2498" s="1065"/>
      <c r="K2498" s="1065"/>
      <c r="L2498" s="1065"/>
      <c r="M2498" s="1066"/>
      <c r="N2498" s="1059"/>
    </row>
    <row r="2499" spans="1:14" ht="35.25" customHeight="1" thickBot="1">
      <c r="A2499" s="15"/>
      <c r="B2499" s="1061"/>
      <c r="C2499" s="1063"/>
      <c r="D2499" s="1067" t="str">
        <f>Master!$E$11</f>
        <v>P.S.-Bapini (Jodhpur)</v>
      </c>
      <c r="E2499" s="1067"/>
      <c r="F2499" s="1067"/>
      <c r="G2499" s="1067"/>
      <c r="H2499" s="1067"/>
      <c r="I2499" s="1067"/>
      <c r="J2499" s="1067"/>
      <c r="K2499" s="1067"/>
      <c r="L2499" s="1067"/>
      <c r="M2499" s="1068"/>
      <c r="N2499" s="1059"/>
    </row>
    <row r="2500" spans="1:14" ht="31.5" customHeight="1">
      <c r="A2500" s="15"/>
      <c r="B2500" s="402"/>
      <c r="C2500" s="1069" t="s">
        <v>60</v>
      </c>
      <c r="D2500" s="1070"/>
      <c r="E2500" s="1070"/>
      <c r="F2500" s="1070"/>
      <c r="G2500" s="1070"/>
      <c r="H2500" s="1070"/>
      <c r="I2500" s="1071"/>
      <c r="J2500" s="1072" t="s">
        <v>88</v>
      </c>
      <c r="K2500" s="1072"/>
      <c r="L2500" s="1073">
        <f>Master!$E$14</f>
        <v>810000000</v>
      </c>
      <c r="M2500" s="1074"/>
      <c r="N2500" s="1059"/>
    </row>
    <row r="2501" spans="1:14" ht="18" customHeight="1" thickBot="1">
      <c r="A2501" s="15"/>
      <c r="B2501" s="188"/>
      <c r="C2501" s="1069"/>
      <c r="D2501" s="1070"/>
      <c r="E2501" s="1070"/>
      <c r="F2501" s="1070"/>
      <c r="G2501" s="1070"/>
      <c r="H2501" s="1070"/>
      <c r="I2501" s="1071"/>
      <c r="J2501" s="1075" t="s">
        <v>61</v>
      </c>
      <c r="K2501" s="1076"/>
      <c r="L2501" s="1079" t="str">
        <f>Master!$E$6</f>
        <v>2022-23</v>
      </c>
      <c r="M2501" s="1080"/>
      <c r="N2501" s="1059"/>
    </row>
    <row r="2502" spans="1:14" ht="20.25" customHeight="1" thickBot="1">
      <c r="A2502" s="15"/>
      <c r="B2502" s="188"/>
      <c r="C2502" s="1160" t="s">
        <v>119</v>
      </c>
      <c r="D2502" s="1161"/>
      <c r="E2502" s="1161"/>
      <c r="F2502" s="1161"/>
      <c r="G2502" s="1161"/>
      <c r="H2502" s="1161"/>
      <c r="I2502" s="1162">
        <f>VLOOKUP($A2497,'Result Entry'!$B$9:$F$108,5,0)</f>
        <v>0</v>
      </c>
      <c r="J2502" s="1077"/>
      <c r="K2502" s="1078"/>
      <c r="L2502" s="1081"/>
      <c r="M2502" s="1082"/>
      <c r="N2502" s="1059"/>
    </row>
    <row r="2503" spans="1:14" s="114" customFormat="1" ht="19.5" customHeight="1">
      <c r="A2503" s="392"/>
      <c r="B2503" s="393" t="s">
        <v>91</v>
      </c>
      <c r="C2503" s="1090" t="s">
        <v>21</v>
      </c>
      <c r="D2503" s="1091"/>
      <c r="E2503" s="1091"/>
      <c r="F2503" s="1092"/>
      <c r="G2503" s="1093" t="s">
        <v>1</v>
      </c>
      <c r="H2503" s="1094">
        <f>VLOOKUP($A2497,'Result Entry'!$B$9:$EQ$108,3,0)</f>
        <v>0</v>
      </c>
      <c r="I2503" s="1094"/>
      <c r="J2503" s="1094"/>
      <c r="K2503" s="1094"/>
      <c r="L2503" s="1094"/>
      <c r="M2503" s="1095"/>
      <c r="N2503" s="1059"/>
    </row>
    <row r="2504" spans="1:14" s="114" customFormat="1" ht="19.5" customHeight="1">
      <c r="A2504" s="392"/>
      <c r="B2504" s="393" t="s">
        <v>91</v>
      </c>
      <c r="C2504" s="1096" t="s">
        <v>23</v>
      </c>
      <c r="D2504" s="1097"/>
      <c r="E2504" s="1097"/>
      <c r="F2504" s="1098"/>
      <c r="G2504" s="1099" t="s">
        <v>1</v>
      </c>
      <c r="H2504" s="1100">
        <f>VLOOKUP($A2497,'Result Entry'!$B$9:$EQ$108,6,0)</f>
        <v>0</v>
      </c>
      <c r="I2504" s="1100"/>
      <c r="J2504" s="1100"/>
      <c r="K2504" s="1100"/>
      <c r="L2504" s="1100"/>
      <c r="M2504" s="1101"/>
      <c r="N2504" s="1059"/>
    </row>
    <row r="2505" spans="1:14" s="114" customFormat="1" ht="19.5" customHeight="1">
      <c r="A2505" s="392"/>
      <c r="B2505" s="393" t="s">
        <v>91</v>
      </c>
      <c r="C2505" s="1096" t="s">
        <v>24</v>
      </c>
      <c r="D2505" s="1097"/>
      <c r="E2505" s="1097"/>
      <c r="F2505" s="1098"/>
      <c r="G2505" s="1099" t="s">
        <v>1</v>
      </c>
      <c r="H2505" s="1100">
        <f>VLOOKUP($A2497,'Result Entry'!$B$9:$EQ$108,7,0)</f>
        <v>0</v>
      </c>
      <c r="I2505" s="1100"/>
      <c r="J2505" s="1100"/>
      <c r="K2505" s="1100"/>
      <c r="L2505" s="1100"/>
      <c r="M2505" s="1101"/>
      <c r="N2505" s="1059"/>
    </row>
    <row r="2506" spans="1:14" s="114" customFormat="1" ht="19.5" customHeight="1">
      <c r="A2506" s="392"/>
      <c r="B2506" s="393" t="s">
        <v>91</v>
      </c>
      <c r="C2506" s="1096" t="s">
        <v>62</v>
      </c>
      <c r="D2506" s="1097"/>
      <c r="E2506" s="1097"/>
      <c r="F2506" s="1098"/>
      <c r="G2506" s="1099" t="s">
        <v>1</v>
      </c>
      <c r="H2506" s="1100">
        <f>VLOOKUP($A2497,'Result Entry'!$B$9:$EQ$108,8,0)</f>
        <v>0</v>
      </c>
      <c r="I2506" s="1100"/>
      <c r="J2506" s="1100"/>
      <c r="K2506" s="1100"/>
      <c r="L2506" s="1100"/>
      <c r="M2506" s="1101"/>
      <c r="N2506" s="1059"/>
    </row>
    <row r="2507" spans="1:14" s="114" customFormat="1" ht="19.5" customHeight="1">
      <c r="A2507" s="392"/>
      <c r="B2507" s="393" t="s">
        <v>91</v>
      </c>
      <c r="C2507" s="1096" t="s">
        <v>63</v>
      </c>
      <c r="D2507" s="1097"/>
      <c r="E2507" s="1097"/>
      <c r="F2507" s="1098"/>
      <c r="G2507" s="1099" t="s">
        <v>1</v>
      </c>
      <c r="H2507" s="1102" t="str">
        <f>CONCATENATE('Result Entry'!$F$4,'Result Entry'!$I$4)</f>
        <v>2(A)</v>
      </c>
      <c r="I2507" s="1100"/>
      <c r="J2507" s="1100"/>
      <c r="K2507" s="1100"/>
      <c r="L2507" s="1100"/>
      <c r="M2507" s="1101"/>
      <c r="N2507" s="1059"/>
    </row>
    <row r="2508" spans="1:14" s="114" customFormat="1" ht="19.5" customHeight="1" thickBot="1">
      <c r="A2508" s="392"/>
      <c r="B2508" s="393" t="s">
        <v>91</v>
      </c>
      <c r="C2508" s="1103" t="s">
        <v>26</v>
      </c>
      <c r="D2508" s="1104"/>
      <c r="E2508" s="1104"/>
      <c r="F2508" s="1105"/>
      <c r="G2508" s="1106" t="s">
        <v>1</v>
      </c>
      <c r="H2508" s="1107">
        <f>VLOOKUP($A2497,'Result Entry'!$B$9:$EQ$108,9,0)</f>
        <v>0</v>
      </c>
      <c r="I2508" s="1107"/>
      <c r="J2508" s="1107"/>
      <c r="K2508" s="1107"/>
      <c r="L2508" s="1107"/>
      <c r="M2508" s="1108"/>
      <c r="N2508" s="1059"/>
    </row>
    <row r="2509" spans="1:14" s="114" customFormat="1" ht="37.5" customHeight="1">
      <c r="A2509" s="392"/>
      <c r="B2509" s="394" t="s">
        <v>91</v>
      </c>
      <c r="C2509" s="1005" t="s">
        <v>64</v>
      </c>
      <c r="D2509" s="1038"/>
      <c r="E2509" s="498" t="str">
        <f>'Result Entry'!$K$6</f>
        <v>First Test</v>
      </c>
      <c r="F2509" s="499" t="str">
        <f>'Result Entry'!$L$6</f>
        <v>Second Test</v>
      </c>
      <c r="G2509" s="499" t="str">
        <f>'Result Entry'!$M$6</f>
        <v>Third Test</v>
      </c>
      <c r="H2509" s="1083" t="s">
        <v>65</v>
      </c>
      <c r="I2509" s="1085" t="s">
        <v>183</v>
      </c>
      <c r="J2509" s="493" t="s">
        <v>32</v>
      </c>
      <c r="K2509" s="1039" t="s">
        <v>112</v>
      </c>
      <c r="L2509" s="1040"/>
      <c r="M2509" s="1084" t="s">
        <v>113</v>
      </c>
      <c r="N2509" s="1059"/>
    </row>
    <row r="2510" spans="1:14" s="114" customFormat="1" ht="22.5" customHeight="1" thickBot="1">
      <c r="A2510" s="392"/>
      <c r="B2510" s="394" t="s">
        <v>91</v>
      </c>
      <c r="C2510" s="1041" t="s">
        <v>66</v>
      </c>
      <c r="D2510" s="1042"/>
      <c r="E2510" s="504">
        <f>'Result Entry'!$K$7</f>
        <v>10</v>
      </c>
      <c r="F2510" s="505">
        <f>'Result Entry'!$L$7</f>
        <v>10</v>
      </c>
      <c r="G2510" s="545">
        <f>'Result Entry'!$M$7</f>
        <v>10</v>
      </c>
      <c r="H2510" s="506">
        <f>'Result Entry'!$R$7</f>
        <v>70</v>
      </c>
      <c r="I2510" s="507">
        <f>SUM(E2510:H2510)</f>
        <v>100</v>
      </c>
      <c r="J2510" s="508">
        <f>'Result Entry'!$V$7</f>
        <v>100</v>
      </c>
      <c r="K2510" s="1043">
        <f>I2510+J2510</f>
        <v>200</v>
      </c>
      <c r="L2510" s="1044"/>
      <c r="M2510" s="1086" t="s">
        <v>36</v>
      </c>
      <c r="N2510" s="1059"/>
    </row>
    <row r="2511" spans="1:14" s="114" customFormat="1" ht="22.5" customHeight="1">
      <c r="A2511" s="392"/>
      <c r="B2511" s="394" t="s">
        <v>91</v>
      </c>
      <c r="C2511" s="1045" t="str">
        <f>'Result Entry'!$K$3</f>
        <v>Hindi</v>
      </c>
      <c r="D2511" s="1046"/>
      <c r="E2511" s="500">
        <f>IF(OR(C2511="",$I2502="NSO"),"",VLOOKUP($A2497,'Result Entry'!$B$9:$EQ$108,10,0))</f>
        <v>0</v>
      </c>
      <c r="F2511" s="501">
        <f>IF(OR(C2511="",$I2502="NSO"),"",VLOOKUP($A2497,'Result Entry'!$B$9:$EQ$108,11,0))</f>
        <v>0</v>
      </c>
      <c r="G2511" s="544">
        <f>IF(OR(C2511="",$I2502="NSO"),"",VLOOKUP($A2497,'Result Entry'!$B$9:$EQ$108,12,0))</f>
        <v>0</v>
      </c>
      <c r="H2511" s="494">
        <f>IF(OR(C2511="",$I2502="NSO"),"",VLOOKUP($A2497,'Result Entry'!$B$9:$EQ$108,17,0))</f>
        <v>0</v>
      </c>
      <c r="I2511" s="395">
        <f t="shared" ref="I2511:I2515" si="192">SUM(E2511:H2511)</f>
        <v>0</v>
      </c>
      <c r="J2511" s="495">
        <f>IF(OR(C2511="",$I2502="NSO"),"",VLOOKUP($A2497,'Result Entry'!$B$9:$EQ$108,21,0))</f>
        <v>0</v>
      </c>
      <c r="K2511" s="1047">
        <f>SUM(I2511,J2511)</f>
        <v>0</v>
      </c>
      <c r="L2511" s="1048"/>
      <c r="M2511" s="396" t="str">
        <f>IF(OR(C2511="",$I2502="NSO"),"",VLOOKUP($A2497,'Result Entry'!$B$9:$EQ$108,24,0))</f>
        <v/>
      </c>
      <c r="N2511" s="1059"/>
    </row>
    <row r="2512" spans="1:14" s="114" customFormat="1" ht="22.5" customHeight="1">
      <c r="A2512" s="392"/>
      <c r="B2512" s="394" t="s">
        <v>91</v>
      </c>
      <c r="C2512" s="990" t="str">
        <f>'Result Entry'!$Z$3</f>
        <v>Mathematics</v>
      </c>
      <c r="D2512" s="1049"/>
      <c r="E2512" s="502">
        <f>IF(OR(C2512="",$I2502="NSO"),"",VLOOKUP($A2497,'Result Entry'!$B$9:$EQ$108,25,0))</f>
        <v>0</v>
      </c>
      <c r="F2512" s="503">
        <f>IF(OR(C2512="",$I2502="NSO"),"",VLOOKUP($A2497,'Result Entry'!$B$9:$EQ$108,26,0))</f>
        <v>0</v>
      </c>
      <c r="G2512" s="542">
        <f>IF(OR(C2512="",$I2502="NSO"),"",VLOOKUP($A2497,'Result Entry'!$B$9:$EQ$108,27,0))</f>
        <v>0</v>
      </c>
      <c r="H2512" s="494">
        <f>IF(OR(C2512="",$I2502="NSO"),"",VLOOKUP($A2497,'Result Entry'!$B$9:$EQ$108,32,0))</f>
        <v>0</v>
      </c>
      <c r="I2512" s="395">
        <f t="shared" si="192"/>
        <v>0</v>
      </c>
      <c r="J2512" s="495">
        <f>IF(OR(C2512="",$I2502="NSO"),"",VLOOKUP($A2497,'Result Entry'!$B$9:$EQ$108,36,0))</f>
        <v>0</v>
      </c>
      <c r="K2512" s="1050">
        <f t="shared" ref="K2512:K2517" si="193">SUM(I2512,J2512)</f>
        <v>0</v>
      </c>
      <c r="L2512" s="1051"/>
      <c r="M2512" s="396" t="str">
        <f>IF(OR(C2512="",$I2502="NSO"),"",VLOOKUP($A2497,'Result Entry'!$B$9:$EQ$108,39,0))</f>
        <v/>
      </c>
      <c r="N2512" s="1059"/>
    </row>
    <row r="2513" spans="1:14" s="114" customFormat="1" ht="22.5" customHeight="1" thickBot="1">
      <c r="A2513" s="392"/>
      <c r="B2513" s="394" t="s">
        <v>91</v>
      </c>
      <c r="C2513" s="1052" t="str">
        <f>'Result Entry'!$BD$3</f>
        <v>Env. Study</v>
      </c>
      <c r="D2513" s="1053"/>
      <c r="E2513" s="509">
        <f>IF(OR(C2513="",$I2502="NSO"),"",VLOOKUP($A2497,'Result Entry'!$B$9:$EQ$108,55,0))</f>
        <v>0</v>
      </c>
      <c r="F2513" s="510">
        <f>IF(OR(C2513="",$I2502="NSO"),"",VLOOKUP($A2497,'Result Entry'!$B$9:$EQ$108,56,0))</f>
        <v>0</v>
      </c>
      <c r="G2513" s="511">
        <f>IF(OR(C2513="",$I2502="NSO"),"",VLOOKUP($A2497,'Result Entry'!$B$9:$EQ$108,57,0))</f>
        <v>0</v>
      </c>
      <c r="H2513" s="512">
        <f>IF(OR(C2511="",$I2502="NSO"),"",VLOOKUP($A2497,'Result Entry'!$B$9:$EQ$108,62,0))</f>
        <v>0</v>
      </c>
      <c r="I2513" s="513">
        <f t="shared" si="192"/>
        <v>0</v>
      </c>
      <c r="J2513" s="514">
        <f>IF(OR(C2512="",$I2502="NSO"),"",VLOOKUP($A2497,'Result Entry'!$B$9:$EQ$108,66,0))</f>
        <v>0</v>
      </c>
      <c r="K2513" s="1054">
        <f t="shared" si="193"/>
        <v>0</v>
      </c>
      <c r="L2513" s="1055"/>
      <c r="M2513" s="515" t="str">
        <f>IF(OR(C2512="",$I2502="NSO"),"",VLOOKUP($A2497,'Result Entry'!$B$9:$EQ$108,69,0))</f>
        <v/>
      </c>
      <c r="N2513" s="1059"/>
    </row>
    <row r="2514" spans="1:14" s="114" customFormat="1" ht="22.5" customHeight="1">
      <c r="A2514" s="392"/>
      <c r="B2514" s="394" t="s">
        <v>91</v>
      </c>
      <c r="C2514" s="1016" t="s">
        <v>66</v>
      </c>
      <c r="D2514" s="1017"/>
      <c r="E2514" s="519">
        <f>'Result Entry'!$AO$7</f>
        <v>5</v>
      </c>
      <c r="F2514" s="520">
        <f>'Result Entry'!$AP$7</f>
        <v>5</v>
      </c>
      <c r="G2514" s="541">
        <f>'Result Entry'!$AQ$7</f>
        <v>5</v>
      </c>
      <c r="H2514" s="521">
        <f>'Result Entry'!$AV$7</f>
        <v>35</v>
      </c>
      <c r="I2514" s="522">
        <f t="shared" si="192"/>
        <v>50</v>
      </c>
      <c r="J2514" s="523">
        <f>'Result Entry'!$AZ$7</f>
        <v>50</v>
      </c>
      <c r="K2514" s="1018">
        <f t="shared" si="193"/>
        <v>100</v>
      </c>
      <c r="L2514" s="1019"/>
      <c r="M2514" s="1087" t="s">
        <v>36</v>
      </c>
      <c r="N2514" s="1059"/>
    </row>
    <row r="2515" spans="1:14" s="114" customFormat="1" ht="22.5" customHeight="1" thickBot="1">
      <c r="A2515" s="392"/>
      <c r="B2515" s="394" t="s">
        <v>91</v>
      </c>
      <c r="C2515" s="1012" t="str">
        <f>'Result Entry'!$AO$3</f>
        <v>English</v>
      </c>
      <c r="D2515" s="1013"/>
      <c r="E2515" s="517">
        <f>IF(OR(C2515="",$I2502="NSO"),"",VLOOKUP($A2497,'Result Entry'!$B$9:$EQ$108,40,0))</f>
        <v>0</v>
      </c>
      <c r="F2515" s="518">
        <f>IF(OR(C2515="",$I2502="NSO"),"",VLOOKUP($A2497,'Result Entry'!$B$9:$EQ$108,41,0))</f>
        <v>0</v>
      </c>
      <c r="G2515" s="546">
        <f>IF(OR(C2515="",$I2502="NSO"),"",VLOOKUP($A2497,'Result Entry'!$B$9:$EQ$108,42,0))</f>
        <v>0</v>
      </c>
      <c r="H2515" s="401">
        <f>IF(OR(C2515="",$I2502="NSO"),"",VLOOKUP($A2497,'Result Entry'!$B$9:$EQ$108,47,0))</f>
        <v>0</v>
      </c>
      <c r="I2515" s="496">
        <f t="shared" si="192"/>
        <v>0</v>
      </c>
      <c r="J2515" s="497">
        <f>IF(OR(C2515="",$I2502="NSO"),"",VLOOKUP($A2497,'Result Entry'!$B$9:$EQ$108,51,0))</f>
        <v>0</v>
      </c>
      <c r="K2515" s="1014">
        <f t="shared" si="193"/>
        <v>0</v>
      </c>
      <c r="L2515" s="1015"/>
      <c r="M2515" s="516" t="str">
        <f>IF(OR(C2515="",$I2502="NSO"),"",VLOOKUP($A2497,'Result Entry'!$B$9:$EQ$108,54,0))</f>
        <v/>
      </c>
      <c r="N2515" s="1059"/>
    </row>
    <row r="2516" spans="1:14" s="114" customFormat="1" ht="22.5" customHeight="1">
      <c r="A2516" s="392"/>
      <c r="B2516" s="394" t="s">
        <v>91</v>
      </c>
      <c r="C2516" s="1016" t="s">
        <v>66</v>
      </c>
      <c r="D2516" s="1017"/>
      <c r="E2516" s="519">
        <f>'Result Entry'!$BS$7</f>
        <v>10</v>
      </c>
      <c r="F2516" s="520">
        <f>'Result Entry'!$BT$7</f>
        <v>10</v>
      </c>
      <c r="G2516" s="541">
        <f>'Result Entry'!$BU$7</f>
        <v>10</v>
      </c>
      <c r="H2516" s="521">
        <f>'Result Entry'!$BZ$7</f>
        <v>70</v>
      </c>
      <c r="I2516" s="522">
        <f>SUM(E2516:H2516)</f>
        <v>100</v>
      </c>
      <c r="J2516" s="523">
        <f>'Result Entry'!$CD$7</f>
        <v>100</v>
      </c>
      <c r="K2516" s="1018">
        <f t="shared" si="193"/>
        <v>200</v>
      </c>
      <c r="L2516" s="1019"/>
      <c r="M2516" s="1087" t="s">
        <v>36</v>
      </c>
      <c r="N2516" s="1059"/>
    </row>
    <row r="2517" spans="1:14" s="114" customFormat="1" ht="22.5" customHeight="1" thickBot="1">
      <c r="A2517" s="392"/>
      <c r="B2517" s="394" t="s">
        <v>91</v>
      </c>
      <c r="C2517" s="1012" t="str">
        <f>'Result Entry'!$BS$3</f>
        <v>Sanskrit/Urdu</v>
      </c>
      <c r="D2517" s="1013"/>
      <c r="E2517" s="517">
        <f>IF(OR(C2517="",$I2502="NSO"),"",VLOOKUP($A2497,'Result Entry'!$B$9:$EQ$108,70,0))</f>
        <v>0</v>
      </c>
      <c r="F2517" s="518">
        <f>IF(OR(C2517="",$I2502="NSO"),"",VLOOKUP($A2497,'Result Entry'!$B$9:$EQ$108,71,0))</f>
        <v>0</v>
      </c>
      <c r="G2517" s="546">
        <f>IF(OR(C2517="",$I2502="NSO"),"",VLOOKUP($A2497,'Result Entry'!$B$9:$EQ$108,72,0))</f>
        <v>0</v>
      </c>
      <c r="H2517" s="401">
        <f>IF(OR(C2517="",$I2502="NSO"),"",VLOOKUP($A2497,'Result Entry'!$B$9:$EQ$108,77,0))</f>
        <v>0</v>
      </c>
      <c r="I2517" s="496">
        <f t="shared" ref="I2517" si="194">SUM(E2517:H2517)</f>
        <v>0</v>
      </c>
      <c r="J2517" s="497">
        <f>IF(OR(C2517="",$I2502="NSO"),"",VLOOKUP($A2497,'Result Entry'!$B$9:$EQ$108,81,0))</f>
        <v>0</v>
      </c>
      <c r="K2517" s="1014">
        <f t="shared" si="193"/>
        <v>0</v>
      </c>
      <c r="L2517" s="1015"/>
      <c r="M2517" s="516" t="str">
        <f>IF(OR(C2517="",$I2502="NSO"),"",VLOOKUP($A2497,'Result Entry'!$B$9:$EQ$108,84,0))</f>
        <v/>
      </c>
      <c r="N2517" s="1059"/>
    </row>
    <row r="2518" spans="1:14" s="114" customFormat="1" ht="14.25" customHeight="1" thickBot="1">
      <c r="A2518" s="392"/>
      <c r="B2518" s="394" t="s">
        <v>91</v>
      </c>
      <c r="C2518" s="1020"/>
      <c r="D2518" s="1021"/>
      <c r="E2518" s="1021"/>
      <c r="F2518" s="1021"/>
      <c r="G2518" s="1021"/>
      <c r="H2518" s="1021"/>
      <c r="I2518" s="1021"/>
      <c r="J2518" s="1021"/>
      <c r="K2518" s="1021"/>
      <c r="L2518" s="1021"/>
      <c r="M2518" s="1022"/>
      <c r="N2518" s="1059"/>
    </row>
    <row r="2519" spans="1:14" s="114" customFormat="1" ht="39" customHeight="1">
      <c r="A2519" s="392"/>
      <c r="B2519" s="394" t="s">
        <v>91</v>
      </c>
      <c r="C2519" s="1023" t="s">
        <v>114</v>
      </c>
      <c r="D2519" s="1024"/>
      <c r="E2519" s="1025"/>
      <c r="F2519" s="1029" t="s">
        <v>115</v>
      </c>
      <c r="G2519" s="1029"/>
      <c r="H2519" s="1030" t="s">
        <v>116</v>
      </c>
      <c r="I2519" s="1031"/>
      <c r="J2519" s="397" t="s">
        <v>51</v>
      </c>
      <c r="K2519" s="524" t="s">
        <v>117</v>
      </c>
      <c r="L2519" s="543" t="s">
        <v>49</v>
      </c>
      <c r="M2519" s="1089" t="s">
        <v>53</v>
      </c>
      <c r="N2519" s="1059"/>
    </row>
    <row r="2520" spans="1:14" s="114" customFormat="1" ht="18.75" customHeight="1" thickBot="1">
      <c r="A2520" s="392"/>
      <c r="B2520" s="394" t="s">
        <v>91</v>
      </c>
      <c r="C2520" s="1026"/>
      <c r="D2520" s="1027"/>
      <c r="E2520" s="1028"/>
      <c r="F2520" s="1109">
        <f>IF(OR($I2502="",$I2502="NSO"),"",VLOOKUP($A2497,'Result Entry'!$B$9:$EQ$108,120,0))</f>
        <v>900</v>
      </c>
      <c r="G2520" s="1110"/>
      <c r="H2520" s="1109">
        <f>IF(OR($I2502="",$I2502="NSO"),"",VLOOKUP($A2497,'Result Entry'!$B$9:$EQ$108,121,0))</f>
        <v>0</v>
      </c>
      <c r="I2520" s="1110"/>
      <c r="J2520" s="1111">
        <f>IF(OR($I2502="",$I2502="NSO"),"",VLOOKUP($A2497,'Result Entry'!$B$9:$EQ$108,122,0))</f>
        <v>0</v>
      </c>
      <c r="K2520" s="1112" t="str">
        <f>IF(OR($I2502="",$I2502="NSO"),"",VLOOKUP($A2497,'Result Entry'!$B$9:$EQ$108,123,0))</f>
        <v/>
      </c>
      <c r="L2520" s="1088" t="str">
        <f>IF(OR($I2502="",$I2502="NSO"),"",VLOOKUP($A2497,'Result Entry'!$B$9:$EQ$108,124,0))</f>
        <v/>
      </c>
      <c r="M2520" s="1113" t="str">
        <f>IF(OR($I2502="",$I2502="NSO"),"",VLOOKUP($A2497,'Result Entry'!$B$9:$EQ$108,126,0))</f>
        <v/>
      </c>
      <c r="N2520" s="1059"/>
    </row>
    <row r="2521" spans="1:14" s="114" customFormat="1" ht="18.75" customHeight="1" thickBot="1">
      <c r="A2521" s="392"/>
      <c r="B2521" s="393" t="s">
        <v>91</v>
      </c>
      <c r="C2521" s="1032"/>
      <c r="D2521" s="1033"/>
      <c r="E2521" s="1033"/>
      <c r="F2521" s="1033"/>
      <c r="G2521" s="1033"/>
      <c r="H2521" s="1034"/>
      <c r="I2521" s="1150" t="s">
        <v>71</v>
      </c>
      <c r="J2521" s="1151"/>
      <c r="K2521" s="1152">
        <f>IF(OR($I2502="",$I2502="NSO"),"",VLOOKUP($A2497,'Result Entry'!$B$9:$EQ$108,117,0))</f>
        <v>0</v>
      </c>
      <c r="L2521" s="1153" t="s">
        <v>90</v>
      </c>
      <c r="M2521" s="1154"/>
      <c r="N2521" s="1059"/>
    </row>
    <row r="2522" spans="1:14" s="114" customFormat="1" ht="18.75" customHeight="1" thickBot="1">
      <c r="A2522" s="392"/>
      <c r="B2522" s="393" t="s">
        <v>91</v>
      </c>
      <c r="C2522" s="1035" t="s">
        <v>70</v>
      </c>
      <c r="D2522" s="1036"/>
      <c r="E2522" s="1036"/>
      <c r="F2522" s="1036"/>
      <c r="G2522" s="1036"/>
      <c r="H2522" s="1037"/>
      <c r="I2522" s="1155" t="s">
        <v>72</v>
      </c>
      <c r="J2522" s="1156"/>
      <c r="K2522" s="1157">
        <f>IF(OR($I2502="",$I2502="NSO"),"",VLOOKUP($A2497,'Result Entry'!$B$9:$EQ$108,118,0))</f>
        <v>0</v>
      </c>
      <c r="L2522" s="1158" t="str">
        <f>IF(OR($I2502="",$I2502="NSO"),"",VLOOKUP($A2497,'Result Entry'!$B$9:$EQ$108,119,0))</f>
        <v/>
      </c>
      <c r="M2522" s="1159"/>
      <c r="N2522" s="1059"/>
    </row>
    <row r="2523" spans="1:14" s="114" customFormat="1" ht="18.75" customHeight="1" thickBot="1">
      <c r="A2523" s="392"/>
      <c r="B2523" s="393" t="s">
        <v>91</v>
      </c>
      <c r="C2523" s="981" t="s">
        <v>64</v>
      </c>
      <c r="D2523" s="982"/>
      <c r="E2523" s="983"/>
      <c r="F2523" s="984" t="s">
        <v>67</v>
      </c>
      <c r="G2523" s="985"/>
      <c r="H2523" s="398" t="s">
        <v>57</v>
      </c>
      <c r="I2523" s="986" t="s">
        <v>73</v>
      </c>
      <c r="J2523" s="987"/>
      <c r="K2523" s="988">
        <f>IF(OR($I2502="",$I2502="NSO"),"",VLOOKUP($A2497,'Result Entry'!$B$9:$EQ$108,127,0))</f>
        <v>0</v>
      </c>
      <c r="L2523" s="988"/>
      <c r="M2523" s="989"/>
      <c r="N2523" s="1059"/>
    </row>
    <row r="2524" spans="1:14" s="114" customFormat="1" ht="18.75" customHeight="1">
      <c r="A2524" s="392"/>
      <c r="B2524" s="393" t="s">
        <v>91</v>
      </c>
      <c r="C2524" s="1096" t="str">
        <f>'Result Entry'!$CH$3</f>
        <v>WORK EXP.</v>
      </c>
      <c r="D2524" s="1097"/>
      <c r="E2524" s="1125"/>
      <c r="F2524" s="1115" t="str">
        <f>IF(OR(C2524="",$I2502="NSO"),"",VLOOKUP($A2497,'Result Entry'!$B$9:$EQ$108,134,0))</f>
        <v>0/100</v>
      </c>
      <c r="G2524" s="1125"/>
      <c r="H2524" s="1126" t="str">
        <f>IF(OR(C2524="",$I2502="NSO"),"",VLOOKUP($A2497,'Result Entry'!$B$9:$EQ$108,92,0))</f>
        <v/>
      </c>
      <c r="I2524" s="991" t="s">
        <v>93</v>
      </c>
      <c r="J2524" s="992"/>
      <c r="K2524" s="993">
        <f>'Result Entry'!$U$2</f>
        <v>45070</v>
      </c>
      <c r="L2524" s="994"/>
      <c r="M2524" s="995"/>
      <c r="N2524" s="1059"/>
    </row>
    <row r="2525" spans="1:14" s="114" customFormat="1" ht="18.75" customHeight="1">
      <c r="A2525" s="392"/>
      <c r="B2525" s="393" t="s">
        <v>91</v>
      </c>
      <c r="C2525" s="1096" t="str">
        <f>'Result Entry'!$CP$3</f>
        <v>ART EDU.</v>
      </c>
      <c r="D2525" s="1097"/>
      <c r="E2525" s="1125"/>
      <c r="F2525" s="1115" t="str">
        <f>IF(OR(C2525="",$I2502="NSO"),"",VLOOKUP($A2497,'Result Entry'!$B$9:$EQ$108,138,0))</f>
        <v>0/100</v>
      </c>
      <c r="G2525" s="1125"/>
      <c r="H2525" s="1127" t="str">
        <f>IF(OR(C2525="",$I2502="NSO"),"",VLOOKUP($A2497,'Result Entry'!$B$9:$EQ$108,100,0))</f>
        <v/>
      </c>
      <c r="I2525" s="996"/>
      <c r="J2525" s="997"/>
      <c r="K2525" s="997"/>
      <c r="L2525" s="997"/>
      <c r="M2525" s="998"/>
      <c r="N2525" s="1059"/>
    </row>
    <row r="2526" spans="1:14" s="114" customFormat="1" ht="18.75" customHeight="1">
      <c r="A2526" s="392"/>
      <c r="B2526" s="393"/>
      <c r="C2526" s="1096" t="str">
        <f>'Result Entry'!$CX$3</f>
        <v>H&amp;P. EDU.</v>
      </c>
      <c r="D2526" s="1097"/>
      <c r="E2526" s="1125"/>
      <c r="F2526" s="1115" t="str">
        <f>IF(OR(C2526="",$I2502="NSO"),"",VLOOKUP($A2497,'Result Entry'!$B$9:$EQ$108,142,0))</f>
        <v>0/100</v>
      </c>
      <c r="G2526" s="1125"/>
      <c r="H2526" s="1127" t="str">
        <f>IF(OR(C2526="",$I2502="NSO"),"",VLOOKUP($A2497,'Result Entry'!$B$9:$EQ$108,108,0))</f>
        <v/>
      </c>
      <c r="I2526" s="999"/>
      <c r="J2526" s="1000"/>
      <c r="K2526" s="1000"/>
      <c r="L2526" s="1000"/>
      <c r="M2526" s="1001"/>
      <c r="N2526" s="1059"/>
    </row>
    <row r="2527" spans="1:14" s="114" customFormat="1" ht="23.25" customHeight="1" thickBot="1">
      <c r="A2527" s="392"/>
      <c r="B2527" s="393" t="s">
        <v>91</v>
      </c>
      <c r="C2527" s="1128">
        <f>'Result Entry'!$DF$3</f>
        <v>0</v>
      </c>
      <c r="D2527" s="1129"/>
      <c r="E2527" s="1130"/>
      <c r="F2527" s="1115" t="str">
        <f>IF(OR(C2527="",$I2502="NSO"),"",VLOOKUP($A2497,'Result Entry'!$B$9:$EQ$108,146,0))</f>
        <v>0/0</v>
      </c>
      <c r="G2527" s="1125"/>
      <c r="H2527" s="1131" t="str">
        <f>IF(OR(C2527="",$I2502="NSO"),"",VLOOKUP($A2497,'Result Entry'!$B$9:$EQ$108,116,0))</f>
        <v/>
      </c>
      <c r="I2527" s="1135" t="s">
        <v>86</v>
      </c>
      <c r="J2527" s="1136"/>
      <c r="K2527" s="1137"/>
      <c r="L2527" s="1138"/>
      <c r="M2527" s="1139"/>
      <c r="N2527" s="1059"/>
    </row>
    <row r="2528" spans="1:14" s="114" customFormat="1" ht="23.25" customHeight="1">
      <c r="A2528" s="392"/>
      <c r="B2528" s="393" t="s">
        <v>91</v>
      </c>
      <c r="C2528" s="1005" t="s">
        <v>74</v>
      </c>
      <c r="D2528" s="1006"/>
      <c r="E2528" s="1006"/>
      <c r="F2528" s="1006"/>
      <c r="G2528" s="1006"/>
      <c r="H2528" s="1007"/>
      <c r="I2528" s="1143" t="s">
        <v>184</v>
      </c>
      <c r="J2528" s="1144"/>
      <c r="K2528" s="1140"/>
      <c r="L2528" s="1141"/>
      <c r="M2528" s="1142"/>
      <c r="N2528" s="1059"/>
    </row>
    <row r="2529" spans="1:14" s="114" customFormat="1" ht="23.25" customHeight="1">
      <c r="A2529" s="392"/>
      <c r="B2529" s="393" t="s">
        <v>91</v>
      </c>
      <c r="C2529" s="399" t="s">
        <v>37</v>
      </c>
      <c r="D2529" s="1008" t="s">
        <v>80</v>
      </c>
      <c r="E2529" s="1009"/>
      <c r="F2529" s="1008" t="s">
        <v>81</v>
      </c>
      <c r="G2529" s="1010"/>
      <c r="H2529" s="1011"/>
      <c r="I2529" s="1145" t="s">
        <v>185</v>
      </c>
      <c r="J2529" s="1146"/>
      <c r="K2529" s="1002"/>
      <c r="L2529" s="1003"/>
      <c r="M2529" s="1004"/>
      <c r="N2529" s="1059"/>
    </row>
    <row r="2530" spans="1:14" s="114" customFormat="1" ht="18.75" customHeight="1">
      <c r="A2530" s="392"/>
      <c r="B2530" s="393" t="s">
        <v>91</v>
      </c>
      <c r="C2530" s="1114" t="s">
        <v>75</v>
      </c>
      <c r="D2530" s="1115" t="s">
        <v>164</v>
      </c>
      <c r="E2530" s="1116"/>
      <c r="F2530" s="1115" t="s">
        <v>82</v>
      </c>
      <c r="G2530" s="1117"/>
      <c r="H2530" s="1118"/>
      <c r="I2530" s="971" t="s">
        <v>87</v>
      </c>
      <c r="J2530" s="972"/>
      <c r="K2530" s="972"/>
      <c r="L2530" s="972"/>
      <c r="M2530" s="973"/>
      <c r="N2530" s="1059"/>
    </row>
    <row r="2531" spans="1:14" s="114" customFormat="1" ht="18.75" customHeight="1">
      <c r="A2531" s="392"/>
      <c r="B2531" s="393" t="s">
        <v>91</v>
      </c>
      <c r="C2531" s="1119" t="s">
        <v>76</v>
      </c>
      <c r="D2531" s="1115" t="s">
        <v>165</v>
      </c>
      <c r="E2531" s="1116"/>
      <c r="F2531" s="1115" t="s">
        <v>83</v>
      </c>
      <c r="G2531" s="1117"/>
      <c r="H2531" s="1118"/>
      <c r="I2531" s="974"/>
      <c r="J2531" s="975"/>
      <c r="K2531" s="975"/>
      <c r="L2531" s="975"/>
      <c r="M2531" s="976"/>
      <c r="N2531" s="1059"/>
    </row>
    <row r="2532" spans="1:14" s="114" customFormat="1" ht="18.75" customHeight="1">
      <c r="A2532" s="392"/>
      <c r="B2532" s="393" t="s">
        <v>91</v>
      </c>
      <c r="C2532" s="1119" t="s">
        <v>78</v>
      </c>
      <c r="D2532" s="1115" t="s">
        <v>166</v>
      </c>
      <c r="E2532" s="1116"/>
      <c r="F2532" s="1115" t="s">
        <v>84</v>
      </c>
      <c r="G2532" s="1117"/>
      <c r="H2532" s="1118"/>
      <c r="I2532" s="974"/>
      <c r="J2532" s="975"/>
      <c r="K2532" s="975"/>
      <c r="L2532" s="975"/>
      <c r="M2532" s="976"/>
      <c r="N2532" s="1059"/>
    </row>
    <row r="2533" spans="1:14" s="114" customFormat="1" ht="18.75" customHeight="1">
      <c r="A2533" s="392"/>
      <c r="B2533" s="393" t="s">
        <v>91</v>
      </c>
      <c r="C2533" s="1119" t="s">
        <v>77</v>
      </c>
      <c r="D2533" s="1115" t="s">
        <v>167</v>
      </c>
      <c r="E2533" s="1116"/>
      <c r="F2533" s="1115" t="s">
        <v>169</v>
      </c>
      <c r="G2533" s="1117"/>
      <c r="H2533" s="1118"/>
      <c r="I2533" s="977"/>
      <c r="J2533" s="978"/>
      <c r="K2533" s="978"/>
      <c r="L2533" s="978"/>
      <c r="M2533" s="979"/>
      <c r="N2533" s="1059"/>
    </row>
    <row r="2534" spans="1:14" s="114" customFormat="1" ht="18.75" customHeight="1" thickBot="1">
      <c r="A2534" s="392"/>
      <c r="B2534" s="400" t="s">
        <v>91</v>
      </c>
      <c r="C2534" s="1120" t="s">
        <v>79</v>
      </c>
      <c r="D2534" s="1121" t="s">
        <v>168</v>
      </c>
      <c r="E2534" s="1122"/>
      <c r="F2534" s="1121" t="s">
        <v>85</v>
      </c>
      <c r="G2534" s="1123"/>
      <c r="H2534" s="1124"/>
      <c r="I2534" s="1132" t="s">
        <v>118</v>
      </c>
      <c r="J2534" s="1133"/>
      <c r="K2534" s="1133"/>
      <c r="L2534" s="1133"/>
      <c r="M2534" s="1134"/>
      <c r="N2534" s="1059"/>
    </row>
    <row r="2535" spans="1:14" s="114" customFormat="1" ht="11.25" customHeight="1" thickBot="1">
      <c r="A2535" s="980"/>
      <c r="B2535" s="980"/>
      <c r="C2535" s="980"/>
      <c r="D2535" s="980"/>
      <c r="E2535" s="980"/>
      <c r="F2535" s="980"/>
      <c r="G2535" s="980"/>
      <c r="H2535" s="980"/>
      <c r="I2535" s="980"/>
      <c r="J2535" s="980"/>
      <c r="K2535" s="980"/>
      <c r="L2535" s="980"/>
      <c r="M2535" s="980"/>
      <c r="N2535" s="1059"/>
    </row>
    <row r="2536" spans="1:14" s="391" customFormat="1" ht="25.5" customHeight="1" thickBot="1">
      <c r="A2536" s="403">
        <f>A2497+1</f>
        <v>66</v>
      </c>
      <c r="B2536" s="1056" t="str">
        <f>B2497</f>
        <v>Department Of Sanskrit Education, Rajasthan</v>
      </c>
      <c r="C2536" s="1057"/>
      <c r="D2536" s="1057"/>
      <c r="E2536" s="1057"/>
      <c r="F2536" s="1057"/>
      <c r="G2536" s="1057"/>
      <c r="H2536" s="1057"/>
      <c r="I2536" s="1057"/>
      <c r="J2536" s="1057"/>
      <c r="K2536" s="1057"/>
      <c r="L2536" s="1057"/>
      <c r="M2536" s="1058"/>
      <c r="N2536" s="1059"/>
    </row>
    <row r="2537" spans="1:14" ht="60" customHeight="1">
      <c r="A2537" s="15"/>
      <c r="B2537" s="1060">
        <f>IF(I2541&gt;0,CONCATENATE(C2541,I2541),0)</f>
        <v>0</v>
      </c>
      <c r="C2537" s="1062"/>
      <c r="D2537" s="1064" t="str">
        <f>Master!$E$8</f>
        <v>Govt.Sr.Sec.Sch. Raimalwada</v>
      </c>
      <c r="E2537" s="1065"/>
      <c r="F2537" s="1065"/>
      <c r="G2537" s="1065"/>
      <c r="H2537" s="1065"/>
      <c r="I2537" s="1065"/>
      <c r="J2537" s="1065"/>
      <c r="K2537" s="1065"/>
      <c r="L2537" s="1065"/>
      <c r="M2537" s="1066"/>
      <c r="N2537" s="1059"/>
    </row>
    <row r="2538" spans="1:14" ht="35.25" customHeight="1" thickBot="1">
      <c r="A2538" s="15"/>
      <c r="B2538" s="1061"/>
      <c r="C2538" s="1063"/>
      <c r="D2538" s="1067" t="str">
        <f>Master!$E$11</f>
        <v>P.S.-Bapini (Jodhpur)</v>
      </c>
      <c r="E2538" s="1067"/>
      <c r="F2538" s="1067"/>
      <c r="G2538" s="1067"/>
      <c r="H2538" s="1067"/>
      <c r="I2538" s="1067"/>
      <c r="J2538" s="1067"/>
      <c r="K2538" s="1067"/>
      <c r="L2538" s="1067"/>
      <c r="M2538" s="1068"/>
      <c r="N2538" s="1059"/>
    </row>
    <row r="2539" spans="1:14" ht="31.5" customHeight="1">
      <c r="A2539" s="15"/>
      <c r="B2539" s="402"/>
      <c r="C2539" s="1069" t="s">
        <v>60</v>
      </c>
      <c r="D2539" s="1070"/>
      <c r="E2539" s="1070"/>
      <c r="F2539" s="1070"/>
      <c r="G2539" s="1070"/>
      <c r="H2539" s="1070"/>
      <c r="I2539" s="1071"/>
      <c r="J2539" s="1072" t="s">
        <v>88</v>
      </c>
      <c r="K2539" s="1072"/>
      <c r="L2539" s="1073">
        <f>Master!$E$14</f>
        <v>810000000</v>
      </c>
      <c r="M2539" s="1074"/>
      <c r="N2539" s="1059"/>
    </row>
    <row r="2540" spans="1:14" ht="18" customHeight="1" thickBot="1">
      <c r="A2540" s="15"/>
      <c r="B2540" s="188"/>
      <c r="C2540" s="1069"/>
      <c r="D2540" s="1070"/>
      <c r="E2540" s="1070"/>
      <c r="F2540" s="1070"/>
      <c r="G2540" s="1070"/>
      <c r="H2540" s="1070"/>
      <c r="I2540" s="1071"/>
      <c r="J2540" s="1075" t="s">
        <v>61</v>
      </c>
      <c r="K2540" s="1076"/>
      <c r="L2540" s="1079" t="str">
        <f>Master!$E$6</f>
        <v>2022-23</v>
      </c>
      <c r="M2540" s="1080"/>
      <c r="N2540" s="1059"/>
    </row>
    <row r="2541" spans="1:14" ht="20.25" customHeight="1" thickBot="1">
      <c r="A2541" s="15"/>
      <c r="B2541" s="188"/>
      <c r="C2541" s="1160" t="s">
        <v>119</v>
      </c>
      <c r="D2541" s="1161"/>
      <c r="E2541" s="1161"/>
      <c r="F2541" s="1161"/>
      <c r="G2541" s="1161"/>
      <c r="H2541" s="1161"/>
      <c r="I2541" s="1162">
        <f>VLOOKUP($A2536,'Result Entry'!$B$9:$F$108,5,0)</f>
        <v>0</v>
      </c>
      <c r="J2541" s="1077"/>
      <c r="K2541" s="1078"/>
      <c r="L2541" s="1081"/>
      <c r="M2541" s="1082"/>
      <c r="N2541" s="1059"/>
    </row>
    <row r="2542" spans="1:14" s="114" customFormat="1" ht="19.5" customHeight="1">
      <c r="A2542" s="392"/>
      <c r="B2542" s="393" t="s">
        <v>91</v>
      </c>
      <c r="C2542" s="1090" t="s">
        <v>21</v>
      </c>
      <c r="D2542" s="1091"/>
      <c r="E2542" s="1091"/>
      <c r="F2542" s="1092"/>
      <c r="G2542" s="1093" t="s">
        <v>1</v>
      </c>
      <c r="H2542" s="1094">
        <f>VLOOKUP($A2536,'Result Entry'!$B$9:$EQ$108,3,0)</f>
        <v>0</v>
      </c>
      <c r="I2542" s="1094"/>
      <c r="J2542" s="1094"/>
      <c r="K2542" s="1094"/>
      <c r="L2542" s="1094"/>
      <c r="M2542" s="1095"/>
      <c r="N2542" s="1059"/>
    </row>
    <row r="2543" spans="1:14" s="114" customFormat="1" ht="19.5" customHeight="1">
      <c r="A2543" s="392"/>
      <c r="B2543" s="393" t="s">
        <v>91</v>
      </c>
      <c r="C2543" s="1096" t="s">
        <v>23</v>
      </c>
      <c r="D2543" s="1097"/>
      <c r="E2543" s="1097"/>
      <c r="F2543" s="1098"/>
      <c r="G2543" s="1099" t="s">
        <v>1</v>
      </c>
      <c r="H2543" s="1100">
        <f>VLOOKUP($A2536,'Result Entry'!$B$9:$EQ$108,6,0)</f>
        <v>0</v>
      </c>
      <c r="I2543" s="1100"/>
      <c r="J2543" s="1100"/>
      <c r="K2543" s="1100"/>
      <c r="L2543" s="1100"/>
      <c r="M2543" s="1101"/>
      <c r="N2543" s="1059"/>
    </row>
    <row r="2544" spans="1:14" s="114" customFormat="1" ht="19.5" customHeight="1">
      <c r="A2544" s="392"/>
      <c r="B2544" s="393" t="s">
        <v>91</v>
      </c>
      <c r="C2544" s="1096" t="s">
        <v>24</v>
      </c>
      <c r="D2544" s="1097"/>
      <c r="E2544" s="1097"/>
      <c r="F2544" s="1098"/>
      <c r="G2544" s="1099" t="s">
        <v>1</v>
      </c>
      <c r="H2544" s="1100">
        <f>VLOOKUP($A2536,'Result Entry'!$B$9:$EQ$108,7,0)</f>
        <v>0</v>
      </c>
      <c r="I2544" s="1100"/>
      <c r="J2544" s="1100"/>
      <c r="K2544" s="1100"/>
      <c r="L2544" s="1100"/>
      <c r="M2544" s="1101"/>
      <c r="N2544" s="1059"/>
    </row>
    <row r="2545" spans="1:14" s="114" customFormat="1" ht="19.5" customHeight="1">
      <c r="A2545" s="392"/>
      <c r="B2545" s="393" t="s">
        <v>91</v>
      </c>
      <c r="C2545" s="1096" t="s">
        <v>62</v>
      </c>
      <c r="D2545" s="1097"/>
      <c r="E2545" s="1097"/>
      <c r="F2545" s="1098"/>
      <c r="G2545" s="1099" t="s">
        <v>1</v>
      </c>
      <c r="H2545" s="1100">
        <f>VLOOKUP($A2536,'Result Entry'!$B$9:$EQ$108,8,0)</f>
        <v>0</v>
      </c>
      <c r="I2545" s="1100"/>
      <c r="J2545" s="1100"/>
      <c r="K2545" s="1100"/>
      <c r="L2545" s="1100"/>
      <c r="M2545" s="1101"/>
      <c r="N2545" s="1059"/>
    </row>
    <row r="2546" spans="1:14" s="114" customFormat="1" ht="19.5" customHeight="1">
      <c r="A2546" s="392"/>
      <c r="B2546" s="393" t="s">
        <v>91</v>
      </c>
      <c r="C2546" s="1096" t="s">
        <v>63</v>
      </c>
      <c r="D2546" s="1097"/>
      <c r="E2546" s="1097"/>
      <c r="F2546" s="1098"/>
      <c r="G2546" s="1099" t="s">
        <v>1</v>
      </c>
      <c r="H2546" s="1102" t="str">
        <f>CONCATENATE('Result Entry'!$F$4,'Result Entry'!$I$4)</f>
        <v>2(A)</v>
      </c>
      <c r="I2546" s="1100"/>
      <c r="J2546" s="1100"/>
      <c r="K2546" s="1100"/>
      <c r="L2546" s="1100"/>
      <c r="M2546" s="1101"/>
      <c r="N2546" s="1059"/>
    </row>
    <row r="2547" spans="1:14" s="114" customFormat="1" ht="19.5" customHeight="1" thickBot="1">
      <c r="A2547" s="392"/>
      <c r="B2547" s="393" t="s">
        <v>91</v>
      </c>
      <c r="C2547" s="1103" t="s">
        <v>26</v>
      </c>
      <c r="D2547" s="1104"/>
      <c r="E2547" s="1104"/>
      <c r="F2547" s="1105"/>
      <c r="G2547" s="1106" t="s">
        <v>1</v>
      </c>
      <c r="H2547" s="1107">
        <f>VLOOKUP($A2536,'Result Entry'!$B$9:$EQ$108,9,0)</f>
        <v>0</v>
      </c>
      <c r="I2547" s="1107"/>
      <c r="J2547" s="1107"/>
      <c r="K2547" s="1107"/>
      <c r="L2547" s="1107"/>
      <c r="M2547" s="1108"/>
      <c r="N2547" s="1059"/>
    </row>
    <row r="2548" spans="1:14" s="114" customFormat="1" ht="37.5" customHeight="1">
      <c r="A2548" s="392"/>
      <c r="B2548" s="394" t="s">
        <v>91</v>
      </c>
      <c r="C2548" s="1005" t="s">
        <v>64</v>
      </c>
      <c r="D2548" s="1038"/>
      <c r="E2548" s="498" t="str">
        <f>'Result Entry'!$K$6</f>
        <v>First Test</v>
      </c>
      <c r="F2548" s="499" t="str">
        <f>'Result Entry'!$L$6</f>
        <v>Second Test</v>
      </c>
      <c r="G2548" s="499" t="str">
        <f>'Result Entry'!$M$6</f>
        <v>Third Test</v>
      </c>
      <c r="H2548" s="1083" t="s">
        <v>65</v>
      </c>
      <c r="I2548" s="1085" t="s">
        <v>183</v>
      </c>
      <c r="J2548" s="493" t="s">
        <v>32</v>
      </c>
      <c r="K2548" s="1039" t="s">
        <v>112</v>
      </c>
      <c r="L2548" s="1040"/>
      <c r="M2548" s="1084" t="s">
        <v>113</v>
      </c>
      <c r="N2548" s="1059"/>
    </row>
    <row r="2549" spans="1:14" s="114" customFormat="1" ht="22.5" customHeight="1" thickBot="1">
      <c r="A2549" s="392"/>
      <c r="B2549" s="394" t="s">
        <v>91</v>
      </c>
      <c r="C2549" s="1041" t="s">
        <v>66</v>
      </c>
      <c r="D2549" s="1042"/>
      <c r="E2549" s="504">
        <f>'Result Entry'!$K$7</f>
        <v>10</v>
      </c>
      <c r="F2549" s="505">
        <f>'Result Entry'!$L$7</f>
        <v>10</v>
      </c>
      <c r="G2549" s="545">
        <f>'Result Entry'!$M$7</f>
        <v>10</v>
      </c>
      <c r="H2549" s="506">
        <f>'Result Entry'!$R$7</f>
        <v>70</v>
      </c>
      <c r="I2549" s="507">
        <f>SUM(E2549:H2549)</f>
        <v>100</v>
      </c>
      <c r="J2549" s="508">
        <f>'Result Entry'!$V$7</f>
        <v>100</v>
      </c>
      <c r="K2549" s="1043">
        <f>I2549+J2549</f>
        <v>200</v>
      </c>
      <c r="L2549" s="1044"/>
      <c r="M2549" s="1086" t="s">
        <v>36</v>
      </c>
      <c r="N2549" s="1059"/>
    </row>
    <row r="2550" spans="1:14" s="114" customFormat="1" ht="22.5" customHeight="1">
      <c r="A2550" s="392"/>
      <c r="B2550" s="394" t="s">
        <v>91</v>
      </c>
      <c r="C2550" s="1045" t="str">
        <f>'Result Entry'!$K$3</f>
        <v>Hindi</v>
      </c>
      <c r="D2550" s="1046"/>
      <c r="E2550" s="500">
        <f>IF(OR(C2550="",$I2541="NSO"),"",VLOOKUP($A2536,'Result Entry'!$B$9:$EQ$108,10,0))</f>
        <v>0</v>
      </c>
      <c r="F2550" s="501">
        <f>IF(OR(C2550="",$I2541="NSO"),"",VLOOKUP($A2536,'Result Entry'!$B$9:$EQ$108,11,0))</f>
        <v>0</v>
      </c>
      <c r="G2550" s="544">
        <f>IF(OR(C2550="",$I2541="NSO"),"",VLOOKUP($A2536,'Result Entry'!$B$9:$EQ$108,12,0))</f>
        <v>0</v>
      </c>
      <c r="H2550" s="494">
        <f>IF(OR(C2550="",$I2541="NSO"),"",VLOOKUP($A2536,'Result Entry'!$B$9:$EQ$108,17,0))</f>
        <v>0</v>
      </c>
      <c r="I2550" s="395">
        <f t="shared" ref="I2550:I2554" si="195">SUM(E2550:H2550)</f>
        <v>0</v>
      </c>
      <c r="J2550" s="495">
        <f>IF(OR(C2550="",$I2541="NSO"),"",VLOOKUP($A2536,'Result Entry'!$B$9:$EQ$108,21,0))</f>
        <v>0</v>
      </c>
      <c r="K2550" s="1047">
        <f>SUM(I2550,J2550)</f>
        <v>0</v>
      </c>
      <c r="L2550" s="1048"/>
      <c r="M2550" s="396" t="str">
        <f>IF(OR(C2550="",$I2541="NSO"),"",VLOOKUP($A2536,'Result Entry'!$B$9:$EQ$108,24,0))</f>
        <v/>
      </c>
      <c r="N2550" s="1059"/>
    </row>
    <row r="2551" spans="1:14" s="114" customFormat="1" ht="22.5" customHeight="1">
      <c r="A2551" s="392"/>
      <c r="B2551" s="394" t="s">
        <v>91</v>
      </c>
      <c r="C2551" s="990" t="str">
        <f>'Result Entry'!$Z$3</f>
        <v>Mathematics</v>
      </c>
      <c r="D2551" s="1049"/>
      <c r="E2551" s="502">
        <f>IF(OR(C2551="",$I2541="NSO"),"",VLOOKUP($A2536,'Result Entry'!$B$9:$EQ$108,25,0))</f>
        <v>0</v>
      </c>
      <c r="F2551" s="503">
        <f>IF(OR(C2551="",$I2541="NSO"),"",VLOOKUP($A2536,'Result Entry'!$B$9:$EQ$108,26,0))</f>
        <v>0</v>
      </c>
      <c r="G2551" s="542">
        <f>IF(OR(C2551="",$I2541="NSO"),"",VLOOKUP($A2536,'Result Entry'!$B$9:$EQ$108,27,0))</f>
        <v>0</v>
      </c>
      <c r="H2551" s="494">
        <f>IF(OR(C2551="",$I2541="NSO"),"",VLOOKUP($A2536,'Result Entry'!$B$9:$EQ$108,32,0))</f>
        <v>0</v>
      </c>
      <c r="I2551" s="395">
        <f t="shared" si="195"/>
        <v>0</v>
      </c>
      <c r="J2551" s="495">
        <f>IF(OR(C2551="",$I2541="NSO"),"",VLOOKUP($A2536,'Result Entry'!$B$9:$EQ$108,36,0))</f>
        <v>0</v>
      </c>
      <c r="K2551" s="1050">
        <f t="shared" ref="K2551:K2556" si="196">SUM(I2551,J2551)</f>
        <v>0</v>
      </c>
      <c r="L2551" s="1051"/>
      <c r="M2551" s="396" t="str">
        <f>IF(OR(C2551="",$I2541="NSO"),"",VLOOKUP($A2536,'Result Entry'!$B$9:$EQ$108,39,0))</f>
        <v/>
      </c>
      <c r="N2551" s="1059"/>
    </row>
    <row r="2552" spans="1:14" s="114" customFormat="1" ht="22.5" customHeight="1" thickBot="1">
      <c r="A2552" s="392"/>
      <c r="B2552" s="394" t="s">
        <v>91</v>
      </c>
      <c r="C2552" s="1052" t="str">
        <f>'Result Entry'!$BD$3</f>
        <v>Env. Study</v>
      </c>
      <c r="D2552" s="1053"/>
      <c r="E2552" s="509">
        <f>IF(OR(C2552="",$I2541="NSO"),"",VLOOKUP($A2536,'Result Entry'!$B$9:$EQ$108,55,0))</f>
        <v>0</v>
      </c>
      <c r="F2552" s="510">
        <f>IF(OR(C2552="",$I2541="NSO"),"",VLOOKUP($A2536,'Result Entry'!$B$9:$EQ$108,56,0))</f>
        <v>0</v>
      </c>
      <c r="G2552" s="511">
        <f>IF(OR(C2552="",$I2541="NSO"),"",VLOOKUP($A2536,'Result Entry'!$B$9:$EQ$108,57,0))</f>
        <v>0</v>
      </c>
      <c r="H2552" s="512">
        <f>IF(OR(C2550="",$I2541="NSO"),"",VLOOKUP($A2536,'Result Entry'!$B$9:$EQ$108,62,0))</f>
        <v>0</v>
      </c>
      <c r="I2552" s="513">
        <f t="shared" si="195"/>
        <v>0</v>
      </c>
      <c r="J2552" s="514">
        <f>IF(OR(C2551="",$I2541="NSO"),"",VLOOKUP($A2536,'Result Entry'!$B$9:$EQ$108,66,0))</f>
        <v>0</v>
      </c>
      <c r="K2552" s="1054">
        <f t="shared" si="196"/>
        <v>0</v>
      </c>
      <c r="L2552" s="1055"/>
      <c r="M2552" s="515" t="str">
        <f>IF(OR(C2551="",$I2541="NSO"),"",VLOOKUP($A2536,'Result Entry'!$B$9:$EQ$108,69,0))</f>
        <v/>
      </c>
      <c r="N2552" s="1059"/>
    </row>
    <row r="2553" spans="1:14" s="114" customFormat="1" ht="22.5" customHeight="1">
      <c r="A2553" s="392"/>
      <c r="B2553" s="394" t="s">
        <v>91</v>
      </c>
      <c r="C2553" s="1016" t="s">
        <v>66</v>
      </c>
      <c r="D2553" s="1017"/>
      <c r="E2553" s="519">
        <f>'Result Entry'!$AO$7</f>
        <v>5</v>
      </c>
      <c r="F2553" s="520">
        <f>'Result Entry'!$AP$7</f>
        <v>5</v>
      </c>
      <c r="G2553" s="541">
        <f>'Result Entry'!$AQ$7</f>
        <v>5</v>
      </c>
      <c r="H2553" s="521">
        <f>'Result Entry'!$AV$7</f>
        <v>35</v>
      </c>
      <c r="I2553" s="522">
        <f t="shared" si="195"/>
        <v>50</v>
      </c>
      <c r="J2553" s="523">
        <f>'Result Entry'!$AZ$7</f>
        <v>50</v>
      </c>
      <c r="K2553" s="1018">
        <f t="shared" si="196"/>
        <v>100</v>
      </c>
      <c r="L2553" s="1019"/>
      <c r="M2553" s="1087" t="s">
        <v>36</v>
      </c>
      <c r="N2553" s="1059"/>
    </row>
    <row r="2554" spans="1:14" s="114" customFormat="1" ht="22.5" customHeight="1" thickBot="1">
      <c r="A2554" s="392"/>
      <c r="B2554" s="394" t="s">
        <v>91</v>
      </c>
      <c r="C2554" s="1012" t="str">
        <f>'Result Entry'!$AO$3</f>
        <v>English</v>
      </c>
      <c r="D2554" s="1013"/>
      <c r="E2554" s="517">
        <f>IF(OR(C2554="",$I2541="NSO"),"",VLOOKUP($A2536,'Result Entry'!$B$9:$EQ$108,40,0))</f>
        <v>0</v>
      </c>
      <c r="F2554" s="518">
        <f>IF(OR(C2554="",$I2541="NSO"),"",VLOOKUP($A2536,'Result Entry'!$B$9:$EQ$108,41,0))</f>
        <v>0</v>
      </c>
      <c r="G2554" s="546">
        <f>IF(OR(C2554="",$I2541="NSO"),"",VLOOKUP($A2536,'Result Entry'!$B$9:$EQ$108,42,0))</f>
        <v>0</v>
      </c>
      <c r="H2554" s="401">
        <f>IF(OR(C2554="",$I2541="NSO"),"",VLOOKUP($A2536,'Result Entry'!$B$9:$EQ$108,47,0))</f>
        <v>0</v>
      </c>
      <c r="I2554" s="496">
        <f t="shared" si="195"/>
        <v>0</v>
      </c>
      <c r="J2554" s="497">
        <f>IF(OR(C2554="",$I2541="NSO"),"",VLOOKUP($A2536,'Result Entry'!$B$9:$EQ$108,51,0))</f>
        <v>0</v>
      </c>
      <c r="K2554" s="1014">
        <f t="shared" si="196"/>
        <v>0</v>
      </c>
      <c r="L2554" s="1015"/>
      <c r="M2554" s="516" t="str">
        <f>IF(OR(C2554="",$I2541="NSO"),"",VLOOKUP($A2536,'Result Entry'!$B$9:$EQ$108,54,0))</f>
        <v/>
      </c>
      <c r="N2554" s="1059"/>
    </row>
    <row r="2555" spans="1:14" s="114" customFormat="1" ht="22.5" customHeight="1">
      <c r="A2555" s="392"/>
      <c r="B2555" s="394" t="s">
        <v>91</v>
      </c>
      <c r="C2555" s="1016" t="s">
        <v>66</v>
      </c>
      <c r="D2555" s="1017"/>
      <c r="E2555" s="519">
        <f>'Result Entry'!$BS$7</f>
        <v>10</v>
      </c>
      <c r="F2555" s="520">
        <f>'Result Entry'!$BT$7</f>
        <v>10</v>
      </c>
      <c r="G2555" s="541">
        <f>'Result Entry'!$BU$7</f>
        <v>10</v>
      </c>
      <c r="H2555" s="521">
        <f>'Result Entry'!$BZ$7</f>
        <v>70</v>
      </c>
      <c r="I2555" s="522">
        <f>SUM(E2555:H2555)</f>
        <v>100</v>
      </c>
      <c r="J2555" s="523">
        <f>'Result Entry'!$CD$7</f>
        <v>100</v>
      </c>
      <c r="K2555" s="1018">
        <f t="shared" si="196"/>
        <v>200</v>
      </c>
      <c r="L2555" s="1019"/>
      <c r="M2555" s="1087" t="s">
        <v>36</v>
      </c>
      <c r="N2555" s="1059"/>
    </row>
    <row r="2556" spans="1:14" s="114" customFormat="1" ht="22.5" customHeight="1" thickBot="1">
      <c r="A2556" s="392"/>
      <c r="B2556" s="394" t="s">
        <v>91</v>
      </c>
      <c r="C2556" s="1012" t="str">
        <f>'Result Entry'!$BS$3</f>
        <v>Sanskrit/Urdu</v>
      </c>
      <c r="D2556" s="1013"/>
      <c r="E2556" s="517">
        <f>IF(OR(C2556="",$I2541="NSO"),"",VLOOKUP($A2536,'Result Entry'!$B$9:$EQ$108,70,0))</f>
        <v>0</v>
      </c>
      <c r="F2556" s="518">
        <f>IF(OR(C2556="",$I2541="NSO"),"",VLOOKUP($A2536,'Result Entry'!$B$9:$EQ$108,71,0))</f>
        <v>0</v>
      </c>
      <c r="G2556" s="546">
        <f>IF(OR(C2556="",$I2541="NSO"),"",VLOOKUP($A2536,'Result Entry'!$B$9:$EQ$108,72,0))</f>
        <v>0</v>
      </c>
      <c r="H2556" s="401">
        <f>IF(OR(C2556="",$I2541="NSO"),"",VLOOKUP($A2536,'Result Entry'!$B$9:$EQ$108,77,0))</f>
        <v>0</v>
      </c>
      <c r="I2556" s="496">
        <f t="shared" ref="I2556" si="197">SUM(E2556:H2556)</f>
        <v>0</v>
      </c>
      <c r="J2556" s="497">
        <f>IF(OR(C2556="",$I2541="NSO"),"",VLOOKUP($A2536,'Result Entry'!$B$9:$EQ$108,81,0))</f>
        <v>0</v>
      </c>
      <c r="K2556" s="1014">
        <f t="shared" si="196"/>
        <v>0</v>
      </c>
      <c r="L2556" s="1015"/>
      <c r="M2556" s="516" t="str">
        <f>IF(OR(C2556="",$I2541="NSO"),"",VLOOKUP($A2536,'Result Entry'!$B$9:$EQ$108,84,0))</f>
        <v/>
      </c>
      <c r="N2556" s="1059"/>
    </row>
    <row r="2557" spans="1:14" s="114" customFormat="1" ht="14.25" customHeight="1" thickBot="1">
      <c r="A2557" s="392"/>
      <c r="B2557" s="394" t="s">
        <v>91</v>
      </c>
      <c r="C2557" s="1020"/>
      <c r="D2557" s="1021"/>
      <c r="E2557" s="1021"/>
      <c r="F2557" s="1021"/>
      <c r="G2557" s="1021"/>
      <c r="H2557" s="1021"/>
      <c r="I2557" s="1021"/>
      <c r="J2557" s="1021"/>
      <c r="K2557" s="1021"/>
      <c r="L2557" s="1021"/>
      <c r="M2557" s="1022"/>
      <c r="N2557" s="1059"/>
    </row>
    <row r="2558" spans="1:14" s="114" customFormat="1" ht="39" customHeight="1">
      <c r="A2558" s="392"/>
      <c r="B2558" s="394" t="s">
        <v>91</v>
      </c>
      <c r="C2558" s="1023" t="s">
        <v>114</v>
      </c>
      <c r="D2558" s="1024"/>
      <c r="E2558" s="1025"/>
      <c r="F2558" s="1029" t="s">
        <v>115</v>
      </c>
      <c r="G2558" s="1029"/>
      <c r="H2558" s="1030" t="s">
        <v>116</v>
      </c>
      <c r="I2558" s="1031"/>
      <c r="J2558" s="397" t="s">
        <v>51</v>
      </c>
      <c r="K2558" s="524" t="s">
        <v>117</v>
      </c>
      <c r="L2558" s="543" t="s">
        <v>49</v>
      </c>
      <c r="M2558" s="1089" t="s">
        <v>53</v>
      </c>
      <c r="N2558" s="1059"/>
    </row>
    <row r="2559" spans="1:14" s="114" customFormat="1" ht="18.75" customHeight="1" thickBot="1">
      <c r="A2559" s="392"/>
      <c r="B2559" s="394" t="s">
        <v>91</v>
      </c>
      <c r="C2559" s="1026"/>
      <c r="D2559" s="1027"/>
      <c r="E2559" s="1028"/>
      <c r="F2559" s="1109">
        <f>IF(OR($I2541="",$I2541="NSO"),"",VLOOKUP($A2536,'Result Entry'!$B$9:$EQ$108,120,0))</f>
        <v>900</v>
      </c>
      <c r="G2559" s="1110"/>
      <c r="H2559" s="1109">
        <f>IF(OR($I2541="",$I2541="NSO"),"",VLOOKUP($A2536,'Result Entry'!$B$9:$EQ$108,121,0))</f>
        <v>0</v>
      </c>
      <c r="I2559" s="1110"/>
      <c r="J2559" s="1111">
        <f>IF(OR($I2541="",$I2541="NSO"),"",VLOOKUP($A2536,'Result Entry'!$B$9:$EQ$108,122,0))</f>
        <v>0</v>
      </c>
      <c r="K2559" s="1112" t="str">
        <f>IF(OR($I2541="",$I2541="NSO"),"",VLOOKUP($A2536,'Result Entry'!$B$9:$EQ$108,123,0))</f>
        <v/>
      </c>
      <c r="L2559" s="1088" t="str">
        <f>IF(OR($I2541="",$I2541="NSO"),"",VLOOKUP($A2536,'Result Entry'!$B$9:$EQ$108,124,0))</f>
        <v/>
      </c>
      <c r="M2559" s="1113" t="str">
        <f>IF(OR($I2541="",$I2541="NSO"),"",VLOOKUP($A2536,'Result Entry'!$B$9:$EQ$108,126,0))</f>
        <v/>
      </c>
      <c r="N2559" s="1059"/>
    </row>
    <row r="2560" spans="1:14" s="114" customFormat="1" ht="18.75" customHeight="1" thickBot="1">
      <c r="A2560" s="392"/>
      <c r="B2560" s="393" t="s">
        <v>91</v>
      </c>
      <c r="C2560" s="1032"/>
      <c r="D2560" s="1033"/>
      <c r="E2560" s="1033"/>
      <c r="F2560" s="1033"/>
      <c r="G2560" s="1033"/>
      <c r="H2560" s="1034"/>
      <c r="I2560" s="1150" t="s">
        <v>71</v>
      </c>
      <c r="J2560" s="1151"/>
      <c r="K2560" s="1152">
        <f>IF(OR($I2541="",$I2541="NSO"),"",VLOOKUP($A2536,'Result Entry'!$B$9:$EQ$108,117,0))</f>
        <v>0</v>
      </c>
      <c r="L2560" s="1153" t="s">
        <v>90</v>
      </c>
      <c r="M2560" s="1154"/>
      <c r="N2560" s="1059"/>
    </row>
    <row r="2561" spans="1:14" s="114" customFormat="1" ht="18.75" customHeight="1" thickBot="1">
      <c r="A2561" s="392"/>
      <c r="B2561" s="393" t="s">
        <v>91</v>
      </c>
      <c r="C2561" s="1035" t="s">
        <v>70</v>
      </c>
      <c r="D2561" s="1036"/>
      <c r="E2561" s="1036"/>
      <c r="F2561" s="1036"/>
      <c r="G2561" s="1036"/>
      <c r="H2561" s="1037"/>
      <c r="I2561" s="1155" t="s">
        <v>72</v>
      </c>
      <c r="J2561" s="1156"/>
      <c r="K2561" s="1157">
        <f>IF(OR($I2541="",$I2541="NSO"),"",VLOOKUP($A2536,'Result Entry'!$B$9:$EQ$108,118,0))</f>
        <v>0</v>
      </c>
      <c r="L2561" s="1158" t="str">
        <f>IF(OR($I2541="",$I2541="NSO"),"",VLOOKUP($A2536,'Result Entry'!$B$9:$EQ$108,119,0))</f>
        <v/>
      </c>
      <c r="M2561" s="1159"/>
      <c r="N2561" s="1059"/>
    </row>
    <row r="2562" spans="1:14" s="114" customFormat="1" ht="18.75" customHeight="1" thickBot="1">
      <c r="A2562" s="392"/>
      <c r="B2562" s="393" t="s">
        <v>91</v>
      </c>
      <c r="C2562" s="981" t="s">
        <v>64</v>
      </c>
      <c r="D2562" s="982"/>
      <c r="E2562" s="983"/>
      <c r="F2562" s="984" t="s">
        <v>67</v>
      </c>
      <c r="G2562" s="985"/>
      <c r="H2562" s="398" t="s">
        <v>57</v>
      </c>
      <c r="I2562" s="986" t="s">
        <v>73</v>
      </c>
      <c r="J2562" s="987"/>
      <c r="K2562" s="988">
        <f>IF(OR($I2541="",$I2541="NSO"),"",VLOOKUP($A2536,'Result Entry'!$B$9:$EQ$108,127,0))</f>
        <v>0</v>
      </c>
      <c r="L2562" s="988"/>
      <c r="M2562" s="989"/>
      <c r="N2562" s="1059"/>
    </row>
    <row r="2563" spans="1:14" s="114" customFormat="1" ht="18.75" customHeight="1">
      <c r="A2563" s="392"/>
      <c r="B2563" s="393" t="s">
        <v>91</v>
      </c>
      <c r="C2563" s="1096" t="str">
        <f>'Result Entry'!$CH$3</f>
        <v>WORK EXP.</v>
      </c>
      <c r="D2563" s="1097"/>
      <c r="E2563" s="1125"/>
      <c r="F2563" s="1115" t="str">
        <f>IF(OR(C2563="",$I2541="NSO"),"",VLOOKUP($A2536,'Result Entry'!$B$9:$EQ$108,134,0))</f>
        <v>0/100</v>
      </c>
      <c r="G2563" s="1125"/>
      <c r="H2563" s="1126" t="str">
        <f>IF(OR(C2563="",$I2541="NSO"),"",VLOOKUP($A2536,'Result Entry'!$B$9:$EQ$108,92,0))</f>
        <v/>
      </c>
      <c r="I2563" s="991" t="s">
        <v>93</v>
      </c>
      <c r="J2563" s="992"/>
      <c r="K2563" s="993">
        <f>'Result Entry'!$U$2</f>
        <v>45070</v>
      </c>
      <c r="L2563" s="994"/>
      <c r="M2563" s="995"/>
      <c r="N2563" s="1059"/>
    </row>
    <row r="2564" spans="1:14" s="114" customFormat="1" ht="18.75" customHeight="1">
      <c r="A2564" s="392"/>
      <c r="B2564" s="393" t="s">
        <v>91</v>
      </c>
      <c r="C2564" s="1096" t="str">
        <f>'Result Entry'!$CP$3</f>
        <v>ART EDU.</v>
      </c>
      <c r="D2564" s="1097"/>
      <c r="E2564" s="1125"/>
      <c r="F2564" s="1115" t="str">
        <f>IF(OR(C2564="",$I2541="NSO"),"",VLOOKUP($A2536,'Result Entry'!$B$9:$EQ$108,138,0))</f>
        <v>0/100</v>
      </c>
      <c r="G2564" s="1125"/>
      <c r="H2564" s="1127" t="str">
        <f>IF(OR(C2564="",$I2541="NSO"),"",VLOOKUP($A2536,'Result Entry'!$B$9:$EQ$108,100,0))</f>
        <v/>
      </c>
      <c r="I2564" s="996"/>
      <c r="J2564" s="997"/>
      <c r="K2564" s="997"/>
      <c r="L2564" s="997"/>
      <c r="M2564" s="998"/>
      <c r="N2564" s="1059"/>
    </row>
    <row r="2565" spans="1:14" s="114" customFormat="1" ht="18.75" customHeight="1">
      <c r="A2565" s="392"/>
      <c r="B2565" s="393"/>
      <c r="C2565" s="1096" t="str">
        <f>'Result Entry'!$CX$3</f>
        <v>H&amp;P. EDU.</v>
      </c>
      <c r="D2565" s="1097"/>
      <c r="E2565" s="1125"/>
      <c r="F2565" s="1115" t="str">
        <f>IF(OR(C2565="",$I2541="NSO"),"",VLOOKUP($A2536,'Result Entry'!$B$9:$EQ$108,142,0))</f>
        <v>0/100</v>
      </c>
      <c r="G2565" s="1125"/>
      <c r="H2565" s="1127" t="str">
        <f>IF(OR(C2565="",$I2541="NSO"),"",VLOOKUP($A2536,'Result Entry'!$B$9:$EQ$108,108,0))</f>
        <v/>
      </c>
      <c r="I2565" s="999"/>
      <c r="J2565" s="1000"/>
      <c r="K2565" s="1000"/>
      <c r="L2565" s="1000"/>
      <c r="M2565" s="1001"/>
      <c r="N2565" s="1059"/>
    </row>
    <row r="2566" spans="1:14" s="114" customFormat="1" ht="23.25" customHeight="1" thickBot="1">
      <c r="A2566" s="392"/>
      <c r="B2566" s="393" t="s">
        <v>91</v>
      </c>
      <c r="C2566" s="1128">
        <f>'Result Entry'!$DF$3</f>
        <v>0</v>
      </c>
      <c r="D2566" s="1129"/>
      <c r="E2566" s="1130"/>
      <c r="F2566" s="1115" t="str">
        <f>IF(OR(C2566="",$I2541="NSO"),"",VLOOKUP($A2536,'Result Entry'!$B$9:$EQ$108,146,0))</f>
        <v>0/0</v>
      </c>
      <c r="G2566" s="1125"/>
      <c r="H2566" s="1131" t="str">
        <f>IF(OR(C2566="",$I2541="NSO"),"",VLOOKUP($A2536,'Result Entry'!$B$9:$EQ$108,116,0))</f>
        <v/>
      </c>
      <c r="I2566" s="1135" t="s">
        <v>86</v>
      </c>
      <c r="J2566" s="1136"/>
      <c r="K2566" s="1137"/>
      <c r="L2566" s="1138"/>
      <c r="M2566" s="1139"/>
      <c r="N2566" s="1059"/>
    </row>
    <row r="2567" spans="1:14" s="114" customFormat="1" ht="23.25" customHeight="1">
      <c r="A2567" s="392"/>
      <c r="B2567" s="393" t="s">
        <v>91</v>
      </c>
      <c r="C2567" s="1005" t="s">
        <v>74</v>
      </c>
      <c r="D2567" s="1006"/>
      <c r="E2567" s="1006"/>
      <c r="F2567" s="1006"/>
      <c r="G2567" s="1006"/>
      <c r="H2567" s="1007"/>
      <c r="I2567" s="1143" t="s">
        <v>184</v>
      </c>
      <c r="J2567" s="1144"/>
      <c r="K2567" s="1140"/>
      <c r="L2567" s="1141"/>
      <c r="M2567" s="1142"/>
      <c r="N2567" s="1059"/>
    </row>
    <row r="2568" spans="1:14" s="114" customFormat="1" ht="23.25" customHeight="1">
      <c r="A2568" s="392"/>
      <c r="B2568" s="393" t="s">
        <v>91</v>
      </c>
      <c r="C2568" s="399" t="s">
        <v>37</v>
      </c>
      <c r="D2568" s="1008" t="s">
        <v>80</v>
      </c>
      <c r="E2568" s="1009"/>
      <c r="F2568" s="1008" t="s">
        <v>81</v>
      </c>
      <c r="G2568" s="1010"/>
      <c r="H2568" s="1011"/>
      <c r="I2568" s="1145" t="s">
        <v>185</v>
      </c>
      <c r="J2568" s="1146"/>
      <c r="K2568" s="1002"/>
      <c r="L2568" s="1003"/>
      <c r="M2568" s="1004"/>
      <c r="N2568" s="1059"/>
    </row>
    <row r="2569" spans="1:14" s="114" customFormat="1" ht="18.75" customHeight="1">
      <c r="A2569" s="392"/>
      <c r="B2569" s="393" t="s">
        <v>91</v>
      </c>
      <c r="C2569" s="1114" t="s">
        <v>75</v>
      </c>
      <c r="D2569" s="1115" t="s">
        <v>164</v>
      </c>
      <c r="E2569" s="1116"/>
      <c r="F2569" s="1115" t="s">
        <v>82</v>
      </c>
      <c r="G2569" s="1117"/>
      <c r="H2569" s="1118"/>
      <c r="I2569" s="971" t="s">
        <v>87</v>
      </c>
      <c r="J2569" s="972"/>
      <c r="K2569" s="972"/>
      <c r="L2569" s="972"/>
      <c r="M2569" s="973"/>
      <c r="N2569" s="1059"/>
    </row>
    <row r="2570" spans="1:14" s="114" customFormat="1" ht="18.75" customHeight="1">
      <c r="A2570" s="392"/>
      <c r="B2570" s="393" t="s">
        <v>91</v>
      </c>
      <c r="C2570" s="1119" t="s">
        <v>76</v>
      </c>
      <c r="D2570" s="1115" t="s">
        <v>165</v>
      </c>
      <c r="E2570" s="1116"/>
      <c r="F2570" s="1115" t="s">
        <v>83</v>
      </c>
      <c r="G2570" s="1117"/>
      <c r="H2570" s="1118"/>
      <c r="I2570" s="974"/>
      <c r="J2570" s="975"/>
      <c r="K2570" s="975"/>
      <c r="L2570" s="975"/>
      <c r="M2570" s="976"/>
      <c r="N2570" s="1059"/>
    </row>
    <row r="2571" spans="1:14" s="114" customFormat="1" ht="18.75" customHeight="1">
      <c r="A2571" s="392"/>
      <c r="B2571" s="393" t="s">
        <v>91</v>
      </c>
      <c r="C2571" s="1119" t="s">
        <v>78</v>
      </c>
      <c r="D2571" s="1115" t="s">
        <v>166</v>
      </c>
      <c r="E2571" s="1116"/>
      <c r="F2571" s="1115" t="s">
        <v>84</v>
      </c>
      <c r="G2571" s="1117"/>
      <c r="H2571" s="1118"/>
      <c r="I2571" s="974"/>
      <c r="J2571" s="975"/>
      <c r="K2571" s="975"/>
      <c r="L2571" s="975"/>
      <c r="M2571" s="976"/>
      <c r="N2571" s="1059"/>
    </row>
    <row r="2572" spans="1:14" s="114" customFormat="1" ht="18.75" customHeight="1">
      <c r="A2572" s="392"/>
      <c r="B2572" s="393" t="s">
        <v>91</v>
      </c>
      <c r="C2572" s="1119" t="s">
        <v>77</v>
      </c>
      <c r="D2572" s="1115" t="s">
        <v>167</v>
      </c>
      <c r="E2572" s="1116"/>
      <c r="F2572" s="1115" t="s">
        <v>169</v>
      </c>
      <c r="G2572" s="1117"/>
      <c r="H2572" s="1118"/>
      <c r="I2572" s="977"/>
      <c r="J2572" s="978"/>
      <c r="K2572" s="978"/>
      <c r="L2572" s="978"/>
      <c r="M2572" s="979"/>
      <c r="N2572" s="1059"/>
    </row>
    <row r="2573" spans="1:14" s="114" customFormat="1" ht="18.75" customHeight="1" thickBot="1">
      <c r="A2573" s="392"/>
      <c r="B2573" s="400" t="s">
        <v>91</v>
      </c>
      <c r="C2573" s="1120" t="s">
        <v>79</v>
      </c>
      <c r="D2573" s="1121" t="s">
        <v>168</v>
      </c>
      <c r="E2573" s="1122"/>
      <c r="F2573" s="1121" t="s">
        <v>85</v>
      </c>
      <c r="G2573" s="1123"/>
      <c r="H2573" s="1124"/>
      <c r="I2573" s="1132" t="s">
        <v>118</v>
      </c>
      <c r="J2573" s="1133"/>
      <c r="K2573" s="1133"/>
      <c r="L2573" s="1133"/>
      <c r="M2573" s="1134"/>
      <c r="N2573" s="1059"/>
    </row>
    <row r="2574" spans="1:14" s="114" customFormat="1" ht="11.25" customHeight="1" thickBot="1">
      <c r="A2574" s="980"/>
      <c r="B2574" s="980"/>
      <c r="C2574" s="980"/>
      <c r="D2574" s="980"/>
      <c r="E2574" s="980"/>
      <c r="F2574" s="980"/>
      <c r="G2574" s="980"/>
      <c r="H2574" s="980"/>
      <c r="I2574" s="980"/>
      <c r="J2574" s="980"/>
      <c r="K2574" s="980"/>
      <c r="L2574" s="980"/>
      <c r="M2574" s="980"/>
      <c r="N2574" s="1059"/>
    </row>
    <row r="2575" spans="1:14" s="391" customFormat="1" ht="25.5" customHeight="1" thickBot="1">
      <c r="A2575" s="403">
        <f>A2536+1</f>
        <v>67</v>
      </c>
      <c r="B2575" s="1056" t="str">
        <f>B2536</f>
        <v>Department Of Sanskrit Education, Rajasthan</v>
      </c>
      <c r="C2575" s="1057"/>
      <c r="D2575" s="1057"/>
      <c r="E2575" s="1057"/>
      <c r="F2575" s="1057"/>
      <c r="G2575" s="1057"/>
      <c r="H2575" s="1057"/>
      <c r="I2575" s="1057"/>
      <c r="J2575" s="1057"/>
      <c r="K2575" s="1057"/>
      <c r="L2575" s="1057"/>
      <c r="M2575" s="1058"/>
      <c r="N2575" s="1059"/>
    </row>
    <row r="2576" spans="1:14" ht="60" customHeight="1">
      <c r="A2576" s="15"/>
      <c r="B2576" s="1060">
        <f>IF(I2580&gt;0,CONCATENATE(C2580,I2580),0)</f>
        <v>0</v>
      </c>
      <c r="C2576" s="1062"/>
      <c r="D2576" s="1064" t="str">
        <f>Master!$E$8</f>
        <v>Govt.Sr.Sec.Sch. Raimalwada</v>
      </c>
      <c r="E2576" s="1065"/>
      <c r="F2576" s="1065"/>
      <c r="G2576" s="1065"/>
      <c r="H2576" s="1065"/>
      <c r="I2576" s="1065"/>
      <c r="J2576" s="1065"/>
      <c r="K2576" s="1065"/>
      <c r="L2576" s="1065"/>
      <c r="M2576" s="1066"/>
      <c r="N2576" s="1059"/>
    </row>
    <row r="2577" spans="1:14" ht="35.25" customHeight="1" thickBot="1">
      <c r="A2577" s="15"/>
      <c r="B2577" s="1061"/>
      <c r="C2577" s="1063"/>
      <c r="D2577" s="1067" t="str">
        <f>Master!$E$11</f>
        <v>P.S.-Bapini (Jodhpur)</v>
      </c>
      <c r="E2577" s="1067"/>
      <c r="F2577" s="1067"/>
      <c r="G2577" s="1067"/>
      <c r="H2577" s="1067"/>
      <c r="I2577" s="1067"/>
      <c r="J2577" s="1067"/>
      <c r="K2577" s="1067"/>
      <c r="L2577" s="1067"/>
      <c r="M2577" s="1068"/>
      <c r="N2577" s="1059"/>
    </row>
    <row r="2578" spans="1:14" ht="31.5" customHeight="1">
      <c r="A2578" s="15"/>
      <c r="B2578" s="402"/>
      <c r="C2578" s="1069" t="s">
        <v>60</v>
      </c>
      <c r="D2578" s="1070"/>
      <c r="E2578" s="1070"/>
      <c r="F2578" s="1070"/>
      <c r="G2578" s="1070"/>
      <c r="H2578" s="1070"/>
      <c r="I2578" s="1071"/>
      <c r="J2578" s="1072" t="s">
        <v>88</v>
      </c>
      <c r="K2578" s="1072"/>
      <c r="L2578" s="1073">
        <f>Master!$E$14</f>
        <v>810000000</v>
      </c>
      <c r="M2578" s="1074"/>
      <c r="N2578" s="1059"/>
    </row>
    <row r="2579" spans="1:14" ht="18" customHeight="1" thickBot="1">
      <c r="A2579" s="15"/>
      <c r="B2579" s="188"/>
      <c r="C2579" s="1069"/>
      <c r="D2579" s="1070"/>
      <c r="E2579" s="1070"/>
      <c r="F2579" s="1070"/>
      <c r="G2579" s="1070"/>
      <c r="H2579" s="1070"/>
      <c r="I2579" s="1071"/>
      <c r="J2579" s="1075" t="s">
        <v>61</v>
      </c>
      <c r="K2579" s="1076"/>
      <c r="L2579" s="1079" t="str">
        <f>Master!$E$6</f>
        <v>2022-23</v>
      </c>
      <c r="M2579" s="1080"/>
      <c r="N2579" s="1059"/>
    </row>
    <row r="2580" spans="1:14" ht="20.25" customHeight="1" thickBot="1">
      <c r="A2580" s="15"/>
      <c r="B2580" s="188"/>
      <c r="C2580" s="1160" t="s">
        <v>119</v>
      </c>
      <c r="D2580" s="1161"/>
      <c r="E2580" s="1161"/>
      <c r="F2580" s="1161"/>
      <c r="G2580" s="1161"/>
      <c r="H2580" s="1161"/>
      <c r="I2580" s="1162">
        <f>VLOOKUP($A2575,'Result Entry'!$B$9:$F$108,5,0)</f>
        <v>0</v>
      </c>
      <c r="J2580" s="1077"/>
      <c r="K2580" s="1078"/>
      <c r="L2580" s="1081"/>
      <c r="M2580" s="1082"/>
      <c r="N2580" s="1059"/>
    </row>
    <row r="2581" spans="1:14" s="114" customFormat="1" ht="19.5" customHeight="1">
      <c r="A2581" s="392"/>
      <c r="B2581" s="393" t="s">
        <v>91</v>
      </c>
      <c r="C2581" s="1090" t="s">
        <v>21</v>
      </c>
      <c r="D2581" s="1091"/>
      <c r="E2581" s="1091"/>
      <c r="F2581" s="1092"/>
      <c r="G2581" s="1093" t="s">
        <v>1</v>
      </c>
      <c r="H2581" s="1094">
        <f>VLOOKUP($A2575,'Result Entry'!$B$9:$EQ$108,3,0)</f>
        <v>0</v>
      </c>
      <c r="I2581" s="1094"/>
      <c r="J2581" s="1094"/>
      <c r="K2581" s="1094"/>
      <c r="L2581" s="1094"/>
      <c r="M2581" s="1095"/>
      <c r="N2581" s="1059"/>
    </row>
    <row r="2582" spans="1:14" s="114" customFormat="1" ht="19.5" customHeight="1">
      <c r="A2582" s="392"/>
      <c r="B2582" s="393" t="s">
        <v>91</v>
      </c>
      <c r="C2582" s="1096" t="s">
        <v>23</v>
      </c>
      <c r="D2582" s="1097"/>
      <c r="E2582" s="1097"/>
      <c r="F2582" s="1098"/>
      <c r="G2582" s="1099" t="s">
        <v>1</v>
      </c>
      <c r="H2582" s="1100">
        <f>VLOOKUP($A2575,'Result Entry'!$B$9:$EQ$108,6,0)</f>
        <v>0</v>
      </c>
      <c r="I2582" s="1100"/>
      <c r="J2582" s="1100"/>
      <c r="K2582" s="1100"/>
      <c r="L2582" s="1100"/>
      <c r="M2582" s="1101"/>
      <c r="N2582" s="1059"/>
    </row>
    <row r="2583" spans="1:14" s="114" customFormat="1" ht="19.5" customHeight="1">
      <c r="A2583" s="392"/>
      <c r="B2583" s="393" t="s">
        <v>91</v>
      </c>
      <c r="C2583" s="1096" t="s">
        <v>24</v>
      </c>
      <c r="D2583" s="1097"/>
      <c r="E2583" s="1097"/>
      <c r="F2583" s="1098"/>
      <c r="G2583" s="1099" t="s">
        <v>1</v>
      </c>
      <c r="H2583" s="1100">
        <f>VLOOKUP($A2575,'Result Entry'!$B$9:$EQ$108,7,0)</f>
        <v>0</v>
      </c>
      <c r="I2583" s="1100"/>
      <c r="J2583" s="1100"/>
      <c r="K2583" s="1100"/>
      <c r="L2583" s="1100"/>
      <c r="M2583" s="1101"/>
      <c r="N2583" s="1059"/>
    </row>
    <row r="2584" spans="1:14" s="114" customFormat="1" ht="19.5" customHeight="1">
      <c r="A2584" s="392"/>
      <c r="B2584" s="393" t="s">
        <v>91</v>
      </c>
      <c r="C2584" s="1096" t="s">
        <v>62</v>
      </c>
      <c r="D2584" s="1097"/>
      <c r="E2584" s="1097"/>
      <c r="F2584" s="1098"/>
      <c r="G2584" s="1099" t="s">
        <v>1</v>
      </c>
      <c r="H2584" s="1100">
        <f>VLOOKUP($A2575,'Result Entry'!$B$9:$EQ$108,8,0)</f>
        <v>0</v>
      </c>
      <c r="I2584" s="1100"/>
      <c r="J2584" s="1100"/>
      <c r="K2584" s="1100"/>
      <c r="L2584" s="1100"/>
      <c r="M2584" s="1101"/>
      <c r="N2584" s="1059"/>
    </row>
    <row r="2585" spans="1:14" s="114" customFormat="1" ht="19.5" customHeight="1">
      <c r="A2585" s="392"/>
      <c r="B2585" s="393" t="s">
        <v>91</v>
      </c>
      <c r="C2585" s="1096" t="s">
        <v>63</v>
      </c>
      <c r="D2585" s="1097"/>
      <c r="E2585" s="1097"/>
      <c r="F2585" s="1098"/>
      <c r="G2585" s="1099" t="s">
        <v>1</v>
      </c>
      <c r="H2585" s="1102" t="str">
        <f>CONCATENATE('Result Entry'!$F$4,'Result Entry'!$I$4)</f>
        <v>2(A)</v>
      </c>
      <c r="I2585" s="1100"/>
      <c r="J2585" s="1100"/>
      <c r="K2585" s="1100"/>
      <c r="L2585" s="1100"/>
      <c r="M2585" s="1101"/>
      <c r="N2585" s="1059"/>
    </row>
    <row r="2586" spans="1:14" s="114" customFormat="1" ht="19.5" customHeight="1" thickBot="1">
      <c r="A2586" s="392"/>
      <c r="B2586" s="393" t="s">
        <v>91</v>
      </c>
      <c r="C2586" s="1103" t="s">
        <v>26</v>
      </c>
      <c r="D2586" s="1104"/>
      <c r="E2586" s="1104"/>
      <c r="F2586" s="1105"/>
      <c r="G2586" s="1106" t="s">
        <v>1</v>
      </c>
      <c r="H2586" s="1107">
        <f>VLOOKUP($A2575,'Result Entry'!$B$9:$EQ$108,9,0)</f>
        <v>0</v>
      </c>
      <c r="I2586" s="1107"/>
      <c r="J2586" s="1107"/>
      <c r="K2586" s="1107"/>
      <c r="L2586" s="1107"/>
      <c r="M2586" s="1108"/>
      <c r="N2586" s="1059"/>
    </row>
    <row r="2587" spans="1:14" s="114" customFormat="1" ht="37.5" customHeight="1">
      <c r="A2587" s="392"/>
      <c r="B2587" s="394" t="s">
        <v>91</v>
      </c>
      <c r="C2587" s="1005" t="s">
        <v>64</v>
      </c>
      <c r="D2587" s="1038"/>
      <c r="E2587" s="498" t="str">
        <f>'Result Entry'!$K$6</f>
        <v>First Test</v>
      </c>
      <c r="F2587" s="499" t="str">
        <f>'Result Entry'!$L$6</f>
        <v>Second Test</v>
      </c>
      <c r="G2587" s="499" t="str">
        <f>'Result Entry'!$M$6</f>
        <v>Third Test</v>
      </c>
      <c r="H2587" s="1083" t="s">
        <v>65</v>
      </c>
      <c r="I2587" s="1085" t="s">
        <v>183</v>
      </c>
      <c r="J2587" s="493" t="s">
        <v>32</v>
      </c>
      <c r="K2587" s="1039" t="s">
        <v>112</v>
      </c>
      <c r="L2587" s="1040"/>
      <c r="M2587" s="1084" t="s">
        <v>113</v>
      </c>
      <c r="N2587" s="1059"/>
    </row>
    <row r="2588" spans="1:14" s="114" customFormat="1" ht="22.5" customHeight="1" thickBot="1">
      <c r="A2588" s="392"/>
      <c r="B2588" s="394" t="s">
        <v>91</v>
      </c>
      <c r="C2588" s="1041" t="s">
        <v>66</v>
      </c>
      <c r="D2588" s="1042"/>
      <c r="E2588" s="504">
        <f>'Result Entry'!$K$7</f>
        <v>10</v>
      </c>
      <c r="F2588" s="505">
        <f>'Result Entry'!$L$7</f>
        <v>10</v>
      </c>
      <c r="G2588" s="545">
        <f>'Result Entry'!$M$7</f>
        <v>10</v>
      </c>
      <c r="H2588" s="506">
        <f>'Result Entry'!$R$7</f>
        <v>70</v>
      </c>
      <c r="I2588" s="507">
        <f>SUM(E2588:H2588)</f>
        <v>100</v>
      </c>
      <c r="J2588" s="508">
        <f>'Result Entry'!$V$7</f>
        <v>100</v>
      </c>
      <c r="K2588" s="1043">
        <f>I2588+J2588</f>
        <v>200</v>
      </c>
      <c r="L2588" s="1044"/>
      <c r="M2588" s="1086" t="s">
        <v>36</v>
      </c>
      <c r="N2588" s="1059"/>
    </row>
    <row r="2589" spans="1:14" s="114" customFormat="1" ht="22.5" customHeight="1">
      <c r="A2589" s="392"/>
      <c r="B2589" s="394" t="s">
        <v>91</v>
      </c>
      <c r="C2589" s="1045" t="str">
        <f>'Result Entry'!$K$3</f>
        <v>Hindi</v>
      </c>
      <c r="D2589" s="1046"/>
      <c r="E2589" s="500">
        <f>IF(OR(C2589="",$I2580="NSO"),"",VLOOKUP($A2575,'Result Entry'!$B$9:$EQ$108,10,0))</f>
        <v>0</v>
      </c>
      <c r="F2589" s="501">
        <f>IF(OR(C2589="",$I2580="NSO"),"",VLOOKUP($A2575,'Result Entry'!$B$9:$EQ$108,11,0))</f>
        <v>0</v>
      </c>
      <c r="G2589" s="544">
        <f>IF(OR(C2589="",$I2580="NSO"),"",VLOOKUP($A2575,'Result Entry'!$B$9:$EQ$108,12,0))</f>
        <v>0</v>
      </c>
      <c r="H2589" s="494">
        <f>IF(OR(C2589="",$I2580="NSO"),"",VLOOKUP($A2575,'Result Entry'!$B$9:$EQ$108,17,0))</f>
        <v>0</v>
      </c>
      <c r="I2589" s="395">
        <f t="shared" ref="I2589:I2593" si="198">SUM(E2589:H2589)</f>
        <v>0</v>
      </c>
      <c r="J2589" s="495">
        <f>IF(OR(C2589="",$I2580="NSO"),"",VLOOKUP($A2575,'Result Entry'!$B$9:$EQ$108,21,0))</f>
        <v>0</v>
      </c>
      <c r="K2589" s="1047">
        <f>SUM(I2589,J2589)</f>
        <v>0</v>
      </c>
      <c r="L2589" s="1048"/>
      <c r="M2589" s="396" t="str">
        <f>IF(OR(C2589="",$I2580="NSO"),"",VLOOKUP($A2575,'Result Entry'!$B$9:$EQ$108,24,0))</f>
        <v/>
      </c>
      <c r="N2589" s="1059"/>
    </row>
    <row r="2590" spans="1:14" s="114" customFormat="1" ht="22.5" customHeight="1">
      <c r="A2590" s="392"/>
      <c r="B2590" s="394" t="s">
        <v>91</v>
      </c>
      <c r="C2590" s="990" t="str">
        <f>'Result Entry'!$Z$3</f>
        <v>Mathematics</v>
      </c>
      <c r="D2590" s="1049"/>
      <c r="E2590" s="502">
        <f>IF(OR(C2590="",$I2580="NSO"),"",VLOOKUP($A2575,'Result Entry'!$B$9:$EQ$108,25,0))</f>
        <v>0</v>
      </c>
      <c r="F2590" s="503">
        <f>IF(OR(C2590="",$I2580="NSO"),"",VLOOKUP($A2575,'Result Entry'!$B$9:$EQ$108,26,0))</f>
        <v>0</v>
      </c>
      <c r="G2590" s="542">
        <f>IF(OR(C2590="",$I2580="NSO"),"",VLOOKUP($A2575,'Result Entry'!$B$9:$EQ$108,27,0))</f>
        <v>0</v>
      </c>
      <c r="H2590" s="494">
        <f>IF(OR(C2590="",$I2580="NSO"),"",VLOOKUP($A2575,'Result Entry'!$B$9:$EQ$108,32,0))</f>
        <v>0</v>
      </c>
      <c r="I2590" s="395">
        <f t="shared" si="198"/>
        <v>0</v>
      </c>
      <c r="J2590" s="495">
        <f>IF(OR(C2590="",$I2580="NSO"),"",VLOOKUP($A2575,'Result Entry'!$B$9:$EQ$108,36,0))</f>
        <v>0</v>
      </c>
      <c r="K2590" s="1050">
        <f t="shared" ref="K2590:K2595" si="199">SUM(I2590,J2590)</f>
        <v>0</v>
      </c>
      <c r="L2590" s="1051"/>
      <c r="M2590" s="396" t="str">
        <f>IF(OR(C2590="",$I2580="NSO"),"",VLOOKUP($A2575,'Result Entry'!$B$9:$EQ$108,39,0))</f>
        <v/>
      </c>
      <c r="N2590" s="1059"/>
    </row>
    <row r="2591" spans="1:14" s="114" customFormat="1" ht="22.5" customHeight="1" thickBot="1">
      <c r="A2591" s="392"/>
      <c r="B2591" s="394" t="s">
        <v>91</v>
      </c>
      <c r="C2591" s="1052" t="str">
        <f>'Result Entry'!$BD$3</f>
        <v>Env. Study</v>
      </c>
      <c r="D2591" s="1053"/>
      <c r="E2591" s="509">
        <f>IF(OR(C2591="",$I2580="NSO"),"",VLOOKUP($A2575,'Result Entry'!$B$9:$EQ$108,55,0))</f>
        <v>0</v>
      </c>
      <c r="F2591" s="510">
        <f>IF(OR(C2591="",$I2580="NSO"),"",VLOOKUP($A2575,'Result Entry'!$B$9:$EQ$108,56,0))</f>
        <v>0</v>
      </c>
      <c r="G2591" s="511">
        <f>IF(OR(C2591="",$I2580="NSO"),"",VLOOKUP($A2575,'Result Entry'!$B$9:$EQ$108,57,0))</f>
        <v>0</v>
      </c>
      <c r="H2591" s="512">
        <f>IF(OR(C2589="",$I2580="NSO"),"",VLOOKUP($A2575,'Result Entry'!$B$9:$EQ$108,62,0))</f>
        <v>0</v>
      </c>
      <c r="I2591" s="513">
        <f t="shared" si="198"/>
        <v>0</v>
      </c>
      <c r="J2591" s="514">
        <f>IF(OR(C2590="",$I2580="NSO"),"",VLOOKUP($A2575,'Result Entry'!$B$9:$EQ$108,66,0))</f>
        <v>0</v>
      </c>
      <c r="K2591" s="1054">
        <f t="shared" si="199"/>
        <v>0</v>
      </c>
      <c r="L2591" s="1055"/>
      <c r="M2591" s="515" t="str">
        <f>IF(OR(C2590="",$I2580="NSO"),"",VLOOKUP($A2575,'Result Entry'!$B$9:$EQ$108,69,0))</f>
        <v/>
      </c>
      <c r="N2591" s="1059"/>
    </row>
    <row r="2592" spans="1:14" s="114" customFormat="1" ht="22.5" customHeight="1">
      <c r="A2592" s="392"/>
      <c r="B2592" s="394" t="s">
        <v>91</v>
      </c>
      <c r="C2592" s="1016" t="s">
        <v>66</v>
      </c>
      <c r="D2592" s="1017"/>
      <c r="E2592" s="519">
        <f>'Result Entry'!$AO$7</f>
        <v>5</v>
      </c>
      <c r="F2592" s="520">
        <f>'Result Entry'!$AP$7</f>
        <v>5</v>
      </c>
      <c r="G2592" s="541">
        <f>'Result Entry'!$AQ$7</f>
        <v>5</v>
      </c>
      <c r="H2592" s="521">
        <f>'Result Entry'!$AV$7</f>
        <v>35</v>
      </c>
      <c r="I2592" s="522">
        <f t="shared" si="198"/>
        <v>50</v>
      </c>
      <c r="J2592" s="523">
        <f>'Result Entry'!$AZ$7</f>
        <v>50</v>
      </c>
      <c r="K2592" s="1018">
        <f t="shared" si="199"/>
        <v>100</v>
      </c>
      <c r="L2592" s="1019"/>
      <c r="M2592" s="1087" t="s">
        <v>36</v>
      </c>
      <c r="N2592" s="1059"/>
    </row>
    <row r="2593" spans="1:14" s="114" customFormat="1" ht="22.5" customHeight="1" thickBot="1">
      <c r="A2593" s="392"/>
      <c r="B2593" s="394" t="s">
        <v>91</v>
      </c>
      <c r="C2593" s="1012" t="str">
        <f>'Result Entry'!$AO$3</f>
        <v>English</v>
      </c>
      <c r="D2593" s="1013"/>
      <c r="E2593" s="517">
        <f>IF(OR(C2593="",$I2580="NSO"),"",VLOOKUP($A2575,'Result Entry'!$B$9:$EQ$108,40,0))</f>
        <v>0</v>
      </c>
      <c r="F2593" s="518">
        <f>IF(OR(C2593="",$I2580="NSO"),"",VLOOKUP($A2575,'Result Entry'!$B$9:$EQ$108,41,0))</f>
        <v>0</v>
      </c>
      <c r="G2593" s="546">
        <f>IF(OR(C2593="",$I2580="NSO"),"",VLOOKUP($A2575,'Result Entry'!$B$9:$EQ$108,42,0))</f>
        <v>0</v>
      </c>
      <c r="H2593" s="401">
        <f>IF(OR(C2593="",$I2580="NSO"),"",VLOOKUP($A2575,'Result Entry'!$B$9:$EQ$108,47,0))</f>
        <v>0</v>
      </c>
      <c r="I2593" s="496">
        <f t="shared" si="198"/>
        <v>0</v>
      </c>
      <c r="J2593" s="497">
        <f>IF(OR(C2593="",$I2580="NSO"),"",VLOOKUP($A2575,'Result Entry'!$B$9:$EQ$108,51,0))</f>
        <v>0</v>
      </c>
      <c r="K2593" s="1014">
        <f t="shared" si="199"/>
        <v>0</v>
      </c>
      <c r="L2593" s="1015"/>
      <c r="M2593" s="516" t="str">
        <f>IF(OR(C2593="",$I2580="NSO"),"",VLOOKUP($A2575,'Result Entry'!$B$9:$EQ$108,54,0))</f>
        <v/>
      </c>
      <c r="N2593" s="1059"/>
    </row>
    <row r="2594" spans="1:14" s="114" customFormat="1" ht="22.5" customHeight="1">
      <c r="A2594" s="392"/>
      <c r="B2594" s="394" t="s">
        <v>91</v>
      </c>
      <c r="C2594" s="1016" t="s">
        <v>66</v>
      </c>
      <c r="D2594" s="1017"/>
      <c r="E2594" s="519">
        <f>'Result Entry'!$BS$7</f>
        <v>10</v>
      </c>
      <c r="F2594" s="520">
        <f>'Result Entry'!$BT$7</f>
        <v>10</v>
      </c>
      <c r="G2594" s="541">
        <f>'Result Entry'!$BU$7</f>
        <v>10</v>
      </c>
      <c r="H2594" s="521">
        <f>'Result Entry'!$BZ$7</f>
        <v>70</v>
      </c>
      <c r="I2594" s="522">
        <f>SUM(E2594:H2594)</f>
        <v>100</v>
      </c>
      <c r="J2594" s="523">
        <f>'Result Entry'!$CD$7</f>
        <v>100</v>
      </c>
      <c r="K2594" s="1018">
        <f t="shared" si="199"/>
        <v>200</v>
      </c>
      <c r="L2594" s="1019"/>
      <c r="M2594" s="1087" t="s">
        <v>36</v>
      </c>
      <c r="N2594" s="1059"/>
    </row>
    <row r="2595" spans="1:14" s="114" customFormat="1" ht="22.5" customHeight="1" thickBot="1">
      <c r="A2595" s="392"/>
      <c r="B2595" s="394" t="s">
        <v>91</v>
      </c>
      <c r="C2595" s="1012" t="str">
        <f>'Result Entry'!$BS$3</f>
        <v>Sanskrit/Urdu</v>
      </c>
      <c r="D2595" s="1013"/>
      <c r="E2595" s="517">
        <f>IF(OR(C2595="",$I2580="NSO"),"",VLOOKUP($A2575,'Result Entry'!$B$9:$EQ$108,70,0))</f>
        <v>0</v>
      </c>
      <c r="F2595" s="518">
        <f>IF(OR(C2595="",$I2580="NSO"),"",VLOOKUP($A2575,'Result Entry'!$B$9:$EQ$108,71,0))</f>
        <v>0</v>
      </c>
      <c r="G2595" s="546">
        <f>IF(OR(C2595="",$I2580="NSO"),"",VLOOKUP($A2575,'Result Entry'!$B$9:$EQ$108,72,0))</f>
        <v>0</v>
      </c>
      <c r="H2595" s="401">
        <f>IF(OR(C2595="",$I2580="NSO"),"",VLOOKUP($A2575,'Result Entry'!$B$9:$EQ$108,77,0))</f>
        <v>0</v>
      </c>
      <c r="I2595" s="496">
        <f t="shared" ref="I2595" si="200">SUM(E2595:H2595)</f>
        <v>0</v>
      </c>
      <c r="J2595" s="497">
        <f>IF(OR(C2595="",$I2580="NSO"),"",VLOOKUP($A2575,'Result Entry'!$B$9:$EQ$108,81,0))</f>
        <v>0</v>
      </c>
      <c r="K2595" s="1014">
        <f t="shared" si="199"/>
        <v>0</v>
      </c>
      <c r="L2595" s="1015"/>
      <c r="M2595" s="516" t="str">
        <f>IF(OR(C2595="",$I2580="NSO"),"",VLOOKUP($A2575,'Result Entry'!$B$9:$EQ$108,84,0))</f>
        <v/>
      </c>
      <c r="N2595" s="1059"/>
    </row>
    <row r="2596" spans="1:14" s="114" customFormat="1" ht="14.25" customHeight="1" thickBot="1">
      <c r="A2596" s="392"/>
      <c r="B2596" s="394" t="s">
        <v>91</v>
      </c>
      <c r="C2596" s="1020"/>
      <c r="D2596" s="1021"/>
      <c r="E2596" s="1021"/>
      <c r="F2596" s="1021"/>
      <c r="G2596" s="1021"/>
      <c r="H2596" s="1021"/>
      <c r="I2596" s="1021"/>
      <c r="J2596" s="1021"/>
      <c r="K2596" s="1021"/>
      <c r="L2596" s="1021"/>
      <c r="M2596" s="1022"/>
      <c r="N2596" s="1059"/>
    </row>
    <row r="2597" spans="1:14" s="114" customFormat="1" ht="39" customHeight="1">
      <c r="A2597" s="392"/>
      <c r="B2597" s="394" t="s">
        <v>91</v>
      </c>
      <c r="C2597" s="1023" t="s">
        <v>114</v>
      </c>
      <c r="D2597" s="1024"/>
      <c r="E2597" s="1025"/>
      <c r="F2597" s="1029" t="s">
        <v>115</v>
      </c>
      <c r="G2597" s="1029"/>
      <c r="H2597" s="1030" t="s">
        <v>116</v>
      </c>
      <c r="I2597" s="1031"/>
      <c r="J2597" s="397" t="s">
        <v>51</v>
      </c>
      <c r="K2597" s="524" t="s">
        <v>117</v>
      </c>
      <c r="L2597" s="543" t="s">
        <v>49</v>
      </c>
      <c r="M2597" s="1089" t="s">
        <v>53</v>
      </c>
      <c r="N2597" s="1059"/>
    </row>
    <row r="2598" spans="1:14" s="114" customFormat="1" ht="18.75" customHeight="1" thickBot="1">
      <c r="A2598" s="392"/>
      <c r="B2598" s="394" t="s">
        <v>91</v>
      </c>
      <c r="C2598" s="1026"/>
      <c r="D2598" s="1027"/>
      <c r="E2598" s="1028"/>
      <c r="F2598" s="1109">
        <f>IF(OR($I2580="",$I2580="NSO"),"",VLOOKUP($A2575,'Result Entry'!$B$9:$EQ$108,120,0))</f>
        <v>900</v>
      </c>
      <c r="G2598" s="1110"/>
      <c r="H2598" s="1109">
        <f>IF(OR($I2580="",$I2580="NSO"),"",VLOOKUP($A2575,'Result Entry'!$B$9:$EQ$108,121,0))</f>
        <v>0</v>
      </c>
      <c r="I2598" s="1110"/>
      <c r="J2598" s="1111">
        <f>IF(OR($I2580="",$I2580="NSO"),"",VLOOKUP($A2575,'Result Entry'!$B$9:$EQ$108,122,0))</f>
        <v>0</v>
      </c>
      <c r="K2598" s="1112" t="str">
        <f>IF(OR($I2580="",$I2580="NSO"),"",VLOOKUP($A2575,'Result Entry'!$B$9:$EQ$108,123,0))</f>
        <v/>
      </c>
      <c r="L2598" s="1088" t="str">
        <f>IF(OR($I2580="",$I2580="NSO"),"",VLOOKUP($A2575,'Result Entry'!$B$9:$EQ$108,124,0))</f>
        <v/>
      </c>
      <c r="M2598" s="1113" t="str">
        <f>IF(OR($I2580="",$I2580="NSO"),"",VLOOKUP($A2575,'Result Entry'!$B$9:$EQ$108,126,0))</f>
        <v/>
      </c>
      <c r="N2598" s="1059"/>
    </row>
    <row r="2599" spans="1:14" s="114" customFormat="1" ht="18.75" customHeight="1" thickBot="1">
      <c r="A2599" s="392"/>
      <c r="B2599" s="393" t="s">
        <v>91</v>
      </c>
      <c r="C2599" s="1032"/>
      <c r="D2599" s="1033"/>
      <c r="E2599" s="1033"/>
      <c r="F2599" s="1033"/>
      <c r="G2599" s="1033"/>
      <c r="H2599" s="1034"/>
      <c r="I2599" s="1150" t="s">
        <v>71</v>
      </c>
      <c r="J2599" s="1151"/>
      <c r="K2599" s="1152">
        <f>IF(OR($I2580="",$I2580="NSO"),"",VLOOKUP($A2575,'Result Entry'!$B$9:$EQ$108,117,0))</f>
        <v>0</v>
      </c>
      <c r="L2599" s="1153" t="s">
        <v>90</v>
      </c>
      <c r="M2599" s="1154"/>
      <c r="N2599" s="1059"/>
    </row>
    <row r="2600" spans="1:14" s="114" customFormat="1" ht="18.75" customHeight="1" thickBot="1">
      <c r="A2600" s="392"/>
      <c r="B2600" s="393" t="s">
        <v>91</v>
      </c>
      <c r="C2600" s="1035" t="s">
        <v>70</v>
      </c>
      <c r="D2600" s="1036"/>
      <c r="E2600" s="1036"/>
      <c r="F2600" s="1036"/>
      <c r="G2600" s="1036"/>
      <c r="H2600" s="1037"/>
      <c r="I2600" s="1155" t="s">
        <v>72</v>
      </c>
      <c r="J2600" s="1156"/>
      <c r="K2600" s="1157">
        <f>IF(OR($I2580="",$I2580="NSO"),"",VLOOKUP($A2575,'Result Entry'!$B$9:$EQ$108,118,0))</f>
        <v>0</v>
      </c>
      <c r="L2600" s="1158" t="str">
        <f>IF(OR($I2580="",$I2580="NSO"),"",VLOOKUP($A2575,'Result Entry'!$B$9:$EQ$108,119,0))</f>
        <v/>
      </c>
      <c r="M2600" s="1159"/>
      <c r="N2600" s="1059"/>
    </row>
    <row r="2601" spans="1:14" s="114" customFormat="1" ht="18.75" customHeight="1" thickBot="1">
      <c r="A2601" s="392"/>
      <c r="B2601" s="393" t="s">
        <v>91</v>
      </c>
      <c r="C2601" s="981" t="s">
        <v>64</v>
      </c>
      <c r="D2601" s="982"/>
      <c r="E2601" s="983"/>
      <c r="F2601" s="984" t="s">
        <v>67</v>
      </c>
      <c r="G2601" s="985"/>
      <c r="H2601" s="398" t="s">
        <v>57</v>
      </c>
      <c r="I2601" s="986" t="s">
        <v>73</v>
      </c>
      <c r="J2601" s="987"/>
      <c r="K2601" s="988">
        <f>IF(OR($I2580="",$I2580="NSO"),"",VLOOKUP($A2575,'Result Entry'!$B$9:$EQ$108,127,0))</f>
        <v>0</v>
      </c>
      <c r="L2601" s="988"/>
      <c r="M2601" s="989"/>
      <c r="N2601" s="1059"/>
    </row>
    <row r="2602" spans="1:14" s="114" customFormat="1" ht="18.75" customHeight="1">
      <c r="A2602" s="392"/>
      <c r="B2602" s="393" t="s">
        <v>91</v>
      </c>
      <c r="C2602" s="1096" t="str">
        <f>'Result Entry'!$CH$3</f>
        <v>WORK EXP.</v>
      </c>
      <c r="D2602" s="1097"/>
      <c r="E2602" s="1125"/>
      <c r="F2602" s="1115" t="str">
        <f>IF(OR(C2602="",$I2580="NSO"),"",VLOOKUP($A2575,'Result Entry'!$B$9:$EQ$108,134,0))</f>
        <v>0/100</v>
      </c>
      <c r="G2602" s="1125"/>
      <c r="H2602" s="1126" t="str">
        <f>IF(OR(C2602="",$I2580="NSO"),"",VLOOKUP($A2575,'Result Entry'!$B$9:$EQ$108,92,0))</f>
        <v/>
      </c>
      <c r="I2602" s="991" t="s">
        <v>93</v>
      </c>
      <c r="J2602" s="992"/>
      <c r="K2602" s="993">
        <f>'Result Entry'!$U$2</f>
        <v>45070</v>
      </c>
      <c r="L2602" s="994"/>
      <c r="M2602" s="995"/>
      <c r="N2602" s="1059"/>
    </row>
    <row r="2603" spans="1:14" s="114" customFormat="1" ht="18.75" customHeight="1">
      <c r="A2603" s="392"/>
      <c r="B2603" s="393" t="s">
        <v>91</v>
      </c>
      <c r="C2603" s="1096" t="str">
        <f>'Result Entry'!$CP$3</f>
        <v>ART EDU.</v>
      </c>
      <c r="D2603" s="1097"/>
      <c r="E2603" s="1125"/>
      <c r="F2603" s="1115" t="str">
        <f>IF(OR(C2603="",$I2580="NSO"),"",VLOOKUP($A2575,'Result Entry'!$B$9:$EQ$108,138,0))</f>
        <v>0/100</v>
      </c>
      <c r="G2603" s="1125"/>
      <c r="H2603" s="1127" t="str">
        <f>IF(OR(C2603="",$I2580="NSO"),"",VLOOKUP($A2575,'Result Entry'!$B$9:$EQ$108,100,0))</f>
        <v/>
      </c>
      <c r="I2603" s="996"/>
      <c r="J2603" s="997"/>
      <c r="K2603" s="997"/>
      <c r="L2603" s="997"/>
      <c r="M2603" s="998"/>
      <c r="N2603" s="1059"/>
    </row>
    <row r="2604" spans="1:14" s="114" customFormat="1" ht="18.75" customHeight="1">
      <c r="A2604" s="392"/>
      <c r="B2604" s="393"/>
      <c r="C2604" s="1096" t="str">
        <f>'Result Entry'!$CX$3</f>
        <v>H&amp;P. EDU.</v>
      </c>
      <c r="D2604" s="1097"/>
      <c r="E2604" s="1125"/>
      <c r="F2604" s="1115" t="str">
        <f>IF(OR(C2604="",$I2580="NSO"),"",VLOOKUP($A2575,'Result Entry'!$B$9:$EQ$108,142,0))</f>
        <v>0/100</v>
      </c>
      <c r="G2604" s="1125"/>
      <c r="H2604" s="1127" t="str">
        <f>IF(OR(C2604="",$I2580="NSO"),"",VLOOKUP($A2575,'Result Entry'!$B$9:$EQ$108,108,0))</f>
        <v/>
      </c>
      <c r="I2604" s="999"/>
      <c r="J2604" s="1000"/>
      <c r="K2604" s="1000"/>
      <c r="L2604" s="1000"/>
      <c r="M2604" s="1001"/>
      <c r="N2604" s="1059"/>
    </row>
    <row r="2605" spans="1:14" s="114" customFormat="1" ht="23.25" customHeight="1" thickBot="1">
      <c r="A2605" s="392"/>
      <c r="B2605" s="393" t="s">
        <v>91</v>
      </c>
      <c r="C2605" s="1128">
        <f>'Result Entry'!$DF$3</f>
        <v>0</v>
      </c>
      <c r="D2605" s="1129"/>
      <c r="E2605" s="1130"/>
      <c r="F2605" s="1115" t="str">
        <f>IF(OR(C2605="",$I2580="NSO"),"",VLOOKUP($A2575,'Result Entry'!$B$9:$EQ$108,146,0))</f>
        <v>0/0</v>
      </c>
      <c r="G2605" s="1125"/>
      <c r="H2605" s="1131" t="str">
        <f>IF(OR(C2605="",$I2580="NSO"),"",VLOOKUP($A2575,'Result Entry'!$B$9:$EQ$108,116,0))</f>
        <v/>
      </c>
      <c r="I2605" s="1135" t="s">
        <v>86</v>
      </c>
      <c r="J2605" s="1136"/>
      <c r="K2605" s="1137"/>
      <c r="L2605" s="1138"/>
      <c r="M2605" s="1139"/>
      <c r="N2605" s="1059"/>
    </row>
    <row r="2606" spans="1:14" s="114" customFormat="1" ht="23.25" customHeight="1">
      <c r="A2606" s="392"/>
      <c r="B2606" s="393" t="s">
        <v>91</v>
      </c>
      <c r="C2606" s="1005" t="s">
        <v>74</v>
      </c>
      <c r="D2606" s="1006"/>
      <c r="E2606" s="1006"/>
      <c r="F2606" s="1006"/>
      <c r="G2606" s="1006"/>
      <c r="H2606" s="1007"/>
      <c r="I2606" s="1143" t="s">
        <v>184</v>
      </c>
      <c r="J2606" s="1144"/>
      <c r="K2606" s="1140"/>
      <c r="L2606" s="1141"/>
      <c r="M2606" s="1142"/>
      <c r="N2606" s="1059"/>
    </row>
    <row r="2607" spans="1:14" s="114" customFormat="1" ht="23.25" customHeight="1">
      <c r="A2607" s="392"/>
      <c r="B2607" s="393" t="s">
        <v>91</v>
      </c>
      <c r="C2607" s="399" t="s">
        <v>37</v>
      </c>
      <c r="D2607" s="1008" t="s">
        <v>80</v>
      </c>
      <c r="E2607" s="1009"/>
      <c r="F2607" s="1008" t="s">
        <v>81</v>
      </c>
      <c r="G2607" s="1010"/>
      <c r="H2607" s="1011"/>
      <c r="I2607" s="1145" t="s">
        <v>185</v>
      </c>
      <c r="J2607" s="1146"/>
      <c r="K2607" s="1002"/>
      <c r="L2607" s="1003"/>
      <c r="M2607" s="1004"/>
      <c r="N2607" s="1059"/>
    </row>
    <row r="2608" spans="1:14" s="114" customFormat="1" ht="18.75" customHeight="1">
      <c r="A2608" s="392"/>
      <c r="B2608" s="393" t="s">
        <v>91</v>
      </c>
      <c r="C2608" s="1114" t="s">
        <v>75</v>
      </c>
      <c r="D2608" s="1115" t="s">
        <v>164</v>
      </c>
      <c r="E2608" s="1116"/>
      <c r="F2608" s="1115" t="s">
        <v>82</v>
      </c>
      <c r="G2608" s="1117"/>
      <c r="H2608" s="1118"/>
      <c r="I2608" s="971" t="s">
        <v>87</v>
      </c>
      <c r="J2608" s="972"/>
      <c r="K2608" s="972"/>
      <c r="L2608" s="972"/>
      <c r="M2608" s="973"/>
      <c r="N2608" s="1059"/>
    </row>
    <row r="2609" spans="1:14" s="114" customFormat="1" ht="18.75" customHeight="1">
      <c r="A2609" s="392"/>
      <c r="B2609" s="393" t="s">
        <v>91</v>
      </c>
      <c r="C2609" s="1119" t="s">
        <v>76</v>
      </c>
      <c r="D2609" s="1115" t="s">
        <v>165</v>
      </c>
      <c r="E2609" s="1116"/>
      <c r="F2609" s="1115" t="s">
        <v>83</v>
      </c>
      <c r="G2609" s="1117"/>
      <c r="H2609" s="1118"/>
      <c r="I2609" s="974"/>
      <c r="J2609" s="975"/>
      <c r="K2609" s="975"/>
      <c r="L2609" s="975"/>
      <c r="M2609" s="976"/>
      <c r="N2609" s="1059"/>
    </row>
    <row r="2610" spans="1:14" s="114" customFormat="1" ht="18.75" customHeight="1">
      <c r="A2610" s="392"/>
      <c r="B2610" s="393" t="s">
        <v>91</v>
      </c>
      <c r="C2610" s="1119" t="s">
        <v>78</v>
      </c>
      <c r="D2610" s="1115" t="s">
        <v>166</v>
      </c>
      <c r="E2610" s="1116"/>
      <c r="F2610" s="1115" t="s">
        <v>84</v>
      </c>
      <c r="G2610" s="1117"/>
      <c r="H2610" s="1118"/>
      <c r="I2610" s="974"/>
      <c r="J2610" s="975"/>
      <c r="K2610" s="975"/>
      <c r="L2610" s="975"/>
      <c r="M2610" s="976"/>
      <c r="N2610" s="1059"/>
    </row>
    <row r="2611" spans="1:14" s="114" customFormat="1" ht="18.75" customHeight="1">
      <c r="A2611" s="392"/>
      <c r="B2611" s="393" t="s">
        <v>91</v>
      </c>
      <c r="C2611" s="1119" t="s">
        <v>77</v>
      </c>
      <c r="D2611" s="1115" t="s">
        <v>167</v>
      </c>
      <c r="E2611" s="1116"/>
      <c r="F2611" s="1115" t="s">
        <v>169</v>
      </c>
      <c r="G2611" s="1117"/>
      <c r="H2611" s="1118"/>
      <c r="I2611" s="977"/>
      <c r="J2611" s="978"/>
      <c r="K2611" s="978"/>
      <c r="L2611" s="978"/>
      <c r="M2611" s="979"/>
      <c r="N2611" s="1059"/>
    </row>
    <row r="2612" spans="1:14" s="114" customFormat="1" ht="18.75" customHeight="1" thickBot="1">
      <c r="A2612" s="392"/>
      <c r="B2612" s="400" t="s">
        <v>91</v>
      </c>
      <c r="C2612" s="1120" t="s">
        <v>79</v>
      </c>
      <c r="D2612" s="1121" t="s">
        <v>168</v>
      </c>
      <c r="E2612" s="1122"/>
      <c r="F2612" s="1121" t="s">
        <v>85</v>
      </c>
      <c r="G2612" s="1123"/>
      <c r="H2612" s="1124"/>
      <c r="I2612" s="1132" t="s">
        <v>118</v>
      </c>
      <c r="J2612" s="1133"/>
      <c r="K2612" s="1133"/>
      <c r="L2612" s="1133"/>
      <c r="M2612" s="1134"/>
      <c r="N2612" s="1059"/>
    </row>
    <row r="2613" spans="1:14" s="114" customFormat="1" ht="11.25" customHeight="1" thickBot="1">
      <c r="A2613" s="980"/>
      <c r="B2613" s="980"/>
      <c r="C2613" s="980"/>
      <c r="D2613" s="980"/>
      <c r="E2613" s="980"/>
      <c r="F2613" s="980"/>
      <c r="G2613" s="980"/>
      <c r="H2613" s="980"/>
      <c r="I2613" s="980"/>
      <c r="J2613" s="980"/>
      <c r="K2613" s="980"/>
      <c r="L2613" s="980"/>
      <c r="M2613" s="980"/>
      <c r="N2613" s="1059"/>
    </row>
    <row r="2614" spans="1:14" s="391" customFormat="1" ht="25.5" customHeight="1" thickBot="1">
      <c r="A2614" s="403">
        <f>A2575+1</f>
        <v>68</v>
      </c>
      <c r="B2614" s="1056" t="str">
        <f>B2575</f>
        <v>Department Of Sanskrit Education, Rajasthan</v>
      </c>
      <c r="C2614" s="1057"/>
      <c r="D2614" s="1057"/>
      <c r="E2614" s="1057"/>
      <c r="F2614" s="1057"/>
      <c r="G2614" s="1057"/>
      <c r="H2614" s="1057"/>
      <c r="I2614" s="1057"/>
      <c r="J2614" s="1057"/>
      <c r="K2614" s="1057"/>
      <c r="L2614" s="1057"/>
      <c r="M2614" s="1058"/>
      <c r="N2614" s="1059"/>
    </row>
    <row r="2615" spans="1:14" ht="60" customHeight="1">
      <c r="A2615" s="15"/>
      <c r="B2615" s="1060">
        <f>IF(I2619&gt;0,CONCATENATE(C2619,I2619),0)</f>
        <v>0</v>
      </c>
      <c r="C2615" s="1062"/>
      <c r="D2615" s="1064" t="str">
        <f>Master!$E$8</f>
        <v>Govt.Sr.Sec.Sch. Raimalwada</v>
      </c>
      <c r="E2615" s="1065"/>
      <c r="F2615" s="1065"/>
      <c r="G2615" s="1065"/>
      <c r="H2615" s="1065"/>
      <c r="I2615" s="1065"/>
      <c r="J2615" s="1065"/>
      <c r="K2615" s="1065"/>
      <c r="L2615" s="1065"/>
      <c r="M2615" s="1066"/>
      <c r="N2615" s="1059"/>
    </row>
    <row r="2616" spans="1:14" ht="35.25" customHeight="1" thickBot="1">
      <c r="A2616" s="15"/>
      <c r="B2616" s="1061"/>
      <c r="C2616" s="1063"/>
      <c r="D2616" s="1067" t="str">
        <f>Master!$E$11</f>
        <v>P.S.-Bapini (Jodhpur)</v>
      </c>
      <c r="E2616" s="1067"/>
      <c r="F2616" s="1067"/>
      <c r="G2616" s="1067"/>
      <c r="H2616" s="1067"/>
      <c r="I2616" s="1067"/>
      <c r="J2616" s="1067"/>
      <c r="K2616" s="1067"/>
      <c r="L2616" s="1067"/>
      <c r="M2616" s="1068"/>
      <c r="N2616" s="1059"/>
    </row>
    <row r="2617" spans="1:14" ht="31.5" customHeight="1">
      <c r="A2617" s="15"/>
      <c r="B2617" s="402"/>
      <c r="C2617" s="1069" t="s">
        <v>60</v>
      </c>
      <c r="D2617" s="1070"/>
      <c r="E2617" s="1070"/>
      <c r="F2617" s="1070"/>
      <c r="G2617" s="1070"/>
      <c r="H2617" s="1070"/>
      <c r="I2617" s="1071"/>
      <c r="J2617" s="1072" t="s">
        <v>88</v>
      </c>
      <c r="K2617" s="1072"/>
      <c r="L2617" s="1073">
        <f>Master!$E$14</f>
        <v>810000000</v>
      </c>
      <c r="M2617" s="1074"/>
      <c r="N2617" s="1059"/>
    </row>
    <row r="2618" spans="1:14" ht="18" customHeight="1" thickBot="1">
      <c r="A2618" s="15"/>
      <c r="B2618" s="188"/>
      <c r="C2618" s="1069"/>
      <c r="D2618" s="1070"/>
      <c r="E2618" s="1070"/>
      <c r="F2618" s="1070"/>
      <c r="G2618" s="1070"/>
      <c r="H2618" s="1070"/>
      <c r="I2618" s="1071"/>
      <c r="J2618" s="1075" t="s">
        <v>61</v>
      </c>
      <c r="K2618" s="1076"/>
      <c r="L2618" s="1079" t="str">
        <f>Master!$E$6</f>
        <v>2022-23</v>
      </c>
      <c r="M2618" s="1080"/>
      <c r="N2618" s="1059"/>
    </row>
    <row r="2619" spans="1:14" ht="20.25" customHeight="1" thickBot="1">
      <c r="A2619" s="15"/>
      <c r="B2619" s="188"/>
      <c r="C2619" s="1160" t="s">
        <v>119</v>
      </c>
      <c r="D2619" s="1161"/>
      <c r="E2619" s="1161"/>
      <c r="F2619" s="1161"/>
      <c r="G2619" s="1161"/>
      <c r="H2619" s="1161"/>
      <c r="I2619" s="1162">
        <f>VLOOKUP($A2614,'Result Entry'!$B$9:$F$108,5,0)</f>
        <v>0</v>
      </c>
      <c r="J2619" s="1077"/>
      <c r="K2619" s="1078"/>
      <c r="L2619" s="1081"/>
      <c r="M2619" s="1082"/>
      <c r="N2619" s="1059"/>
    </row>
    <row r="2620" spans="1:14" s="114" customFormat="1" ht="19.5" customHeight="1">
      <c r="A2620" s="392"/>
      <c r="B2620" s="393" t="s">
        <v>91</v>
      </c>
      <c r="C2620" s="1090" t="s">
        <v>21</v>
      </c>
      <c r="D2620" s="1091"/>
      <c r="E2620" s="1091"/>
      <c r="F2620" s="1092"/>
      <c r="G2620" s="1093" t="s">
        <v>1</v>
      </c>
      <c r="H2620" s="1094">
        <f>VLOOKUP($A2614,'Result Entry'!$B$9:$EQ$108,3,0)</f>
        <v>0</v>
      </c>
      <c r="I2620" s="1094"/>
      <c r="J2620" s="1094"/>
      <c r="K2620" s="1094"/>
      <c r="L2620" s="1094"/>
      <c r="M2620" s="1095"/>
      <c r="N2620" s="1059"/>
    </row>
    <row r="2621" spans="1:14" s="114" customFormat="1" ht="19.5" customHeight="1">
      <c r="A2621" s="392"/>
      <c r="B2621" s="393" t="s">
        <v>91</v>
      </c>
      <c r="C2621" s="1096" t="s">
        <v>23</v>
      </c>
      <c r="D2621" s="1097"/>
      <c r="E2621" s="1097"/>
      <c r="F2621" s="1098"/>
      <c r="G2621" s="1099" t="s">
        <v>1</v>
      </c>
      <c r="H2621" s="1100">
        <f>VLOOKUP($A2614,'Result Entry'!$B$9:$EQ$108,6,0)</f>
        <v>0</v>
      </c>
      <c r="I2621" s="1100"/>
      <c r="J2621" s="1100"/>
      <c r="K2621" s="1100"/>
      <c r="L2621" s="1100"/>
      <c r="M2621" s="1101"/>
      <c r="N2621" s="1059"/>
    </row>
    <row r="2622" spans="1:14" s="114" customFormat="1" ht="19.5" customHeight="1">
      <c r="A2622" s="392"/>
      <c r="B2622" s="393" t="s">
        <v>91</v>
      </c>
      <c r="C2622" s="1096" t="s">
        <v>24</v>
      </c>
      <c r="D2622" s="1097"/>
      <c r="E2622" s="1097"/>
      <c r="F2622" s="1098"/>
      <c r="G2622" s="1099" t="s">
        <v>1</v>
      </c>
      <c r="H2622" s="1100">
        <f>VLOOKUP($A2614,'Result Entry'!$B$9:$EQ$108,7,0)</f>
        <v>0</v>
      </c>
      <c r="I2622" s="1100"/>
      <c r="J2622" s="1100"/>
      <c r="K2622" s="1100"/>
      <c r="L2622" s="1100"/>
      <c r="M2622" s="1101"/>
      <c r="N2622" s="1059"/>
    </row>
    <row r="2623" spans="1:14" s="114" customFormat="1" ht="19.5" customHeight="1">
      <c r="A2623" s="392"/>
      <c r="B2623" s="393" t="s">
        <v>91</v>
      </c>
      <c r="C2623" s="1096" t="s">
        <v>62</v>
      </c>
      <c r="D2623" s="1097"/>
      <c r="E2623" s="1097"/>
      <c r="F2623" s="1098"/>
      <c r="G2623" s="1099" t="s">
        <v>1</v>
      </c>
      <c r="H2623" s="1100">
        <f>VLOOKUP($A2614,'Result Entry'!$B$9:$EQ$108,8,0)</f>
        <v>0</v>
      </c>
      <c r="I2623" s="1100"/>
      <c r="J2623" s="1100"/>
      <c r="K2623" s="1100"/>
      <c r="L2623" s="1100"/>
      <c r="M2623" s="1101"/>
      <c r="N2623" s="1059"/>
    </row>
    <row r="2624" spans="1:14" s="114" customFormat="1" ht="19.5" customHeight="1">
      <c r="A2624" s="392"/>
      <c r="B2624" s="393" t="s">
        <v>91</v>
      </c>
      <c r="C2624" s="1096" t="s">
        <v>63</v>
      </c>
      <c r="D2624" s="1097"/>
      <c r="E2624" s="1097"/>
      <c r="F2624" s="1098"/>
      <c r="G2624" s="1099" t="s">
        <v>1</v>
      </c>
      <c r="H2624" s="1102" t="str">
        <f>CONCATENATE('Result Entry'!$F$4,'Result Entry'!$I$4)</f>
        <v>2(A)</v>
      </c>
      <c r="I2624" s="1100"/>
      <c r="J2624" s="1100"/>
      <c r="K2624" s="1100"/>
      <c r="L2624" s="1100"/>
      <c r="M2624" s="1101"/>
      <c r="N2624" s="1059"/>
    </row>
    <row r="2625" spans="1:14" s="114" customFormat="1" ht="19.5" customHeight="1" thickBot="1">
      <c r="A2625" s="392"/>
      <c r="B2625" s="393" t="s">
        <v>91</v>
      </c>
      <c r="C2625" s="1103" t="s">
        <v>26</v>
      </c>
      <c r="D2625" s="1104"/>
      <c r="E2625" s="1104"/>
      <c r="F2625" s="1105"/>
      <c r="G2625" s="1106" t="s">
        <v>1</v>
      </c>
      <c r="H2625" s="1107">
        <f>VLOOKUP($A2614,'Result Entry'!$B$9:$EQ$108,9,0)</f>
        <v>0</v>
      </c>
      <c r="I2625" s="1107"/>
      <c r="J2625" s="1107"/>
      <c r="K2625" s="1107"/>
      <c r="L2625" s="1107"/>
      <c r="M2625" s="1108"/>
      <c r="N2625" s="1059"/>
    </row>
    <row r="2626" spans="1:14" s="114" customFormat="1" ht="37.5" customHeight="1">
      <c r="A2626" s="392"/>
      <c r="B2626" s="394" t="s">
        <v>91</v>
      </c>
      <c r="C2626" s="1005" t="s">
        <v>64</v>
      </c>
      <c r="D2626" s="1038"/>
      <c r="E2626" s="498" t="str">
        <f>'Result Entry'!$K$6</f>
        <v>First Test</v>
      </c>
      <c r="F2626" s="499" t="str">
        <f>'Result Entry'!$L$6</f>
        <v>Second Test</v>
      </c>
      <c r="G2626" s="499" t="str">
        <f>'Result Entry'!$M$6</f>
        <v>Third Test</v>
      </c>
      <c r="H2626" s="1083" t="s">
        <v>65</v>
      </c>
      <c r="I2626" s="1085" t="s">
        <v>183</v>
      </c>
      <c r="J2626" s="493" t="s">
        <v>32</v>
      </c>
      <c r="K2626" s="1039" t="s">
        <v>112</v>
      </c>
      <c r="L2626" s="1040"/>
      <c r="M2626" s="1084" t="s">
        <v>113</v>
      </c>
      <c r="N2626" s="1059"/>
    </row>
    <row r="2627" spans="1:14" s="114" customFormat="1" ht="22.5" customHeight="1" thickBot="1">
      <c r="A2627" s="392"/>
      <c r="B2627" s="394" t="s">
        <v>91</v>
      </c>
      <c r="C2627" s="1041" t="s">
        <v>66</v>
      </c>
      <c r="D2627" s="1042"/>
      <c r="E2627" s="504">
        <f>'Result Entry'!$K$7</f>
        <v>10</v>
      </c>
      <c r="F2627" s="505">
        <f>'Result Entry'!$L$7</f>
        <v>10</v>
      </c>
      <c r="G2627" s="545">
        <f>'Result Entry'!$M$7</f>
        <v>10</v>
      </c>
      <c r="H2627" s="506">
        <f>'Result Entry'!$R$7</f>
        <v>70</v>
      </c>
      <c r="I2627" s="507">
        <f>SUM(E2627:H2627)</f>
        <v>100</v>
      </c>
      <c r="J2627" s="508">
        <f>'Result Entry'!$V$7</f>
        <v>100</v>
      </c>
      <c r="K2627" s="1043">
        <f>I2627+J2627</f>
        <v>200</v>
      </c>
      <c r="L2627" s="1044"/>
      <c r="M2627" s="1086" t="s">
        <v>36</v>
      </c>
      <c r="N2627" s="1059"/>
    </row>
    <row r="2628" spans="1:14" s="114" customFormat="1" ht="22.5" customHeight="1">
      <c r="A2628" s="392"/>
      <c r="B2628" s="394" t="s">
        <v>91</v>
      </c>
      <c r="C2628" s="1045" t="str">
        <f>'Result Entry'!$K$3</f>
        <v>Hindi</v>
      </c>
      <c r="D2628" s="1046"/>
      <c r="E2628" s="500">
        <f>IF(OR(C2628="",$I2619="NSO"),"",VLOOKUP($A2614,'Result Entry'!$B$9:$EQ$108,10,0))</f>
        <v>0</v>
      </c>
      <c r="F2628" s="501">
        <f>IF(OR(C2628="",$I2619="NSO"),"",VLOOKUP($A2614,'Result Entry'!$B$9:$EQ$108,11,0))</f>
        <v>0</v>
      </c>
      <c r="G2628" s="544">
        <f>IF(OR(C2628="",$I2619="NSO"),"",VLOOKUP($A2614,'Result Entry'!$B$9:$EQ$108,12,0))</f>
        <v>0</v>
      </c>
      <c r="H2628" s="494">
        <f>IF(OR(C2628="",$I2619="NSO"),"",VLOOKUP($A2614,'Result Entry'!$B$9:$EQ$108,17,0))</f>
        <v>0</v>
      </c>
      <c r="I2628" s="395">
        <f t="shared" ref="I2628:I2632" si="201">SUM(E2628:H2628)</f>
        <v>0</v>
      </c>
      <c r="J2628" s="495">
        <f>IF(OR(C2628="",$I2619="NSO"),"",VLOOKUP($A2614,'Result Entry'!$B$9:$EQ$108,21,0))</f>
        <v>0</v>
      </c>
      <c r="K2628" s="1047">
        <f>SUM(I2628,J2628)</f>
        <v>0</v>
      </c>
      <c r="L2628" s="1048"/>
      <c r="M2628" s="396" t="str">
        <f>IF(OR(C2628="",$I2619="NSO"),"",VLOOKUP($A2614,'Result Entry'!$B$9:$EQ$108,24,0))</f>
        <v/>
      </c>
      <c r="N2628" s="1059"/>
    </row>
    <row r="2629" spans="1:14" s="114" customFormat="1" ht="22.5" customHeight="1">
      <c r="A2629" s="392"/>
      <c r="B2629" s="394" t="s">
        <v>91</v>
      </c>
      <c r="C2629" s="990" t="str">
        <f>'Result Entry'!$Z$3</f>
        <v>Mathematics</v>
      </c>
      <c r="D2629" s="1049"/>
      <c r="E2629" s="502">
        <f>IF(OR(C2629="",$I2619="NSO"),"",VLOOKUP($A2614,'Result Entry'!$B$9:$EQ$108,25,0))</f>
        <v>0</v>
      </c>
      <c r="F2629" s="503">
        <f>IF(OR(C2629="",$I2619="NSO"),"",VLOOKUP($A2614,'Result Entry'!$B$9:$EQ$108,26,0))</f>
        <v>0</v>
      </c>
      <c r="G2629" s="542">
        <f>IF(OR(C2629="",$I2619="NSO"),"",VLOOKUP($A2614,'Result Entry'!$B$9:$EQ$108,27,0))</f>
        <v>0</v>
      </c>
      <c r="H2629" s="494">
        <f>IF(OR(C2629="",$I2619="NSO"),"",VLOOKUP($A2614,'Result Entry'!$B$9:$EQ$108,32,0))</f>
        <v>0</v>
      </c>
      <c r="I2629" s="395">
        <f t="shared" si="201"/>
        <v>0</v>
      </c>
      <c r="J2629" s="495">
        <f>IF(OR(C2629="",$I2619="NSO"),"",VLOOKUP($A2614,'Result Entry'!$B$9:$EQ$108,36,0))</f>
        <v>0</v>
      </c>
      <c r="K2629" s="1050">
        <f t="shared" ref="K2629:K2634" si="202">SUM(I2629,J2629)</f>
        <v>0</v>
      </c>
      <c r="L2629" s="1051"/>
      <c r="M2629" s="396" t="str">
        <f>IF(OR(C2629="",$I2619="NSO"),"",VLOOKUP($A2614,'Result Entry'!$B$9:$EQ$108,39,0))</f>
        <v/>
      </c>
      <c r="N2629" s="1059"/>
    </row>
    <row r="2630" spans="1:14" s="114" customFormat="1" ht="22.5" customHeight="1" thickBot="1">
      <c r="A2630" s="392"/>
      <c r="B2630" s="394" t="s">
        <v>91</v>
      </c>
      <c r="C2630" s="1052" t="str">
        <f>'Result Entry'!$BD$3</f>
        <v>Env. Study</v>
      </c>
      <c r="D2630" s="1053"/>
      <c r="E2630" s="509">
        <f>IF(OR(C2630="",$I2619="NSO"),"",VLOOKUP($A2614,'Result Entry'!$B$9:$EQ$108,55,0))</f>
        <v>0</v>
      </c>
      <c r="F2630" s="510">
        <f>IF(OR(C2630="",$I2619="NSO"),"",VLOOKUP($A2614,'Result Entry'!$B$9:$EQ$108,56,0))</f>
        <v>0</v>
      </c>
      <c r="G2630" s="511">
        <f>IF(OR(C2630="",$I2619="NSO"),"",VLOOKUP($A2614,'Result Entry'!$B$9:$EQ$108,57,0))</f>
        <v>0</v>
      </c>
      <c r="H2630" s="512">
        <f>IF(OR(C2628="",$I2619="NSO"),"",VLOOKUP($A2614,'Result Entry'!$B$9:$EQ$108,62,0))</f>
        <v>0</v>
      </c>
      <c r="I2630" s="513">
        <f t="shared" si="201"/>
        <v>0</v>
      </c>
      <c r="J2630" s="514">
        <f>IF(OR(C2629="",$I2619="NSO"),"",VLOOKUP($A2614,'Result Entry'!$B$9:$EQ$108,66,0))</f>
        <v>0</v>
      </c>
      <c r="K2630" s="1054">
        <f t="shared" si="202"/>
        <v>0</v>
      </c>
      <c r="L2630" s="1055"/>
      <c r="M2630" s="515" t="str">
        <f>IF(OR(C2629="",$I2619="NSO"),"",VLOOKUP($A2614,'Result Entry'!$B$9:$EQ$108,69,0))</f>
        <v/>
      </c>
      <c r="N2630" s="1059"/>
    </row>
    <row r="2631" spans="1:14" s="114" customFormat="1" ht="22.5" customHeight="1">
      <c r="A2631" s="392"/>
      <c r="B2631" s="394" t="s">
        <v>91</v>
      </c>
      <c r="C2631" s="1016" t="s">
        <v>66</v>
      </c>
      <c r="D2631" s="1017"/>
      <c r="E2631" s="519">
        <f>'Result Entry'!$AO$7</f>
        <v>5</v>
      </c>
      <c r="F2631" s="520">
        <f>'Result Entry'!$AP$7</f>
        <v>5</v>
      </c>
      <c r="G2631" s="541">
        <f>'Result Entry'!$AQ$7</f>
        <v>5</v>
      </c>
      <c r="H2631" s="521">
        <f>'Result Entry'!$AV$7</f>
        <v>35</v>
      </c>
      <c r="I2631" s="522">
        <f t="shared" si="201"/>
        <v>50</v>
      </c>
      <c r="J2631" s="523">
        <f>'Result Entry'!$AZ$7</f>
        <v>50</v>
      </c>
      <c r="K2631" s="1018">
        <f t="shared" si="202"/>
        <v>100</v>
      </c>
      <c r="L2631" s="1019"/>
      <c r="M2631" s="1087" t="s">
        <v>36</v>
      </c>
      <c r="N2631" s="1059"/>
    </row>
    <row r="2632" spans="1:14" s="114" customFormat="1" ht="22.5" customHeight="1" thickBot="1">
      <c r="A2632" s="392"/>
      <c r="B2632" s="394" t="s">
        <v>91</v>
      </c>
      <c r="C2632" s="1012" t="str">
        <f>'Result Entry'!$AO$3</f>
        <v>English</v>
      </c>
      <c r="D2632" s="1013"/>
      <c r="E2632" s="517">
        <f>IF(OR(C2632="",$I2619="NSO"),"",VLOOKUP($A2614,'Result Entry'!$B$9:$EQ$108,40,0))</f>
        <v>0</v>
      </c>
      <c r="F2632" s="518">
        <f>IF(OR(C2632="",$I2619="NSO"),"",VLOOKUP($A2614,'Result Entry'!$B$9:$EQ$108,41,0))</f>
        <v>0</v>
      </c>
      <c r="G2632" s="546">
        <f>IF(OR(C2632="",$I2619="NSO"),"",VLOOKUP($A2614,'Result Entry'!$B$9:$EQ$108,42,0))</f>
        <v>0</v>
      </c>
      <c r="H2632" s="401">
        <f>IF(OR(C2632="",$I2619="NSO"),"",VLOOKUP($A2614,'Result Entry'!$B$9:$EQ$108,47,0))</f>
        <v>0</v>
      </c>
      <c r="I2632" s="496">
        <f t="shared" si="201"/>
        <v>0</v>
      </c>
      <c r="J2632" s="497">
        <f>IF(OR(C2632="",$I2619="NSO"),"",VLOOKUP($A2614,'Result Entry'!$B$9:$EQ$108,51,0))</f>
        <v>0</v>
      </c>
      <c r="K2632" s="1014">
        <f t="shared" si="202"/>
        <v>0</v>
      </c>
      <c r="L2632" s="1015"/>
      <c r="M2632" s="516" t="str">
        <f>IF(OR(C2632="",$I2619="NSO"),"",VLOOKUP($A2614,'Result Entry'!$B$9:$EQ$108,54,0))</f>
        <v/>
      </c>
      <c r="N2632" s="1059"/>
    </row>
    <row r="2633" spans="1:14" s="114" customFormat="1" ht="22.5" customHeight="1">
      <c r="A2633" s="392"/>
      <c r="B2633" s="394" t="s">
        <v>91</v>
      </c>
      <c r="C2633" s="1016" t="s">
        <v>66</v>
      </c>
      <c r="D2633" s="1017"/>
      <c r="E2633" s="519">
        <f>'Result Entry'!$BS$7</f>
        <v>10</v>
      </c>
      <c r="F2633" s="520">
        <f>'Result Entry'!$BT$7</f>
        <v>10</v>
      </c>
      <c r="G2633" s="541">
        <f>'Result Entry'!$BU$7</f>
        <v>10</v>
      </c>
      <c r="H2633" s="521">
        <f>'Result Entry'!$BZ$7</f>
        <v>70</v>
      </c>
      <c r="I2633" s="522">
        <f>SUM(E2633:H2633)</f>
        <v>100</v>
      </c>
      <c r="J2633" s="523">
        <f>'Result Entry'!$CD$7</f>
        <v>100</v>
      </c>
      <c r="K2633" s="1018">
        <f t="shared" si="202"/>
        <v>200</v>
      </c>
      <c r="L2633" s="1019"/>
      <c r="M2633" s="1087" t="s">
        <v>36</v>
      </c>
      <c r="N2633" s="1059"/>
    </row>
    <row r="2634" spans="1:14" s="114" customFormat="1" ht="22.5" customHeight="1" thickBot="1">
      <c r="A2634" s="392"/>
      <c r="B2634" s="394" t="s">
        <v>91</v>
      </c>
      <c r="C2634" s="1012" t="str">
        <f>'Result Entry'!$BS$3</f>
        <v>Sanskrit/Urdu</v>
      </c>
      <c r="D2634" s="1013"/>
      <c r="E2634" s="517">
        <f>IF(OR(C2634="",$I2619="NSO"),"",VLOOKUP($A2614,'Result Entry'!$B$9:$EQ$108,70,0))</f>
        <v>0</v>
      </c>
      <c r="F2634" s="518">
        <f>IF(OR(C2634="",$I2619="NSO"),"",VLOOKUP($A2614,'Result Entry'!$B$9:$EQ$108,71,0))</f>
        <v>0</v>
      </c>
      <c r="G2634" s="546">
        <f>IF(OR(C2634="",$I2619="NSO"),"",VLOOKUP($A2614,'Result Entry'!$B$9:$EQ$108,72,0))</f>
        <v>0</v>
      </c>
      <c r="H2634" s="401">
        <f>IF(OR(C2634="",$I2619="NSO"),"",VLOOKUP($A2614,'Result Entry'!$B$9:$EQ$108,77,0))</f>
        <v>0</v>
      </c>
      <c r="I2634" s="496">
        <f t="shared" ref="I2634" si="203">SUM(E2634:H2634)</f>
        <v>0</v>
      </c>
      <c r="J2634" s="497">
        <f>IF(OR(C2634="",$I2619="NSO"),"",VLOOKUP($A2614,'Result Entry'!$B$9:$EQ$108,81,0))</f>
        <v>0</v>
      </c>
      <c r="K2634" s="1014">
        <f t="shared" si="202"/>
        <v>0</v>
      </c>
      <c r="L2634" s="1015"/>
      <c r="M2634" s="516" t="str">
        <f>IF(OR(C2634="",$I2619="NSO"),"",VLOOKUP($A2614,'Result Entry'!$B$9:$EQ$108,84,0))</f>
        <v/>
      </c>
      <c r="N2634" s="1059"/>
    </row>
    <row r="2635" spans="1:14" s="114" customFormat="1" ht="14.25" customHeight="1" thickBot="1">
      <c r="A2635" s="392"/>
      <c r="B2635" s="394" t="s">
        <v>91</v>
      </c>
      <c r="C2635" s="1020"/>
      <c r="D2635" s="1021"/>
      <c r="E2635" s="1021"/>
      <c r="F2635" s="1021"/>
      <c r="G2635" s="1021"/>
      <c r="H2635" s="1021"/>
      <c r="I2635" s="1021"/>
      <c r="J2635" s="1021"/>
      <c r="K2635" s="1021"/>
      <c r="L2635" s="1021"/>
      <c r="M2635" s="1022"/>
      <c r="N2635" s="1059"/>
    </row>
    <row r="2636" spans="1:14" s="114" customFormat="1" ht="39" customHeight="1">
      <c r="A2636" s="392"/>
      <c r="B2636" s="394" t="s">
        <v>91</v>
      </c>
      <c r="C2636" s="1023" t="s">
        <v>114</v>
      </c>
      <c r="D2636" s="1024"/>
      <c r="E2636" s="1025"/>
      <c r="F2636" s="1029" t="s">
        <v>115</v>
      </c>
      <c r="G2636" s="1029"/>
      <c r="H2636" s="1030" t="s">
        <v>116</v>
      </c>
      <c r="I2636" s="1031"/>
      <c r="J2636" s="397" t="s">
        <v>51</v>
      </c>
      <c r="K2636" s="524" t="s">
        <v>117</v>
      </c>
      <c r="L2636" s="543" t="s">
        <v>49</v>
      </c>
      <c r="M2636" s="1089" t="s">
        <v>53</v>
      </c>
      <c r="N2636" s="1059"/>
    </row>
    <row r="2637" spans="1:14" s="114" customFormat="1" ht="18.75" customHeight="1" thickBot="1">
      <c r="A2637" s="392"/>
      <c r="B2637" s="394" t="s">
        <v>91</v>
      </c>
      <c r="C2637" s="1026"/>
      <c r="D2637" s="1027"/>
      <c r="E2637" s="1028"/>
      <c r="F2637" s="1109">
        <f>IF(OR($I2619="",$I2619="NSO"),"",VLOOKUP($A2614,'Result Entry'!$B$9:$EQ$108,120,0))</f>
        <v>900</v>
      </c>
      <c r="G2637" s="1110"/>
      <c r="H2637" s="1109">
        <f>IF(OR($I2619="",$I2619="NSO"),"",VLOOKUP($A2614,'Result Entry'!$B$9:$EQ$108,121,0))</f>
        <v>0</v>
      </c>
      <c r="I2637" s="1110"/>
      <c r="J2637" s="1111">
        <f>IF(OR($I2619="",$I2619="NSO"),"",VLOOKUP($A2614,'Result Entry'!$B$9:$EQ$108,122,0))</f>
        <v>0</v>
      </c>
      <c r="K2637" s="1112" t="str">
        <f>IF(OR($I2619="",$I2619="NSO"),"",VLOOKUP($A2614,'Result Entry'!$B$9:$EQ$108,123,0))</f>
        <v/>
      </c>
      <c r="L2637" s="1088" t="str">
        <f>IF(OR($I2619="",$I2619="NSO"),"",VLOOKUP($A2614,'Result Entry'!$B$9:$EQ$108,124,0))</f>
        <v/>
      </c>
      <c r="M2637" s="1113" t="str">
        <f>IF(OR($I2619="",$I2619="NSO"),"",VLOOKUP($A2614,'Result Entry'!$B$9:$EQ$108,126,0))</f>
        <v/>
      </c>
      <c r="N2637" s="1059"/>
    </row>
    <row r="2638" spans="1:14" s="114" customFormat="1" ht="18.75" customHeight="1" thickBot="1">
      <c r="A2638" s="392"/>
      <c r="B2638" s="393" t="s">
        <v>91</v>
      </c>
      <c r="C2638" s="1032"/>
      <c r="D2638" s="1033"/>
      <c r="E2638" s="1033"/>
      <c r="F2638" s="1033"/>
      <c r="G2638" s="1033"/>
      <c r="H2638" s="1034"/>
      <c r="I2638" s="1150" t="s">
        <v>71</v>
      </c>
      <c r="J2638" s="1151"/>
      <c r="K2638" s="1152">
        <f>IF(OR($I2619="",$I2619="NSO"),"",VLOOKUP($A2614,'Result Entry'!$B$9:$EQ$108,117,0))</f>
        <v>0</v>
      </c>
      <c r="L2638" s="1153" t="s">
        <v>90</v>
      </c>
      <c r="M2638" s="1154"/>
      <c r="N2638" s="1059"/>
    </row>
    <row r="2639" spans="1:14" s="114" customFormat="1" ht="18.75" customHeight="1" thickBot="1">
      <c r="A2639" s="392"/>
      <c r="B2639" s="393" t="s">
        <v>91</v>
      </c>
      <c r="C2639" s="1035" t="s">
        <v>70</v>
      </c>
      <c r="D2639" s="1036"/>
      <c r="E2639" s="1036"/>
      <c r="F2639" s="1036"/>
      <c r="G2639" s="1036"/>
      <c r="H2639" s="1037"/>
      <c r="I2639" s="1155" t="s">
        <v>72</v>
      </c>
      <c r="J2639" s="1156"/>
      <c r="K2639" s="1157">
        <f>IF(OR($I2619="",$I2619="NSO"),"",VLOOKUP($A2614,'Result Entry'!$B$9:$EQ$108,118,0))</f>
        <v>0</v>
      </c>
      <c r="L2639" s="1158" t="str">
        <f>IF(OR($I2619="",$I2619="NSO"),"",VLOOKUP($A2614,'Result Entry'!$B$9:$EQ$108,119,0))</f>
        <v/>
      </c>
      <c r="M2639" s="1159"/>
      <c r="N2639" s="1059"/>
    </row>
    <row r="2640" spans="1:14" s="114" customFormat="1" ht="18.75" customHeight="1" thickBot="1">
      <c r="A2640" s="392"/>
      <c r="B2640" s="393" t="s">
        <v>91</v>
      </c>
      <c r="C2640" s="981" t="s">
        <v>64</v>
      </c>
      <c r="D2640" s="982"/>
      <c r="E2640" s="983"/>
      <c r="F2640" s="984" t="s">
        <v>67</v>
      </c>
      <c r="G2640" s="985"/>
      <c r="H2640" s="398" t="s">
        <v>57</v>
      </c>
      <c r="I2640" s="986" t="s">
        <v>73</v>
      </c>
      <c r="J2640" s="987"/>
      <c r="K2640" s="988">
        <f>IF(OR($I2619="",$I2619="NSO"),"",VLOOKUP($A2614,'Result Entry'!$B$9:$EQ$108,127,0))</f>
        <v>0</v>
      </c>
      <c r="L2640" s="988"/>
      <c r="M2640" s="989"/>
      <c r="N2640" s="1059"/>
    </row>
    <row r="2641" spans="1:14" s="114" customFormat="1" ht="18.75" customHeight="1">
      <c r="A2641" s="392"/>
      <c r="B2641" s="393" t="s">
        <v>91</v>
      </c>
      <c r="C2641" s="1096" t="str">
        <f>'Result Entry'!$CH$3</f>
        <v>WORK EXP.</v>
      </c>
      <c r="D2641" s="1097"/>
      <c r="E2641" s="1125"/>
      <c r="F2641" s="1115" t="str">
        <f>IF(OR(C2641="",$I2619="NSO"),"",VLOOKUP($A2614,'Result Entry'!$B$9:$EQ$108,134,0))</f>
        <v>0/100</v>
      </c>
      <c r="G2641" s="1125"/>
      <c r="H2641" s="1126" t="str">
        <f>IF(OR(C2641="",$I2619="NSO"),"",VLOOKUP($A2614,'Result Entry'!$B$9:$EQ$108,92,0))</f>
        <v/>
      </c>
      <c r="I2641" s="991" t="s">
        <v>93</v>
      </c>
      <c r="J2641" s="992"/>
      <c r="K2641" s="993">
        <f>'Result Entry'!$U$2</f>
        <v>45070</v>
      </c>
      <c r="L2641" s="994"/>
      <c r="M2641" s="995"/>
      <c r="N2641" s="1059"/>
    </row>
    <row r="2642" spans="1:14" s="114" customFormat="1" ht="18.75" customHeight="1">
      <c r="A2642" s="392"/>
      <c r="B2642" s="393" t="s">
        <v>91</v>
      </c>
      <c r="C2642" s="1096" t="str">
        <f>'Result Entry'!$CP$3</f>
        <v>ART EDU.</v>
      </c>
      <c r="D2642" s="1097"/>
      <c r="E2642" s="1125"/>
      <c r="F2642" s="1115" t="str">
        <f>IF(OR(C2642="",$I2619="NSO"),"",VLOOKUP($A2614,'Result Entry'!$B$9:$EQ$108,138,0))</f>
        <v>0/100</v>
      </c>
      <c r="G2642" s="1125"/>
      <c r="H2642" s="1127" t="str">
        <f>IF(OR(C2642="",$I2619="NSO"),"",VLOOKUP($A2614,'Result Entry'!$B$9:$EQ$108,100,0))</f>
        <v/>
      </c>
      <c r="I2642" s="996"/>
      <c r="J2642" s="997"/>
      <c r="K2642" s="997"/>
      <c r="L2642" s="997"/>
      <c r="M2642" s="998"/>
      <c r="N2642" s="1059"/>
    </row>
    <row r="2643" spans="1:14" s="114" customFormat="1" ht="18.75" customHeight="1">
      <c r="A2643" s="392"/>
      <c r="B2643" s="393"/>
      <c r="C2643" s="1096" t="str">
        <f>'Result Entry'!$CX$3</f>
        <v>H&amp;P. EDU.</v>
      </c>
      <c r="D2643" s="1097"/>
      <c r="E2643" s="1125"/>
      <c r="F2643" s="1115" t="str">
        <f>IF(OR(C2643="",$I2619="NSO"),"",VLOOKUP($A2614,'Result Entry'!$B$9:$EQ$108,142,0))</f>
        <v>0/100</v>
      </c>
      <c r="G2643" s="1125"/>
      <c r="H2643" s="1127" t="str">
        <f>IF(OR(C2643="",$I2619="NSO"),"",VLOOKUP($A2614,'Result Entry'!$B$9:$EQ$108,108,0))</f>
        <v/>
      </c>
      <c r="I2643" s="999"/>
      <c r="J2643" s="1000"/>
      <c r="K2643" s="1000"/>
      <c r="L2643" s="1000"/>
      <c r="M2643" s="1001"/>
      <c r="N2643" s="1059"/>
    </row>
    <row r="2644" spans="1:14" s="114" customFormat="1" ht="23.25" customHeight="1" thickBot="1">
      <c r="A2644" s="392"/>
      <c r="B2644" s="393" t="s">
        <v>91</v>
      </c>
      <c r="C2644" s="1128">
        <f>'Result Entry'!$DF$3</f>
        <v>0</v>
      </c>
      <c r="D2644" s="1129"/>
      <c r="E2644" s="1130"/>
      <c r="F2644" s="1115" t="str">
        <f>IF(OR(C2644="",$I2619="NSO"),"",VLOOKUP($A2614,'Result Entry'!$B$9:$EQ$108,146,0))</f>
        <v>0/0</v>
      </c>
      <c r="G2644" s="1125"/>
      <c r="H2644" s="1131" t="str">
        <f>IF(OR(C2644="",$I2619="NSO"),"",VLOOKUP($A2614,'Result Entry'!$B$9:$EQ$108,116,0))</f>
        <v/>
      </c>
      <c r="I2644" s="1135" t="s">
        <v>86</v>
      </c>
      <c r="J2644" s="1136"/>
      <c r="K2644" s="1137"/>
      <c r="L2644" s="1138"/>
      <c r="M2644" s="1139"/>
      <c r="N2644" s="1059"/>
    </row>
    <row r="2645" spans="1:14" s="114" customFormat="1" ht="23.25" customHeight="1">
      <c r="A2645" s="392"/>
      <c r="B2645" s="393" t="s">
        <v>91</v>
      </c>
      <c r="C2645" s="1005" t="s">
        <v>74</v>
      </c>
      <c r="D2645" s="1006"/>
      <c r="E2645" s="1006"/>
      <c r="F2645" s="1006"/>
      <c r="G2645" s="1006"/>
      <c r="H2645" s="1007"/>
      <c r="I2645" s="1143" t="s">
        <v>184</v>
      </c>
      <c r="J2645" s="1144"/>
      <c r="K2645" s="1140"/>
      <c r="L2645" s="1141"/>
      <c r="M2645" s="1142"/>
      <c r="N2645" s="1059"/>
    </row>
    <row r="2646" spans="1:14" s="114" customFormat="1" ht="23.25" customHeight="1">
      <c r="A2646" s="392"/>
      <c r="B2646" s="393" t="s">
        <v>91</v>
      </c>
      <c r="C2646" s="399" t="s">
        <v>37</v>
      </c>
      <c r="D2646" s="1008" t="s">
        <v>80</v>
      </c>
      <c r="E2646" s="1009"/>
      <c r="F2646" s="1008" t="s">
        <v>81</v>
      </c>
      <c r="G2646" s="1010"/>
      <c r="H2646" s="1011"/>
      <c r="I2646" s="1145" t="s">
        <v>185</v>
      </c>
      <c r="J2646" s="1146"/>
      <c r="K2646" s="1002"/>
      <c r="L2646" s="1003"/>
      <c r="M2646" s="1004"/>
      <c r="N2646" s="1059"/>
    </row>
    <row r="2647" spans="1:14" s="114" customFormat="1" ht="18.75" customHeight="1">
      <c r="A2647" s="392"/>
      <c r="B2647" s="393" t="s">
        <v>91</v>
      </c>
      <c r="C2647" s="1114" t="s">
        <v>75</v>
      </c>
      <c r="D2647" s="1115" t="s">
        <v>164</v>
      </c>
      <c r="E2647" s="1116"/>
      <c r="F2647" s="1115" t="s">
        <v>82</v>
      </c>
      <c r="G2647" s="1117"/>
      <c r="H2647" s="1118"/>
      <c r="I2647" s="971" t="s">
        <v>87</v>
      </c>
      <c r="J2647" s="972"/>
      <c r="K2647" s="972"/>
      <c r="L2647" s="972"/>
      <c r="M2647" s="973"/>
      <c r="N2647" s="1059"/>
    </row>
    <row r="2648" spans="1:14" s="114" customFormat="1" ht="18.75" customHeight="1">
      <c r="A2648" s="392"/>
      <c r="B2648" s="393" t="s">
        <v>91</v>
      </c>
      <c r="C2648" s="1119" t="s">
        <v>76</v>
      </c>
      <c r="D2648" s="1115" t="s">
        <v>165</v>
      </c>
      <c r="E2648" s="1116"/>
      <c r="F2648" s="1115" t="s">
        <v>83</v>
      </c>
      <c r="G2648" s="1117"/>
      <c r="H2648" s="1118"/>
      <c r="I2648" s="974"/>
      <c r="J2648" s="975"/>
      <c r="K2648" s="975"/>
      <c r="L2648" s="975"/>
      <c r="M2648" s="976"/>
      <c r="N2648" s="1059"/>
    </row>
    <row r="2649" spans="1:14" s="114" customFormat="1" ht="18.75" customHeight="1">
      <c r="A2649" s="392"/>
      <c r="B2649" s="393" t="s">
        <v>91</v>
      </c>
      <c r="C2649" s="1119" t="s">
        <v>78</v>
      </c>
      <c r="D2649" s="1115" t="s">
        <v>166</v>
      </c>
      <c r="E2649" s="1116"/>
      <c r="F2649" s="1115" t="s">
        <v>84</v>
      </c>
      <c r="G2649" s="1117"/>
      <c r="H2649" s="1118"/>
      <c r="I2649" s="974"/>
      <c r="J2649" s="975"/>
      <c r="K2649" s="975"/>
      <c r="L2649" s="975"/>
      <c r="M2649" s="976"/>
      <c r="N2649" s="1059"/>
    </row>
    <row r="2650" spans="1:14" s="114" customFormat="1" ht="18.75" customHeight="1">
      <c r="A2650" s="392"/>
      <c r="B2650" s="393" t="s">
        <v>91</v>
      </c>
      <c r="C2650" s="1119" t="s">
        <v>77</v>
      </c>
      <c r="D2650" s="1115" t="s">
        <v>167</v>
      </c>
      <c r="E2650" s="1116"/>
      <c r="F2650" s="1115" t="s">
        <v>169</v>
      </c>
      <c r="G2650" s="1117"/>
      <c r="H2650" s="1118"/>
      <c r="I2650" s="977"/>
      <c r="J2650" s="978"/>
      <c r="K2650" s="978"/>
      <c r="L2650" s="978"/>
      <c r="M2650" s="979"/>
      <c r="N2650" s="1059"/>
    </row>
    <row r="2651" spans="1:14" s="114" customFormat="1" ht="18.75" customHeight="1" thickBot="1">
      <c r="A2651" s="392"/>
      <c r="B2651" s="400" t="s">
        <v>91</v>
      </c>
      <c r="C2651" s="1120" t="s">
        <v>79</v>
      </c>
      <c r="D2651" s="1121" t="s">
        <v>168</v>
      </c>
      <c r="E2651" s="1122"/>
      <c r="F2651" s="1121" t="s">
        <v>85</v>
      </c>
      <c r="G2651" s="1123"/>
      <c r="H2651" s="1124"/>
      <c r="I2651" s="1132" t="s">
        <v>118</v>
      </c>
      <c r="J2651" s="1133"/>
      <c r="K2651" s="1133"/>
      <c r="L2651" s="1133"/>
      <c r="M2651" s="1134"/>
      <c r="N2651" s="1059"/>
    </row>
    <row r="2652" spans="1:14" s="114" customFormat="1" ht="11.25" customHeight="1" thickBot="1">
      <c r="A2652" s="980"/>
      <c r="B2652" s="980"/>
      <c r="C2652" s="980"/>
      <c r="D2652" s="980"/>
      <c r="E2652" s="980"/>
      <c r="F2652" s="980"/>
      <c r="G2652" s="980"/>
      <c r="H2652" s="980"/>
      <c r="I2652" s="980"/>
      <c r="J2652" s="980"/>
      <c r="K2652" s="980"/>
      <c r="L2652" s="980"/>
      <c r="M2652" s="980"/>
      <c r="N2652" s="1059"/>
    </row>
    <row r="2653" spans="1:14" s="391" customFormat="1" ht="25.5" customHeight="1" thickBot="1">
      <c r="A2653" s="403">
        <f>A2614+1</f>
        <v>69</v>
      </c>
      <c r="B2653" s="1056" t="str">
        <f>B2614</f>
        <v>Department Of Sanskrit Education, Rajasthan</v>
      </c>
      <c r="C2653" s="1057"/>
      <c r="D2653" s="1057"/>
      <c r="E2653" s="1057"/>
      <c r="F2653" s="1057"/>
      <c r="G2653" s="1057"/>
      <c r="H2653" s="1057"/>
      <c r="I2653" s="1057"/>
      <c r="J2653" s="1057"/>
      <c r="K2653" s="1057"/>
      <c r="L2653" s="1057"/>
      <c r="M2653" s="1058"/>
      <c r="N2653" s="1059"/>
    </row>
    <row r="2654" spans="1:14" ht="60" customHeight="1">
      <c r="A2654" s="15"/>
      <c r="B2654" s="1060">
        <f>IF(I2658&gt;0,CONCATENATE(C2658,I2658),0)</f>
        <v>0</v>
      </c>
      <c r="C2654" s="1062"/>
      <c r="D2654" s="1064" t="str">
        <f>Master!$E$8</f>
        <v>Govt.Sr.Sec.Sch. Raimalwada</v>
      </c>
      <c r="E2654" s="1065"/>
      <c r="F2654" s="1065"/>
      <c r="G2654" s="1065"/>
      <c r="H2654" s="1065"/>
      <c r="I2654" s="1065"/>
      <c r="J2654" s="1065"/>
      <c r="K2654" s="1065"/>
      <c r="L2654" s="1065"/>
      <c r="M2654" s="1066"/>
      <c r="N2654" s="1059"/>
    </row>
    <row r="2655" spans="1:14" ht="35.25" customHeight="1" thickBot="1">
      <c r="A2655" s="15"/>
      <c r="B2655" s="1061"/>
      <c r="C2655" s="1063"/>
      <c r="D2655" s="1067" t="str">
        <f>Master!$E$11</f>
        <v>P.S.-Bapini (Jodhpur)</v>
      </c>
      <c r="E2655" s="1067"/>
      <c r="F2655" s="1067"/>
      <c r="G2655" s="1067"/>
      <c r="H2655" s="1067"/>
      <c r="I2655" s="1067"/>
      <c r="J2655" s="1067"/>
      <c r="K2655" s="1067"/>
      <c r="L2655" s="1067"/>
      <c r="M2655" s="1068"/>
      <c r="N2655" s="1059"/>
    </row>
    <row r="2656" spans="1:14" ht="31.5" customHeight="1">
      <c r="A2656" s="15"/>
      <c r="B2656" s="402"/>
      <c r="C2656" s="1069" t="s">
        <v>60</v>
      </c>
      <c r="D2656" s="1070"/>
      <c r="E2656" s="1070"/>
      <c r="F2656" s="1070"/>
      <c r="G2656" s="1070"/>
      <c r="H2656" s="1070"/>
      <c r="I2656" s="1071"/>
      <c r="J2656" s="1072" t="s">
        <v>88</v>
      </c>
      <c r="K2656" s="1072"/>
      <c r="L2656" s="1073">
        <f>Master!$E$14</f>
        <v>810000000</v>
      </c>
      <c r="M2656" s="1074"/>
      <c r="N2656" s="1059"/>
    </row>
    <row r="2657" spans="1:14" ht="18" customHeight="1" thickBot="1">
      <c r="A2657" s="15"/>
      <c r="B2657" s="188"/>
      <c r="C2657" s="1069"/>
      <c r="D2657" s="1070"/>
      <c r="E2657" s="1070"/>
      <c r="F2657" s="1070"/>
      <c r="G2657" s="1070"/>
      <c r="H2657" s="1070"/>
      <c r="I2657" s="1071"/>
      <c r="J2657" s="1075" t="s">
        <v>61</v>
      </c>
      <c r="K2657" s="1076"/>
      <c r="L2657" s="1079" t="str">
        <f>Master!$E$6</f>
        <v>2022-23</v>
      </c>
      <c r="M2657" s="1080"/>
      <c r="N2657" s="1059"/>
    </row>
    <row r="2658" spans="1:14" ht="20.25" customHeight="1" thickBot="1">
      <c r="A2658" s="15"/>
      <c r="B2658" s="188"/>
      <c r="C2658" s="1160" t="s">
        <v>119</v>
      </c>
      <c r="D2658" s="1161"/>
      <c r="E2658" s="1161"/>
      <c r="F2658" s="1161"/>
      <c r="G2658" s="1161"/>
      <c r="H2658" s="1161"/>
      <c r="I2658" s="1162">
        <f>VLOOKUP($A2653,'Result Entry'!$B$9:$F$108,5,0)</f>
        <v>0</v>
      </c>
      <c r="J2658" s="1077"/>
      <c r="K2658" s="1078"/>
      <c r="L2658" s="1081"/>
      <c r="M2658" s="1082"/>
      <c r="N2658" s="1059"/>
    </row>
    <row r="2659" spans="1:14" s="114" customFormat="1" ht="19.5" customHeight="1">
      <c r="A2659" s="392"/>
      <c r="B2659" s="393" t="s">
        <v>91</v>
      </c>
      <c r="C2659" s="1090" t="s">
        <v>21</v>
      </c>
      <c r="D2659" s="1091"/>
      <c r="E2659" s="1091"/>
      <c r="F2659" s="1092"/>
      <c r="G2659" s="1093" t="s">
        <v>1</v>
      </c>
      <c r="H2659" s="1094">
        <f>VLOOKUP($A2653,'Result Entry'!$B$9:$EQ$108,3,0)</f>
        <v>0</v>
      </c>
      <c r="I2659" s="1094"/>
      <c r="J2659" s="1094"/>
      <c r="K2659" s="1094"/>
      <c r="L2659" s="1094"/>
      <c r="M2659" s="1095"/>
      <c r="N2659" s="1059"/>
    </row>
    <row r="2660" spans="1:14" s="114" customFormat="1" ht="19.5" customHeight="1">
      <c r="A2660" s="392"/>
      <c r="B2660" s="393" t="s">
        <v>91</v>
      </c>
      <c r="C2660" s="1096" t="s">
        <v>23</v>
      </c>
      <c r="D2660" s="1097"/>
      <c r="E2660" s="1097"/>
      <c r="F2660" s="1098"/>
      <c r="G2660" s="1099" t="s">
        <v>1</v>
      </c>
      <c r="H2660" s="1100">
        <f>VLOOKUP($A2653,'Result Entry'!$B$9:$EQ$108,6,0)</f>
        <v>0</v>
      </c>
      <c r="I2660" s="1100"/>
      <c r="J2660" s="1100"/>
      <c r="K2660" s="1100"/>
      <c r="L2660" s="1100"/>
      <c r="M2660" s="1101"/>
      <c r="N2660" s="1059"/>
    </row>
    <row r="2661" spans="1:14" s="114" customFormat="1" ht="19.5" customHeight="1">
      <c r="A2661" s="392"/>
      <c r="B2661" s="393" t="s">
        <v>91</v>
      </c>
      <c r="C2661" s="1096" t="s">
        <v>24</v>
      </c>
      <c r="D2661" s="1097"/>
      <c r="E2661" s="1097"/>
      <c r="F2661" s="1098"/>
      <c r="G2661" s="1099" t="s">
        <v>1</v>
      </c>
      <c r="H2661" s="1100">
        <f>VLOOKUP($A2653,'Result Entry'!$B$9:$EQ$108,7,0)</f>
        <v>0</v>
      </c>
      <c r="I2661" s="1100"/>
      <c r="J2661" s="1100"/>
      <c r="K2661" s="1100"/>
      <c r="L2661" s="1100"/>
      <c r="M2661" s="1101"/>
      <c r="N2661" s="1059"/>
    </row>
    <row r="2662" spans="1:14" s="114" customFormat="1" ht="19.5" customHeight="1">
      <c r="A2662" s="392"/>
      <c r="B2662" s="393" t="s">
        <v>91</v>
      </c>
      <c r="C2662" s="1096" t="s">
        <v>62</v>
      </c>
      <c r="D2662" s="1097"/>
      <c r="E2662" s="1097"/>
      <c r="F2662" s="1098"/>
      <c r="G2662" s="1099" t="s">
        <v>1</v>
      </c>
      <c r="H2662" s="1100">
        <f>VLOOKUP($A2653,'Result Entry'!$B$9:$EQ$108,8,0)</f>
        <v>0</v>
      </c>
      <c r="I2662" s="1100"/>
      <c r="J2662" s="1100"/>
      <c r="K2662" s="1100"/>
      <c r="L2662" s="1100"/>
      <c r="M2662" s="1101"/>
      <c r="N2662" s="1059"/>
    </row>
    <row r="2663" spans="1:14" s="114" customFormat="1" ht="19.5" customHeight="1">
      <c r="A2663" s="392"/>
      <c r="B2663" s="393" t="s">
        <v>91</v>
      </c>
      <c r="C2663" s="1096" t="s">
        <v>63</v>
      </c>
      <c r="D2663" s="1097"/>
      <c r="E2663" s="1097"/>
      <c r="F2663" s="1098"/>
      <c r="G2663" s="1099" t="s">
        <v>1</v>
      </c>
      <c r="H2663" s="1102" t="str">
        <f>CONCATENATE('Result Entry'!$F$4,'Result Entry'!$I$4)</f>
        <v>2(A)</v>
      </c>
      <c r="I2663" s="1100"/>
      <c r="J2663" s="1100"/>
      <c r="K2663" s="1100"/>
      <c r="L2663" s="1100"/>
      <c r="M2663" s="1101"/>
      <c r="N2663" s="1059"/>
    </row>
    <row r="2664" spans="1:14" s="114" customFormat="1" ht="19.5" customHeight="1" thickBot="1">
      <c r="A2664" s="392"/>
      <c r="B2664" s="393" t="s">
        <v>91</v>
      </c>
      <c r="C2664" s="1103" t="s">
        <v>26</v>
      </c>
      <c r="D2664" s="1104"/>
      <c r="E2664" s="1104"/>
      <c r="F2664" s="1105"/>
      <c r="G2664" s="1106" t="s">
        <v>1</v>
      </c>
      <c r="H2664" s="1107">
        <f>VLOOKUP($A2653,'Result Entry'!$B$9:$EQ$108,9,0)</f>
        <v>0</v>
      </c>
      <c r="I2664" s="1107"/>
      <c r="J2664" s="1107"/>
      <c r="K2664" s="1107"/>
      <c r="L2664" s="1107"/>
      <c r="M2664" s="1108"/>
      <c r="N2664" s="1059"/>
    </row>
    <row r="2665" spans="1:14" s="114" customFormat="1" ht="37.5" customHeight="1">
      <c r="A2665" s="392"/>
      <c r="B2665" s="394" t="s">
        <v>91</v>
      </c>
      <c r="C2665" s="1005" t="s">
        <v>64</v>
      </c>
      <c r="D2665" s="1038"/>
      <c r="E2665" s="498" t="str">
        <f>'Result Entry'!$K$6</f>
        <v>First Test</v>
      </c>
      <c r="F2665" s="499" t="str">
        <f>'Result Entry'!$L$6</f>
        <v>Second Test</v>
      </c>
      <c r="G2665" s="499" t="str">
        <f>'Result Entry'!$M$6</f>
        <v>Third Test</v>
      </c>
      <c r="H2665" s="1083" t="s">
        <v>65</v>
      </c>
      <c r="I2665" s="1085" t="s">
        <v>183</v>
      </c>
      <c r="J2665" s="493" t="s">
        <v>32</v>
      </c>
      <c r="K2665" s="1039" t="s">
        <v>112</v>
      </c>
      <c r="L2665" s="1040"/>
      <c r="M2665" s="1084" t="s">
        <v>113</v>
      </c>
      <c r="N2665" s="1059"/>
    </row>
    <row r="2666" spans="1:14" s="114" customFormat="1" ht="22.5" customHeight="1" thickBot="1">
      <c r="A2666" s="392"/>
      <c r="B2666" s="394" t="s">
        <v>91</v>
      </c>
      <c r="C2666" s="1041" t="s">
        <v>66</v>
      </c>
      <c r="D2666" s="1042"/>
      <c r="E2666" s="504">
        <f>'Result Entry'!$K$7</f>
        <v>10</v>
      </c>
      <c r="F2666" s="505">
        <f>'Result Entry'!$L$7</f>
        <v>10</v>
      </c>
      <c r="G2666" s="545">
        <f>'Result Entry'!$M$7</f>
        <v>10</v>
      </c>
      <c r="H2666" s="506">
        <f>'Result Entry'!$R$7</f>
        <v>70</v>
      </c>
      <c r="I2666" s="507">
        <f>SUM(E2666:H2666)</f>
        <v>100</v>
      </c>
      <c r="J2666" s="508">
        <f>'Result Entry'!$V$7</f>
        <v>100</v>
      </c>
      <c r="K2666" s="1043">
        <f>I2666+J2666</f>
        <v>200</v>
      </c>
      <c r="L2666" s="1044"/>
      <c r="M2666" s="1086" t="s">
        <v>36</v>
      </c>
      <c r="N2666" s="1059"/>
    </row>
    <row r="2667" spans="1:14" s="114" customFormat="1" ht="22.5" customHeight="1">
      <c r="A2667" s="392"/>
      <c r="B2667" s="394" t="s">
        <v>91</v>
      </c>
      <c r="C2667" s="1045" t="str">
        <f>'Result Entry'!$K$3</f>
        <v>Hindi</v>
      </c>
      <c r="D2667" s="1046"/>
      <c r="E2667" s="500">
        <f>IF(OR(C2667="",$I2658="NSO"),"",VLOOKUP($A2653,'Result Entry'!$B$9:$EQ$108,10,0))</f>
        <v>0</v>
      </c>
      <c r="F2667" s="501">
        <f>IF(OR(C2667="",$I2658="NSO"),"",VLOOKUP($A2653,'Result Entry'!$B$9:$EQ$108,11,0))</f>
        <v>0</v>
      </c>
      <c r="G2667" s="544">
        <f>IF(OR(C2667="",$I2658="NSO"),"",VLOOKUP($A2653,'Result Entry'!$B$9:$EQ$108,12,0))</f>
        <v>0</v>
      </c>
      <c r="H2667" s="494">
        <f>IF(OR(C2667="",$I2658="NSO"),"",VLOOKUP($A2653,'Result Entry'!$B$9:$EQ$108,17,0))</f>
        <v>0</v>
      </c>
      <c r="I2667" s="395">
        <f t="shared" ref="I2667:I2671" si="204">SUM(E2667:H2667)</f>
        <v>0</v>
      </c>
      <c r="J2667" s="495">
        <f>IF(OR(C2667="",$I2658="NSO"),"",VLOOKUP($A2653,'Result Entry'!$B$9:$EQ$108,21,0))</f>
        <v>0</v>
      </c>
      <c r="K2667" s="1047">
        <f>SUM(I2667,J2667)</f>
        <v>0</v>
      </c>
      <c r="L2667" s="1048"/>
      <c r="M2667" s="396" t="str">
        <f>IF(OR(C2667="",$I2658="NSO"),"",VLOOKUP($A2653,'Result Entry'!$B$9:$EQ$108,24,0))</f>
        <v/>
      </c>
      <c r="N2667" s="1059"/>
    </row>
    <row r="2668" spans="1:14" s="114" customFormat="1" ht="22.5" customHeight="1">
      <c r="A2668" s="392"/>
      <c r="B2668" s="394" t="s">
        <v>91</v>
      </c>
      <c r="C2668" s="990" t="str">
        <f>'Result Entry'!$Z$3</f>
        <v>Mathematics</v>
      </c>
      <c r="D2668" s="1049"/>
      <c r="E2668" s="502">
        <f>IF(OR(C2668="",$I2658="NSO"),"",VLOOKUP($A2653,'Result Entry'!$B$9:$EQ$108,25,0))</f>
        <v>0</v>
      </c>
      <c r="F2668" s="503">
        <f>IF(OR(C2668="",$I2658="NSO"),"",VLOOKUP($A2653,'Result Entry'!$B$9:$EQ$108,26,0))</f>
        <v>0</v>
      </c>
      <c r="G2668" s="542">
        <f>IF(OR(C2668="",$I2658="NSO"),"",VLOOKUP($A2653,'Result Entry'!$B$9:$EQ$108,27,0))</f>
        <v>0</v>
      </c>
      <c r="H2668" s="494">
        <f>IF(OR(C2668="",$I2658="NSO"),"",VLOOKUP($A2653,'Result Entry'!$B$9:$EQ$108,32,0))</f>
        <v>0</v>
      </c>
      <c r="I2668" s="395">
        <f t="shared" si="204"/>
        <v>0</v>
      </c>
      <c r="J2668" s="495">
        <f>IF(OR(C2668="",$I2658="NSO"),"",VLOOKUP($A2653,'Result Entry'!$B$9:$EQ$108,36,0))</f>
        <v>0</v>
      </c>
      <c r="K2668" s="1050">
        <f t="shared" ref="K2668:K2673" si="205">SUM(I2668,J2668)</f>
        <v>0</v>
      </c>
      <c r="L2668" s="1051"/>
      <c r="M2668" s="396" t="str">
        <f>IF(OR(C2668="",$I2658="NSO"),"",VLOOKUP($A2653,'Result Entry'!$B$9:$EQ$108,39,0))</f>
        <v/>
      </c>
      <c r="N2668" s="1059"/>
    </row>
    <row r="2669" spans="1:14" s="114" customFormat="1" ht="22.5" customHeight="1" thickBot="1">
      <c r="A2669" s="392"/>
      <c r="B2669" s="394" t="s">
        <v>91</v>
      </c>
      <c r="C2669" s="1052" t="str">
        <f>'Result Entry'!$BD$3</f>
        <v>Env. Study</v>
      </c>
      <c r="D2669" s="1053"/>
      <c r="E2669" s="509">
        <f>IF(OR(C2669="",$I2658="NSO"),"",VLOOKUP($A2653,'Result Entry'!$B$9:$EQ$108,55,0))</f>
        <v>0</v>
      </c>
      <c r="F2669" s="510">
        <f>IF(OR(C2669="",$I2658="NSO"),"",VLOOKUP($A2653,'Result Entry'!$B$9:$EQ$108,56,0))</f>
        <v>0</v>
      </c>
      <c r="G2669" s="511">
        <f>IF(OR(C2669="",$I2658="NSO"),"",VLOOKUP($A2653,'Result Entry'!$B$9:$EQ$108,57,0))</f>
        <v>0</v>
      </c>
      <c r="H2669" s="512">
        <f>IF(OR(C2667="",$I2658="NSO"),"",VLOOKUP($A2653,'Result Entry'!$B$9:$EQ$108,62,0))</f>
        <v>0</v>
      </c>
      <c r="I2669" s="513">
        <f t="shared" si="204"/>
        <v>0</v>
      </c>
      <c r="J2669" s="514">
        <f>IF(OR(C2668="",$I2658="NSO"),"",VLOOKUP($A2653,'Result Entry'!$B$9:$EQ$108,66,0))</f>
        <v>0</v>
      </c>
      <c r="K2669" s="1054">
        <f t="shared" si="205"/>
        <v>0</v>
      </c>
      <c r="L2669" s="1055"/>
      <c r="M2669" s="515" t="str">
        <f>IF(OR(C2668="",$I2658="NSO"),"",VLOOKUP($A2653,'Result Entry'!$B$9:$EQ$108,69,0))</f>
        <v/>
      </c>
      <c r="N2669" s="1059"/>
    </row>
    <row r="2670" spans="1:14" s="114" customFormat="1" ht="22.5" customHeight="1">
      <c r="A2670" s="392"/>
      <c r="B2670" s="394" t="s">
        <v>91</v>
      </c>
      <c r="C2670" s="1016" t="s">
        <v>66</v>
      </c>
      <c r="D2670" s="1017"/>
      <c r="E2670" s="519">
        <f>'Result Entry'!$AO$7</f>
        <v>5</v>
      </c>
      <c r="F2670" s="520">
        <f>'Result Entry'!$AP$7</f>
        <v>5</v>
      </c>
      <c r="G2670" s="541">
        <f>'Result Entry'!$AQ$7</f>
        <v>5</v>
      </c>
      <c r="H2670" s="521">
        <f>'Result Entry'!$AV$7</f>
        <v>35</v>
      </c>
      <c r="I2670" s="522">
        <f t="shared" si="204"/>
        <v>50</v>
      </c>
      <c r="J2670" s="523">
        <f>'Result Entry'!$AZ$7</f>
        <v>50</v>
      </c>
      <c r="K2670" s="1018">
        <f t="shared" si="205"/>
        <v>100</v>
      </c>
      <c r="L2670" s="1019"/>
      <c r="M2670" s="1087" t="s">
        <v>36</v>
      </c>
      <c r="N2670" s="1059"/>
    </row>
    <row r="2671" spans="1:14" s="114" customFormat="1" ht="22.5" customHeight="1" thickBot="1">
      <c r="A2671" s="392"/>
      <c r="B2671" s="394" t="s">
        <v>91</v>
      </c>
      <c r="C2671" s="1012" t="str">
        <f>'Result Entry'!$AO$3</f>
        <v>English</v>
      </c>
      <c r="D2671" s="1013"/>
      <c r="E2671" s="517">
        <f>IF(OR(C2671="",$I2658="NSO"),"",VLOOKUP($A2653,'Result Entry'!$B$9:$EQ$108,40,0))</f>
        <v>0</v>
      </c>
      <c r="F2671" s="518">
        <f>IF(OR(C2671="",$I2658="NSO"),"",VLOOKUP($A2653,'Result Entry'!$B$9:$EQ$108,41,0))</f>
        <v>0</v>
      </c>
      <c r="G2671" s="546">
        <f>IF(OR(C2671="",$I2658="NSO"),"",VLOOKUP($A2653,'Result Entry'!$B$9:$EQ$108,42,0))</f>
        <v>0</v>
      </c>
      <c r="H2671" s="401">
        <f>IF(OR(C2671="",$I2658="NSO"),"",VLOOKUP($A2653,'Result Entry'!$B$9:$EQ$108,47,0))</f>
        <v>0</v>
      </c>
      <c r="I2671" s="496">
        <f t="shared" si="204"/>
        <v>0</v>
      </c>
      <c r="J2671" s="497">
        <f>IF(OR(C2671="",$I2658="NSO"),"",VLOOKUP($A2653,'Result Entry'!$B$9:$EQ$108,51,0))</f>
        <v>0</v>
      </c>
      <c r="K2671" s="1014">
        <f t="shared" si="205"/>
        <v>0</v>
      </c>
      <c r="L2671" s="1015"/>
      <c r="M2671" s="516" t="str">
        <f>IF(OR(C2671="",$I2658="NSO"),"",VLOOKUP($A2653,'Result Entry'!$B$9:$EQ$108,54,0))</f>
        <v/>
      </c>
      <c r="N2671" s="1059"/>
    </row>
    <row r="2672" spans="1:14" s="114" customFormat="1" ht="22.5" customHeight="1">
      <c r="A2672" s="392"/>
      <c r="B2672" s="394" t="s">
        <v>91</v>
      </c>
      <c r="C2672" s="1016" t="s">
        <v>66</v>
      </c>
      <c r="D2672" s="1017"/>
      <c r="E2672" s="519">
        <f>'Result Entry'!$BS$7</f>
        <v>10</v>
      </c>
      <c r="F2672" s="520">
        <f>'Result Entry'!$BT$7</f>
        <v>10</v>
      </c>
      <c r="G2672" s="541">
        <f>'Result Entry'!$BU$7</f>
        <v>10</v>
      </c>
      <c r="H2672" s="521">
        <f>'Result Entry'!$BZ$7</f>
        <v>70</v>
      </c>
      <c r="I2672" s="522">
        <f>SUM(E2672:H2672)</f>
        <v>100</v>
      </c>
      <c r="J2672" s="523">
        <f>'Result Entry'!$CD$7</f>
        <v>100</v>
      </c>
      <c r="K2672" s="1018">
        <f t="shared" si="205"/>
        <v>200</v>
      </c>
      <c r="L2672" s="1019"/>
      <c r="M2672" s="1087" t="s">
        <v>36</v>
      </c>
      <c r="N2672" s="1059"/>
    </row>
    <row r="2673" spans="1:14" s="114" customFormat="1" ht="22.5" customHeight="1" thickBot="1">
      <c r="A2673" s="392"/>
      <c r="B2673" s="394" t="s">
        <v>91</v>
      </c>
      <c r="C2673" s="1012" t="str">
        <f>'Result Entry'!$BS$3</f>
        <v>Sanskrit/Urdu</v>
      </c>
      <c r="D2673" s="1013"/>
      <c r="E2673" s="517">
        <f>IF(OR(C2673="",$I2658="NSO"),"",VLOOKUP($A2653,'Result Entry'!$B$9:$EQ$108,70,0))</f>
        <v>0</v>
      </c>
      <c r="F2673" s="518">
        <f>IF(OR(C2673="",$I2658="NSO"),"",VLOOKUP($A2653,'Result Entry'!$B$9:$EQ$108,71,0))</f>
        <v>0</v>
      </c>
      <c r="G2673" s="546">
        <f>IF(OR(C2673="",$I2658="NSO"),"",VLOOKUP($A2653,'Result Entry'!$B$9:$EQ$108,72,0))</f>
        <v>0</v>
      </c>
      <c r="H2673" s="401">
        <f>IF(OR(C2673="",$I2658="NSO"),"",VLOOKUP($A2653,'Result Entry'!$B$9:$EQ$108,77,0))</f>
        <v>0</v>
      </c>
      <c r="I2673" s="496">
        <f t="shared" ref="I2673" si="206">SUM(E2673:H2673)</f>
        <v>0</v>
      </c>
      <c r="J2673" s="497">
        <f>IF(OR(C2673="",$I2658="NSO"),"",VLOOKUP($A2653,'Result Entry'!$B$9:$EQ$108,81,0))</f>
        <v>0</v>
      </c>
      <c r="K2673" s="1014">
        <f t="shared" si="205"/>
        <v>0</v>
      </c>
      <c r="L2673" s="1015"/>
      <c r="M2673" s="516" t="str">
        <f>IF(OR(C2673="",$I2658="NSO"),"",VLOOKUP($A2653,'Result Entry'!$B$9:$EQ$108,84,0))</f>
        <v/>
      </c>
      <c r="N2673" s="1059"/>
    </row>
    <row r="2674" spans="1:14" s="114" customFormat="1" ht="14.25" customHeight="1" thickBot="1">
      <c r="A2674" s="392"/>
      <c r="B2674" s="394" t="s">
        <v>91</v>
      </c>
      <c r="C2674" s="1020"/>
      <c r="D2674" s="1021"/>
      <c r="E2674" s="1021"/>
      <c r="F2674" s="1021"/>
      <c r="G2674" s="1021"/>
      <c r="H2674" s="1021"/>
      <c r="I2674" s="1021"/>
      <c r="J2674" s="1021"/>
      <c r="K2674" s="1021"/>
      <c r="L2674" s="1021"/>
      <c r="M2674" s="1022"/>
      <c r="N2674" s="1059"/>
    </row>
    <row r="2675" spans="1:14" s="114" customFormat="1" ht="39" customHeight="1">
      <c r="A2675" s="392"/>
      <c r="B2675" s="394" t="s">
        <v>91</v>
      </c>
      <c r="C2675" s="1023" t="s">
        <v>114</v>
      </c>
      <c r="D2675" s="1024"/>
      <c r="E2675" s="1025"/>
      <c r="F2675" s="1029" t="s">
        <v>115</v>
      </c>
      <c r="G2675" s="1029"/>
      <c r="H2675" s="1030" t="s">
        <v>116</v>
      </c>
      <c r="I2675" s="1031"/>
      <c r="J2675" s="397" t="s">
        <v>51</v>
      </c>
      <c r="K2675" s="524" t="s">
        <v>117</v>
      </c>
      <c r="L2675" s="543" t="s">
        <v>49</v>
      </c>
      <c r="M2675" s="1089" t="s">
        <v>53</v>
      </c>
      <c r="N2675" s="1059"/>
    </row>
    <row r="2676" spans="1:14" s="114" customFormat="1" ht="18.75" customHeight="1" thickBot="1">
      <c r="A2676" s="392"/>
      <c r="B2676" s="394" t="s">
        <v>91</v>
      </c>
      <c r="C2676" s="1026"/>
      <c r="D2676" s="1027"/>
      <c r="E2676" s="1028"/>
      <c r="F2676" s="1109">
        <f>IF(OR($I2658="",$I2658="NSO"),"",VLOOKUP($A2653,'Result Entry'!$B$9:$EQ$108,120,0))</f>
        <v>900</v>
      </c>
      <c r="G2676" s="1110"/>
      <c r="H2676" s="1109">
        <f>IF(OR($I2658="",$I2658="NSO"),"",VLOOKUP($A2653,'Result Entry'!$B$9:$EQ$108,121,0))</f>
        <v>0</v>
      </c>
      <c r="I2676" s="1110"/>
      <c r="J2676" s="1111">
        <f>IF(OR($I2658="",$I2658="NSO"),"",VLOOKUP($A2653,'Result Entry'!$B$9:$EQ$108,122,0))</f>
        <v>0</v>
      </c>
      <c r="K2676" s="1112" t="str">
        <f>IF(OR($I2658="",$I2658="NSO"),"",VLOOKUP($A2653,'Result Entry'!$B$9:$EQ$108,123,0))</f>
        <v/>
      </c>
      <c r="L2676" s="1088" t="str">
        <f>IF(OR($I2658="",$I2658="NSO"),"",VLOOKUP($A2653,'Result Entry'!$B$9:$EQ$108,124,0))</f>
        <v/>
      </c>
      <c r="M2676" s="1113" t="str">
        <f>IF(OR($I2658="",$I2658="NSO"),"",VLOOKUP($A2653,'Result Entry'!$B$9:$EQ$108,126,0))</f>
        <v/>
      </c>
      <c r="N2676" s="1059"/>
    </row>
    <row r="2677" spans="1:14" s="114" customFormat="1" ht="18.75" customHeight="1" thickBot="1">
      <c r="A2677" s="392"/>
      <c r="B2677" s="393" t="s">
        <v>91</v>
      </c>
      <c r="C2677" s="1032"/>
      <c r="D2677" s="1033"/>
      <c r="E2677" s="1033"/>
      <c r="F2677" s="1033"/>
      <c r="G2677" s="1033"/>
      <c r="H2677" s="1034"/>
      <c r="I2677" s="1150" t="s">
        <v>71</v>
      </c>
      <c r="J2677" s="1151"/>
      <c r="K2677" s="1152">
        <f>IF(OR($I2658="",$I2658="NSO"),"",VLOOKUP($A2653,'Result Entry'!$B$9:$EQ$108,117,0))</f>
        <v>0</v>
      </c>
      <c r="L2677" s="1153" t="s">
        <v>90</v>
      </c>
      <c r="M2677" s="1154"/>
      <c r="N2677" s="1059"/>
    </row>
    <row r="2678" spans="1:14" s="114" customFormat="1" ht="18.75" customHeight="1" thickBot="1">
      <c r="A2678" s="392"/>
      <c r="B2678" s="393" t="s">
        <v>91</v>
      </c>
      <c r="C2678" s="1035" t="s">
        <v>70</v>
      </c>
      <c r="D2678" s="1036"/>
      <c r="E2678" s="1036"/>
      <c r="F2678" s="1036"/>
      <c r="G2678" s="1036"/>
      <c r="H2678" s="1037"/>
      <c r="I2678" s="1155" t="s">
        <v>72</v>
      </c>
      <c r="J2678" s="1156"/>
      <c r="K2678" s="1157">
        <f>IF(OR($I2658="",$I2658="NSO"),"",VLOOKUP($A2653,'Result Entry'!$B$9:$EQ$108,118,0))</f>
        <v>0</v>
      </c>
      <c r="L2678" s="1158" t="str">
        <f>IF(OR($I2658="",$I2658="NSO"),"",VLOOKUP($A2653,'Result Entry'!$B$9:$EQ$108,119,0))</f>
        <v/>
      </c>
      <c r="M2678" s="1159"/>
      <c r="N2678" s="1059"/>
    </row>
    <row r="2679" spans="1:14" s="114" customFormat="1" ht="18.75" customHeight="1" thickBot="1">
      <c r="A2679" s="392"/>
      <c r="B2679" s="393" t="s">
        <v>91</v>
      </c>
      <c r="C2679" s="981" t="s">
        <v>64</v>
      </c>
      <c r="D2679" s="982"/>
      <c r="E2679" s="983"/>
      <c r="F2679" s="984" t="s">
        <v>67</v>
      </c>
      <c r="G2679" s="985"/>
      <c r="H2679" s="398" t="s">
        <v>57</v>
      </c>
      <c r="I2679" s="986" t="s">
        <v>73</v>
      </c>
      <c r="J2679" s="987"/>
      <c r="K2679" s="988">
        <f>IF(OR($I2658="",$I2658="NSO"),"",VLOOKUP($A2653,'Result Entry'!$B$9:$EQ$108,127,0))</f>
        <v>0</v>
      </c>
      <c r="L2679" s="988"/>
      <c r="M2679" s="989"/>
      <c r="N2679" s="1059"/>
    </row>
    <row r="2680" spans="1:14" s="114" customFormat="1" ht="18.75" customHeight="1">
      <c r="A2680" s="392"/>
      <c r="B2680" s="393" t="s">
        <v>91</v>
      </c>
      <c r="C2680" s="1096" t="str">
        <f>'Result Entry'!$CH$3</f>
        <v>WORK EXP.</v>
      </c>
      <c r="D2680" s="1097"/>
      <c r="E2680" s="1125"/>
      <c r="F2680" s="1115" t="str">
        <f>IF(OR(C2680="",$I2658="NSO"),"",VLOOKUP($A2653,'Result Entry'!$B$9:$EQ$108,134,0))</f>
        <v>0/100</v>
      </c>
      <c r="G2680" s="1125"/>
      <c r="H2680" s="1126" t="str">
        <f>IF(OR(C2680="",$I2658="NSO"),"",VLOOKUP($A2653,'Result Entry'!$B$9:$EQ$108,92,0))</f>
        <v/>
      </c>
      <c r="I2680" s="991" t="s">
        <v>93</v>
      </c>
      <c r="J2680" s="992"/>
      <c r="K2680" s="993">
        <f>'Result Entry'!$U$2</f>
        <v>45070</v>
      </c>
      <c r="L2680" s="994"/>
      <c r="M2680" s="995"/>
      <c r="N2680" s="1059"/>
    </row>
    <row r="2681" spans="1:14" s="114" customFormat="1" ht="18.75" customHeight="1">
      <c r="A2681" s="392"/>
      <c r="B2681" s="393" t="s">
        <v>91</v>
      </c>
      <c r="C2681" s="1096" t="str">
        <f>'Result Entry'!$CP$3</f>
        <v>ART EDU.</v>
      </c>
      <c r="D2681" s="1097"/>
      <c r="E2681" s="1125"/>
      <c r="F2681" s="1115" t="str">
        <f>IF(OR(C2681="",$I2658="NSO"),"",VLOOKUP($A2653,'Result Entry'!$B$9:$EQ$108,138,0))</f>
        <v>0/100</v>
      </c>
      <c r="G2681" s="1125"/>
      <c r="H2681" s="1127" t="str">
        <f>IF(OR(C2681="",$I2658="NSO"),"",VLOOKUP($A2653,'Result Entry'!$B$9:$EQ$108,100,0))</f>
        <v/>
      </c>
      <c r="I2681" s="996"/>
      <c r="J2681" s="997"/>
      <c r="K2681" s="997"/>
      <c r="L2681" s="997"/>
      <c r="M2681" s="998"/>
      <c r="N2681" s="1059"/>
    </row>
    <row r="2682" spans="1:14" s="114" customFormat="1" ht="18.75" customHeight="1">
      <c r="A2682" s="392"/>
      <c r="B2682" s="393"/>
      <c r="C2682" s="1096" t="str">
        <f>'Result Entry'!$CX$3</f>
        <v>H&amp;P. EDU.</v>
      </c>
      <c r="D2682" s="1097"/>
      <c r="E2682" s="1125"/>
      <c r="F2682" s="1115" t="str">
        <f>IF(OR(C2682="",$I2658="NSO"),"",VLOOKUP($A2653,'Result Entry'!$B$9:$EQ$108,142,0))</f>
        <v>0/100</v>
      </c>
      <c r="G2682" s="1125"/>
      <c r="H2682" s="1127" t="str">
        <f>IF(OR(C2682="",$I2658="NSO"),"",VLOOKUP($A2653,'Result Entry'!$B$9:$EQ$108,108,0))</f>
        <v/>
      </c>
      <c r="I2682" s="999"/>
      <c r="J2682" s="1000"/>
      <c r="K2682" s="1000"/>
      <c r="L2682" s="1000"/>
      <c r="M2682" s="1001"/>
      <c r="N2682" s="1059"/>
    </row>
    <row r="2683" spans="1:14" s="114" customFormat="1" ht="23.25" customHeight="1" thickBot="1">
      <c r="A2683" s="392"/>
      <c r="B2683" s="393" t="s">
        <v>91</v>
      </c>
      <c r="C2683" s="1128">
        <f>'Result Entry'!$DF$3</f>
        <v>0</v>
      </c>
      <c r="D2683" s="1129"/>
      <c r="E2683" s="1130"/>
      <c r="F2683" s="1115" t="str">
        <f>IF(OR(C2683="",$I2658="NSO"),"",VLOOKUP($A2653,'Result Entry'!$B$9:$EQ$108,146,0))</f>
        <v>0/0</v>
      </c>
      <c r="G2683" s="1125"/>
      <c r="H2683" s="1131" t="str">
        <f>IF(OR(C2683="",$I2658="NSO"),"",VLOOKUP($A2653,'Result Entry'!$B$9:$EQ$108,116,0))</f>
        <v/>
      </c>
      <c r="I2683" s="1135" t="s">
        <v>86</v>
      </c>
      <c r="J2683" s="1136"/>
      <c r="K2683" s="1137"/>
      <c r="L2683" s="1138"/>
      <c r="M2683" s="1139"/>
      <c r="N2683" s="1059"/>
    </row>
    <row r="2684" spans="1:14" s="114" customFormat="1" ht="23.25" customHeight="1">
      <c r="A2684" s="392"/>
      <c r="B2684" s="393" t="s">
        <v>91</v>
      </c>
      <c r="C2684" s="1005" t="s">
        <v>74</v>
      </c>
      <c r="D2684" s="1006"/>
      <c r="E2684" s="1006"/>
      <c r="F2684" s="1006"/>
      <c r="G2684" s="1006"/>
      <c r="H2684" s="1007"/>
      <c r="I2684" s="1143" t="s">
        <v>184</v>
      </c>
      <c r="J2684" s="1144"/>
      <c r="K2684" s="1140"/>
      <c r="L2684" s="1141"/>
      <c r="M2684" s="1142"/>
      <c r="N2684" s="1059"/>
    </row>
    <row r="2685" spans="1:14" s="114" customFormat="1" ht="23.25" customHeight="1">
      <c r="A2685" s="392"/>
      <c r="B2685" s="393" t="s">
        <v>91</v>
      </c>
      <c r="C2685" s="399" t="s">
        <v>37</v>
      </c>
      <c r="D2685" s="1008" t="s">
        <v>80</v>
      </c>
      <c r="E2685" s="1009"/>
      <c r="F2685" s="1008" t="s">
        <v>81</v>
      </c>
      <c r="G2685" s="1010"/>
      <c r="H2685" s="1011"/>
      <c r="I2685" s="1145" t="s">
        <v>185</v>
      </c>
      <c r="J2685" s="1146"/>
      <c r="K2685" s="1002"/>
      <c r="L2685" s="1003"/>
      <c r="M2685" s="1004"/>
      <c r="N2685" s="1059"/>
    </row>
    <row r="2686" spans="1:14" s="114" customFormat="1" ht="18.75" customHeight="1">
      <c r="A2686" s="392"/>
      <c r="B2686" s="393" t="s">
        <v>91</v>
      </c>
      <c r="C2686" s="1114" t="s">
        <v>75</v>
      </c>
      <c r="D2686" s="1115" t="s">
        <v>164</v>
      </c>
      <c r="E2686" s="1116"/>
      <c r="F2686" s="1115" t="s">
        <v>82</v>
      </c>
      <c r="G2686" s="1117"/>
      <c r="H2686" s="1118"/>
      <c r="I2686" s="971" t="s">
        <v>87</v>
      </c>
      <c r="J2686" s="972"/>
      <c r="K2686" s="972"/>
      <c r="L2686" s="972"/>
      <c r="M2686" s="973"/>
      <c r="N2686" s="1059"/>
    </row>
    <row r="2687" spans="1:14" s="114" customFormat="1" ht="18.75" customHeight="1">
      <c r="A2687" s="392"/>
      <c r="B2687" s="393" t="s">
        <v>91</v>
      </c>
      <c r="C2687" s="1119" t="s">
        <v>76</v>
      </c>
      <c r="D2687" s="1115" t="s">
        <v>165</v>
      </c>
      <c r="E2687" s="1116"/>
      <c r="F2687" s="1115" t="s">
        <v>83</v>
      </c>
      <c r="G2687" s="1117"/>
      <c r="H2687" s="1118"/>
      <c r="I2687" s="974"/>
      <c r="J2687" s="975"/>
      <c r="K2687" s="975"/>
      <c r="L2687" s="975"/>
      <c r="M2687" s="976"/>
      <c r="N2687" s="1059"/>
    </row>
    <row r="2688" spans="1:14" s="114" customFormat="1" ht="18.75" customHeight="1">
      <c r="A2688" s="392"/>
      <c r="B2688" s="393" t="s">
        <v>91</v>
      </c>
      <c r="C2688" s="1119" t="s">
        <v>78</v>
      </c>
      <c r="D2688" s="1115" t="s">
        <v>166</v>
      </c>
      <c r="E2688" s="1116"/>
      <c r="F2688" s="1115" t="s">
        <v>84</v>
      </c>
      <c r="G2688" s="1117"/>
      <c r="H2688" s="1118"/>
      <c r="I2688" s="974"/>
      <c r="J2688" s="975"/>
      <c r="K2688" s="975"/>
      <c r="L2688" s="975"/>
      <c r="M2688" s="976"/>
      <c r="N2688" s="1059"/>
    </row>
    <row r="2689" spans="1:14" s="114" customFormat="1" ht="18.75" customHeight="1">
      <c r="A2689" s="392"/>
      <c r="B2689" s="393" t="s">
        <v>91</v>
      </c>
      <c r="C2689" s="1119" t="s">
        <v>77</v>
      </c>
      <c r="D2689" s="1115" t="s">
        <v>167</v>
      </c>
      <c r="E2689" s="1116"/>
      <c r="F2689" s="1115" t="s">
        <v>169</v>
      </c>
      <c r="G2689" s="1117"/>
      <c r="H2689" s="1118"/>
      <c r="I2689" s="977"/>
      <c r="J2689" s="978"/>
      <c r="K2689" s="978"/>
      <c r="L2689" s="978"/>
      <c r="M2689" s="979"/>
      <c r="N2689" s="1059"/>
    </row>
    <row r="2690" spans="1:14" s="114" customFormat="1" ht="18.75" customHeight="1" thickBot="1">
      <c r="A2690" s="392"/>
      <c r="B2690" s="400" t="s">
        <v>91</v>
      </c>
      <c r="C2690" s="1120" t="s">
        <v>79</v>
      </c>
      <c r="D2690" s="1121" t="s">
        <v>168</v>
      </c>
      <c r="E2690" s="1122"/>
      <c r="F2690" s="1121" t="s">
        <v>85</v>
      </c>
      <c r="G2690" s="1123"/>
      <c r="H2690" s="1124"/>
      <c r="I2690" s="1132" t="s">
        <v>118</v>
      </c>
      <c r="J2690" s="1133"/>
      <c r="K2690" s="1133"/>
      <c r="L2690" s="1133"/>
      <c r="M2690" s="1134"/>
      <c r="N2690" s="1059"/>
    </row>
    <row r="2691" spans="1:14" s="114" customFormat="1" ht="11.25" customHeight="1" thickBot="1">
      <c r="A2691" s="980"/>
      <c r="B2691" s="980"/>
      <c r="C2691" s="980"/>
      <c r="D2691" s="980"/>
      <c r="E2691" s="980"/>
      <c r="F2691" s="980"/>
      <c r="G2691" s="980"/>
      <c r="H2691" s="980"/>
      <c r="I2691" s="980"/>
      <c r="J2691" s="980"/>
      <c r="K2691" s="980"/>
      <c r="L2691" s="980"/>
      <c r="M2691" s="980"/>
      <c r="N2691" s="1059"/>
    </row>
    <row r="2692" spans="1:14" s="391" customFormat="1" ht="25.5" customHeight="1" thickBot="1">
      <c r="A2692" s="403">
        <f>A2653+1</f>
        <v>70</v>
      </c>
      <c r="B2692" s="1056" t="str">
        <f>B2653</f>
        <v>Department Of Sanskrit Education, Rajasthan</v>
      </c>
      <c r="C2692" s="1057"/>
      <c r="D2692" s="1057"/>
      <c r="E2692" s="1057"/>
      <c r="F2692" s="1057"/>
      <c r="G2692" s="1057"/>
      <c r="H2692" s="1057"/>
      <c r="I2692" s="1057"/>
      <c r="J2692" s="1057"/>
      <c r="K2692" s="1057"/>
      <c r="L2692" s="1057"/>
      <c r="M2692" s="1058"/>
      <c r="N2692" s="1059"/>
    </row>
    <row r="2693" spans="1:14" ht="60" customHeight="1">
      <c r="A2693" s="15"/>
      <c r="B2693" s="1060">
        <f>IF(I2697&gt;0,CONCATENATE(C2697,I2697),0)</f>
        <v>0</v>
      </c>
      <c r="C2693" s="1062"/>
      <c r="D2693" s="1064" t="str">
        <f>Master!$E$8</f>
        <v>Govt.Sr.Sec.Sch. Raimalwada</v>
      </c>
      <c r="E2693" s="1065"/>
      <c r="F2693" s="1065"/>
      <c r="G2693" s="1065"/>
      <c r="H2693" s="1065"/>
      <c r="I2693" s="1065"/>
      <c r="J2693" s="1065"/>
      <c r="K2693" s="1065"/>
      <c r="L2693" s="1065"/>
      <c r="M2693" s="1066"/>
      <c r="N2693" s="1059"/>
    </row>
    <row r="2694" spans="1:14" ht="35.25" customHeight="1" thickBot="1">
      <c r="A2694" s="15"/>
      <c r="B2694" s="1061"/>
      <c r="C2694" s="1063"/>
      <c r="D2694" s="1067" t="str">
        <f>Master!$E$11</f>
        <v>P.S.-Bapini (Jodhpur)</v>
      </c>
      <c r="E2694" s="1067"/>
      <c r="F2694" s="1067"/>
      <c r="G2694" s="1067"/>
      <c r="H2694" s="1067"/>
      <c r="I2694" s="1067"/>
      <c r="J2694" s="1067"/>
      <c r="K2694" s="1067"/>
      <c r="L2694" s="1067"/>
      <c r="M2694" s="1068"/>
      <c r="N2694" s="1059"/>
    </row>
    <row r="2695" spans="1:14" ht="31.5" customHeight="1">
      <c r="A2695" s="15"/>
      <c r="B2695" s="402"/>
      <c r="C2695" s="1069" t="s">
        <v>60</v>
      </c>
      <c r="D2695" s="1070"/>
      <c r="E2695" s="1070"/>
      <c r="F2695" s="1070"/>
      <c r="G2695" s="1070"/>
      <c r="H2695" s="1070"/>
      <c r="I2695" s="1071"/>
      <c r="J2695" s="1072" t="s">
        <v>88</v>
      </c>
      <c r="K2695" s="1072"/>
      <c r="L2695" s="1073">
        <f>Master!$E$14</f>
        <v>810000000</v>
      </c>
      <c r="M2695" s="1074"/>
      <c r="N2695" s="1059"/>
    </row>
    <row r="2696" spans="1:14" ht="18" customHeight="1" thickBot="1">
      <c r="A2696" s="15"/>
      <c r="B2696" s="188"/>
      <c r="C2696" s="1069"/>
      <c r="D2696" s="1070"/>
      <c r="E2696" s="1070"/>
      <c r="F2696" s="1070"/>
      <c r="G2696" s="1070"/>
      <c r="H2696" s="1070"/>
      <c r="I2696" s="1071"/>
      <c r="J2696" s="1075" t="s">
        <v>61</v>
      </c>
      <c r="K2696" s="1076"/>
      <c r="L2696" s="1079" t="str">
        <f>Master!$E$6</f>
        <v>2022-23</v>
      </c>
      <c r="M2696" s="1080"/>
      <c r="N2696" s="1059"/>
    </row>
    <row r="2697" spans="1:14" ht="20.25" customHeight="1" thickBot="1">
      <c r="A2697" s="15"/>
      <c r="B2697" s="188"/>
      <c r="C2697" s="1160" t="s">
        <v>119</v>
      </c>
      <c r="D2697" s="1161"/>
      <c r="E2697" s="1161"/>
      <c r="F2697" s="1161"/>
      <c r="G2697" s="1161"/>
      <c r="H2697" s="1161"/>
      <c r="I2697" s="1162">
        <f>VLOOKUP($A2692,'Result Entry'!$B$9:$F$108,5,0)</f>
        <v>0</v>
      </c>
      <c r="J2697" s="1077"/>
      <c r="K2697" s="1078"/>
      <c r="L2697" s="1081"/>
      <c r="M2697" s="1082"/>
      <c r="N2697" s="1059"/>
    </row>
    <row r="2698" spans="1:14" s="114" customFormat="1" ht="19.5" customHeight="1">
      <c r="A2698" s="392"/>
      <c r="B2698" s="393" t="s">
        <v>91</v>
      </c>
      <c r="C2698" s="1090" t="s">
        <v>21</v>
      </c>
      <c r="D2698" s="1091"/>
      <c r="E2698" s="1091"/>
      <c r="F2698" s="1092"/>
      <c r="G2698" s="1093" t="s">
        <v>1</v>
      </c>
      <c r="H2698" s="1094">
        <f>VLOOKUP($A2692,'Result Entry'!$B$9:$EQ$108,3,0)</f>
        <v>0</v>
      </c>
      <c r="I2698" s="1094"/>
      <c r="J2698" s="1094"/>
      <c r="K2698" s="1094"/>
      <c r="L2698" s="1094"/>
      <c r="M2698" s="1095"/>
      <c r="N2698" s="1059"/>
    </row>
    <row r="2699" spans="1:14" s="114" customFormat="1" ht="19.5" customHeight="1">
      <c r="A2699" s="392"/>
      <c r="B2699" s="393" t="s">
        <v>91</v>
      </c>
      <c r="C2699" s="1096" t="s">
        <v>23</v>
      </c>
      <c r="D2699" s="1097"/>
      <c r="E2699" s="1097"/>
      <c r="F2699" s="1098"/>
      <c r="G2699" s="1099" t="s">
        <v>1</v>
      </c>
      <c r="H2699" s="1100">
        <f>VLOOKUP($A2692,'Result Entry'!$B$9:$EQ$108,6,0)</f>
        <v>0</v>
      </c>
      <c r="I2699" s="1100"/>
      <c r="J2699" s="1100"/>
      <c r="K2699" s="1100"/>
      <c r="L2699" s="1100"/>
      <c r="M2699" s="1101"/>
      <c r="N2699" s="1059"/>
    </row>
    <row r="2700" spans="1:14" s="114" customFormat="1" ht="19.5" customHeight="1">
      <c r="A2700" s="392"/>
      <c r="B2700" s="393" t="s">
        <v>91</v>
      </c>
      <c r="C2700" s="1096" t="s">
        <v>24</v>
      </c>
      <c r="D2700" s="1097"/>
      <c r="E2700" s="1097"/>
      <c r="F2700" s="1098"/>
      <c r="G2700" s="1099" t="s">
        <v>1</v>
      </c>
      <c r="H2700" s="1100">
        <f>VLOOKUP($A2692,'Result Entry'!$B$9:$EQ$108,7,0)</f>
        <v>0</v>
      </c>
      <c r="I2700" s="1100"/>
      <c r="J2700" s="1100"/>
      <c r="K2700" s="1100"/>
      <c r="L2700" s="1100"/>
      <c r="M2700" s="1101"/>
      <c r="N2700" s="1059"/>
    </row>
    <row r="2701" spans="1:14" s="114" customFormat="1" ht="19.5" customHeight="1">
      <c r="A2701" s="392"/>
      <c r="B2701" s="393" t="s">
        <v>91</v>
      </c>
      <c r="C2701" s="1096" t="s">
        <v>62</v>
      </c>
      <c r="D2701" s="1097"/>
      <c r="E2701" s="1097"/>
      <c r="F2701" s="1098"/>
      <c r="G2701" s="1099" t="s">
        <v>1</v>
      </c>
      <c r="H2701" s="1100">
        <f>VLOOKUP($A2692,'Result Entry'!$B$9:$EQ$108,8,0)</f>
        <v>0</v>
      </c>
      <c r="I2701" s="1100"/>
      <c r="J2701" s="1100"/>
      <c r="K2701" s="1100"/>
      <c r="L2701" s="1100"/>
      <c r="M2701" s="1101"/>
      <c r="N2701" s="1059"/>
    </row>
    <row r="2702" spans="1:14" s="114" customFormat="1" ht="19.5" customHeight="1">
      <c r="A2702" s="392"/>
      <c r="B2702" s="393" t="s">
        <v>91</v>
      </c>
      <c r="C2702" s="1096" t="s">
        <v>63</v>
      </c>
      <c r="D2702" s="1097"/>
      <c r="E2702" s="1097"/>
      <c r="F2702" s="1098"/>
      <c r="G2702" s="1099" t="s">
        <v>1</v>
      </c>
      <c r="H2702" s="1102" t="str">
        <f>CONCATENATE('Result Entry'!$F$4,'Result Entry'!$I$4)</f>
        <v>2(A)</v>
      </c>
      <c r="I2702" s="1100"/>
      <c r="J2702" s="1100"/>
      <c r="K2702" s="1100"/>
      <c r="L2702" s="1100"/>
      <c r="M2702" s="1101"/>
      <c r="N2702" s="1059"/>
    </row>
    <row r="2703" spans="1:14" s="114" customFormat="1" ht="19.5" customHeight="1" thickBot="1">
      <c r="A2703" s="392"/>
      <c r="B2703" s="393" t="s">
        <v>91</v>
      </c>
      <c r="C2703" s="1103" t="s">
        <v>26</v>
      </c>
      <c r="D2703" s="1104"/>
      <c r="E2703" s="1104"/>
      <c r="F2703" s="1105"/>
      <c r="G2703" s="1106" t="s">
        <v>1</v>
      </c>
      <c r="H2703" s="1107">
        <f>VLOOKUP($A2692,'Result Entry'!$B$9:$EQ$108,9,0)</f>
        <v>0</v>
      </c>
      <c r="I2703" s="1107"/>
      <c r="J2703" s="1107"/>
      <c r="K2703" s="1107"/>
      <c r="L2703" s="1107"/>
      <c r="M2703" s="1108"/>
      <c r="N2703" s="1059"/>
    </row>
    <row r="2704" spans="1:14" s="114" customFormat="1" ht="37.5" customHeight="1">
      <c r="A2704" s="392"/>
      <c r="B2704" s="394" t="s">
        <v>91</v>
      </c>
      <c r="C2704" s="1005" t="s">
        <v>64</v>
      </c>
      <c r="D2704" s="1038"/>
      <c r="E2704" s="498" t="str">
        <f>'Result Entry'!$K$6</f>
        <v>First Test</v>
      </c>
      <c r="F2704" s="499" t="str">
        <f>'Result Entry'!$L$6</f>
        <v>Second Test</v>
      </c>
      <c r="G2704" s="499" t="str">
        <f>'Result Entry'!$M$6</f>
        <v>Third Test</v>
      </c>
      <c r="H2704" s="1083" t="s">
        <v>65</v>
      </c>
      <c r="I2704" s="1085" t="s">
        <v>183</v>
      </c>
      <c r="J2704" s="493" t="s">
        <v>32</v>
      </c>
      <c r="K2704" s="1039" t="s">
        <v>112</v>
      </c>
      <c r="L2704" s="1040"/>
      <c r="M2704" s="1084" t="s">
        <v>113</v>
      </c>
      <c r="N2704" s="1059"/>
    </row>
    <row r="2705" spans="1:14" s="114" customFormat="1" ht="22.5" customHeight="1" thickBot="1">
      <c r="A2705" s="392"/>
      <c r="B2705" s="394" t="s">
        <v>91</v>
      </c>
      <c r="C2705" s="1041" t="s">
        <v>66</v>
      </c>
      <c r="D2705" s="1042"/>
      <c r="E2705" s="504">
        <f>'Result Entry'!$K$7</f>
        <v>10</v>
      </c>
      <c r="F2705" s="505">
        <f>'Result Entry'!$L$7</f>
        <v>10</v>
      </c>
      <c r="G2705" s="545">
        <f>'Result Entry'!$M$7</f>
        <v>10</v>
      </c>
      <c r="H2705" s="506">
        <f>'Result Entry'!$R$7</f>
        <v>70</v>
      </c>
      <c r="I2705" s="507">
        <f>SUM(E2705:H2705)</f>
        <v>100</v>
      </c>
      <c r="J2705" s="508">
        <f>'Result Entry'!$V$7</f>
        <v>100</v>
      </c>
      <c r="K2705" s="1043">
        <f>I2705+J2705</f>
        <v>200</v>
      </c>
      <c r="L2705" s="1044"/>
      <c r="M2705" s="1086" t="s">
        <v>36</v>
      </c>
      <c r="N2705" s="1059"/>
    </row>
    <row r="2706" spans="1:14" s="114" customFormat="1" ht="22.5" customHeight="1">
      <c r="A2706" s="392"/>
      <c r="B2706" s="394" t="s">
        <v>91</v>
      </c>
      <c r="C2706" s="1045" t="str">
        <f>'Result Entry'!$K$3</f>
        <v>Hindi</v>
      </c>
      <c r="D2706" s="1046"/>
      <c r="E2706" s="500">
        <f>IF(OR(C2706="",$I2697="NSO"),"",VLOOKUP($A2692,'Result Entry'!$B$9:$EQ$108,10,0))</f>
        <v>0</v>
      </c>
      <c r="F2706" s="501">
        <f>IF(OR(C2706="",$I2697="NSO"),"",VLOOKUP($A2692,'Result Entry'!$B$9:$EQ$108,11,0))</f>
        <v>0</v>
      </c>
      <c r="G2706" s="544">
        <f>IF(OR(C2706="",$I2697="NSO"),"",VLOOKUP($A2692,'Result Entry'!$B$9:$EQ$108,12,0))</f>
        <v>0</v>
      </c>
      <c r="H2706" s="494">
        <f>IF(OR(C2706="",$I2697="NSO"),"",VLOOKUP($A2692,'Result Entry'!$B$9:$EQ$108,17,0))</f>
        <v>0</v>
      </c>
      <c r="I2706" s="395">
        <f t="shared" ref="I2706:I2710" si="207">SUM(E2706:H2706)</f>
        <v>0</v>
      </c>
      <c r="J2706" s="495">
        <f>IF(OR(C2706="",$I2697="NSO"),"",VLOOKUP($A2692,'Result Entry'!$B$9:$EQ$108,21,0))</f>
        <v>0</v>
      </c>
      <c r="K2706" s="1047">
        <f>SUM(I2706,J2706)</f>
        <v>0</v>
      </c>
      <c r="L2706" s="1048"/>
      <c r="M2706" s="396" t="str">
        <f>IF(OR(C2706="",$I2697="NSO"),"",VLOOKUP($A2692,'Result Entry'!$B$9:$EQ$108,24,0))</f>
        <v/>
      </c>
      <c r="N2706" s="1059"/>
    </row>
    <row r="2707" spans="1:14" s="114" customFormat="1" ht="22.5" customHeight="1">
      <c r="A2707" s="392"/>
      <c r="B2707" s="394" t="s">
        <v>91</v>
      </c>
      <c r="C2707" s="990" t="str">
        <f>'Result Entry'!$Z$3</f>
        <v>Mathematics</v>
      </c>
      <c r="D2707" s="1049"/>
      <c r="E2707" s="502">
        <f>IF(OR(C2707="",$I2697="NSO"),"",VLOOKUP($A2692,'Result Entry'!$B$9:$EQ$108,25,0))</f>
        <v>0</v>
      </c>
      <c r="F2707" s="503">
        <f>IF(OR(C2707="",$I2697="NSO"),"",VLOOKUP($A2692,'Result Entry'!$B$9:$EQ$108,26,0))</f>
        <v>0</v>
      </c>
      <c r="G2707" s="542">
        <f>IF(OR(C2707="",$I2697="NSO"),"",VLOOKUP($A2692,'Result Entry'!$B$9:$EQ$108,27,0))</f>
        <v>0</v>
      </c>
      <c r="H2707" s="494">
        <f>IF(OR(C2707="",$I2697="NSO"),"",VLOOKUP($A2692,'Result Entry'!$B$9:$EQ$108,32,0))</f>
        <v>0</v>
      </c>
      <c r="I2707" s="395">
        <f t="shared" si="207"/>
        <v>0</v>
      </c>
      <c r="J2707" s="495">
        <f>IF(OR(C2707="",$I2697="NSO"),"",VLOOKUP($A2692,'Result Entry'!$B$9:$EQ$108,36,0))</f>
        <v>0</v>
      </c>
      <c r="K2707" s="1050">
        <f t="shared" ref="K2707:K2712" si="208">SUM(I2707,J2707)</f>
        <v>0</v>
      </c>
      <c r="L2707" s="1051"/>
      <c r="M2707" s="396" t="str">
        <f>IF(OR(C2707="",$I2697="NSO"),"",VLOOKUP($A2692,'Result Entry'!$B$9:$EQ$108,39,0))</f>
        <v/>
      </c>
      <c r="N2707" s="1059"/>
    </row>
    <row r="2708" spans="1:14" s="114" customFormat="1" ht="22.5" customHeight="1" thickBot="1">
      <c r="A2708" s="392"/>
      <c r="B2708" s="394" t="s">
        <v>91</v>
      </c>
      <c r="C2708" s="1052" t="str">
        <f>'Result Entry'!$BD$3</f>
        <v>Env. Study</v>
      </c>
      <c r="D2708" s="1053"/>
      <c r="E2708" s="509">
        <f>IF(OR(C2708="",$I2697="NSO"),"",VLOOKUP($A2692,'Result Entry'!$B$9:$EQ$108,55,0))</f>
        <v>0</v>
      </c>
      <c r="F2708" s="510">
        <f>IF(OR(C2708="",$I2697="NSO"),"",VLOOKUP($A2692,'Result Entry'!$B$9:$EQ$108,56,0))</f>
        <v>0</v>
      </c>
      <c r="G2708" s="511">
        <f>IF(OR(C2708="",$I2697="NSO"),"",VLOOKUP($A2692,'Result Entry'!$B$9:$EQ$108,57,0))</f>
        <v>0</v>
      </c>
      <c r="H2708" s="512">
        <f>IF(OR(C2706="",$I2697="NSO"),"",VLOOKUP($A2692,'Result Entry'!$B$9:$EQ$108,62,0))</f>
        <v>0</v>
      </c>
      <c r="I2708" s="513">
        <f t="shared" si="207"/>
        <v>0</v>
      </c>
      <c r="J2708" s="514">
        <f>IF(OR(C2707="",$I2697="NSO"),"",VLOOKUP($A2692,'Result Entry'!$B$9:$EQ$108,66,0))</f>
        <v>0</v>
      </c>
      <c r="K2708" s="1054">
        <f t="shared" si="208"/>
        <v>0</v>
      </c>
      <c r="L2708" s="1055"/>
      <c r="M2708" s="515" t="str">
        <f>IF(OR(C2707="",$I2697="NSO"),"",VLOOKUP($A2692,'Result Entry'!$B$9:$EQ$108,69,0))</f>
        <v/>
      </c>
      <c r="N2708" s="1059"/>
    </row>
    <row r="2709" spans="1:14" s="114" customFormat="1" ht="22.5" customHeight="1">
      <c r="A2709" s="392"/>
      <c r="B2709" s="394" t="s">
        <v>91</v>
      </c>
      <c r="C2709" s="1016" t="s">
        <v>66</v>
      </c>
      <c r="D2709" s="1017"/>
      <c r="E2709" s="519">
        <f>'Result Entry'!$AO$7</f>
        <v>5</v>
      </c>
      <c r="F2709" s="520">
        <f>'Result Entry'!$AP$7</f>
        <v>5</v>
      </c>
      <c r="G2709" s="541">
        <f>'Result Entry'!$AQ$7</f>
        <v>5</v>
      </c>
      <c r="H2709" s="521">
        <f>'Result Entry'!$AV$7</f>
        <v>35</v>
      </c>
      <c r="I2709" s="522">
        <f t="shared" si="207"/>
        <v>50</v>
      </c>
      <c r="J2709" s="523">
        <f>'Result Entry'!$AZ$7</f>
        <v>50</v>
      </c>
      <c r="K2709" s="1018">
        <f t="shared" si="208"/>
        <v>100</v>
      </c>
      <c r="L2709" s="1019"/>
      <c r="M2709" s="1087" t="s">
        <v>36</v>
      </c>
      <c r="N2709" s="1059"/>
    </row>
    <row r="2710" spans="1:14" s="114" customFormat="1" ht="22.5" customHeight="1" thickBot="1">
      <c r="A2710" s="392"/>
      <c r="B2710" s="394" t="s">
        <v>91</v>
      </c>
      <c r="C2710" s="1012" t="str">
        <f>'Result Entry'!$AO$3</f>
        <v>English</v>
      </c>
      <c r="D2710" s="1013"/>
      <c r="E2710" s="517">
        <f>IF(OR(C2710="",$I2697="NSO"),"",VLOOKUP($A2692,'Result Entry'!$B$9:$EQ$108,40,0))</f>
        <v>0</v>
      </c>
      <c r="F2710" s="518">
        <f>IF(OR(C2710="",$I2697="NSO"),"",VLOOKUP($A2692,'Result Entry'!$B$9:$EQ$108,41,0))</f>
        <v>0</v>
      </c>
      <c r="G2710" s="546">
        <f>IF(OR(C2710="",$I2697="NSO"),"",VLOOKUP($A2692,'Result Entry'!$B$9:$EQ$108,42,0))</f>
        <v>0</v>
      </c>
      <c r="H2710" s="401">
        <f>IF(OR(C2710="",$I2697="NSO"),"",VLOOKUP($A2692,'Result Entry'!$B$9:$EQ$108,47,0))</f>
        <v>0</v>
      </c>
      <c r="I2710" s="496">
        <f t="shared" si="207"/>
        <v>0</v>
      </c>
      <c r="J2710" s="497">
        <f>IF(OR(C2710="",$I2697="NSO"),"",VLOOKUP($A2692,'Result Entry'!$B$9:$EQ$108,51,0))</f>
        <v>0</v>
      </c>
      <c r="K2710" s="1014">
        <f t="shared" si="208"/>
        <v>0</v>
      </c>
      <c r="L2710" s="1015"/>
      <c r="M2710" s="516" t="str">
        <f>IF(OR(C2710="",$I2697="NSO"),"",VLOOKUP($A2692,'Result Entry'!$B$9:$EQ$108,54,0))</f>
        <v/>
      </c>
      <c r="N2710" s="1059"/>
    </row>
    <row r="2711" spans="1:14" s="114" customFormat="1" ht="22.5" customHeight="1">
      <c r="A2711" s="392"/>
      <c r="B2711" s="394" t="s">
        <v>91</v>
      </c>
      <c r="C2711" s="1016" t="s">
        <v>66</v>
      </c>
      <c r="D2711" s="1017"/>
      <c r="E2711" s="519">
        <f>'Result Entry'!$BS$7</f>
        <v>10</v>
      </c>
      <c r="F2711" s="520">
        <f>'Result Entry'!$BT$7</f>
        <v>10</v>
      </c>
      <c r="G2711" s="541">
        <f>'Result Entry'!$BU$7</f>
        <v>10</v>
      </c>
      <c r="H2711" s="521">
        <f>'Result Entry'!$BZ$7</f>
        <v>70</v>
      </c>
      <c r="I2711" s="522">
        <f>SUM(E2711:H2711)</f>
        <v>100</v>
      </c>
      <c r="J2711" s="523">
        <f>'Result Entry'!$CD$7</f>
        <v>100</v>
      </c>
      <c r="K2711" s="1018">
        <f t="shared" si="208"/>
        <v>200</v>
      </c>
      <c r="L2711" s="1019"/>
      <c r="M2711" s="1087" t="s">
        <v>36</v>
      </c>
      <c r="N2711" s="1059"/>
    </row>
    <row r="2712" spans="1:14" s="114" customFormat="1" ht="22.5" customHeight="1" thickBot="1">
      <c r="A2712" s="392"/>
      <c r="B2712" s="394" t="s">
        <v>91</v>
      </c>
      <c r="C2712" s="1012" t="str">
        <f>'Result Entry'!$BS$3</f>
        <v>Sanskrit/Urdu</v>
      </c>
      <c r="D2712" s="1013"/>
      <c r="E2712" s="517">
        <f>IF(OR(C2712="",$I2697="NSO"),"",VLOOKUP($A2692,'Result Entry'!$B$9:$EQ$108,70,0))</f>
        <v>0</v>
      </c>
      <c r="F2712" s="518">
        <f>IF(OR(C2712="",$I2697="NSO"),"",VLOOKUP($A2692,'Result Entry'!$B$9:$EQ$108,71,0))</f>
        <v>0</v>
      </c>
      <c r="G2712" s="546">
        <f>IF(OR(C2712="",$I2697="NSO"),"",VLOOKUP($A2692,'Result Entry'!$B$9:$EQ$108,72,0))</f>
        <v>0</v>
      </c>
      <c r="H2712" s="401">
        <f>IF(OR(C2712="",$I2697="NSO"),"",VLOOKUP($A2692,'Result Entry'!$B$9:$EQ$108,77,0))</f>
        <v>0</v>
      </c>
      <c r="I2712" s="496">
        <f t="shared" ref="I2712" si="209">SUM(E2712:H2712)</f>
        <v>0</v>
      </c>
      <c r="J2712" s="497">
        <f>IF(OR(C2712="",$I2697="NSO"),"",VLOOKUP($A2692,'Result Entry'!$B$9:$EQ$108,81,0))</f>
        <v>0</v>
      </c>
      <c r="K2712" s="1014">
        <f t="shared" si="208"/>
        <v>0</v>
      </c>
      <c r="L2712" s="1015"/>
      <c r="M2712" s="516" t="str">
        <f>IF(OR(C2712="",$I2697="NSO"),"",VLOOKUP($A2692,'Result Entry'!$B$9:$EQ$108,84,0))</f>
        <v/>
      </c>
      <c r="N2712" s="1059"/>
    </row>
    <row r="2713" spans="1:14" s="114" customFormat="1" ht="14.25" customHeight="1" thickBot="1">
      <c r="A2713" s="392"/>
      <c r="B2713" s="394" t="s">
        <v>91</v>
      </c>
      <c r="C2713" s="1020"/>
      <c r="D2713" s="1021"/>
      <c r="E2713" s="1021"/>
      <c r="F2713" s="1021"/>
      <c r="G2713" s="1021"/>
      <c r="H2713" s="1021"/>
      <c r="I2713" s="1021"/>
      <c r="J2713" s="1021"/>
      <c r="K2713" s="1021"/>
      <c r="L2713" s="1021"/>
      <c r="M2713" s="1022"/>
      <c r="N2713" s="1059"/>
    </row>
    <row r="2714" spans="1:14" s="114" customFormat="1" ht="39" customHeight="1">
      <c r="A2714" s="392"/>
      <c r="B2714" s="394" t="s">
        <v>91</v>
      </c>
      <c r="C2714" s="1023" t="s">
        <v>114</v>
      </c>
      <c r="D2714" s="1024"/>
      <c r="E2714" s="1025"/>
      <c r="F2714" s="1029" t="s">
        <v>115</v>
      </c>
      <c r="G2714" s="1029"/>
      <c r="H2714" s="1030" t="s">
        <v>116</v>
      </c>
      <c r="I2714" s="1031"/>
      <c r="J2714" s="397" t="s">
        <v>51</v>
      </c>
      <c r="K2714" s="524" t="s">
        <v>117</v>
      </c>
      <c r="L2714" s="543" t="s">
        <v>49</v>
      </c>
      <c r="M2714" s="1089" t="s">
        <v>53</v>
      </c>
      <c r="N2714" s="1059"/>
    </row>
    <row r="2715" spans="1:14" s="114" customFormat="1" ht="18.75" customHeight="1" thickBot="1">
      <c r="A2715" s="392"/>
      <c r="B2715" s="394" t="s">
        <v>91</v>
      </c>
      <c r="C2715" s="1026"/>
      <c r="D2715" s="1027"/>
      <c r="E2715" s="1028"/>
      <c r="F2715" s="1109">
        <f>IF(OR($I2697="",$I2697="NSO"),"",VLOOKUP($A2692,'Result Entry'!$B$9:$EQ$108,120,0))</f>
        <v>900</v>
      </c>
      <c r="G2715" s="1110"/>
      <c r="H2715" s="1109">
        <f>IF(OR($I2697="",$I2697="NSO"),"",VLOOKUP($A2692,'Result Entry'!$B$9:$EQ$108,121,0))</f>
        <v>0</v>
      </c>
      <c r="I2715" s="1110"/>
      <c r="J2715" s="1111">
        <f>IF(OR($I2697="",$I2697="NSO"),"",VLOOKUP($A2692,'Result Entry'!$B$9:$EQ$108,122,0))</f>
        <v>0</v>
      </c>
      <c r="K2715" s="1112" t="str">
        <f>IF(OR($I2697="",$I2697="NSO"),"",VLOOKUP($A2692,'Result Entry'!$B$9:$EQ$108,123,0))</f>
        <v/>
      </c>
      <c r="L2715" s="1088" t="str">
        <f>IF(OR($I2697="",$I2697="NSO"),"",VLOOKUP($A2692,'Result Entry'!$B$9:$EQ$108,124,0))</f>
        <v/>
      </c>
      <c r="M2715" s="1113" t="str">
        <f>IF(OR($I2697="",$I2697="NSO"),"",VLOOKUP($A2692,'Result Entry'!$B$9:$EQ$108,126,0))</f>
        <v/>
      </c>
      <c r="N2715" s="1059"/>
    </row>
    <row r="2716" spans="1:14" s="114" customFormat="1" ht="18.75" customHeight="1" thickBot="1">
      <c r="A2716" s="392"/>
      <c r="B2716" s="393" t="s">
        <v>91</v>
      </c>
      <c r="C2716" s="1032"/>
      <c r="D2716" s="1033"/>
      <c r="E2716" s="1033"/>
      <c r="F2716" s="1033"/>
      <c r="G2716" s="1033"/>
      <c r="H2716" s="1034"/>
      <c r="I2716" s="1150" t="s">
        <v>71</v>
      </c>
      <c r="J2716" s="1151"/>
      <c r="K2716" s="1152">
        <f>IF(OR($I2697="",$I2697="NSO"),"",VLOOKUP($A2692,'Result Entry'!$B$9:$EQ$108,117,0))</f>
        <v>0</v>
      </c>
      <c r="L2716" s="1153" t="s">
        <v>90</v>
      </c>
      <c r="M2716" s="1154"/>
      <c r="N2716" s="1059"/>
    </row>
    <row r="2717" spans="1:14" s="114" customFormat="1" ht="18.75" customHeight="1" thickBot="1">
      <c r="A2717" s="392"/>
      <c r="B2717" s="393" t="s">
        <v>91</v>
      </c>
      <c r="C2717" s="1035" t="s">
        <v>70</v>
      </c>
      <c r="D2717" s="1036"/>
      <c r="E2717" s="1036"/>
      <c r="F2717" s="1036"/>
      <c r="G2717" s="1036"/>
      <c r="H2717" s="1037"/>
      <c r="I2717" s="1155" t="s">
        <v>72</v>
      </c>
      <c r="J2717" s="1156"/>
      <c r="K2717" s="1157">
        <f>IF(OR($I2697="",$I2697="NSO"),"",VLOOKUP($A2692,'Result Entry'!$B$9:$EQ$108,118,0))</f>
        <v>0</v>
      </c>
      <c r="L2717" s="1158" t="str">
        <f>IF(OR($I2697="",$I2697="NSO"),"",VLOOKUP($A2692,'Result Entry'!$B$9:$EQ$108,119,0))</f>
        <v/>
      </c>
      <c r="M2717" s="1159"/>
      <c r="N2717" s="1059"/>
    </row>
    <row r="2718" spans="1:14" s="114" customFormat="1" ht="18.75" customHeight="1" thickBot="1">
      <c r="A2718" s="392"/>
      <c r="B2718" s="393" t="s">
        <v>91</v>
      </c>
      <c r="C2718" s="981" t="s">
        <v>64</v>
      </c>
      <c r="D2718" s="982"/>
      <c r="E2718" s="983"/>
      <c r="F2718" s="984" t="s">
        <v>67</v>
      </c>
      <c r="G2718" s="985"/>
      <c r="H2718" s="398" t="s">
        <v>57</v>
      </c>
      <c r="I2718" s="986" t="s">
        <v>73</v>
      </c>
      <c r="J2718" s="987"/>
      <c r="K2718" s="988">
        <f>IF(OR($I2697="",$I2697="NSO"),"",VLOOKUP($A2692,'Result Entry'!$B$9:$EQ$108,127,0))</f>
        <v>0</v>
      </c>
      <c r="L2718" s="988"/>
      <c r="M2718" s="989"/>
      <c r="N2718" s="1059"/>
    </row>
    <row r="2719" spans="1:14" s="114" customFormat="1" ht="18.75" customHeight="1">
      <c r="A2719" s="392"/>
      <c r="B2719" s="393" t="s">
        <v>91</v>
      </c>
      <c r="C2719" s="1096" t="str">
        <f>'Result Entry'!$CH$3</f>
        <v>WORK EXP.</v>
      </c>
      <c r="D2719" s="1097"/>
      <c r="E2719" s="1125"/>
      <c r="F2719" s="1115" t="str">
        <f>IF(OR(C2719="",$I2697="NSO"),"",VLOOKUP($A2692,'Result Entry'!$B$9:$EQ$108,134,0))</f>
        <v>0/100</v>
      </c>
      <c r="G2719" s="1125"/>
      <c r="H2719" s="1126" t="str">
        <f>IF(OR(C2719="",$I2697="NSO"),"",VLOOKUP($A2692,'Result Entry'!$B$9:$EQ$108,92,0))</f>
        <v/>
      </c>
      <c r="I2719" s="991" t="s">
        <v>93</v>
      </c>
      <c r="J2719" s="992"/>
      <c r="K2719" s="993">
        <f>'Result Entry'!$U$2</f>
        <v>45070</v>
      </c>
      <c r="L2719" s="994"/>
      <c r="M2719" s="995"/>
      <c r="N2719" s="1059"/>
    </row>
    <row r="2720" spans="1:14" s="114" customFormat="1" ht="18.75" customHeight="1">
      <c r="A2720" s="392"/>
      <c r="B2720" s="393" t="s">
        <v>91</v>
      </c>
      <c r="C2720" s="1096" t="str">
        <f>'Result Entry'!$CP$3</f>
        <v>ART EDU.</v>
      </c>
      <c r="D2720" s="1097"/>
      <c r="E2720" s="1125"/>
      <c r="F2720" s="1115" t="str">
        <f>IF(OR(C2720="",$I2697="NSO"),"",VLOOKUP($A2692,'Result Entry'!$B$9:$EQ$108,138,0))</f>
        <v>0/100</v>
      </c>
      <c r="G2720" s="1125"/>
      <c r="H2720" s="1127" t="str">
        <f>IF(OR(C2720="",$I2697="NSO"),"",VLOOKUP($A2692,'Result Entry'!$B$9:$EQ$108,100,0))</f>
        <v/>
      </c>
      <c r="I2720" s="996"/>
      <c r="J2720" s="997"/>
      <c r="K2720" s="997"/>
      <c r="L2720" s="997"/>
      <c r="M2720" s="998"/>
      <c r="N2720" s="1059"/>
    </row>
    <row r="2721" spans="1:14" s="114" customFormat="1" ht="18.75" customHeight="1">
      <c r="A2721" s="392"/>
      <c r="B2721" s="393"/>
      <c r="C2721" s="1096" t="str">
        <f>'Result Entry'!$CX$3</f>
        <v>H&amp;P. EDU.</v>
      </c>
      <c r="D2721" s="1097"/>
      <c r="E2721" s="1125"/>
      <c r="F2721" s="1115" t="str">
        <f>IF(OR(C2721="",$I2697="NSO"),"",VLOOKUP($A2692,'Result Entry'!$B$9:$EQ$108,142,0))</f>
        <v>0/100</v>
      </c>
      <c r="G2721" s="1125"/>
      <c r="H2721" s="1127" t="str">
        <f>IF(OR(C2721="",$I2697="NSO"),"",VLOOKUP($A2692,'Result Entry'!$B$9:$EQ$108,108,0))</f>
        <v/>
      </c>
      <c r="I2721" s="999"/>
      <c r="J2721" s="1000"/>
      <c r="K2721" s="1000"/>
      <c r="L2721" s="1000"/>
      <c r="M2721" s="1001"/>
      <c r="N2721" s="1059"/>
    </row>
    <row r="2722" spans="1:14" s="114" customFormat="1" ht="23.25" customHeight="1" thickBot="1">
      <c r="A2722" s="392"/>
      <c r="B2722" s="393" t="s">
        <v>91</v>
      </c>
      <c r="C2722" s="1128">
        <f>'Result Entry'!$DF$3</f>
        <v>0</v>
      </c>
      <c r="D2722" s="1129"/>
      <c r="E2722" s="1130"/>
      <c r="F2722" s="1115" t="str">
        <f>IF(OR(C2722="",$I2697="NSO"),"",VLOOKUP($A2692,'Result Entry'!$B$9:$EQ$108,146,0))</f>
        <v>0/0</v>
      </c>
      <c r="G2722" s="1125"/>
      <c r="H2722" s="1131" t="str">
        <f>IF(OR(C2722="",$I2697="NSO"),"",VLOOKUP($A2692,'Result Entry'!$B$9:$EQ$108,116,0))</f>
        <v/>
      </c>
      <c r="I2722" s="1135" t="s">
        <v>86</v>
      </c>
      <c r="J2722" s="1136"/>
      <c r="K2722" s="1137"/>
      <c r="L2722" s="1138"/>
      <c r="M2722" s="1139"/>
      <c r="N2722" s="1059"/>
    </row>
    <row r="2723" spans="1:14" s="114" customFormat="1" ht="23.25" customHeight="1">
      <c r="A2723" s="392"/>
      <c r="B2723" s="393" t="s">
        <v>91</v>
      </c>
      <c r="C2723" s="1005" t="s">
        <v>74</v>
      </c>
      <c r="D2723" s="1006"/>
      <c r="E2723" s="1006"/>
      <c r="F2723" s="1006"/>
      <c r="G2723" s="1006"/>
      <c r="H2723" s="1007"/>
      <c r="I2723" s="1143" t="s">
        <v>184</v>
      </c>
      <c r="J2723" s="1144"/>
      <c r="K2723" s="1140"/>
      <c r="L2723" s="1141"/>
      <c r="M2723" s="1142"/>
      <c r="N2723" s="1059"/>
    </row>
    <row r="2724" spans="1:14" s="114" customFormat="1" ht="23.25" customHeight="1">
      <c r="A2724" s="392"/>
      <c r="B2724" s="393" t="s">
        <v>91</v>
      </c>
      <c r="C2724" s="399" t="s">
        <v>37</v>
      </c>
      <c r="D2724" s="1008" t="s">
        <v>80</v>
      </c>
      <c r="E2724" s="1009"/>
      <c r="F2724" s="1008" t="s">
        <v>81</v>
      </c>
      <c r="G2724" s="1010"/>
      <c r="H2724" s="1011"/>
      <c r="I2724" s="1145" t="s">
        <v>185</v>
      </c>
      <c r="J2724" s="1146"/>
      <c r="K2724" s="1002"/>
      <c r="L2724" s="1003"/>
      <c r="M2724" s="1004"/>
      <c r="N2724" s="1059"/>
    </row>
    <row r="2725" spans="1:14" s="114" customFormat="1" ht="18.75" customHeight="1">
      <c r="A2725" s="392"/>
      <c r="B2725" s="393" t="s">
        <v>91</v>
      </c>
      <c r="C2725" s="1114" t="s">
        <v>75</v>
      </c>
      <c r="D2725" s="1115" t="s">
        <v>164</v>
      </c>
      <c r="E2725" s="1116"/>
      <c r="F2725" s="1115" t="s">
        <v>82</v>
      </c>
      <c r="G2725" s="1117"/>
      <c r="H2725" s="1118"/>
      <c r="I2725" s="971" t="s">
        <v>87</v>
      </c>
      <c r="J2725" s="972"/>
      <c r="K2725" s="972"/>
      <c r="L2725" s="972"/>
      <c r="M2725" s="973"/>
      <c r="N2725" s="1059"/>
    </row>
    <row r="2726" spans="1:14" s="114" customFormat="1" ht="18.75" customHeight="1">
      <c r="A2726" s="392"/>
      <c r="B2726" s="393" t="s">
        <v>91</v>
      </c>
      <c r="C2726" s="1119" t="s">
        <v>76</v>
      </c>
      <c r="D2726" s="1115" t="s">
        <v>165</v>
      </c>
      <c r="E2726" s="1116"/>
      <c r="F2726" s="1115" t="s">
        <v>83</v>
      </c>
      <c r="G2726" s="1117"/>
      <c r="H2726" s="1118"/>
      <c r="I2726" s="974"/>
      <c r="J2726" s="975"/>
      <c r="K2726" s="975"/>
      <c r="L2726" s="975"/>
      <c r="M2726" s="976"/>
      <c r="N2726" s="1059"/>
    </row>
    <row r="2727" spans="1:14" s="114" customFormat="1" ht="18.75" customHeight="1">
      <c r="A2727" s="392"/>
      <c r="B2727" s="393" t="s">
        <v>91</v>
      </c>
      <c r="C2727" s="1119" t="s">
        <v>78</v>
      </c>
      <c r="D2727" s="1115" t="s">
        <v>166</v>
      </c>
      <c r="E2727" s="1116"/>
      <c r="F2727" s="1115" t="s">
        <v>84</v>
      </c>
      <c r="G2727" s="1117"/>
      <c r="H2727" s="1118"/>
      <c r="I2727" s="974"/>
      <c r="J2727" s="975"/>
      <c r="K2727" s="975"/>
      <c r="L2727" s="975"/>
      <c r="M2727" s="976"/>
      <c r="N2727" s="1059"/>
    </row>
    <row r="2728" spans="1:14" s="114" customFormat="1" ht="18.75" customHeight="1">
      <c r="A2728" s="392"/>
      <c r="B2728" s="393" t="s">
        <v>91</v>
      </c>
      <c r="C2728" s="1119" t="s">
        <v>77</v>
      </c>
      <c r="D2728" s="1115" t="s">
        <v>167</v>
      </c>
      <c r="E2728" s="1116"/>
      <c r="F2728" s="1115" t="s">
        <v>169</v>
      </c>
      <c r="G2728" s="1117"/>
      <c r="H2728" s="1118"/>
      <c r="I2728" s="977"/>
      <c r="J2728" s="978"/>
      <c r="K2728" s="978"/>
      <c r="L2728" s="978"/>
      <c r="M2728" s="979"/>
      <c r="N2728" s="1059"/>
    </row>
    <row r="2729" spans="1:14" s="114" customFormat="1" ht="18.75" customHeight="1" thickBot="1">
      <c r="A2729" s="392"/>
      <c r="B2729" s="400" t="s">
        <v>91</v>
      </c>
      <c r="C2729" s="1120" t="s">
        <v>79</v>
      </c>
      <c r="D2729" s="1121" t="s">
        <v>168</v>
      </c>
      <c r="E2729" s="1122"/>
      <c r="F2729" s="1121" t="s">
        <v>85</v>
      </c>
      <c r="G2729" s="1123"/>
      <c r="H2729" s="1124"/>
      <c r="I2729" s="1132" t="s">
        <v>118</v>
      </c>
      <c r="J2729" s="1133"/>
      <c r="K2729" s="1133"/>
      <c r="L2729" s="1133"/>
      <c r="M2729" s="1134"/>
      <c r="N2729" s="1059"/>
    </row>
    <row r="2730" spans="1:14" s="114" customFormat="1" ht="11.25" customHeight="1" thickBot="1">
      <c r="A2730" s="980"/>
      <c r="B2730" s="980"/>
      <c r="C2730" s="980"/>
      <c r="D2730" s="980"/>
      <c r="E2730" s="980"/>
      <c r="F2730" s="980"/>
      <c r="G2730" s="980"/>
      <c r="H2730" s="980"/>
      <c r="I2730" s="980"/>
      <c r="J2730" s="980"/>
      <c r="K2730" s="980"/>
      <c r="L2730" s="980"/>
      <c r="M2730" s="980"/>
      <c r="N2730" s="1059"/>
    </row>
    <row r="2731" spans="1:14" s="391" customFormat="1" ht="25.5" customHeight="1" thickBot="1">
      <c r="A2731" s="403">
        <f>A2692+1</f>
        <v>71</v>
      </c>
      <c r="B2731" s="1056" t="str">
        <f>B2692</f>
        <v>Department Of Sanskrit Education, Rajasthan</v>
      </c>
      <c r="C2731" s="1057"/>
      <c r="D2731" s="1057"/>
      <c r="E2731" s="1057"/>
      <c r="F2731" s="1057"/>
      <c r="G2731" s="1057"/>
      <c r="H2731" s="1057"/>
      <c r="I2731" s="1057"/>
      <c r="J2731" s="1057"/>
      <c r="K2731" s="1057"/>
      <c r="L2731" s="1057"/>
      <c r="M2731" s="1058"/>
      <c r="N2731" s="1059"/>
    </row>
    <row r="2732" spans="1:14" ht="60" customHeight="1">
      <c r="A2732" s="15"/>
      <c r="B2732" s="1060">
        <f>IF(I2736&gt;0,CONCATENATE(C2736,I2736),0)</f>
        <v>0</v>
      </c>
      <c r="C2732" s="1062"/>
      <c r="D2732" s="1064" t="str">
        <f>Master!$E$8</f>
        <v>Govt.Sr.Sec.Sch. Raimalwada</v>
      </c>
      <c r="E2732" s="1065"/>
      <c r="F2732" s="1065"/>
      <c r="G2732" s="1065"/>
      <c r="H2732" s="1065"/>
      <c r="I2732" s="1065"/>
      <c r="J2732" s="1065"/>
      <c r="K2732" s="1065"/>
      <c r="L2732" s="1065"/>
      <c r="M2732" s="1066"/>
      <c r="N2732" s="1059"/>
    </row>
    <row r="2733" spans="1:14" ht="35.25" customHeight="1" thickBot="1">
      <c r="A2733" s="15"/>
      <c r="B2733" s="1061"/>
      <c r="C2733" s="1063"/>
      <c r="D2733" s="1067" t="str">
        <f>Master!$E$11</f>
        <v>P.S.-Bapini (Jodhpur)</v>
      </c>
      <c r="E2733" s="1067"/>
      <c r="F2733" s="1067"/>
      <c r="G2733" s="1067"/>
      <c r="H2733" s="1067"/>
      <c r="I2733" s="1067"/>
      <c r="J2733" s="1067"/>
      <c r="K2733" s="1067"/>
      <c r="L2733" s="1067"/>
      <c r="M2733" s="1068"/>
      <c r="N2733" s="1059"/>
    </row>
    <row r="2734" spans="1:14" ht="31.5" customHeight="1">
      <c r="A2734" s="15"/>
      <c r="B2734" s="402"/>
      <c r="C2734" s="1069" t="s">
        <v>60</v>
      </c>
      <c r="D2734" s="1070"/>
      <c r="E2734" s="1070"/>
      <c r="F2734" s="1070"/>
      <c r="G2734" s="1070"/>
      <c r="H2734" s="1070"/>
      <c r="I2734" s="1071"/>
      <c r="J2734" s="1072" t="s">
        <v>88</v>
      </c>
      <c r="K2734" s="1072"/>
      <c r="L2734" s="1073">
        <f>Master!$E$14</f>
        <v>810000000</v>
      </c>
      <c r="M2734" s="1074"/>
      <c r="N2734" s="1059"/>
    </row>
    <row r="2735" spans="1:14" ht="18" customHeight="1" thickBot="1">
      <c r="A2735" s="15"/>
      <c r="B2735" s="188"/>
      <c r="C2735" s="1069"/>
      <c r="D2735" s="1070"/>
      <c r="E2735" s="1070"/>
      <c r="F2735" s="1070"/>
      <c r="G2735" s="1070"/>
      <c r="H2735" s="1070"/>
      <c r="I2735" s="1071"/>
      <c r="J2735" s="1075" t="s">
        <v>61</v>
      </c>
      <c r="K2735" s="1076"/>
      <c r="L2735" s="1079" t="str">
        <f>Master!$E$6</f>
        <v>2022-23</v>
      </c>
      <c r="M2735" s="1080"/>
      <c r="N2735" s="1059"/>
    </row>
    <row r="2736" spans="1:14" ht="20.25" customHeight="1" thickBot="1">
      <c r="A2736" s="15"/>
      <c r="B2736" s="188"/>
      <c r="C2736" s="1160" t="s">
        <v>119</v>
      </c>
      <c r="D2736" s="1161"/>
      <c r="E2736" s="1161"/>
      <c r="F2736" s="1161"/>
      <c r="G2736" s="1161"/>
      <c r="H2736" s="1161"/>
      <c r="I2736" s="1162">
        <f>VLOOKUP($A2731,'Result Entry'!$B$9:$F$108,5,0)</f>
        <v>0</v>
      </c>
      <c r="J2736" s="1077"/>
      <c r="K2736" s="1078"/>
      <c r="L2736" s="1081"/>
      <c r="M2736" s="1082"/>
      <c r="N2736" s="1059"/>
    </row>
    <row r="2737" spans="1:14" s="114" customFormat="1" ht="19.5" customHeight="1">
      <c r="A2737" s="392"/>
      <c r="B2737" s="393" t="s">
        <v>91</v>
      </c>
      <c r="C2737" s="1090" t="s">
        <v>21</v>
      </c>
      <c r="D2737" s="1091"/>
      <c r="E2737" s="1091"/>
      <c r="F2737" s="1092"/>
      <c r="G2737" s="1093" t="s">
        <v>1</v>
      </c>
      <c r="H2737" s="1094">
        <f>VLOOKUP($A2731,'Result Entry'!$B$9:$EQ$108,3,0)</f>
        <v>0</v>
      </c>
      <c r="I2737" s="1094"/>
      <c r="J2737" s="1094"/>
      <c r="K2737" s="1094"/>
      <c r="L2737" s="1094"/>
      <c r="M2737" s="1095"/>
      <c r="N2737" s="1059"/>
    </row>
    <row r="2738" spans="1:14" s="114" customFormat="1" ht="19.5" customHeight="1">
      <c r="A2738" s="392"/>
      <c r="B2738" s="393" t="s">
        <v>91</v>
      </c>
      <c r="C2738" s="1096" t="s">
        <v>23</v>
      </c>
      <c r="D2738" s="1097"/>
      <c r="E2738" s="1097"/>
      <c r="F2738" s="1098"/>
      <c r="G2738" s="1099" t="s">
        <v>1</v>
      </c>
      <c r="H2738" s="1100">
        <f>VLOOKUP($A2731,'Result Entry'!$B$9:$EQ$108,6,0)</f>
        <v>0</v>
      </c>
      <c r="I2738" s="1100"/>
      <c r="J2738" s="1100"/>
      <c r="K2738" s="1100"/>
      <c r="L2738" s="1100"/>
      <c r="M2738" s="1101"/>
      <c r="N2738" s="1059"/>
    </row>
    <row r="2739" spans="1:14" s="114" customFormat="1" ht="19.5" customHeight="1">
      <c r="A2739" s="392"/>
      <c r="B2739" s="393" t="s">
        <v>91</v>
      </c>
      <c r="C2739" s="1096" t="s">
        <v>24</v>
      </c>
      <c r="D2739" s="1097"/>
      <c r="E2739" s="1097"/>
      <c r="F2739" s="1098"/>
      <c r="G2739" s="1099" t="s">
        <v>1</v>
      </c>
      <c r="H2739" s="1100">
        <f>VLOOKUP($A2731,'Result Entry'!$B$9:$EQ$108,7,0)</f>
        <v>0</v>
      </c>
      <c r="I2739" s="1100"/>
      <c r="J2739" s="1100"/>
      <c r="K2739" s="1100"/>
      <c r="L2739" s="1100"/>
      <c r="M2739" s="1101"/>
      <c r="N2739" s="1059"/>
    </row>
    <row r="2740" spans="1:14" s="114" customFormat="1" ht="19.5" customHeight="1">
      <c r="A2740" s="392"/>
      <c r="B2740" s="393" t="s">
        <v>91</v>
      </c>
      <c r="C2740" s="1096" t="s">
        <v>62</v>
      </c>
      <c r="D2740" s="1097"/>
      <c r="E2740" s="1097"/>
      <c r="F2740" s="1098"/>
      <c r="G2740" s="1099" t="s">
        <v>1</v>
      </c>
      <c r="H2740" s="1100">
        <f>VLOOKUP($A2731,'Result Entry'!$B$9:$EQ$108,8,0)</f>
        <v>0</v>
      </c>
      <c r="I2740" s="1100"/>
      <c r="J2740" s="1100"/>
      <c r="K2740" s="1100"/>
      <c r="L2740" s="1100"/>
      <c r="M2740" s="1101"/>
      <c r="N2740" s="1059"/>
    </row>
    <row r="2741" spans="1:14" s="114" customFormat="1" ht="19.5" customHeight="1">
      <c r="A2741" s="392"/>
      <c r="B2741" s="393" t="s">
        <v>91</v>
      </c>
      <c r="C2741" s="1096" t="s">
        <v>63</v>
      </c>
      <c r="D2741" s="1097"/>
      <c r="E2741" s="1097"/>
      <c r="F2741" s="1098"/>
      <c r="G2741" s="1099" t="s">
        <v>1</v>
      </c>
      <c r="H2741" s="1102" t="str">
        <f>CONCATENATE('Result Entry'!$F$4,'Result Entry'!$I$4)</f>
        <v>2(A)</v>
      </c>
      <c r="I2741" s="1100"/>
      <c r="J2741" s="1100"/>
      <c r="K2741" s="1100"/>
      <c r="L2741" s="1100"/>
      <c r="M2741" s="1101"/>
      <c r="N2741" s="1059"/>
    </row>
    <row r="2742" spans="1:14" s="114" customFormat="1" ht="19.5" customHeight="1" thickBot="1">
      <c r="A2742" s="392"/>
      <c r="B2742" s="393" t="s">
        <v>91</v>
      </c>
      <c r="C2742" s="1103" t="s">
        <v>26</v>
      </c>
      <c r="D2742" s="1104"/>
      <c r="E2742" s="1104"/>
      <c r="F2742" s="1105"/>
      <c r="G2742" s="1106" t="s">
        <v>1</v>
      </c>
      <c r="H2742" s="1107">
        <f>VLOOKUP($A2731,'Result Entry'!$B$9:$EQ$108,9,0)</f>
        <v>0</v>
      </c>
      <c r="I2742" s="1107"/>
      <c r="J2742" s="1107"/>
      <c r="K2742" s="1107"/>
      <c r="L2742" s="1107"/>
      <c r="M2742" s="1108"/>
      <c r="N2742" s="1059"/>
    </row>
    <row r="2743" spans="1:14" s="114" customFormat="1" ht="37.5" customHeight="1">
      <c r="A2743" s="392"/>
      <c r="B2743" s="394" t="s">
        <v>91</v>
      </c>
      <c r="C2743" s="1005" t="s">
        <v>64</v>
      </c>
      <c r="D2743" s="1038"/>
      <c r="E2743" s="498" t="str">
        <f>'Result Entry'!$K$6</f>
        <v>First Test</v>
      </c>
      <c r="F2743" s="499" t="str">
        <f>'Result Entry'!$L$6</f>
        <v>Second Test</v>
      </c>
      <c r="G2743" s="499" t="str">
        <f>'Result Entry'!$M$6</f>
        <v>Third Test</v>
      </c>
      <c r="H2743" s="1083" t="s">
        <v>65</v>
      </c>
      <c r="I2743" s="1085" t="s">
        <v>183</v>
      </c>
      <c r="J2743" s="493" t="s">
        <v>32</v>
      </c>
      <c r="K2743" s="1039" t="s">
        <v>112</v>
      </c>
      <c r="L2743" s="1040"/>
      <c r="M2743" s="1084" t="s">
        <v>113</v>
      </c>
      <c r="N2743" s="1059"/>
    </row>
    <row r="2744" spans="1:14" s="114" customFormat="1" ht="22.5" customHeight="1" thickBot="1">
      <c r="A2744" s="392"/>
      <c r="B2744" s="394" t="s">
        <v>91</v>
      </c>
      <c r="C2744" s="1041" t="s">
        <v>66</v>
      </c>
      <c r="D2744" s="1042"/>
      <c r="E2744" s="504">
        <f>'Result Entry'!$K$7</f>
        <v>10</v>
      </c>
      <c r="F2744" s="505">
        <f>'Result Entry'!$L$7</f>
        <v>10</v>
      </c>
      <c r="G2744" s="545">
        <f>'Result Entry'!$M$7</f>
        <v>10</v>
      </c>
      <c r="H2744" s="506">
        <f>'Result Entry'!$R$7</f>
        <v>70</v>
      </c>
      <c r="I2744" s="507">
        <f>SUM(E2744:H2744)</f>
        <v>100</v>
      </c>
      <c r="J2744" s="508">
        <f>'Result Entry'!$V$7</f>
        <v>100</v>
      </c>
      <c r="K2744" s="1043">
        <f>I2744+J2744</f>
        <v>200</v>
      </c>
      <c r="L2744" s="1044"/>
      <c r="M2744" s="1086" t="s">
        <v>36</v>
      </c>
      <c r="N2744" s="1059"/>
    </row>
    <row r="2745" spans="1:14" s="114" customFormat="1" ht="22.5" customHeight="1">
      <c r="A2745" s="392"/>
      <c r="B2745" s="394" t="s">
        <v>91</v>
      </c>
      <c r="C2745" s="1045" t="str">
        <f>'Result Entry'!$K$3</f>
        <v>Hindi</v>
      </c>
      <c r="D2745" s="1046"/>
      <c r="E2745" s="500">
        <f>IF(OR(C2745="",$I2736="NSO"),"",VLOOKUP($A2731,'Result Entry'!$B$9:$EQ$108,10,0))</f>
        <v>0</v>
      </c>
      <c r="F2745" s="501">
        <f>IF(OR(C2745="",$I2736="NSO"),"",VLOOKUP($A2731,'Result Entry'!$B$9:$EQ$108,11,0))</f>
        <v>0</v>
      </c>
      <c r="G2745" s="544">
        <f>IF(OR(C2745="",$I2736="NSO"),"",VLOOKUP($A2731,'Result Entry'!$B$9:$EQ$108,12,0))</f>
        <v>0</v>
      </c>
      <c r="H2745" s="494">
        <f>IF(OR(C2745="",$I2736="NSO"),"",VLOOKUP($A2731,'Result Entry'!$B$9:$EQ$108,17,0))</f>
        <v>0</v>
      </c>
      <c r="I2745" s="395">
        <f t="shared" ref="I2745:I2749" si="210">SUM(E2745:H2745)</f>
        <v>0</v>
      </c>
      <c r="J2745" s="495">
        <f>IF(OR(C2745="",$I2736="NSO"),"",VLOOKUP($A2731,'Result Entry'!$B$9:$EQ$108,21,0))</f>
        <v>0</v>
      </c>
      <c r="K2745" s="1047">
        <f>SUM(I2745,J2745)</f>
        <v>0</v>
      </c>
      <c r="L2745" s="1048"/>
      <c r="M2745" s="396" t="str">
        <f>IF(OR(C2745="",$I2736="NSO"),"",VLOOKUP($A2731,'Result Entry'!$B$9:$EQ$108,24,0))</f>
        <v/>
      </c>
      <c r="N2745" s="1059"/>
    </row>
    <row r="2746" spans="1:14" s="114" customFormat="1" ht="22.5" customHeight="1">
      <c r="A2746" s="392"/>
      <c r="B2746" s="394" t="s">
        <v>91</v>
      </c>
      <c r="C2746" s="990" t="str">
        <f>'Result Entry'!$Z$3</f>
        <v>Mathematics</v>
      </c>
      <c r="D2746" s="1049"/>
      <c r="E2746" s="502">
        <f>IF(OR(C2746="",$I2736="NSO"),"",VLOOKUP($A2731,'Result Entry'!$B$9:$EQ$108,25,0))</f>
        <v>0</v>
      </c>
      <c r="F2746" s="503">
        <f>IF(OR(C2746="",$I2736="NSO"),"",VLOOKUP($A2731,'Result Entry'!$B$9:$EQ$108,26,0))</f>
        <v>0</v>
      </c>
      <c r="G2746" s="542">
        <f>IF(OR(C2746="",$I2736="NSO"),"",VLOOKUP($A2731,'Result Entry'!$B$9:$EQ$108,27,0))</f>
        <v>0</v>
      </c>
      <c r="H2746" s="494">
        <f>IF(OR(C2746="",$I2736="NSO"),"",VLOOKUP($A2731,'Result Entry'!$B$9:$EQ$108,32,0))</f>
        <v>0</v>
      </c>
      <c r="I2746" s="395">
        <f t="shared" si="210"/>
        <v>0</v>
      </c>
      <c r="J2746" s="495">
        <f>IF(OR(C2746="",$I2736="NSO"),"",VLOOKUP($A2731,'Result Entry'!$B$9:$EQ$108,36,0))</f>
        <v>0</v>
      </c>
      <c r="K2746" s="1050">
        <f t="shared" ref="K2746:K2751" si="211">SUM(I2746,J2746)</f>
        <v>0</v>
      </c>
      <c r="L2746" s="1051"/>
      <c r="M2746" s="396" t="str">
        <f>IF(OR(C2746="",$I2736="NSO"),"",VLOOKUP($A2731,'Result Entry'!$B$9:$EQ$108,39,0))</f>
        <v/>
      </c>
      <c r="N2746" s="1059"/>
    </row>
    <row r="2747" spans="1:14" s="114" customFormat="1" ht="22.5" customHeight="1" thickBot="1">
      <c r="A2747" s="392"/>
      <c r="B2747" s="394" t="s">
        <v>91</v>
      </c>
      <c r="C2747" s="1052" t="str">
        <f>'Result Entry'!$BD$3</f>
        <v>Env. Study</v>
      </c>
      <c r="D2747" s="1053"/>
      <c r="E2747" s="509">
        <f>IF(OR(C2747="",$I2736="NSO"),"",VLOOKUP($A2731,'Result Entry'!$B$9:$EQ$108,55,0))</f>
        <v>0</v>
      </c>
      <c r="F2747" s="510">
        <f>IF(OR(C2747="",$I2736="NSO"),"",VLOOKUP($A2731,'Result Entry'!$B$9:$EQ$108,56,0))</f>
        <v>0</v>
      </c>
      <c r="G2747" s="511">
        <f>IF(OR(C2747="",$I2736="NSO"),"",VLOOKUP($A2731,'Result Entry'!$B$9:$EQ$108,57,0))</f>
        <v>0</v>
      </c>
      <c r="H2747" s="512">
        <f>IF(OR(C2745="",$I2736="NSO"),"",VLOOKUP($A2731,'Result Entry'!$B$9:$EQ$108,62,0))</f>
        <v>0</v>
      </c>
      <c r="I2747" s="513">
        <f t="shared" si="210"/>
        <v>0</v>
      </c>
      <c r="J2747" s="514">
        <f>IF(OR(C2746="",$I2736="NSO"),"",VLOOKUP($A2731,'Result Entry'!$B$9:$EQ$108,66,0))</f>
        <v>0</v>
      </c>
      <c r="K2747" s="1054">
        <f t="shared" si="211"/>
        <v>0</v>
      </c>
      <c r="L2747" s="1055"/>
      <c r="M2747" s="515" t="str">
        <f>IF(OR(C2746="",$I2736="NSO"),"",VLOOKUP($A2731,'Result Entry'!$B$9:$EQ$108,69,0))</f>
        <v/>
      </c>
      <c r="N2747" s="1059"/>
    </row>
    <row r="2748" spans="1:14" s="114" customFormat="1" ht="22.5" customHeight="1">
      <c r="A2748" s="392"/>
      <c r="B2748" s="394" t="s">
        <v>91</v>
      </c>
      <c r="C2748" s="1016" t="s">
        <v>66</v>
      </c>
      <c r="D2748" s="1017"/>
      <c r="E2748" s="519">
        <f>'Result Entry'!$AO$7</f>
        <v>5</v>
      </c>
      <c r="F2748" s="520">
        <f>'Result Entry'!$AP$7</f>
        <v>5</v>
      </c>
      <c r="G2748" s="541">
        <f>'Result Entry'!$AQ$7</f>
        <v>5</v>
      </c>
      <c r="H2748" s="521">
        <f>'Result Entry'!$AV$7</f>
        <v>35</v>
      </c>
      <c r="I2748" s="522">
        <f t="shared" si="210"/>
        <v>50</v>
      </c>
      <c r="J2748" s="523">
        <f>'Result Entry'!$AZ$7</f>
        <v>50</v>
      </c>
      <c r="K2748" s="1018">
        <f t="shared" si="211"/>
        <v>100</v>
      </c>
      <c r="L2748" s="1019"/>
      <c r="M2748" s="1087" t="s">
        <v>36</v>
      </c>
      <c r="N2748" s="1059"/>
    </row>
    <row r="2749" spans="1:14" s="114" customFormat="1" ht="22.5" customHeight="1" thickBot="1">
      <c r="A2749" s="392"/>
      <c r="B2749" s="394" t="s">
        <v>91</v>
      </c>
      <c r="C2749" s="1012" t="str">
        <f>'Result Entry'!$AO$3</f>
        <v>English</v>
      </c>
      <c r="D2749" s="1013"/>
      <c r="E2749" s="517">
        <f>IF(OR(C2749="",$I2736="NSO"),"",VLOOKUP($A2731,'Result Entry'!$B$9:$EQ$108,40,0))</f>
        <v>0</v>
      </c>
      <c r="F2749" s="518">
        <f>IF(OR(C2749="",$I2736="NSO"),"",VLOOKUP($A2731,'Result Entry'!$B$9:$EQ$108,41,0))</f>
        <v>0</v>
      </c>
      <c r="G2749" s="546">
        <f>IF(OR(C2749="",$I2736="NSO"),"",VLOOKUP($A2731,'Result Entry'!$B$9:$EQ$108,42,0))</f>
        <v>0</v>
      </c>
      <c r="H2749" s="401">
        <f>IF(OR(C2749="",$I2736="NSO"),"",VLOOKUP($A2731,'Result Entry'!$B$9:$EQ$108,47,0))</f>
        <v>0</v>
      </c>
      <c r="I2749" s="496">
        <f t="shared" si="210"/>
        <v>0</v>
      </c>
      <c r="J2749" s="497">
        <f>IF(OR(C2749="",$I2736="NSO"),"",VLOOKUP($A2731,'Result Entry'!$B$9:$EQ$108,51,0))</f>
        <v>0</v>
      </c>
      <c r="K2749" s="1014">
        <f t="shared" si="211"/>
        <v>0</v>
      </c>
      <c r="L2749" s="1015"/>
      <c r="M2749" s="516" t="str">
        <f>IF(OR(C2749="",$I2736="NSO"),"",VLOOKUP($A2731,'Result Entry'!$B$9:$EQ$108,54,0))</f>
        <v/>
      </c>
      <c r="N2749" s="1059"/>
    </row>
    <row r="2750" spans="1:14" s="114" customFormat="1" ht="22.5" customHeight="1">
      <c r="A2750" s="392"/>
      <c r="B2750" s="394" t="s">
        <v>91</v>
      </c>
      <c r="C2750" s="1016" t="s">
        <v>66</v>
      </c>
      <c r="D2750" s="1017"/>
      <c r="E2750" s="519">
        <f>'Result Entry'!$BS$7</f>
        <v>10</v>
      </c>
      <c r="F2750" s="520">
        <f>'Result Entry'!$BT$7</f>
        <v>10</v>
      </c>
      <c r="G2750" s="541">
        <f>'Result Entry'!$BU$7</f>
        <v>10</v>
      </c>
      <c r="H2750" s="521">
        <f>'Result Entry'!$BZ$7</f>
        <v>70</v>
      </c>
      <c r="I2750" s="522">
        <f>SUM(E2750:H2750)</f>
        <v>100</v>
      </c>
      <c r="J2750" s="523">
        <f>'Result Entry'!$CD$7</f>
        <v>100</v>
      </c>
      <c r="K2750" s="1018">
        <f t="shared" si="211"/>
        <v>200</v>
      </c>
      <c r="L2750" s="1019"/>
      <c r="M2750" s="1087" t="s">
        <v>36</v>
      </c>
      <c r="N2750" s="1059"/>
    </row>
    <row r="2751" spans="1:14" s="114" customFormat="1" ht="22.5" customHeight="1" thickBot="1">
      <c r="A2751" s="392"/>
      <c r="B2751" s="394" t="s">
        <v>91</v>
      </c>
      <c r="C2751" s="1012" t="str">
        <f>'Result Entry'!$BS$3</f>
        <v>Sanskrit/Urdu</v>
      </c>
      <c r="D2751" s="1013"/>
      <c r="E2751" s="517">
        <f>IF(OR(C2751="",$I2736="NSO"),"",VLOOKUP($A2731,'Result Entry'!$B$9:$EQ$108,70,0))</f>
        <v>0</v>
      </c>
      <c r="F2751" s="518">
        <f>IF(OR(C2751="",$I2736="NSO"),"",VLOOKUP($A2731,'Result Entry'!$B$9:$EQ$108,71,0))</f>
        <v>0</v>
      </c>
      <c r="G2751" s="546">
        <f>IF(OR(C2751="",$I2736="NSO"),"",VLOOKUP($A2731,'Result Entry'!$B$9:$EQ$108,72,0))</f>
        <v>0</v>
      </c>
      <c r="H2751" s="401">
        <f>IF(OR(C2751="",$I2736="NSO"),"",VLOOKUP($A2731,'Result Entry'!$B$9:$EQ$108,77,0))</f>
        <v>0</v>
      </c>
      <c r="I2751" s="496">
        <f t="shared" ref="I2751" si="212">SUM(E2751:H2751)</f>
        <v>0</v>
      </c>
      <c r="J2751" s="497">
        <f>IF(OR(C2751="",$I2736="NSO"),"",VLOOKUP($A2731,'Result Entry'!$B$9:$EQ$108,81,0))</f>
        <v>0</v>
      </c>
      <c r="K2751" s="1014">
        <f t="shared" si="211"/>
        <v>0</v>
      </c>
      <c r="L2751" s="1015"/>
      <c r="M2751" s="516" t="str">
        <f>IF(OR(C2751="",$I2736="NSO"),"",VLOOKUP($A2731,'Result Entry'!$B$9:$EQ$108,84,0))</f>
        <v/>
      </c>
      <c r="N2751" s="1059"/>
    </row>
    <row r="2752" spans="1:14" s="114" customFormat="1" ht="14.25" customHeight="1" thickBot="1">
      <c r="A2752" s="392"/>
      <c r="B2752" s="394" t="s">
        <v>91</v>
      </c>
      <c r="C2752" s="1020"/>
      <c r="D2752" s="1021"/>
      <c r="E2752" s="1021"/>
      <c r="F2752" s="1021"/>
      <c r="G2752" s="1021"/>
      <c r="H2752" s="1021"/>
      <c r="I2752" s="1021"/>
      <c r="J2752" s="1021"/>
      <c r="K2752" s="1021"/>
      <c r="L2752" s="1021"/>
      <c r="M2752" s="1022"/>
      <c r="N2752" s="1059"/>
    </row>
    <row r="2753" spans="1:14" s="114" customFormat="1" ht="39" customHeight="1">
      <c r="A2753" s="392"/>
      <c r="B2753" s="394" t="s">
        <v>91</v>
      </c>
      <c r="C2753" s="1023" t="s">
        <v>114</v>
      </c>
      <c r="D2753" s="1024"/>
      <c r="E2753" s="1025"/>
      <c r="F2753" s="1029" t="s">
        <v>115</v>
      </c>
      <c r="G2753" s="1029"/>
      <c r="H2753" s="1030" t="s">
        <v>116</v>
      </c>
      <c r="I2753" s="1031"/>
      <c r="J2753" s="397" t="s">
        <v>51</v>
      </c>
      <c r="K2753" s="524" t="s">
        <v>117</v>
      </c>
      <c r="L2753" s="543" t="s">
        <v>49</v>
      </c>
      <c r="M2753" s="1089" t="s">
        <v>53</v>
      </c>
      <c r="N2753" s="1059"/>
    </row>
    <row r="2754" spans="1:14" s="114" customFormat="1" ht="18.75" customHeight="1" thickBot="1">
      <c r="A2754" s="392"/>
      <c r="B2754" s="394" t="s">
        <v>91</v>
      </c>
      <c r="C2754" s="1026"/>
      <c r="D2754" s="1027"/>
      <c r="E2754" s="1028"/>
      <c r="F2754" s="1109">
        <f>IF(OR($I2736="",$I2736="NSO"),"",VLOOKUP($A2731,'Result Entry'!$B$9:$EQ$108,120,0))</f>
        <v>900</v>
      </c>
      <c r="G2754" s="1110"/>
      <c r="H2754" s="1109">
        <f>IF(OR($I2736="",$I2736="NSO"),"",VLOOKUP($A2731,'Result Entry'!$B$9:$EQ$108,121,0))</f>
        <v>0</v>
      </c>
      <c r="I2754" s="1110"/>
      <c r="J2754" s="1111">
        <f>IF(OR($I2736="",$I2736="NSO"),"",VLOOKUP($A2731,'Result Entry'!$B$9:$EQ$108,122,0))</f>
        <v>0</v>
      </c>
      <c r="K2754" s="1112" t="str">
        <f>IF(OR($I2736="",$I2736="NSO"),"",VLOOKUP($A2731,'Result Entry'!$B$9:$EQ$108,123,0))</f>
        <v/>
      </c>
      <c r="L2754" s="1088" t="str">
        <f>IF(OR($I2736="",$I2736="NSO"),"",VLOOKUP($A2731,'Result Entry'!$B$9:$EQ$108,124,0))</f>
        <v/>
      </c>
      <c r="M2754" s="1113" t="str">
        <f>IF(OR($I2736="",$I2736="NSO"),"",VLOOKUP($A2731,'Result Entry'!$B$9:$EQ$108,126,0))</f>
        <v/>
      </c>
      <c r="N2754" s="1059"/>
    </row>
    <row r="2755" spans="1:14" s="114" customFormat="1" ht="18.75" customHeight="1" thickBot="1">
      <c r="A2755" s="392"/>
      <c r="B2755" s="393" t="s">
        <v>91</v>
      </c>
      <c r="C2755" s="1032"/>
      <c r="D2755" s="1033"/>
      <c r="E2755" s="1033"/>
      <c r="F2755" s="1033"/>
      <c r="G2755" s="1033"/>
      <c r="H2755" s="1034"/>
      <c r="I2755" s="1150" t="s">
        <v>71</v>
      </c>
      <c r="J2755" s="1151"/>
      <c r="K2755" s="1152">
        <f>IF(OR($I2736="",$I2736="NSO"),"",VLOOKUP($A2731,'Result Entry'!$B$9:$EQ$108,117,0))</f>
        <v>0</v>
      </c>
      <c r="L2755" s="1153" t="s">
        <v>90</v>
      </c>
      <c r="M2755" s="1154"/>
      <c r="N2755" s="1059"/>
    </row>
    <row r="2756" spans="1:14" s="114" customFormat="1" ht="18.75" customHeight="1" thickBot="1">
      <c r="A2756" s="392"/>
      <c r="B2756" s="393" t="s">
        <v>91</v>
      </c>
      <c r="C2756" s="1035" t="s">
        <v>70</v>
      </c>
      <c r="D2756" s="1036"/>
      <c r="E2756" s="1036"/>
      <c r="F2756" s="1036"/>
      <c r="G2756" s="1036"/>
      <c r="H2756" s="1037"/>
      <c r="I2756" s="1155" t="s">
        <v>72</v>
      </c>
      <c r="J2756" s="1156"/>
      <c r="K2756" s="1157">
        <f>IF(OR($I2736="",$I2736="NSO"),"",VLOOKUP($A2731,'Result Entry'!$B$9:$EQ$108,118,0))</f>
        <v>0</v>
      </c>
      <c r="L2756" s="1158" t="str">
        <f>IF(OR($I2736="",$I2736="NSO"),"",VLOOKUP($A2731,'Result Entry'!$B$9:$EQ$108,119,0))</f>
        <v/>
      </c>
      <c r="M2756" s="1159"/>
      <c r="N2756" s="1059"/>
    </row>
    <row r="2757" spans="1:14" s="114" customFormat="1" ht="18.75" customHeight="1" thickBot="1">
      <c r="A2757" s="392"/>
      <c r="B2757" s="393" t="s">
        <v>91</v>
      </c>
      <c r="C2757" s="981" t="s">
        <v>64</v>
      </c>
      <c r="D2757" s="982"/>
      <c r="E2757" s="983"/>
      <c r="F2757" s="984" t="s">
        <v>67</v>
      </c>
      <c r="G2757" s="985"/>
      <c r="H2757" s="398" t="s">
        <v>57</v>
      </c>
      <c r="I2757" s="986" t="s">
        <v>73</v>
      </c>
      <c r="J2757" s="987"/>
      <c r="K2757" s="988">
        <f>IF(OR($I2736="",$I2736="NSO"),"",VLOOKUP($A2731,'Result Entry'!$B$9:$EQ$108,127,0))</f>
        <v>0</v>
      </c>
      <c r="L2757" s="988"/>
      <c r="M2757" s="989"/>
      <c r="N2757" s="1059"/>
    </row>
    <row r="2758" spans="1:14" s="114" customFormat="1" ht="18.75" customHeight="1">
      <c r="A2758" s="392"/>
      <c r="B2758" s="393" t="s">
        <v>91</v>
      </c>
      <c r="C2758" s="1096" t="str">
        <f>'Result Entry'!$CH$3</f>
        <v>WORK EXP.</v>
      </c>
      <c r="D2758" s="1097"/>
      <c r="E2758" s="1125"/>
      <c r="F2758" s="1115" t="str">
        <f>IF(OR(C2758="",$I2736="NSO"),"",VLOOKUP($A2731,'Result Entry'!$B$9:$EQ$108,134,0))</f>
        <v>0/100</v>
      </c>
      <c r="G2758" s="1125"/>
      <c r="H2758" s="1126" t="str">
        <f>IF(OR(C2758="",$I2736="NSO"),"",VLOOKUP($A2731,'Result Entry'!$B$9:$EQ$108,92,0))</f>
        <v/>
      </c>
      <c r="I2758" s="991" t="s">
        <v>93</v>
      </c>
      <c r="J2758" s="992"/>
      <c r="K2758" s="993">
        <f>'Result Entry'!$U$2</f>
        <v>45070</v>
      </c>
      <c r="L2758" s="994"/>
      <c r="M2758" s="995"/>
      <c r="N2758" s="1059"/>
    </row>
    <row r="2759" spans="1:14" s="114" customFormat="1" ht="18.75" customHeight="1">
      <c r="A2759" s="392"/>
      <c r="B2759" s="393" t="s">
        <v>91</v>
      </c>
      <c r="C2759" s="1096" t="str">
        <f>'Result Entry'!$CP$3</f>
        <v>ART EDU.</v>
      </c>
      <c r="D2759" s="1097"/>
      <c r="E2759" s="1125"/>
      <c r="F2759" s="1115" t="str">
        <f>IF(OR(C2759="",$I2736="NSO"),"",VLOOKUP($A2731,'Result Entry'!$B$9:$EQ$108,138,0))</f>
        <v>0/100</v>
      </c>
      <c r="G2759" s="1125"/>
      <c r="H2759" s="1127" t="str">
        <f>IF(OR(C2759="",$I2736="NSO"),"",VLOOKUP($A2731,'Result Entry'!$B$9:$EQ$108,100,0))</f>
        <v/>
      </c>
      <c r="I2759" s="996"/>
      <c r="J2759" s="997"/>
      <c r="K2759" s="997"/>
      <c r="L2759" s="997"/>
      <c r="M2759" s="998"/>
      <c r="N2759" s="1059"/>
    </row>
    <row r="2760" spans="1:14" s="114" customFormat="1" ht="18.75" customHeight="1">
      <c r="A2760" s="392"/>
      <c r="B2760" s="393"/>
      <c r="C2760" s="1096" t="str">
        <f>'Result Entry'!$CX$3</f>
        <v>H&amp;P. EDU.</v>
      </c>
      <c r="D2760" s="1097"/>
      <c r="E2760" s="1125"/>
      <c r="F2760" s="1115" t="str">
        <f>IF(OR(C2760="",$I2736="NSO"),"",VLOOKUP($A2731,'Result Entry'!$B$9:$EQ$108,142,0))</f>
        <v>0/100</v>
      </c>
      <c r="G2760" s="1125"/>
      <c r="H2760" s="1127" t="str">
        <f>IF(OR(C2760="",$I2736="NSO"),"",VLOOKUP($A2731,'Result Entry'!$B$9:$EQ$108,108,0))</f>
        <v/>
      </c>
      <c r="I2760" s="999"/>
      <c r="J2760" s="1000"/>
      <c r="K2760" s="1000"/>
      <c r="L2760" s="1000"/>
      <c r="M2760" s="1001"/>
      <c r="N2760" s="1059"/>
    </row>
    <row r="2761" spans="1:14" s="114" customFormat="1" ht="23.25" customHeight="1" thickBot="1">
      <c r="A2761" s="392"/>
      <c r="B2761" s="393" t="s">
        <v>91</v>
      </c>
      <c r="C2761" s="1128">
        <f>'Result Entry'!$DF$3</f>
        <v>0</v>
      </c>
      <c r="D2761" s="1129"/>
      <c r="E2761" s="1130"/>
      <c r="F2761" s="1115" t="str">
        <f>IF(OR(C2761="",$I2736="NSO"),"",VLOOKUP($A2731,'Result Entry'!$B$9:$EQ$108,146,0))</f>
        <v>0/0</v>
      </c>
      <c r="G2761" s="1125"/>
      <c r="H2761" s="1131" t="str">
        <f>IF(OR(C2761="",$I2736="NSO"),"",VLOOKUP($A2731,'Result Entry'!$B$9:$EQ$108,116,0))</f>
        <v/>
      </c>
      <c r="I2761" s="1135" t="s">
        <v>86</v>
      </c>
      <c r="J2761" s="1136"/>
      <c r="K2761" s="1137"/>
      <c r="L2761" s="1138"/>
      <c r="M2761" s="1139"/>
      <c r="N2761" s="1059"/>
    </row>
    <row r="2762" spans="1:14" s="114" customFormat="1" ht="23.25" customHeight="1">
      <c r="A2762" s="392"/>
      <c r="B2762" s="393" t="s">
        <v>91</v>
      </c>
      <c r="C2762" s="1005" t="s">
        <v>74</v>
      </c>
      <c r="D2762" s="1006"/>
      <c r="E2762" s="1006"/>
      <c r="F2762" s="1006"/>
      <c r="G2762" s="1006"/>
      <c r="H2762" s="1007"/>
      <c r="I2762" s="1143" t="s">
        <v>184</v>
      </c>
      <c r="J2762" s="1144"/>
      <c r="K2762" s="1140"/>
      <c r="L2762" s="1141"/>
      <c r="M2762" s="1142"/>
      <c r="N2762" s="1059"/>
    </row>
    <row r="2763" spans="1:14" s="114" customFormat="1" ht="23.25" customHeight="1">
      <c r="A2763" s="392"/>
      <c r="B2763" s="393" t="s">
        <v>91</v>
      </c>
      <c r="C2763" s="399" t="s">
        <v>37</v>
      </c>
      <c r="D2763" s="1008" t="s">
        <v>80</v>
      </c>
      <c r="E2763" s="1009"/>
      <c r="F2763" s="1008" t="s">
        <v>81</v>
      </c>
      <c r="G2763" s="1010"/>
      <c r="H2763" s="1011"/>
      <c r="I2763" s="1145" t="s">
        <v>185</v>
      </c>
      <c r="J2763" s="1146"/>
      <c r="K2763" s="1002"/>
      <c r="L2763" s="1003"/>
      <c r="M2763" s="1004"/>
      <c r="N2763" s="1059"/>
    </row>
    <row r="2764" spans="1:14" s="114" customFormat="1" ht="18.75" customHeight="1">
      <c r="A2764" s="392"/>
      <c r="B2764" s="393" t="s">
        <v>91</v>
      </c>
      <c r="C2764" s="1114" t="s">
        <v>75</v>
      </c>
      <c r="D2764" s="1115" t="s">
        <v>164</v>
      </c>
      <c r="E2764" s="1116"/>
      <c r="F2764" s="1115" t="s">
        <v>82</v>
      </c>
      <c r="G2764" s="1117"/>
      <c r="H2764" s="1118"/>
      <c r="I2764" s="971" t="s">
        <v>87</v>
      </c>
      <c r="J2764" s="972"/>
      <c r="K2764" s="972"/>
      <c r="L2764" s="972"/>
      <c r="M2764" s="973"/>
      <c r="N2764" s="1059"/>
    </row>
    <row r="2765" spans="1:14" s="114" customFormat="1" ht="18.75" customHeight="1">
      <c r="A2765" s="392"/>
      <c r="B2765" s="393" t="s">
        <v>91</v>
      </c>
      <c r="C2765" s="1119" t="s">
        <v>76</v>
      </c>
      <c r="D2765" s="1115" t="s">
        <v>165</v>
      </c>
      <c r="E2765" s="1116"/>
      <c r="F2765" s="1115" t="s">
        <v>83</v>
      </c>
      <c r="G2765" s="1117"/>
      <c r="H2765" s="1118"/>
      <c r="I2765" s="974"/>
      <c r="J2765" s="975"/>
      <c r="K2765" s="975"/>
      <c r="L2765" s="975"/>
      <c r="M2765" s="976"/>
      <c r="N2765" s="1059"/>
    </row>
    <row r="2766" spans="1:14" s="114" customFormat="1" ht="18.75" customHeight="1">
      <c r="A2766" s="392"/>
      <c r="B2766" s="393" t="s">
        <v>91</v>
      </c>
      <c r="C2766" s="1119" t="s">
        <v>78</v>
      </c>
      <c r="D2766" s="1115" t="s">
        <v>166</v>
      </c>
      <c r="E2766" s="1116"/>
      <c r="F2766" s="1115" t="s">
        <v>84</v>
      </c>
      <c r="G2766" s="1117"/>
      <c r="H2766" s="1118"/>
      <c r="I2766" s="974"/>
      <c r="J2766" s="975"/>
      <c r="K2766" s="975"/>
      <c r="L2766" s="975"/>
      <c r="M2766" s="976"/>
      <c r="N2766" s="1059"/>
    </row>
    <row r="2767" spans="1:14" s="114" customFormat="1" ht="18.75" customHeight="1">
      <c r="A2767" s="392"/>
      <c r="B2767" s="393" t="s">
        <v>91</v>
      </c>
      <c r="C2767" s="1119" t="s">
        <v>77</v>
      </c>
      <c r="D2767" s="1115" t="s">
        <v>167</v>
      </c>
      <c r="E2767" s="1116"/>
      <c r="F2767" s="1115" t="s">
        <v>169</v>
      </c>
      <c r="G2767" s="1117"/>
      <c r="H2767" s="1118"/>
      <c r="I2767" s="977"/>
      <c r="J2767" s="978"/>
      <c r="K2767" s="978"/>
      <c r="L2767" s="978"/>
      <c r="M2767" s="979"/>
      <c r="N2767" s="1059"/>
    </row>
    <row r="2768" spans="1:14" s="114" customFormat="1" ht="18.75" customHeight="1" thickBot="1">
      <c r="A2768" s="392"/>
      <c r="B2768" s="400" t="s">
        <v>91</v>
      </c>
      <c r="C2768" s="1120" t="s">
        <v>79</v>
      </c>
      <c r="D2768" s="1121" t="s">
        <v>168</v>
      </c>
      <c r="E2768" s="1122"/>
      <c r="F2768" s="1121" t="s">
        <v>85</v>
      </c>
      <c r="G2768" s="1123"/>
      <c r="H2768" s="1124"/>
      <c r="I2768" s="1132" t="s">
        <v>118</v>
      </c>
      <c r="J2768" s="1133"/>
      <c r="K2768" s="1133"/>
      <c r="L2768" s="1133"/>
      <c r="M2768" s="1134"/>
      <c r="N2768" s="1059"/>
    </row>
    <row r="2769" spans="1:14" s="114" customFormat="1" ht="11.25" customHeight="1" thickBot="1">
      <c r="A2769" s="980"/>
      <c r="B2769" s="980"/>
      <c r="C2769" s="980"/>
      <c r="D2769" s="980"/>
      <c r="E2769" s="980"/>
      <c r="F2769" s="980"/>
      <c r="G2769" s="980"/>
      <c r="H2769" s="980"/>
      <c r="I2769" s="980"/>
      <c r="J2769" s="980"/>
      <c r="K2769" s="980"/>
      <c r="L2769" s="980"/>
      <c r="M2769" s="980"/>
      <c r="N2769" s="1059"/>
    </row>
    <row r="2770" spans="1:14" s="391" customFormat="1" ht="25.5" customHeight="1" thickBot="1">
      <c r="A2770" s="403">
        <f>A2731+1</f>
        <v>72</v>
      </c>
      <c r="B2770" s="1056" t="str">
        <f>B2731</f>
        <v>Department Of Sanskrit Education, Rajasthan</v>
      </c>
      <c r="C2770" s="1057"/>
      <c r="D2770" s="1057"/>
      <c r="E2770" s="1057"/>
      <c r="F2770" s="1057"/>
      <c r="G2770" s="1057"/>
      <c r="H2770" s="1057"/>
      <c r="I2770" s="1057"/>
      <c r="J2770" s="1057"/>
      <c r="K2770" s="1057"/>
      <c r="L2770" s="1057"/>
      <c r="M2770" s="1058"/>
      <c r="N2770" s="1059"/>
    </row>
    <row r="2771" spans="1:14" ht="60" customHeight="1">
      <c r="A2771" s="15"/>
      <c r="B2771" s="1060">
        <f>IF(I2775&gt;0,CONCATENATE(C2775,I2775),0)</f>
        <v>0</v>
      </c>
      <c r="C2771" s="1062"/>
      <c r="D2771" s="1064" t="str">
        <f>Master!$E$8</f>
        <v>Govt.Sr.Sec.Sch. Raimalwada</v>
      </c>
      <c r="E2771" s="1065"/>
      <c r="F2771" s="1065"/>
      <c r="G2771" s="1065"/>
      <c r="H2771" s="1065"/>
      <c r="I2771" s="1065"/>
      <c r="J2771" s="1065"/>
      <c r="K2771" s="1065"/>
      <c r="L2771" s="1065"/>
      <c r="M2771" s="1066"/>
      <c r="N2771" s="1059"/>
    </row>
    <row r="2772" spans="1:14" ht="35.25" customHeight="1" thickBot="1">
      <c r="A2772" s="15"/>
      <c r="B2772" s="1061"/>
      <c r="C2772" s="1063"/>
      <c r="D2772" s="1067" t="str">
        <f>Master!$E$11</f>
        <v>P.S.-Bapini (Jodhpur)</v>
      </c>
      <c r="E2772" s="1067"/>
      <c r="F2772" s="1067"/>
      <c r="G2772" s="1067"/>
      <c r="H2772" s="1067"/>
      <c r="I2772" s="1067"/>
      <c r="J2772" s="1067"/>
      <c r="K2772" s="1067"/>
      <c r="L2772" s="1067"/>
      <c r="M2772" s="1068"/>
      <c r="N2772" s="1059"/>
    </row>
    <row r="2773" spans="1:14" ht="31.5" customHeight="1">
      <c r="A2773" s="15"/>
      <c r="B2773" s="402"/>
      <c r="C2773" s="1069" t="s">
        <v>60</v>
      </c>
      <c r="D2773" s="1070"/>
      <c r="E2773" s="1070"/>
      <c r="F2773" s="1070"/>
      <c r="G2773" s="1070"/>
      <c r="H2773" s="1070"/>
      <c r="I2773" s="1071"/>
      <c r="J2773" s="1072" t="s">
        <v>88</v>
      </c>
      <c r="K2773" s="1072"/>
      <c r="L2773" s="1073">
        <f>Master!$E$14</f>
        <v>810000000</v>
      </c>
      <c r="M2773" s="1074"/>
      <c r="N2773" s="1059"/>
    </row>
    <row r="2774" spans="1:14" ht="18" customHeight="1" thickBot="1">
      <c r="A2774" s="15"/>
      <c r="B2774" s="188"/>
      <c r="C2774" s="1069"/>
      <c r="D2774" s="1070"/>
      <c r="E2774" s="1070"/>
      <c r="F2774" s="1070"/>
      <c r="G2774" s="1070"/>
      <c r="H2774" s="1070"/>
      <c r="I2774" s="1071"/>
      <c r="J2774" s="1075" t="s">
        <v>61</v>
      </c>
      <c r="K2774" s="1076"/>
      <c r="L2774" s="1079" t="str">
        <f>Master!$E$6</f>
        <v>2022-23</v>
      </c>
      <c r="M2774" s="1080"/>
      <c r="N2774" s="1059"/>
    </row>
    <row r="2775" spans="1:14" ht="20.25" customHeight="1" thickBot="1">
      <c r="A2775" s="15"/>
      <c r="B2775" s="188"/>
      <c r="C2775" s="1160" t="s">
        <v>119</v>
      </c>
      <c r="D2775" s="1161"/>
      <c r="E2775" s="1161"/>
      <c r="F2775" s="1161"/>
      <c r="G2775" s="1161"/>
      <c r="H2775" s="1161"/>
      <c r="I2775" s="1162">
        <f>VLOOKUP($A2770,'Result Entry'!$B$9:$F$108,5,0)</f>
        <v>0</v>
      </c>
      <c r="J2775" s="1077"/>
      <c r="K2775" s="1078"/>
      <c r="L2775" s="1081"/>
      <c r="M2775" s="1082"/>
      <c r="N2775" s="1059"/>
    </row>
    <row r="2776" spans="1:14" s="114" customFormat="1" ht="19.5" customHeight="1">
      <c r="A2776" s="392"/>
      <c r="B2776" s="393" t="s">
        <v>91</v>
      </c>
      <c r="C2776" s="1090" t="s">
        <v>21</v>
      </c>
      <c r="D2776" s="1091"/>
      <c r="E2776" s="1091"/>
      <c r="F2776" s="1092"/>
      <c r="G2776" s="1093" t="s">
        <v>1</v>
      </c>
      <c r="H2776" s="1094">
        <f>VLOOKUP($A2770,'Result Entry'!$B$9:$EQ$108,3,0)</f>
        <v>0</v>
      </c>
      <c r="I2776" s="1094"/>
      <c r="J2776" s="1094"/>
      <c r="K2776" s="1094"/>
      <c r="L2776" s="1094"/>
      <c r="M2776" s="1095"/>
      <c r="N2776" s="1059"/>
    </row>
    <row r="2777" spans="1:14" s="114" customFormat="1" ht="19.5" customHeight="1">
      <c r="A2777" s="392"/>
      <c r="B2777" s="393" t="s">
        <v>91</v>
      </c>
      <c r="C2777" s="1096" t="s">
        <v>23</v>
      </c>
      <c r="D2777" s="1097"/>
      <c r="E2777" s="1097"/>
      <c r="F2777" s="1098"/>
      <c r="G2777" s="1099" t="s">
        <v>1</v>
      </c>
      <c r="H2777" s="1100">
        <f>VLOOKUP($A2770,'Result Entry'!$B$9:$EQ$108,6,0)</f>
        <v>0</v>
      </c>
      <c r="I2777" s="1100"/>
      <c r="J2777" s="1100"/>
      <c r="K2777" s="1100"/>
      <c r="L2777" s="1100"/>
      <c r="M2777" s="1101"/>
      <c r="N2777" s="1059"/>
    </row>
    <row r="2778" spans="1:14" s="114" customFormat="1" ht="19.5" customHeight="1">
      <c r="A2778" s="392"/>
      <c r="B2778" s="393" t="s">
        <v>91</v>
      </c>
      <c r="C2778" s="1096" t="s">
        <v>24</v>
      </c>
      <c r="D2778" s="1097"/>
      <c r="E2778" s="1097"/>
      <c r="F2778" s="1098"/>
      <c r="G2778" s="1099" t="s">
        <v>1</v>
      </c>
      <c r="H2778" s="1100">
        <f>VLOOKUP($A2770,'Result Entry'!$B$9:$EQ$108,7,0)</f>
        <v>0</v>
      </c>
      <c r="I2778" s="1100"/>
      <c r="J2778" s="1100"/>
      <c r="K2778" s="1100"/>
      <c r="L2778" s="1100"/>
      <c r="M2778" s="1101"/>
      <c r="N2778" s="1059"/>
    </row>
    <row r="2779" spans="1:14" s="114" customFormat="1" ht="19.5" customHeight="1">
      <c r="A2779" s="392"/>
      <c r="B2779" s="393" t="s">
        <v>91</v>
      </c>
      <c r="C2779" s="1096" t="s">
        <v>62</v>
      </c>
      <c r="D2779" s="1097"/>
      <c r="E2779" s="1097"/>
      <c r="F2779" s="1098"/>
      <c r="G2779" s="1099" t="s">
        <v>1</v>
      </c>
      <c r="H2779" s="1100">
        <f>VLOOKUP($A2770,'Result Entry'!$B$9:$EQ$108,8,0)</f>
        <v>0</v>
      </c>
      <c r="I2779" s="1100"/>
      <c r="J2779" s="1100"/>
      <c r="K2779" s="1100"/>
      <c r="L2779" s="1100"/>
      <c r="M2779" s="1101"/>
      <c r="N2779" s="1059"/>
    </row>
    <row r="2780" spans="1:14" s="114" customFormat="1" ht="19.5" customHeight="1">
      <c r="A2780" s="392"/>
      <c r="B2780" s="393" t="s">
        <v>91</v>
      </c>
      <c r="C2780" s="1096" t="s">
        <v>63</v>
      </c>
      <c r="D2780" s="1097"/>
      <c r="E2780" s="1097"/>
      <c r="F2780" s="1098"/>
      <c r="G2780" s="1099" t="s">
        <v>1</v>
      </c>
      <c r="H2780" s="1102" t="str">
        <f>CONCATENATE('Result Entry'!$F$4,'Result Entry'!$I$4)</f>
        <v>2(A)</v>
      </c>
      <c r="I2780" s="1100"/>
      <c r="J2780" s="1100"/>
      <c r="K2780" s="1100"/>
      <c r="L2780" s="1100"/>
      <c r="M2780" s="1101"/>
      <c r="N2780" s="1059"/>
    </row>
    <row r="2781" spans="1:14" s="114" customFormat="1" ht="19.5" customHeight="1" thickBot="1">
      <c r="A2781" s="392"/>
      <c r="B2781" s="393" t="s">
        <v>91</v>
      </c>
      <c r="C2781" s="1103" t="s">
        <v>26</v>
      </c>
      <c r="D2781" s="1104"/>
      <c r="E2781" s="1104"/>
      <c r="F2781" s="1105"/>
      <c r="G2781" s="1106" t="s">
        <v>1</v>
      </c>
      <c r="H2781" s="1107">
        <f>VLOOKUP($A2770,'Result Entry'!$B$9:$EQ$108,9,0)</f>
        <v>0</v>
      </c>
      <c r="I2781" s="1107"/>
      <c r="J2781" s="1107"/>
      <c r="K2781" s="1107"/>
      <c r="L2781" s="1107"/>
      <c r="M2781" s="1108"/>
      <c r="N2781" s="1059"/>
    </row>
    <row r="2782" spans="1:14" s="114" customFormat="1" ht="37.5" customHeight="1">
      <c r="A2782" s="392"/>
      <c r="B2782" s="394" t="s">
        <v>91</v>
      </c>
      <c r="C2782" s="1005" t="s">
        <v>64</v>
      </c>
      <c r="D2782" s="1038"/>
      <c r="E2782" s="498" t="str">
        <f>'Result Entry'!$K$6</f>
        <v>First Test</v>
      </c>
      <c r="F2782" s="499" t="str">
        <f>'Result Entry'!$L$6</f>
        <v>Second Test</v>
      </c>
      <c r="G2782" s="499" t="str">
        <f>'Result Entry'!$M$6</f>
        <v>Third Test</v>
      </c>
      <c r="H2782" s="1083" t="s">
        <v>65</v>
      </c>
      <c r="I2782" s="1085" t="s">
        <v>183</v>
      </c>
      <c r="J2782" s="493" t="s">
        <v>32</v>
      </c>
      <c r="K2782" s="1039" t="s">
        <v>112</v>
      </c>
      <c r="L2782" s="1040"/>
      <c r="M2782" s="1084" t="s">
        <v>113</v>
      </c>
      <c r="N2782" s="1059"/>
    </row>
    <row r="2783" spans="1:14" s="114" customFormat="1" ht="22.5" customHeight="1" thickBot="1">
      <c r="A2783" s="392"/>
      <c r="B2783" s="394" t="s">
        <v>91</v>
      </c>
      <c r="C2783" s="1041" t="s">
        <v>66</v>
      </c>
      <c r="D2783" s="1042"/>
      <c r="E2783" s="504">
        <f>'Result Entry'!$K$7</f>
        <v>10</v>
      </c>
      <c r="F2783" s="505">
        <f>'Result Entry'!$L$7</f>
        <v>10</v>
      </c>
      <c r="G2783" s="545">
        <f>'Result Entry'!$M$7</f>
        <v>10</v>
      </c>
      <c r="H2783" s="506">
        <f>'Result Entry'!$R$7</f>
        <v>70</v>
      </c>
      <c r="I2783" s="507">
        <f>SUM(E2783:H2783)</f>
        <v>100</v>
      </c>
      <c r="J2783" s="508">
        <f>'Result Entry'!$V$7</f>
        <v>100</v>
      </c>
      <c r="K2783" s="1043">
        <f>I2783+J2783</f>
        <v>200</v>
      </c>
      <c r="L2783" s="1044"/>
      <c r="M2783" s="1086" t="s">
        <v>36</v>
      </c>
      <c r="N2783" s="1059"/>
    </row>
    <row r="2784" spans="1:14" s="114" customFormat="1" ht="22.5" customHeight="1">
      <c r="A2784" s="392"/>
      <c r="B2784" s="394" t="s">
        <v>91</v>
      </c>
      <c r="C2784" s="1045" t="str">
        <f>'Result Entry'!$K$3</f>
        <v>Hindi</v>
      </c>
      <c r="D2784" s="1046"/>
      <c r="E2784" s="500">
        <f>IF(OR(C2784="",$I2775="NSO"),"",VLOOKUP($A2770,'Result Entry'!$B$9:$EQ$108,10,0))</f>
        <v>0</v>
      </c>
      <c r="F2784" s="501">
        <f>IF(OR(C2784="",$I2775="NSO"),"",VLOOKUP($A2770,'Result Entry'!$B$9:$EQ$108,11,0))</f>
        <v>0</v>
      </c>
      <c r="G2784" s="544">
        <f>IF(OR(C2784="",$I2775="NSO"),"",VLOOKUP($A2770,'Result Entry'!$B$9:$EQ$108,12,0))</f>
        <v>0</v>
      </c>
      <c r="H2784" s="494">
        <f>IF(OR(C2784="",$I2775="NSO"),"",VLOOKUP($A2770,'Result Entry'!$B$9:$EQ$108,17,0))</f>
        <v>0</v>
      </c>
      <c r="I2784" s="395">
        <f t="shared" ref="I2784:I2788" si="213">SUM(E2784:H2784)</f>
        <v>0</v>
      </c>
      <c r="J2784" s="495">
        <f>IF(OR(C2784="",$I2775="NSO"),"",VLOOKUP($A2770,'Result Entry'!$B$9:$EQ$108,21,0))</f>
        <v>0</v>
      </c>
      <c r="K2784" s="1047">
        <f>SUM(I2784,J2784)</f>
        <v>0</v>
      </c>
      <c r="L2784" s="1048"/>
      <c r="M2784" s="396" t="str">
        <f>IF(OR(C2784="",$I2775="NSO"),"",VLOOKUP($A2770,'Result Entry'!$B$9:$EQ$108,24,0))</f>
        <v/>
      </c>
      <c r="N2784" s="1059"/>
    </row>
    <row r="2785" spans="1:14" s="114" customFormat="1" ht="22.5" customHeight="1">
      <c r="A2785" s="392"/>
      <c r="B2785" s="394" t="s">
        <v>91</v>
      </c>
      <c r="C2785" s="990" t="str">
        <f>'Result Entry'!$Z$3</f>
        <v>Mathematics</v>
      </c>
      <c r="D2785" s="1049"/>
      <c r="E2785" s="502">
        <f>IF(OR(C2785="",$I2775="NSO"),"",VLOOKUP($A2770,'Result Entry'!$B$9:$EQ$108,25,0))</f>
        <v>0</v>
      </c>
      <c r="F2785" s="503">
        <f>IF(OR(C2785="",$I2775="NSO"),"",VLOOKUP($A2770,'Result Entry'!$B$9:$EQ$108,26,0))</f>
        <v>0</v>
      </c>
      <c r="G2785" s="542">
        <f>IF(OR(C2785="",$I2775="NSO"),"",VLOOKUP($A2770,'Result Entry'!$B$9:$EQ$108,27,0))</f>
        <v>0</v>
      </c>
      <c r="H2785" s="494">
        <f>IF(OR(C2785="",$I2775="NSO"),"",VLOOKUP($A2770,'Result Entry'!$B$9:$EQ$108,32,0))</f>
        <v>0</v>
      </c>
      <c r="I2785" s="395">
        <f t="shared" si="213"/>
        <v>0</v>
      </c>
      <c r="J2785" s="495">
        <f>IF(OR(C2785="",$I2775="NSO"),"",VLOOKUP($A2770,'Result Entry'!$B$9:$EQ$108,36,0))</f>
        <v>0</v>
      </c>
      <c r="K2785" s="1050">
        <f t="shared" ref="K2785:K2790" si="214">SUM(I2785,J2785)</f>
        <v>0</v>
      </c>
      <c r="L2785" s="1051"/>
      <c r="M2785" s="396" t="str">
        <f>IF(OR(C2785="",$I2775="NSO"),"",VLOOKUP($A2770,'Result Entry'!$B$9:$EQ$108,39,0))</f>
        <v/>
      </c>
      <c r="N2785" s="1059"/>
    </row>
    <row r="2786" spans="1:14" s="114" customFormat="1" ht="22.5" customHeight="1" thickBot="1">
      <c r="A2786" s="392"/>
      <c r="B2786" s="394" t="s">
        <v>91</v>
      </c>
      <c r="C2786" s="1052" t="str">
        <f>'Result Entry'!$BD$3</f>
        <v>Env. Study</v>
      </c>
      <c r="D2786" s="1053"/>
      <c r="E2786" s="509">
        <f>IF(OR(C2786="",$I2775="NSO"),"",VLOOKUP($A2770,'Result Entry'!$B$9:$EQ$108,55,0))</f>
        <v>0</v>
      </c>
      <c r="F2786" s="510">
        <f>IF(OR(C2786="",$I2775="NSO"),"",VLOOKUP($A2770,'Result Entry'!$B$9:$EQ$108,56,0))</f>
        <v>0</v>
      </c>
      <c r="G2786" s="511">
        <f>IF(OR(C2786="",$I2775="NSO"),"",VLOOKUP($A2770,'Result Entry'!$B$9:$EQ$108,57,0))</f>
        <v>0</v>
      </c>
      <c r="H2786" s="512">
        <f>IF(OR(C2784="",$I2775="NSO"),"",VLOOKUP($A2770,'Result Entry'!$B$9:$EQ$108,62,0))</f>
        <v>0</v>
      </c>
      <c r="I2786" s="513">
        <f t="shared" si="213"/>
        <v>0</v>
      </c>
      <c r="J2786" s="514">
        <f>IF(OR(C2785="",$I2775="NSO"),"",VLOOKUP($A2770,'Result Entry'!$B$9:$EQ$108,66,0))</f>
        <v>0</v>
      </c>
      <c r="K2786" s="1054">
        <f t="shared" si="214"/>
        <v>0</v>
      </c>
      <c r="L2786" s="1055"/>
      <c r="M2786" s="515" t="str">
        <f>IF(OR(C2785="",$I2775="NSO"),"",VLOOKUP($A2770,'Result Entry'!$B$9:$EQ$108,69,0))</f>
        <v/>
      </c>
      <c r="N2786" s="1059"/>
    </row>
    <row r="2787" spans="1:14" s="114" customFormat="1" ht="22.5" customHeight="1">
      <c r="A2787" s="392"/>
      <c r="B2787" s="394" t="s">
        <v>91</v>
      </c>
      <c r="C2787" s="1016" t="s">
        <v>66</v>
      </c>
      <c r="D2787" s="1017"/>
      <c r="E2787" s="519">
        <f>'Result Entry'!$AO$7</f>
        <v>5</v>
      </c>
      <c r="F2787" s="520">
        <f>'Result Entry'!$AP$7</f>
        <v>5</v>
      </c>
      <c r="G2787" s="541">
        <f>'Result Entry'!$AQ$7</f>
        <v>5</v>
      </c>
      <c r="H2787" s="521">
        <f>'Result Entry'!$AV$7</f>
        <v>35</v>
      </c>
      <c r="I2787" s="522">
        <f t="shared" si="213"/>
        <v>50</v>
      </c>
      <c r="J2787" s="523">
        <f>'Result Entry'!$AZ$7</f>
        <v>50</v>
      </c>
      <c r="K2787" s="1018">
        <f t="shared" si="214"/>
        <v>100</v>
      </c>
      <c r="L2787" s="1019"/>
      <c r="M2787" s="1087" t="s">
        <v>36</v>
      </c>
      <c r="N2787" s="1059"/>
    </row>
    <row r="2788" spans="1:14" s="114" customFormat="1" ht="22.5" customHeight="1" thickBot="1">
      <c r="A2788" s="392"/>
      <c r="B2788" s="394" t="s">
        <v>91</v>
      </c>
      <c r="C2788" s="1012" t="str">
        <f>'Result Entry'!$AO$3</f>
        <v>English</v>
      </c>
      <c r="D2788" s="1013"/>
      <c r="E2788" s="517">
        <f>IF(OR(C2788="",$I2775="NSO"),"",VLOOKUP($A2770,'Result Entry'!$B$9:$EQ$108,40,0))</f>
        <v>0</v>
      </c>
      <c r="F2788" s="518">
        <f>IF(OR(C2788="",$I2775="NSO"),"",VLOOKUP($A2770,'Result Entry'!$B$9:$EQ$108,41,0))</f>
        <v>0</v>
      </c>
      <c r="G2788" s="546">
        <f>IF(OR(C2788="",$I2775="NSO"),"",VLOOKUP($A2770,'Result Entry'!$B$9:$EQ$108,42,0))</f>
        <v>0</v>
      </c>
      <c r="H2788" s="401">
        <f>IF(OR(C2788="",$I2775="NSO"),"",VLOOKUP($A2770,'Result Entry'!$B$9:$EQ$108,47,0))</f>
        <v>0</v>
      </c>
      <c r="I2788" s="496">
        <f t="shared" si="213"/>
        <v>0</v>
      </c>
      <c r="J2788" s="497">
        <f>IF(OR(C2788="",$I2775="NSO"),"",VLOOKUP($A2770,'Result Entry'!$B$9:$EQ$108,51,0))</f>
        <v>0</v>
      </c>
      <c r="K2788" s="1014">
        <f t="shared" si="214"/>
        <v>0</v>
      </c>
      <c r="L2788" s="1015"/>
      <c r="M2788" s="516" t="str">
        <f>IF(OR(C2788="",$I2775="NSO"),"",VLOOKUP($A2770,'Result Entry'!$B$9:$EQ$108,54,0))</f>
        <v/>
      </c>
      <c r="N2788" s="1059"/>
    </row>
    <row r="2789" spans="1:14" s="114" customFormat="1" ht="22.5" customHeight="1">
      <c r="A2789" s="392"/>
      <c r="B2789" s="394" t="s">
        <v>91</v>
      </c>
      <c r="C2789" s="1016" t="s">
        <v>66</v>
      </c>
      <c r="D2789" s="1017"/>
      <c r="E2789" s="519">
        <f>'Result Entry'!$BS$7</f>
        <v>10</v>
      </c>
      <c r="F2789" s="520">
        <f>'Result Entry'!$BT$7</f>
        <v>10</v>
      </c>
      <c r="G2789" s="541">
        <f>'Result Entry'!$BU$7</f>
        <v>10</v>
      </c>
      <c r="H2789" s="521">
        <f>'Result Entry'!$BZ$7</f>
        <v>70</v>
      </c>
      <c r="I2789" s="522">
        <f>SUM(E2789:H2789)</f>
        <v>100</v>
      </c>
      <c r="J2789" s="523">
        <f>'Result Entry'!$CD$7</f>
        <v>100</v>
      </c>
      <c r="K2789" s="1018">
        <f t="shared" si="214"/>
        <v>200</v>
      </c>
      <c r="L2789" s="1019"/>
      <c r="M2789" s="1087" t="s">
        <v>36</v>
      </c>
      <c r="N2789" s="1059"/>
    </row>
    <row r="2790" spans="1:14" s="114" customFormat="1" ht="22.5" customHeight="1" thickBot="1">
      <c r="A2790" s="392"/>
      <c r="B2790" s="394" t="s">
        <v>91</v>
      </c>
      <c r="C2790" s="1012" t="str">
        <f>'Result Entry'!$BS$3</f>
        <v>Sanskrit/Urdu</v>
      </c>
      <c r="D2790" s="1013"/>
      <c r="E2790" s="517">
        <f>IF(OR(C2790="",$I2775="NSO"),"",VLOOKUP($A2770,'Result Entry'!$B$9:$EQ$108,70,0))</f>
        <v>0</v>
      </c>
      <c r="F2790" s="518">
        <f>IF(OR(C2790="",$I2775="NSO"),"",VLOOKUP($A2770,'Result Entry'!$B$9:$EQ$108,71,0))</f>
        <v>0</v>
      </c>
      <c r="G2790" s="546">
        <f>IF(OR(C2790="",$I2775="NSO"),"",VLOOKUP($A2770,'Result Entry'!$B$9:$EQ$108,72,0))</f>
        <v>0</v>
      </c>
      <c r="H2790" s="401">
        <f>IF(OR(C2790="",$I2775="NSO"),"",VLOOKUP($A2770,'Result Entry'!$B$9:$EQ$108,77,0))</f>
        <v>0</v>
      </c>
      <c r="I2790" s="496">
        <f t="shared" ref="I2790" si="215">SUM(E2790:H2790)</f>
        <v>0</v>
      </c>
      <c r="J2790" s="497">
        <f>IF(OR(C2790="",$I2775="NSO"),"",VLOOKUP($A2770,'Result Entry'!$B$9:$EQ$108,81,0))</f>
        <v>0</v>
      </c>
      <c r="K2790" s="1014">
        <f t="shared" si="214"/>
        <v>0</v>
      </c>
      <c r="L2790" s="1015"/>
      <c r="M2790" s="516" t="str">
        <f>IF(OR(C2790="",$I2775="NSO"),"",VLOOKUP($A2770,'Result Entry'!$B$9:$EQ$108,84,0))</f>
        <v/>
      </c>
      <c r="N2790" s="1059"/>
    </row>
    <row r="2791" spans="1:14" s="114" customFormat="1" ht="14.25" customHeight="1" thickBot="1">
      <c r="A2791" s="392"/>
      <c r="B2791" s="394" t="s">
        <v>91</v>
      </c>
      <c r="C2791" s="1020"/>
      <c r="D2791" s="1021"/>
      <c r="E2791" s="1021"/>
      <c r="F2791" s="1021"/>
      <c r="G2791" s="1021"/>
      <c r="H2791" s="1021"/>
      <c r="I2791" s="1021"/>
      <c r="J2791" s="1021"/>
      <c r="K2791" s="1021"/>
      <c r="L2791" s="1021"/>
      <c r="M2791" s="1022"/>
      <c r="N2791" s="1059"/>
    </row>
    <row r="2792" spans="1:14" s="114" customFormat="1" ht="39" customHeight="1">
      <c r="A2792" s="392"/>
      <c r="B2792" s="394" t="s">
        <v>91</v>
      </c>
      <c r="C2792" s="1023" t="s">
        <v>114</v>
      </c>
      <c r="D2792" s="1024"/>
      <c r="E2792" s="1025"/>
      <c r="F2792" s="1029" t="s">
        <v>115</v>
      </c>
      <c r="G2792" s="1029"/>
      <c r="H2792" s="1030" t="s">
        <v>116</v>
      </c>
      <c r="I2792" s="1031"/>
      <c r="J2792" s="397" t="s">
        <v>51</v>
      </c>
      <c r="K2792" s="524" t="s">
        <v>117</v>
      </c>
      <c r="L2792" s="543" t="s">
        <v>49</v>
      </c>
      <c r="M2792" s="1089" t="s">
        <v>53</v>
      </c>
      <c r="N2792" s="1059"/>
    </row>
    <row r="2793" spans="1:14" s="114" customFormat="1" ht="18.75" customHeight="1" thickBot="1">
      <c r="A2793" s="392"/>
      <c r="B2793" s="394" t="s">
        <v>91</v>
      </c>
      <c r="C2793" s="1026"/>
      <c r="D2793" s="1027"/>
      <c r="E2793" s="1028"/>
      <c r="F2793" s="1109">
        <f>IF(OR($I2775="",$I2775="NSO"),"",VLOOKUP($A2770,'Result Entry'!$B$9:$EQ$108,120,0))</f>
        <v>900</v>
      </c>
      <c r="G2793" s="1110"/>
      <c r="H2793" s="1109">
        <f>IF(OR($I2775="",$I2775="NSO"),"",VLOOKUP($A2770,'Result Entry'!$B$9:$EQ$108,121,0))</f>
        <v>0</v>
      </c>
      <c r="I2793" s="1110"/>
      <c r="J2793" s="1111">
        <f>IF(OR($I2775="",$I2775="NSO"),"",VLOOKUP($A2770,'Result Entry'!$B$9:$EQ$108,122,0))</f>
        <v>0</v>
      </c>
      <c r="K2793" s="1112" t="str">
        <f>IF(OR($I2775="",$I2775="NSO"),"",VLOOKUP($A2770,'Result Entry'!$B$9:$EQ$108,123,0))</f>
        <v/>
      </c>
      <c r="L2793" s="1088" t="str">
        <f>IF(OR($I2775="",$I2775="NSO"),"",VLOOKUP($A2770,'Result Entry'!$B$9:$EQ$108,124,0))</f>
        <v/>
      </c>
      <c r="M2793" s="1113" t="str">
        <f>IF(OR($I2775="",$I2775="NSO"),"",VLOOKUP($A2770,'Result Entry'!$B$9:$EQ$108,126,0))</f>
        <v/>
      </c>
      <c r="N2793" s="1059"/>
    </row>
    <row r="2794" spans="1:14" s="114" customFormat="1" ht="18.75" customHeight="1" thickBot="1">
      <c r="A2794" s="392"/>
      <c r="B2794" s="393" t="s">
        <v>91</v>
      </c>
      <c r="C2794" s="1032"/>
      <c r="D2794" s="1033"/>
      <c r="E2794" s="1033"/>
      <c r="F2794" s="1033"/>
      <c r="G2794" s="1033"/>
      <c r="H2794" s="1034"/>
      <c r="I2794" s="1150" t="s">
        <v>71</v>
      </c>
      <c r="J2794" s="1151"/>
      <c r="K2794" s="1152">
        <f>IF(OR($I2775="",$I2775="NSO"),"",VLOOKUP($A2770,'Result Entry'!$B$9:$EQ$108,117,0))</f>
        <v>0</v>
      </c>
      <c r="L2794" s="1153" t="s">
        <v>90</v>
      </c>
      <c r="M2794" s="1154"/>
      <c r="N2794" s="1059"/>
    </row>
    <row r="2795" spans="1:14" s="114" customFormat="1" ht="18.75" customHeight="1" thickBot="1">
      <c r="A2795" s="392"/>
      <c r="B2795" s="393" t="s">
        <v>91</v>
      </c>
      <c r="C2795" s="1035" t="s">
        <v>70</v>
      </c>
      <c r="D2795" s="1036"/>
      <c r="E2795" s="1036"/>
      <c r="F2795" s="1036"/>
      <c r="G2795" s="1036"/>
      <c r="H2795" s="1037"/>
      <c r="I2795" s="1155" t="s">
        <v>72</v>
      </c>
      <c r="J2795" s="1156"/>
      <c r="K2795" s="1157">
        <f>IF(OR($I2775="",$I2775="NSO"),"",VLOOKUP($A2770,'Result Entry'!$B$9:$EQ$108,118,0))</f>
        <v>0</v>
      </c>
      <c r="L2795" s="1158" t="str">
        <f>IF(OR($I2775="",$I2775="NSO"),"",VLOOKUP($A2770,'Result Entry'!$B$9:$EQ$108,119,0))</f>
        <v/>
      </c>
      <c r="M2795" s="1159"/>
      <c r="N2795" s="1059"/>
    </row>
    <row r="2796" spans="1:14" s="114" customFormat="1" ht="18.75" customHeight="1" thickBot="1">
      <c r="A2796" s="392"/>
      <c r="B2796" s="393" t="s">
        <v>91</v>
      </c>
      <c r="C2796" s="981" t="s">
        <v>64</v>
      </c>
      <c r="D2796" s="982"/>
      <c r="E2796" s="983"/>
      <c r="F2796" s="984" t="s">
        <v>67</v>
      </c>
      <c r="G2796" s="985"/>
      <c r="H2796" s="398" t="s">
        <v>57</v>
      </c>
      <c r="I2796" s="986" t="s">
        <v>73</v>
      </c>
      <c r="J2796" s="987"/>
      <c r="K2796" s="988">
        <f>IF(OR($I2775="",$I2775="NSO"),"",VLOOKUP($A2770,'Result Entry'!$B$9:$EQ$108,127,0))</f>
        <v>0</v>
      </c>
      <c r="L2796" s="988"/>
      <c r="M2796" s="989"/>
      <c r="N2796" s="1059"/>
    </row>
    <row r="2797" spans="1:14" s="114" customFormat="1" ht="18.75" customHeight="1">
      <c r="A2797" s="392"/>
      <c r="B2797" s="393" t="s">
        <v>91</v>
      </c>
      <c r="C2797" s="1096" t="str">
        <f>'Result Entry'!$CH$3</f>
        <v>WORK EXP.</v>
      </c>
      <c r="D2797" s="1097"/>
      <c r="E2797" s="1125"/>
      <c r="F2797" s="1115" t="str">
        <f>IF(OR(C2797="",$I2775="NSO"),"",VLOOKUP($A2770,'Result Entry'!$B$9:$EQ$108,134,0))</f>
        <v>0/100</v>
      </c>
      <c r="G2797" s="1125"/>
      <c r="H2797" s="1126" t="str">
        <f>IF(OR(C2797="",$I2775="NSO"),"",VLOOKUP($A2770,'Result Entry'!$B$9:$EQ$108,92,0))</f>
        <v/>
      </c>
      <c r="I2797" s="991" t="s">
        <v>93</v>
      </c>
      <c r="J2797" s="992"/>
      <c r="K2797" s="993">
        <f>'Result Entry'!$U$2</f>
        <v>45070</v>
      </c>
      <c r="L2797" s="994"/>
      <c r="M2797" s="995"/>
      <c r="N2797" s="1059"/>
    </row>
    <row r="2798" spans="1:14" s="114" customFormat="1" ht="18.75" customHeight="1">
      <c r="A2798" s="392"/>
      <c r="B2798" s="393" t="s">
        <v>91</v>
      </c>
      <c r="C2798" s="1096" t="str">
        <f>'Result Entry'!$CP$3</f>
        <v>ART EDU.</v>
      </c>
      <c r="D2798" s="1097"/>
      <c r="E2798" s="1125"/>
      <c r="F2798" s="1115" t="str">
        <f>IF(OR(C2798="",$I2775="NSO"),"",VLOOKUP($A2770,'Result Entry'!$B$9:$EQ$108,138,0))</f>
        <v>0/100</v>
      </c>
      <c r="G2798" s="1125"/>
      <c r="H2798" s="1127" t="str">
        <f>IF(OR(C2798="",$I2775="NSO"),"",VLOOKUP($A2770,'Result Entry'!$B$9:$EQ$108,100,0))</f>
        <v/>
      </c>
      <c r="I2798" s="996"/>
      <c r="J2798" s="997"/>
      <c r="K2798" s="997"/>
      <c r="L2798" s="997"/>
      <c r="M2798" s="998"/>
      <c r="N2798" s="1059"/>
    </row>
    <row r="2799" spans="1:14" s="114" customFormat="1" ht="18.75" customHeight="1">
      <c r="A2799" s="392"/>
      <c r="B2799" s="393"/>
      <c r="C2799" s="1096" t="str">
        <f>'Result Entry'!$CX$3</f>
        <v>H&amp;P. EDU.</v>
      </c>
      <c r="D2799" s="1097"/>
      <c r="E2799" s="1125"/>
      <c r="F2799" s="1115" t="str">
        <f>IF(OR(C2799="",$I2775="NSO"),"",VLOOKUP($A2770,'Result Entry'!$B$9:$EQ$108,142,0))</f>
        <v>0/100</v>
      </c>
      <c r="G2799" s="1125"/>
      <c r="H2799" s="1127" t="str">
        <f>IF(OR(C2799="",$I2775="NSO"),"",VLOOKUP($A2770,'Result Entry'!$B$9:$EQ$108,108,0))</f>
        <v/>
      </c>
      <c r="I2799" s="999"/>
      <c r="J2799" s="1000"/>
      <c r="K2799" s="1000"/>
      <c r="L2799" s="1000"/>
      <c r="M2799" s="1001"/>
      <c r="N2799" s="1059"/>
    </row>
    <row r="2800" spans="1:14" s="114" customFormat="1" ht="23.25" customHeight="1" thickBot="1">
      <c r="A2800" s="392"/>
      <c r="B2800" s="393" t="s">
        <v>91</v>
      </c>
      <c r="C2800" s="1128">
        <f>'Result Entry'!$DF$3</f>
        <v>0</v>
      </c>
      <c r="D2800" s="1129"/>
      <c r="E2800" s="1130"/>
      <c r="F2800" s="1115" t="str">
        <f>IF(OR(C2800="",$I2775="NSO"),"",VLOOKUP($A2770,'Result Entry'!$B$9:$EQ$108,146,0))</f>
        <v>0/0</v>
      </c>
      <c r="G2800" s="1125"/>
      <c r="H2800" s="1131" t="str">
        <f>IF(OR(C2800="",$I2775="NSO"),"",VLOOKUP($A2770,'Result Entry'!$B$9:$EQ$108,116,0))</f>
        <v/>
      </c>
      <c r="I2800" s="1135" t="s">
        <v>86</v>
      </c>
      <c r="J2800" s="1136"/>
      <c r="K2800" s="1137"/>
      <c r="L2800" s="1138"/>
      <c r="M2800" s="1139"/>
      <c r="N2800" s="1059"/>
    </row>
    <row r="2801" spans="1:14" s="114" customFormat="1" ht="23.25" customHeight="1">
      <c r="A2801" s="392"/>
      <c r="B2801" s="393" t="s">
        <v>91</v>
      </c>
      <c r="C2801" s="1005" t="s">
        <v>74</v>
      </c>
      <c r="D2801" s="1006"/>
      <c r="E2801" s="1006"/>
      <c r="F2801" s="1006"/>
      <c r="G2801" s="1006"/>
      <c r="H2801" s="1007"/>
      <c r="I2801" s="1143" t="s">
        <v>184</v>
      </c>
      <c r="J2801" s="1144"/>
      <c r="K2801" s="1140"/>
      <c r="L2801" s="1141"/>
      <c r="M2801" s="1142"/>
      <c r="N2801" s="1059"/>
    </row>
    <row r="2802" spans="1:14" s="114" customFormat="1" ht="23.25" customHeight="1">
      <c r="A2802" s="392"/>
      <c r="B2802" s="393" t="s">
        <v>91</v>
      </c>
      <c r="C2802" s="399" t="s">
        <v>37</v>
      </c>
      <c r="D2802" s="1008" t="s">
        <v>80</v>
      </c>
      <c r="E2802" s="1009"/>
      <c r="F2802" s="1008" t="s">
        <v>81</v>
      </c>
      <c r="G2802" s="1010"/>
      <c r="H2802" s="1011"/>
      <c r="I2802" s="1145" t="s">
        <v>185</v>
      </c>
      <c r="J2802" s="1146"/>
      <c r="K2802" s="1002"/>
      <c r="L2802" s="1003"/>
      <c r="M2802" s="1004"/>
      <c r="N2802" s="1059"/>
    </row>
    <row r="2803" spans="1:14" s="114" customFormat="1" ht="18.75" customHeight="1">
      <c r="A2803" s="392"/>
      <c r="B2803" s="393" t="s">
        <v>91</v>
      </c>
      <c r="C2803" s="1114" t="s">
        <v>75</v>
      </c>
      <c r="D2803" s="1115" t="s">
        <v>164</v>
      </c>
      <c r="E2803" s="1116"/>
      <c r="F2803" s="1115" t="s">
        <v>82</v>
      </c>
      <c r="G2803" s="1117"/>
      <c r="H2803" s="1118"/>
      <c r="I2803" s="971" t="s">
        <v>87</v>
      </c>
      <c r="J2803" s="972"/>
      <c r="K2803" s="972"/>
      <c r="L2803" s="972"/>
      <c r="M2803" s="973"/>
      <c r="N2803" s="1059"/>
    </row>
    <row r="2804" spans="1:14" s="114" customFormat="1" ht="18.75" customHeight="1">
      <c r="A2804" s="392"/>
      <c r="B2804" s="393" t="s">
        <v>91</v>
      </c>
      <c r="C2804" s="1119" t="s">
        <v>76</v>
      </c>
      <c r="D2804" s="1115" t="s">
        <v>165</v>
      </c>
      <c r="E2804" s="1116"/>
      <c r="F2804" s="1115" t="s">
        <v>83</v>
      </c>
      <c r="G2804" s="1117"/>
      <c r="H2804" s="1118"/>
      <c r="I2804" s="974"/>
      <c r="J2804" s="975"/>
      <c r="K2804" s="975"/>
      <c r="L2804" s="975"/>
      <c r="M2804" s="976"/>
      <c r="N2804" s="1059"/>
    </row>
    <row r="2805" spans="1:14" s="114" customFormat="1" ht="18.75" customHeight="1">
      <c r="A2805" s="392"/>
      <c r="B2805" s="393" t="s">
        <v>91</v>
      </c>
      <c r="C2805" s="1119" t="s">
        <v>78</v>
      </c>
      <c r="D2805" s="1115" t="s">
        <v>166</v>
      </c>
      <c r="E2805" s="1116"/>
      <c r="F2805" s="1115" t="s">
        <v>84</v>
      </c>
      <c r="G2805" s="1117"/>
      <c r="H2805" s="1118"/>
      <c r="I2805" s="974"/>
      <c r="J2805" s="975"/>
      <c r="K2805" s="975"/>
      <c r="L2805" s="975"/>
      <c r="M2805" s="976"/>
      <c r="N2805" s="1059"/>
    </row>
    <row r="2806" spans="1:14" s="114" customFormat="1" ht="18.75" customHeight="1">
      <c r="A2806" s="392"/>
      <c r="B2806" s="393" t="s">
        <v>91</v>
      </c>
      <c r="C2806" s="1119" t="s">
        <v>77</v>
      </c>
      <c r="D2806" s="1115" t="s">
        <v>167</v>
      </c>
      <c r="E2806" s="1116"/>
      <c r="F2806" s="1115" t="s">
        <v>169</v>
      </c>
      <c r="G2806" s="1117"/>
      <c r="H2806" s="1118"/>
      <c r="I2806" s="977"/>
      <c r="J2806" s="978"/>
      <c r="K2806" s="978"/>
      <c r="L2806" s="978"/>
      <c r="M2806" s="979"/>
      <c r="N2806" s="1059"/>
    </row>
    <row r="2807" spans="1:14" s="114" customFormat="1" ht="18.75" customHeight="1" thickBot="1">
      <c r="A2807" s="392"/>
      <c r="B2807" s="400" t="s">
        <v>91</v>
      </c>
      <c r="C2807" s="1120" t="s">
        <v>79</v>
      </c>
      <c r="D2807" s="1121" t="s">
        <v>168</v>
      </c>
      <c r="E2807" s="1122"/>
      <c r="F2807" s="1121" t="s">
        <v>85</v>
      </c>
      <c r="G2807" s="1123"/>
      <c r="H2807" s="1124"/>
      <c r="I2807" s="1132" t="s">
        <v>118</v>
      </c>
      <c r="J2807" s="1133"/>
      <c r="K2807" s="1133"/>
      <c r="L2807" s="1133"/>
      <c r="M2807" s="1134"/>
      <c r="N2807" s="1059"/>
    </row>
    <row r="2808" spans="1:14" s="114" customFormat="1" ht="11.25" customHeight="1" thickBot="1">
      <c r="A2808" s="980"/>
      <c r="B2808" s="980"/>
      <c r="C2808" s="980"/>
      <c r="D2808" s="980"/>
      <c r="E2808" s="980"/>
      <c r="F2808" s="980"/>
      <c r="G2808" s="980"/>
      <c r="H2808" s="980"/>
      <c r="I2808" s="980"/>
      <c r="J2808" s="980"/>
      <c r="K2808" s="980"/>
      <c r="L2808" s="980"/>
      <c r="M2808" s="980"/>
      <c r="N2808" s="1059"/>
    </row>
    <row r="2809" spans="1:14" s="391" customFormat="1" ht="25.5" customHeight="1" thickBot="1">
      <c r="A2809" s="403">
        <f>A2770+1</f>
        <v>73</v>
      </c>
      <c r="B2809" s="1056" t="str">
        <f>B2770</f>
        <v>Department Of Sanskrit Education, Rajasthan</v>
      </c>
      <c r="C2809" s="1057"/>
      <c r="D2809" s="1057"/>
      <c r="E2809" s="1057"/>
      <c r="F2809" s="1057"/>
      <c r="G2809" s="1057"/>
      <c r="H2809" s="1057"/>
      <c r="I2809" s="1057"/>
      <c r="J2809" s="1057"/>
      <c r="K2809" s="1057"/>
      <c r="L2809" s="1057"/>
      <c r="M2809" s="1058"/>
      <c r="N2809" s="1059"/>
    </row>
    <row r="2810" spans="1:14" ht="60" customHeight="1">
      <c r="A2810" s="15"/>
      <c r="B2810" s="1060">
        <f>IF(I2814&gt;0,CONCATENATE(C2814,I2814),0)</f>
        <v>0</v>
      </c>
      <c r="C2810" s="1062"/>
      <c r="D2810" s="1064" t="str">
        <f>Master!$E$8</f>
        <v>Govt.Sr.Sec.Sch. Raimalwada</v>
      </c>
      <c r="E2810" s="1065"/>
      <c r="F2810" s="1065"/>
      <c r="G2810" s="1065"/>
      <c r="H2810" s="1065"/>
      <c r="I2810" s="1065"/>
      <c r="J2810" s="1065"/>
      <c r="K2810" s="1065"/>
      <c r="L2810" s="1065"/>
      <c r="M2810" s="1066"/>
      <c r="N2810" s="1059"/>
    </row>
    <row r="2811" spans="1:14" ht="35.25" customHeight="1" thickBot="1">
      <c r="A2811" s="15"/>
      <c r="B2811" s="1061"/>
      <c r="C2811" s="1063"/>
      <c r="D2811" s="1067" t="str">
        <f>Master!$E$11</f>
        <v>P.S.-Bapini (Jodhpur)</v>
      </c>
      <c r="E2811" s="1067"/>
      <c r="F2811" s="1067"/>
      <c r="G2811" s="1067"/>
      <c r="H2811" s="1067"/>
      <c r="I2811" s="1067"/>
      <c r="J2811" s="1067"/>
      <c r="K2811" s="1067"/>
      <c r="L2811" s="1067"/>
      <c r="M2811" s="1068"/>
      <c r="N2811" s="1059"/>
    </row>
    <row r="2812" spans="1:14" ht="31.5" customHeight="1">
      <c r="A2812" s="15"/>
      <c r="B2812" s="402"/>
      <c r="C2812" s="1069" t="s">
        <v>60</v>
      </c>
      <c r="D2812" s="1070"/>
      <c r="E2812" s="1070"/>
      <c r="F2812" s="1070"/>
      <c r="G2812" s="1070"/>
      <c r="H2812" s="1070"/>
      <c r="I2812" s="1071"/>
      <c r="J2812" s="1072" t="s">
        <v>88</v>
      </c>
      <c r="K2812" s="1072"/>
      <c r="L2812" s="1073">
        <f>Master!$E$14</f>
        <v>810000000</v>
      </c>
      <c r="M2812" s="1074"/>
      <c r="N2812" s="1059"/>
    </row>
    <row r="2813" spans="1:14" ht="18" customHeight="1" thickBot="1">
      <c r="A2813" s="15"/>
      <c r="B2813" s="188"/>
      <c r="C2813" s="1069"/>
      <c r="D2813" s="1070"/>
      <c r="E2813" s="1070"/>
      <c r="F2813" s="1070"/>
      <c r="G2813" s="1070"/>
      <c r="H2813" s="1070"/>
      <c r="I2813" s="1071"/>
      <c r="J2813" s="1075" t="s">
        <v>61</v>
      </c>
      <c r="K2813" s="1076"/>
      <c r="L2813" s="1079" t="str">
        <f>Master!$E$6</f>
        <v>2022-23</v>
      </c>
      <c r="M2813" s="1080"/>
      <c r="N2813" s="1059"/>
    </row>
    <row r="2814" spans="1:14" ht="20.25" customHeight="1" thickBot="1">
      <c r="A2814" s="15"/>
      <c r="B2814" s="188"/>
      <c r="C2814" s="1160" t="s">
        <v>119</v>
      </c>
      <c r="D2814" s="1161"/>
      <c r="E2814" s="1161"/>
      <c r="F2814" s="1161"/>
      <c r="G2814" s="1161"/>
      <c r="H2814" s="1161"/>
      <c r="I2814" s="1162">
        <f>VLOOKUP($A2809,'Result Entry'!$B$9:$F$108,5,0)</f>
        <v>0</v>
      </c>
      <c r="J2814" s="1077"/>
      <c r="K2814" s="1078"/>
      <c r="L2814" s="1081"/>
      <c r="M2814" s="1082"/>
      <c r="N2814" s="1059"/>
    </row>
    <row r="2815" spans="1:14" s="114" customFormat="1" ht="19.5" customHeight="1">
      <c r="A2815" s="392"/>
      <c r="B2815" s="393" t="s">
        <v>91</v>
      </c>
      <c r="C2815" s="1090" t="s">
        <v>21</v>
      </c>
      <c r="D2815" s="1091"/>
      <c r="E2815" s="1091"/>
      <c r="F2815" s="1092"/>
      <c r="G2815" s="1093" t="s">
        <v>1</v>
      </c>
      <c r="H2815" s="1094">
        <f>VLOOKUP($A2809,'Result Entry'!$B$9:$EQ$108,3,0)</f>
        <v>0</v>
      </c>
      <c r="I2815" s="1094"/>
      <c r="J2815" s="1094"/>
      <c r="K2815" s="1094"/>
      <c r="L2815" s="1094"/>
      <c r="M2815" s="1095"/>
      <c r="N2815" s="1059"/>
    </row>
    <row r="2816" spans="1:14" s="114" customFormat="1" ht="19.5" customHeight="1">
      <c r="A2816" s="392"/>
      <c r="B2816" s="393" t="s">
        <v>91</v>
      </c>
      <c r="C2816" s="1096" t="s">
        <v>23</v>
      </c>
      <c r="D2816" s="1097"/>
      <c r="E2816" s="1097"/>
      <c r="F2816" s="1098"/>
      <c r="G2816" s="1099" t="s">
        <v>1</v>
      </c>
      <c r="H2816" s="1100">
        <f>VLOOKUP($A2809,'Result Entry'!$B$9:$EQ$108,6,0)</f>
        <v>0</v>
      </c>
      <c r="I2816" s="1100"/>
      <c r="J2816" s="1100"/>
      <c r="K2816" s="1100"/>
      <c r="L2816" s="1100"/>
      <c r="M2816" s="1101"/>
      <c r="N2816" s="1059"/>
    </row>
    <row r="2817" spans="1:14" s="114" customFormat="1" ht="19.5" customHeight="1">
      <c r="A2817" s="392"/>
      <c r="B2817" s="393" t="s">
        <v>91</v>
      </c>
      <c r="C2817" s="1096" t="s">
        <v>24</v>
      </c>
      <c r="D2817" s="1097"/>
      <c r="E2817" s="1097"/>
      <c r="F2817" s="1098"/>
      <c r="G2817" s="1099" t="s">
        <v>1</v>
      </c>
      <c r="H2817" s="1100">
        <f>VLOOKUP($A2809,'Result Entry'!$B$9:$EQ$108,7,0)</f>
        <v>0</v>
      </c>
      <c r="I2817" s="1100"/>
      <c r="J2817" s="1100"/>
      <c r="K2817" s="1100"/>
      <c r="L2817" s="1100"/>
      <c r="M2817" s="1101"/>
      <c r="N2817" s="1059"/>
    </row>
    <row r="2818" spans="1:14" s="114" customFormat="1" ht="19.5" customHeight="1">
      <c r="A2818" s="392"/>
      <c r="B2818" s="393" t="s">
        <v>91</v>
      </c>
      <c r="C2818" s="1096" t="s">
        <v>62</v>
      </c>
      <c r="D2818" s="1097"/>
      <c r="E2818" s="1097"/>
      <c r="F2818" s="1098"/>
      <c r="G2818" s="1099" t="s">
        <v>1</v>
      </c>
      <c r="H2818" s="1100">
        <f>VLOOKUP($A2809,'Result Entry'!$B$9:$EQ$108,8,0)</f>
        <v>0</v>
      </c>
      <c r="I2818" s="1100"/>
      <c r="J2818" s="1100"/>
      <c r="K2818" s="1100"/>
      <c r="L2818" s="1100"/>
      <c r="M2818" s="1101"/>
      <c r="N2818" s="1059"/>
    </row>
    <row r="2819" spans="1:14" s="114" customFormat="1" ht="19.5" customHeight="1">
      <c r="A2819" s="392"/>
      <c r="B2819" s="393" t="s">
        <v>91</v>
      </c>
      <c r="C2819" s="1096" t="s">
        <v>63</v>
      </c>
      <c r="D2819" s="1097"/>
      <c r="E2819" s="1097"/>
      <c r="F2819" s="1098"/>
      <c r="G2819" s="1099" t="s">
        <v>1</v>
      </c>
      <c r="H2819" s="1102" t="str">
        <f>CONCATENATE('Result Entry'!$F$4,'Result Entry'!$I$4)</f>
        <v>2(A)</v>
      </c>
      <c r="I2819" s="1100"/>
      <c r="J2819" s="1100"/>
      <c r="K2819" s="1100"/>
      <c r="L2819" s="1100"/>
      <c r="M2819" s="1101"/>
      <c r="N2819" s="1059"/>
    </row>
    <row r="2820" spans="1:14" s="114" customFormat="1" ht="19.5" customHeight="1" thickBot="1">
      <c r="A2820" s="392"/>
      <c r="B2820" s="393" t="s">
        <v>91</v>
      </c>
      <c r="C2820" s="1103" t="s">
        <v>26</v>
      </c>
      <c r="D2820" s="1104"/>
      <c r="E2820" s="1104"/>
      <c r="F2820" s="1105"/>
      <c r="G2820" s="1106" t="s">
        <v>1</v>
      </c>
      <c r="H2820" s="1107">
        <f>VLOOKUP($A2809,'Result Entry'!$B$9:$EQ$108,9,0)</f>
        <v>0</v>
      </c>
      <c r="I2820" s="1107"/>
      <c r="J2820" s="1107"/>
      <c r="K2820" s="1107"/>
      <c r="L2820" s="1107"/>
      <c r="M2820" s="1108"/>
      <c r="N2820" s="1059"/>
    </row>
    <row r="2821" spans="1:14" s="114" customFormat="1" ht="37.5" customHeight="1">
      <c r="A2821" s="392"/>
      <c r="B2821" s="394" t="s">
        <v>91</v>
      </c>
      <c r="C2821" s="1005" t="s">
        <v>64</v>
      </c>
      <c r="D2821" s="1038"/>
      <c r="E2821" s="498" t="str">
        <f>'Result Entry'!$K$6</f>
        <v>First Test</v>
      </c>
      <c r="F2821" s="499" t="str">
        <f>'Result Entry'!$L$6</f>
        <v>Second Test</v>
      </c>
      <c r="G2821" s="499" t="str">
        <f>'Result Entry'!$M$6</f>
        <v>Third Test</v>
      </c>
      <c r="H2821" s="1083" t="s">
        <v>65</v>
      </c>
      <c r="I2821" s="1085" t="s">
        <v>183</v>
      </c>
      <c r="J2821" s="493" t="s">
        <v>32</v>
      </c>
      <c r="K2821" s="1039" t="s">
        <v>112</v>
      </c>
      <c r="L2821" s="1040"/>
      <c r="M2821" s="1084" t="s">
        <v>113</v>
      </c>
      <c r="N2821" s="1059"/>
    </row>
    <row r="2822" spans="1:14" s="114" customFormat="1" ht="22.5" customHeight="1" thickBot="1">
      <c r="A2822" s="392"/>
      <c r="B2822" s="394" t="s">
        <v>91</v>
      </c>
      <c r="C2822" s="1041" t="s">
        <v>66</v>
      </c>
      <c r="D2822" s="1042"/>
      <c r="E2822" s="504">
        <f>'Result Entry'!$K$7</f>
        <v>10</v>
      </c>
      <c r="F2822" s="505">
        <f>'Result Entry'!$L$7</f>
        <v>10</v>
      </c>
      <c r="G2822" s="545">
        <f>'Result Entry'!$M$7</f>
        <v>10</v>
      </c>
      <c r="H2822" s="506">
        <f>'Result Entry'!$R$7</f>
        <v>70</v>
      </c>
      <c r="I2822" s="507">
        <f>SUM(E2822:H2822)</f>
        <v>100</v>
      </c>
      <c r="J2822" s="508">
        <f>'Result Entry'!$V$7</f>
        <v>100</v>
      </c>
      <c r="K2822" s="1043">
        <f>I2822+J2822</f>
        <v>200</v>
      </c>
      <c r="L2822" s="1044"/>
      <c r="M2822" s="1086" t="s">
        <v>36</v>
      </c>
      <c r="N2822" s="1059"/>
    </row>
    <row r="2823" spans="1:14" s="114" customFormat="1" ht="22.5" customHeight="1">
      <c r="A2823" s="392"/>
      <c r="B2823" s="394" t="s">
        <v>91</v>
      </c>
      <c r="C2823" s="1045" t="str">
        <f>'Result Entry'!$K$3</f>
        <v>Hindi</v>
      </c>
      <c r="D2823" s="1046"/>
      <c r="E2823" s="500">
        <f>IF(OR(C2823="",$I2814="NSO"),"",VLOOKUP($A2809,'Result Entry'!$B$9:$EQ$108,10,0))</f>
        <v>0</v>
      </c>
      <c r="F2823" s="501">
        <f>IF(OR(C2823="",$I2814="NSO"),"",VLOOKUP($A2809,'Result Entry'!$B$9:$EQ$108,11,0))</f>
        <v>0</v>
      </c>
      <c r="G2823" s="544">
        <f>IF(OR(C2823="",$I2814="NSO"),"",VLOOKUP($A2809,'Result Entry'!$B$9:$EQ$108,12,0))</f>
        <v>0</v>
      </c>
      <c r="H2823" s="494">
        <f>IF(OR(C2823="",$I2814="NSO"),"",VLOOKUP($A2809,'Result Entry'!$B$9:$EQ$108,17,0))</f>
        <v>0</v>
      </c>
      <c r="I2823" s="395">
        <f t="shared" ref="I2823:I2827" si="216">SUM(E2823:H2823)</f>
        <v>0</v>
      </c>
      <c r="J2823" s="495">
        <f>IF(OR(C2823="",$I2814="NSO"),"",VLOOKUP($A2809,'Result Entry'!$B$9:$EQ$108,21,0))</f>
        <v>0</v>
      </c>
      <c r="K2823" s="1047">
        <f>SUM(I2823,J2823)</f>
        <v>0</v>
      </c>
      <c r="L2823" s="1048"/>
      <c r="M2823" s="396" t="str">
        <f>IF(OR(C2823="",$I2814="NSO"),"",VLOOKUP($A2809,'Result Entry'!$B$9:$EQ$108,24,0))</f>
        <v/>
      </c>
      <c r="N2823" s="1059"/>
    </row>
    <row r="2824" spans="1:14" s="114" customFormat="1" ht="22.5" customHeight="1">
      <c r="A2824" s="392"/>
      <c r="B2824" s="394" t="s">
        <v>91</v>
      </c>
      <c r="C2824" s="990" t="str">
        <f>'Result Entry'!$Z$3</f>
        <v>Mathematics</v>
      </c>
      <c r="D2824" s="1049"/>
      <c r="E2824" s="502">
        <f>IF(OR(C2824="",$I2814="NSO"),"",VLOOKUP($A2809,'Result Entry'!$B$9:$EQ$108,25,0))</f>
        <v>0</v>
      </c>
      <c r="F2824" s="503">
        <f>IF(OR(C2824="",$I2814="NSO"),"",VLOOKUP($A2809,'Result Entry'!$B$9:$EQ$108,26,0))</f>
        <v>0</v>
      </c>
      <c r="G2824" s="542">
        <f>IF(OR(C2824="",$I2814="NSO"),"",VLOOKUP($A2809,'Result Entry'!$B$9:$EQ$108,27,0))</f>
        <v>0</v>
      </c>
      <c r="H2824" s="494">
        <f>IF(OR(C2824="",$I2814="NSO"),"",VLOOKUP($A2809,'Result Entry'!$B$9:$EQ$108,32,0))</f>
        <v>0</v>
      </c>
      <c r="I2824" s="395">
        <f t="shared" si="216"/>
        <v>0</v>
      </c>
      <c r="J2824" s="495">
        <f>IF(OR(C2824="",$I2814="NSO"),"",VLOOKUP($A2809,'Result Entry'!$B$9:$EQ$108,36,0))</f>
        <v>0</v>
      </c>
      <c r="K2824" s="1050">
        <f t="shared" ref="K2824:K2829" si="217">SUM(I2824,J2824)</f>
        <v>0</v>
      </c>
      <c r="L2824" s="1051"/>
      <c r="M2824" s="396" t="str">
        <f>IF(OR(C2824="",$I2814="NSO"),"",VLOOKUP($A2809,'Result Entry'!$B$9:$EQ$108,39,0))</f>
        <v/>
      </c>
      <c r="N2824" s="1059"/>
    </row>
    <row r="2825" spans="1:14" s="114" customFormat="1" ht="22.5" customHeight="1" thickBot="1">
      <c r="A2825" s="392"/>
      <c r="B2825" s="394" t="s">
        <v>91</v>
      </c>
      <c r="C2825" s="1052" t="str">
        <f>'Result Entry'!$BD$3</f>
        <v>Env. Study</v>
      </c>
      <c r="D2825" s="1053"/>
      <c r="E2825" s="509">
        <f>IF(OR(C2825="",$I2814="NSO"),"",VLOOKUP($A2809,'Result Entry'!$B$9:$EQ$108,55,0))</f>
        <v>0</v>
      </c>
      <c r="F2825" s="510">
        <f>IF(OR(C2825="",$I2814="NSO"),"",VLOOKUP($A2809,'Result Entry'!$B$9:$EQ$108,56,0))</f>
        <v>0</v>
      </c>
      <c r="G2825" s="511">
        <f>IF(OR(C2825="",$I2814="NSO"),"",VLOOKUP($A2809,'Result Entry'!$B$9:$EQ$108,57,0))</f>
        <v>0</v>
      </c>
      <c r="H2825" s="512">
        <f>IF(OR(C2823="",$I2814="NSO"),"",VLOOKUP($A2809,'Result Entry'!$B$9:$EQ$108,62,0))</f>
        <v>0</v>
      </c>
      <c r="I2825" s="513">
        <f t="shared" si="216"/>
        <v>0</v>
      </c>
      <c r="J2825" s="514">
        <f>IF(OR(C2824="",$I2814="NSO"),"",VLOOKUP($A2809,'Result Entry'!$B$9:$EQ$108,66,0))</f>
        <v>0</v>
      </c>
      <c r="K2825" s="1054">
        <f t="shared" si="217"/>
        <v>0</v>
      </c>
      <c r="L2825" s="1055"/>
      <c r="M2825" s="515" t="str">
        <f>IF(OR(C2824="",$I2814="NSO"),"",VLOOKUP($A2809,'Result Entry'!$B$9:$EQ$108,69,0))</f>
        <v/>
      </c>
      <c r="N2825" s="1059"/>
    </row>
    <row r="2826" spans="1:14" s="114" customFormat="1" ht="22.5" customHeight="1">
      <c r="A2826" s="392"/>
      <c r="B2826" s="394" t="s">
        <v>91</v>
      </c>
      <c r="C2826" s="1016" t="s">
        <v>66</v>
      </c>
      <c r="D2826" s="1017"/>
      <c r="E2826" s="519">
        <f>'Result Entry'!$AO$7</f>
        <v>5</v>
      </c>
      <c r="F2826" s="520">
        <f>'Result Entry'!$AP$7</f>
        <v>5</v>
      </c>
      <c r="G2826" s="541">
        <f>'Result Entry'!$AQ$7</f>
        <v>5</v>
      </c>
      <c r="H2826" s="521">
        <f>'Result Entry'!$AV$7</f>
        <v>35</v>
      </c>
      <c r="I2826" s="522">
        <f t="shared" si="216"/>
        <v>50</v>
      </c>
      <c r="J2826" s="523">
        <f>'Result Entry'!$AZ$7</f>
        <v>50</v>
      </c>
      <c r="K2826" s="1018">
        <f t="shared" si="217"/>
        <v>100</v>
      </c>
      <c r="L2826" s="1019"/>
      <c r="M2826" s="1087" t="s">
        <v>36</v>
      </c>
      <c r="N2826" s="1059"/>
    </row>
    <row r="2827" spans="1:14" s="114" customFormat="1" ht="22.5" customHeight="1" thickBot="1">
      <c r="A2827" s="392"/>
      <c r="B2827" s="394" t="s">
        <v>91</v>
      </c>
      <c r="C2827" s="1012" t="str">
        <f>'Result Entry'!$AO$3</f>
        <v>English</v>
      </c>
      <c r="D2827" s="1013"/>
      <c r="E2827" s="517">
        <f>IF(OR(C2827="",$I2814="NSO"),"",VLOOKUP($A2809,'Result Entry'!$B$9:$EQ$108,40,0))</f>
        <v>0</v>
      </c>
      <c r="F2827" s="518">
        <f>IF(OR(C2827="",$I2814="NSO"),"",VLOOKUP($A2809,'Result Entry'!$B$9:$EQ$108,41,0))</f>
        <v>0</v>
      </c>
      <c r="G2827" s="546">
        <f>IF(OR(C2827="",$I2814="NSO"),"",VLOOKUP($A2809,'Result Entry'!$B$9:$EQ$108,42,0))</f>
        <v>0</v>
      </c>
      <c r="H2827" s="401">
        <f>IF(OR(C2827="",$I2814="NSO"),"",VLOOKUP($A2809,'Result Entry'!$B$9:$EQ$108,47,0))</f>
        <v>0</v>
      </c>
      <c r="I2827" s="496">
        <f t="shared" si="216"/>
        <v>0</v>
      </c>
      <c r="J2827" s="497">
        <f>IF(OR(C2827="",$I2814="NSO"),"",VLOOKUP($A2809,'Result Entry'!$B$9:$EQ$108,51,0))</f>
        <v>0</v>
      </c>
      <c r="K2827" s="1014">
        <f t="shared" si="217"/>
        <v>0</v>
      </c>
      <c r="L2827" s="1015"/>
      <c r="M2827" s="516" t="str">
        <f>IF(OR(C2827="",$I2814="NSO"),"",VLOOKUP($A2809,'Result Entry'!$B$9:$EQ$108,54,0))</f>
        <v/>
      </c>
      <c r="N2827" s="1059"/>
    </row>
    <row r="2828" spans="1:14" s="114" customFormat="1" ht="22.5" customHeight="1">
      <c r="A2828" s="392"/>
      <c r="B2828" s="394" t="s">
        <v>91</v>
      </c>
      <c r="C2828" s="1016" t="s">
        <v>66</v>
      </c>
      <c r="D2828" s="1017"/>
      <c r="E2828" s="519">
        <f>'Result Entry'!$BS$7</f>
        <v>10</v>
      </c>
      <c r="F2828" s="520">
        <f>'Result Entry'!$BT$7</f>
        <v>10</v>
      </c>
      <c r="G2828" s="541">
        <f>'Result Entry'!$BU$7</f>
        <v>10</v>
      </c>
      <c r="H2828" s="521">
        <f>'Result Entry'!$BZ$7</f>
        <v>70</v>
      </c>
      <c r="I2828" s="522">
        <f>SUM(E2828:H2828)</f>
        <v>100</v>
      </c>
      <c r="J2828" s="523">
        <f>'Result Entry'!$CD$7</f>
        <v>100</v>
      </c>
      <c r="K2828" s="1018">
        <f t="shared" si="217"/>
        <v>200</v>
      </c>
      <c r="L2828" s="1019"/>
      <c r="M2828" s="1087" t="s">
        <v>36</v>
      </c>
      <c r="N2828" s="1059"/>
    </row>
    <row r="2829" spans="1:14" s="114" customFormat="1" ht="22.5" customHeight="1" thickBot="1">
      <c r="A2829" s="392"/>
      <c r="B2829" s="394" t="s">
        <v>91</v>
      </c>
      <c r="C2829" s="1012" t="str">
        <f>'Result Entry'!$BS$3</f>
        <v>Sanskrit/Urdu</v>
      </c>
      <c r="D2829" s="1013"/>
      <c r="E2829" s="517">
        <f>IF(OR(C2829="",$I2814="NSO"),"",VLOOKUP($A2809,'Result Entry'!$B$9:$EQ$108,70,0))</f>
        <v>0</v>
      </c>
      <c r="F2829" s="518">
        <f>IF(OR(C2829="",$I2814="NSO"),"",VLOOKUP($A2809,'Result Entry'!$B$9:$EQ$108,71,0))</f>
        <v>0</v>
      </c>
      <c r="G2829" s="546">
        <f>IF(OR(C2829="",$I2814="NSO"),"",VLOOKUP($A2809,'Result Entry'!$B$9:$EQ$108,72,0))</f>
        <v>0</v>
      </c>
      <c r="H2829" s="401">
        <f>IF(OR(C2829="",$I2814="NSO"),"",VLOOKUP($A2809,'Result Entry'!$B$9:$EQ$108,77,0))</f>
        <v>0</v>
      </c>
      <c r="I2829" s="496">
        <f t="shared" ref="I2829" si="218">SUM(E2829:H2829)</f>
        <v>0</v>
      </c>
      <c r="J2829" s="497">
        <f>IF(OR(C2829="",$I2814="NSO"),"",VLOOKUP($A2809,'Result Entry'!$B$9:$EQ$108,81,0))</f>
        <v>0</v>
      </c>
      <c r="K2829" s="1014">
        <f t="shared" si="217"/>
        <v>0</v>
      </c>
      <c r="L2829" s="1015"/>
      <c r="M2829" s="516" t="str">
        <f>IF(OR(C2829="",$I2814="NSO"),"",VLOOKUP($A2809,'Result Entry'!$B$9:$EQ$108,84,0))</f>
        <v/>
      </c>
      <c r="N2829" s="1059"/>
    </row>
    <row r="2830" spans="1:14" s="114" customFormat="1" ht="14.25" customHeight="1" thickBot="1">
      <c r="A2830" s="392"/>
      <c r="B2830" s="394" t="s">
        <v>91</v>
      </c>
      <c r="C2830" s="1020"/>
      <c r="D2830" s="1021"/>
      <c r="E2830" s="1021"/>
      <c r="F2830" s="1021"/>
      <c r="G2830" s="1021"/>
      <c r="H2830" s="1021"/>
      <c r="I2830" s="1021"/>
      <c r="J2830" s="1021"/>
      <c r="K2830" s="1021"/>
      <c r="L2830" s="1021"/>
      <c r="M2830" s="1022"/>
      <c r="N2830" s="1059"/>
    </row>
    <row r="2831" spans="1:14" s="114" customFormat="1" ht="39" customHeight="1">
      <c r="A2831" s="392"/>
      <c r="B2831" s="394" t="s">
        <v>91</v>
      </c>
      <c r="C2831" s="1023" t="s">
        <v>114</v>
      </c>
      <c r="D2831" s="1024"/>
      <c r="E2831" s="1025"/>
      <c r="F2831" s="1029" t="s">
        <v>115</v>
      </c>
      <c r="G2831" s="1029"/>
      <c r="H2831" s="1030" t="s">
        <v>116</v>
      </c>
      <c r="I2831" s="1031"/>
      <c r="J2831" s="397" t="s">
        <v>51</v>
      </c>
      <c r="K2831" s="524" t="s">
        <v>117</v>
      </c>
      <c r="L2831" s="543" t="s">
        <v>49</v>
      </c>
      <c r="M2831" s="1089" t="s">
        <v>53</v>
      </c>
      <c r="N2831" s="1059"/>
    </row>
    <row r="2832" spans="1:14" s="114" customFormat="1" ht="18.75" customHeight="1" thickBot="1">
      <c r="A2832" s="392"/>
      <c r="B2832" s="394" t="s">
        <v>91</v>
      </c>
      <c r="C2832" s="1026"/>
      <c r="D2832" s="1027"/>
      <c r="E2832" s="1028"/>
      <c r="F2832" s="1109">
        <f>IF(OR($I2814="",$I2814="NSO"),"",VLOOKUP($A2809,'Result Entry'!$B$9:$EQ$108,120,0))</f>
        <v>900</v>
      </c>
      <c r="G2832" s="1110"/>
      <c r="H2832" s="1109">
        <f>IF(OR($I2814="",$I2814="NSO"),"",VLOOKUP($A2809,'Result Entry'!$B$9:$EQ$108,121,0))</f>
        <v>0</v>
      </c>
      <c r="I2832" s="1110"/>
      <c r="J2832" s="1111">
        <f>IF(OR($I2814="",$I2814="NSO"),"",VLOOKUP($A2809,'Result Entry'!$B$9:$EQ$108,122,0))</f>
        <v>0</v>
      </c>
      <c r="K2832" s="1112" t="str">
        <f>IF(OR($I2814="",$I2814="NSO"),"",VLOOKUP($A2809,'Result Entry'!$B$9:$EQ$108,123,0))</f>
        <v/>
      </c>
      <c r="L2832" s="1088" t="str">
        <f>IF(OR($I2814="",$I2814="NSO"),"",VLOOKUP($A2809,'Result Entry'!$B$9:$EQ$108,124,0))</f>
        <v/>
      </c>
      <c r="M2832" s="1113" t="str">
        <f>IF(OR($I2814="",$I2814="NSO"),"",VLOOKUP($A2809,'Result Entry'!$B$9:$EQ$108,126,0))</f>
        <v/>
      </c>
      <c r="N2832" s="1059"/>
    </row>
    <row r="2833" spans="1:14" s="114" customFormat="1" ht="18.75" customHeight="1" thickBot="1">
      <c r="A2833" s="392"/>
      <c r="B2833" s="393" t="s">
        <v>91</v>
      </c>
      <c r="C2833" s="1032"/>
      <c r="D2833" s="1033"/>
      <c r="E2833" s="1033"/>
      <c r="F2833" s="1033"/>
      <c r="G2833" s="1033"/>
      <c r="H2833" s="1034"/>
      <c r="I2833" s="1150" t="s">
        <v>71</v>
      </c>
      <c r="J2833" s="1151"/>
      <c r="K2833" s="1152">
        <f>IF(OR($I2814="",$I2814="NSO"),"",VLOOKUP($A2809,'Result Entry'!$B$9:$EQ$108,117,0))</f>
        <v>0</v>
      </c>
      <c r="L2833" s="1153" t="s">
        <v>90</v>
      </c>
      <c r="M2833" s="1154"/>
      <c r="N2833" s="1059"/>
    </row>
    <row r="2834" spans="1:14" s="114" customFormat="1" ht="18.75" customHeight="1" thickBot="1">
      <c r="A2834" s="392"/>
      <c r="B2834" s="393" t="s">
        <v>91</v>
      </c>
      <c r="C2834" s="1035" t="s">
        <v>70</v>
      </c>
      <c r="D2834" s="1036"/>
      <c r="E2834" s="1036"/>
      <c r="F2834" s="1036"/>
      <c r="G2834" s="1036"/>
      <c r="H2834" s="1037"/>
      <c r="I2834" s="1155" t="s">
        <v>72</v>
      </c>
      <c r="J2834" s="1156"/>
      <c r="K2834" s="1157">
        <f>IF(OR($I2814="",$I2814="NSO"),"",VLOOKUP($A2809,'Result Entry'!$B$9:$EQ$108,118,0))</f>
        <v>0</v>
      </c>
      <c r="L2834" s="1158" t="str">
        <f>IF(OR($I2814="",$I2814="NSO"),"",VLOOKUP($A2809,'Result Entry'!$B$9:$EQ$108,119,0))</f>
        <v/>
      </c>
      <c r="M2834" s="1159"/>
      <c r="N2834" s="1059"/>
    </row>
    <row r="2835" spans="1:14" s="114" customFormat="1" ht="18.75" customHeight="1" thickBot="1">
      <c r="A2835" s="392"/>
      <c r="B2835" s="393" t="s">
        <v>91</v>
      </c>
      <c r="C2835" s="981" t="s">
        <v>64</v>
      </c>
      <c r="D2835" s="982"/>
      <c r="E2835" s="983"/>
      <c r="F2835" s="984" t="s">
        <v>67</v>
      </c>
      <c r="G2835" s="985"/>
      <c r="H2835" s="398" t="s">
        <v>57</v>
      </c>
      <c r="I2835" s="986" t="s">
        <v>73</v>
      </c>
      <c r="J2835" s="987"/>
      <c r="K2835" s="988">
        <f>IF(OR($I2814="",$I2814="NSO"),"",VLOOKUP($A2809,'Result Entry'!$B$9:$EQ$108,127,0))</f>
        <v>0</v>
      </c>
      <c r="L2835" s="988"/>
      <c r="M2835" s="989"/>
      <c r="N2835" s="1059"/>
    </row>
    <row r="2836" spans="1:14" s="114" customFormat="1" ht="18.75" customHeight="1">
      <c r="A2836" s="392"/>
      <c r="B2836" s="393" t="s">
        <v>91</v>
      </c>
      <c r="C2836" s="1096" t="str">
        <f>'Result Entry'!$CH$3</f>
        <v>WORK EXP.</v>
      </c>
      <c r="D2836" s="1097"/>
      <c r="E2836" s="1125"/>
      <c r="F2836" s="1115" t="str">
        <f>IF(OR(C2836="",$I2814="NSO"),"",VLOOKUP($A2809,'Result Entry'!$B$9:$EQ$108,134,0))</f>
        <v>0/100</v>
      </c>
      <c r="G2836" s="1125"/>
      <c r="H2836" s="1126" t="str">
        <f>IF(OR(C2836="",$I2814="NSO"),"",VLOOKUP($A2809,'Result Entry'!$B$9:$EQ$108,92,0))</f>
        <v/>
      </c>
      <c r="I2836" s="991" t="s">
        <v>93</v>
      </c>
      <c r="J2836" s="992"/>
      <c r="K2836" s="993">
        <f>'Result Entry'!$U$2</f>
        <v>45070</v>
      </c>
      <c r="L2836" s="994"/>
      <c r="M2836" s="995"/>
      <c r="N2836" s="1059"/>
    </row>
    <row r="2837" spans="1:14" s="114" customFormat="1" ht="18.75" customHeight="1">
      <c r="A2837" s="392"/>
      <c r="B2837" s="393" t="s">
        <v>91</v>
      </c>
      <c r="C2837" s="1096" t="str">
        <f>'Result Entry'!$CP$3</f>
        <v>ART EDU.</v>
      </c>
      <c r="D2837" s="1097"/>
      <c r="E2837" s="1125"/>
      <c r="F2837" s="1115" t="str">
        <f>IF(OR(C2837="",$I2814="NSO"),"",VLOOKUP($A2809,'Result Entry'!$B$9:$EQ$108,138,0))</f>
        <v>0/100</v>
      </c>
      <c r="G2837" s="1125"/>
      <c r="H2837" s="1127" t="str">
        <f>IF(OR(C2837="",$I2814="NSO"),"",VLOOKUP($A2809,'Result Entry'!$B$9:$EQ$108,100,0))</f>
        <v/>
      </c>
      <c r="I2837" s="996"/>
      <c r="J2837" s="997"/>
      <c r="K2837" s="997"/>
      <c r="L2837" s="997"/>
      <c r="M2837" s="998"/>
      <c r="N2837" s="1059"/>
    </row>
    <row r="2838" spans="1:14" s="114" customFormat="1" ht="18.75" customHeight="1">
      <c r="A2838" s="392"/>
      <c r="B2838" s="393"/>
      <c r="C2838" s="1096" t="str">
        <f>'Result Entry'!$CX$3</f>
        <v>H&amp;P. EDU.</v>
      </c>
      <c r="D2838" s="1097"/>
      <c r="E2838" s="1125"/>
      <c r="F2838" s="1115" t="str">
        <f>IF(OR(C2838="",$I2814="NSO"),"",VLOOKUP($A2809,'Result Entry'!$B$9:$EQ$108,142,0))</f>
        <v>0/100</v>
      </c>
      <c r="G2838" s="1125"/>
      <c r="H2838" s="1127" t="str">
        <f>IF(OR(C2838="",$I2814="NSO"),"",VLOOKUP($A2809,'Result Entry'!$B$9:$EQ$108,108,0))</f>
        <v/>
      </c>
      <c r="I2838" s="999"/>
      <c r="J2838" s="1000"/>
      <c r="K2838" s="1000"/>
      <c r="L2838" s="1000"/>
      <c r="M2838" s="1001"/>
      <c r="N2838" s="1059"/>
    </row>
    <row r="2839" spans="1:14" s="114" customFormat="1" ht="23.25" customHeight="1" thickBot="1">
      <c r="A2839" s="392"/>
      <c r="B2839" s="393" t="s">
        <v>91</v>
      </c>
      <c r="C2839" s="1128">
        <f>'Result Entry'!$DF$3</f>
        <v>0</v>
      </c>
      <c r="D2839" s="1129"/>
      <c r="E2839" s="1130"/>
      <c r="F2839" s="1115" t="str">
        <f>IF(OR(C2839="",$I2814="NSO"),"",VLOOKUP($A2809,'Result Entry'!$B$9:$EQ$108,146,0))</f>
        <v>0/0</v>
      </c>
      <c r="G2839" s="1125"/>
      <c r="H2839" s="1131" t="str">
        <f>IF(OR(C2839="",$I2814="NSO"),"",VLOOKUP($A2809,'Result Entry'!$B$9:$EQ$108,116,0))</f>
        <v/>
      </c>
      <c r="I2839" s="1135" t="s">
        <v>86</v>
      </c>
      <c r="J2839" s="1136"/>
      <c r="K2839" s="1137"/>
      <c r="L2839" s="1138"/>
      <c r="M2839" s="1139"/>
      <c r="N2839" s="1059"/>
    </row>
    <row r="2840" spans="1:14" s="114" customFormat="1" ht="23.25" customHeight="1">
      <c r="A2840" s="392"/>
      <c r="B2840" s="393" t="s">
        <v>91</v>
      </c>
      <c r="C2840" s="1005" t="s">
        <v>74</v>
      </c>
      <c r="D2840" s="1006"/>
      <c r="E2840" s="1006"/>
      <c r="F2840" s="1006"/>
      <c r="G2840" s="1006"/>
      <c r="H2840" s="1007"/>
      <c r="I2840" s="1143" t="s">
        <v>184</v>
      </c>
      <c r="J2840" s="1144"/>
      <c r="K2840" s="1140"/>
      <c r="L2840" s="1141"/>
      <c r="M2840" s="1142"/>
      <c r="N2840" s="1059"/>
    </row>
    <row r="2841" spans="1:14" s="114" customFormat="1" ht="23.25" customHeight="1">
      <c r="A2841" s="392"/>
      <c r="B2841" s="393" t="s">
        <v>91</v>
      </c>
      <c r="C2841" s="399" t="s">
        <v>37</v>
      </c>
      <c r="D2841" s="1008" t="s">
        <v>80</v>
      </c>
      <c r="E2841" s="1009"/>
      <c r="F2841" s="1008" t="s">
        <v>81</v>
      </c>
      <c r="G2841" s="1010"/>
      <c r="H2841" s="1011"/>
      <c r="I2841" s="1145" t="s">
        <v>185</v>
      </c>
      <c r="J2841" s="1146"/>
      <c r="K2841" s="1002"/>
      <c r="L2841" s="1003"/>
      <c r="M2841" s="1004"/>
      <c r="N2841" s="1059"/>
    </row>
    <row r="2842" spans="1:14" s="114" customFormat="1" ht="18.75" customHeight="1">
      <c r="A2842" s="392"/>
      <c r="B2842" s="393" t="s">
        <v>91</v>
      </c>
      <c r="C2842" s="1114" t="s">
        <v>75</v>
      </c>
      <c r="D2842" s="1115" t="s">
        <v>164</v>
      </c>
      <c r="E2842" s="1116"/>
      <c r="F2842" s="1115" t="s">
        <v>82</v>
      </c>
      <c r="G2842" s="1117"/>
      <c r="H2842" s="1118"/>
      <c r="I2842" s="971" t="s">
        <v>87</v>
      </c>
      <c r="J2842" s="972"/>
      <c r="K2842" s="972"/>
      <c r="L2842" s="972"/>
      <c r="M2842" s="973"/>
      <c r="N2842" s="1059"/>
    </row>
    <row r="2843" spans="1:14" s="114" customFormat="1" ht="18.75" customHeight="1">
      <c r="A2843" s="392"/>
      <c r="B2843" s="393" t="s">
        <v>91</v>
      </c>
      <c r="C2843" s="1119" t="s">
        <v>76</v>
      </c>
      <c r="D2843" s="1115" t="s">
        <v>165</v>
      </c>
      <c r="E2843" s="1116"/>
      <c r="F2843" s="1115" t="s">
        <v>83</v>
      </c>
      <c r="G2843" s="1117"/>
      <c r="H2843" s="1118"/>
      <c r="I2843" s="974"/>
      <c r="J2843" s="975"/>
      <c r="K2843" s="975"/>
      <c r="L2843" s="975"/>
      <c r="M2843" s="976"/>
      <c r="N2843" s="1059"/>
    </row>
    <row r="2844" spans="1:14" s="114" customFormat="1" ht="18.75" customHeight="1">
      <c r="A2844" s="392"/>
      <c r="B2844" s="393" t="s">
        <v>91</v>
      </c>
      <c r="C2844" s="1119" t="s">
        <v>78</v>
      </c>
      <c r="D2844" s="1115" t="s">
        <v>166</v>
      </c>
      <c r="E2844" s="1116"/>
      <c r="F2844" s="1115" t="s">
        <v>84</v>
      </c>
      <c r="G2844" s="1117"/>
      <c r="H2844" s="1118"/>
      <c r="I2844" s="974"/>
      <c r="J2844" s="975"/>
      <c r="K2844" s="975"/>
      <c r="L2844" s="975"/>
      <c r="M2844" s="976"/>
      <c r="N2844" s="1059"/>
    </row>
    <row r="2845" spans="1:14" s="114" customFormat="1" ht="18.75" customHeight="1">
      <c r="A2845" s="392"/>
      <c r="B2845" s="393" t="s">
        <v>91</v>
      </c>
      <c r="C2845" s="1119" t="s">
        <v>77</v>
      </c>
      <c r="D2845" s="1115" t="s">
        <v>167</v>
      </c>
      <c r="E2845" s="1116"/>
      <c r="F2845" s="1115" t="s">
        <v>169</v>
      </c>
      <c r="G2845" s="1117"/>
      <c r="H2845" s="1118"/>
      <c r="I2845" s="977"/>
      <c r="J2845" s="978"/>
      <c r="K2845" s="978"/>
      <c r="L2845" s="978"/>
      <c r="M2845" s="979"/>
      <c r="N2845" s="1059"/>
    </row>
    <row r="2846" spans="1:14" s="114" customFormat="1" ht="18.75" customHeight="1" thickBot="1">
      <c r="A2846" s="392"/>
      <c r="B2846" s="400" t="s">
        <v>91</v>
      </c>
      <c r="C2846" s="1120" t="s">
        <v>79</v>
      </c>
      <c r="D2846" s="1121" t="s">
        <v>168</v>
      </c>
      <c r="E2846" s="1122"/>
      <c r="F2846" s="1121" t="s">
        <v>85</v>
      </c>
      <c r="G2846" s="1123"/>
      <c r="H2846" s="1124"/>
      <c r="I2846" s="1132" t="s">
        <v>118</v>
      </c>
      <c r="J2846" s="1133"/>
      <c r="K2846" s="1133"/>
      <c r="L2846" s="1133"/>
      <c r="M2846" s="1134"/>
      <c r="N2846" s="1059"/>
    </row>
    <row r="2847" spans="1:14" s="114" customFormat="1" ht="11.25" customHeight="1" thickBot="1">
      <c r="A2847" s="980"/>
      <c r="B2847" s="980"/>
      <c r="C2847" s="980"/>
      <c r="D2847" s="980"/>
      <c r="E2847" s="980"/>
      <c r="F2847" s="980"/>
      <c r="G2847" s="980"/>
      <c r="H2847" s="980"/>
      <c r="I2847" s="980"/>
      <c r="J2847" s="980"/>
      <c r="K2847" s="980"/>
      <c r="L2847" s="980"/>
      <c r="M2847" s="980"/>
      <c r="N2847" s="1059"/>
    </row>
    <row r="2848" spans="1:14" s="391" customFormat="1" ht="25.5" customHeight="1" thickBot="1">
      <c r="A2848" s="403">
        <f>A2809+1</f>
        <v>74</v>
      </c>
      <c r="B2848" s="1056" t="str">
        <f>B2809</f>
        <v>Department Of Sanskrit Education, Rajasthan</v>
      </c>
      <c r="C2848" s="1057"/>
      <c r="D2848" s="1057"/>
      <c r="E2848" s="1057"/>
      <c r="F2848" s="1057"/>
      <c r="G2848" s="1057"/>
      <c r="H2848" s="1057"/>
      <c r="I2848" s="1057"/>
      <c r="J2848" s="1057"/>
      <c r="K2848" s="1057"/>
      <c r="L2848" s="1057"/>
      <c r="M2848" s="1058"/>
      <c r="N2848" s="1059"/>
    </row>
    <row r="2849" spans="1:14" ht="60" customHeight="1">
      <c r="A2849" s="15"/>
      <c r="B2849" s="1060">
        <f>IF(I2853&gt;0,CONCATENATE(C2853,I2853),0)</f>
        <v>0</v>
      </c>
      <c r="C2849" s="1062"/>
      <c r="D2849" s="1064" t="str">
        <f>Master!$E$8</f>
        <v>Govt.Sr.Sec.Sch. Raimalwada</v>
      </c>
      <c r="E2849" s="1065"/>
      <c r="F2849" s="1065"/>
      <c r="G2849" s="1065"/>
      <c r="H2849" s="1065"/>
      <c r="I2849" s="1065"/>
      <c r="J2849" s="1065"/>
      <c r="K2849" s="1065"/>
      <c r="L2849" s="1065"/>
      <c r="M2849" s="1066"/>
      <c r="N2849" s="1059"/>
    </row>
    <row r="2850" spans="1:14" ht="35.25" customHeight="1" thickBot="1">
      <c r="A2850" s="15"/>
      <c r="B2850" s="1061"/>
      <c r="C2850" s="1063"/>
      <c r="D2850" s="1067" t="str">
        <f>Master!$E$11</f>
        <v>P.S.-Bapini (Jodhpur)</v>
      </c>
      <c r="E2850" s="1067"/>
      <c r="F2850" s="1067"/>
      <c r="G2850" s="1067"/>
      <c r="H2850" s="1067"/>
      <c r="I2850" s="1067"/>
      <c r="J2850" s="1067"/>
      <c r="K2850" s="1067"/>
      <c r="L2850" s="1067"/>
      <c r="M2850" s="1068"/>
      <c r="N2850" s="1059"/>
    </row>
    <row r="2851" spans="1:14" ht="31.5" customHeight="1">
      <c r="A2851" s="15"/>
      <c r="B2851" s="402"/>
      <c r="C2851" s="1069" t="s">
        <v>60</v>
      </c>
      <c r="D2851" s="1070"/>
      <c r="E2851" s="1070"/>
      <c r="F2851" s="1070"/>
      <c r="G2851" s="1070"/>
      <c r="H2851" s="1070"/>
      <c r="I2851" s="1071"/>
      <c r="J2851" s="1072" t="s">
        <v>88</v>
      </c>
      <c r="K2851" s="1072"/>
      <c r="L2851" s="1073">
        <f>Master!$E$14</f>
        <v>810000000</v>
      </c>
      <c r="M2851" s="1074"/>
      <c r="N2851" s="1059"/>
    </row>
    <row r="2852" spans="1:14" ht="18" customHeight="1" thickBot="1">
      <c r="A2852" s="15"/>
      <c r="B2852" s="188"/>
      <c r="C2852" s="1069"/>
      <c r="D2852" s="1070"/>
      <c r="E2852" s="1070"/>
      <c r="F2852" s="1070"/>
      <c r="G2852" s="1070"/>
      <c r="H2852" s="1070"/>
      <c r="I2852" s="1071"/>
      <c r="J2852" s="1075" t="s">
        <v>61</v>
      </c>
      <c r="K2852" s="1076"/>
      <c r="L2852" s="1079" t="str">
        <f>Master!$E$6</f>
        <v>2022-23</v>
      </c>
      <c r="M2852" s="1080"/>
      <c r="N2852" s="1059"/>
    </row>
    <row r="2853" spans="1:14" ht="20.25" customHeight="1" thickBot="1">
      <c r="A2853" s="15"/>
      <c r="B2853" s="188"/>
      <c r="C2853" s="1160" t="s">
        <v>119</v>
      </c>
      <c r="D2853" s="1161"/>
      <c r="E2853" s="1161"/>
      <c r="F2853" s="1161"/>
      <c r="G2853" s="1161"/>
      <c r="H2853" s="1161"/>
      <c r="I2853" s="1162">
        <f>VLOOKUP($A2848,'Result Entry'!$B$9:$F$108,5,0)</f>
        <v>0</v>
      </c>
      <c r="J2853" s="1077"/>
      <c r="K2853" s="1078"/>
      <c r="L2853" s="1081"/>
      <c r="M2853" s="1082"/>
      <c r="N2853" s="1059"/>
    </row>
    <row r="2854" spans="1:14" s="114" customFormat="1" ht="19.5" customHeight="1">
      <c r="A2854" s="392"/>
      <c r="B2854" s="393" t="s">
        <v>91</v>
      </c>
      <c r="C2854" s="1090" t="s">
        <v>21</v>
      </c>
      <c r="D2854" s="1091"/>
      <c r="E2854" s="1091"/>
      <c r="F2854" s="1092"/>
      <c r="G2854" s="1093" t="s">
        <v>1</v>
      </c>
      <c r="H2854" s="1094">
        <f>VLOOKUP($A2848,'Result Entry'!$B$9:$EQ$108,3,0)</f>
        <v>0</v>
      </c>
      <c r="I2854" s="1094"/>
      <c r="J2854" s="1094"/>
      <c r="K2854" s="1094"/>
      <c r="L2854" s="1094"/>
      <c r="M2854" s="1095"/>
      <c r="N2854" s="1059"/>
    </row>
    <row r="2855" spans="1:14" s="114" customFormat="1" ht="19.5" customHeight="1">
      <c r="A2855" s="392"/>
      <c r="B2855" s="393" t="s">
        <v>91</v>
      </c>
      <c r="C2855" s="1096" t="s">
        <v>23</v>
      </c>
      <c r="D2855" s="1097"/>
      <c r="E2855" s="1097"/>
      <c r="F2855" s="1098"/>
      <c r="G2855" s="1099" t="s">
        <v>1</v>
      </c>
      <c r="H2855" s="1100">
        <f>VLOOKUP($A2848,'Result Entry'!$B$9:$EQ$108,6,0)</f>
        <v>0</v>
      </c>
      <c r="I2855" s="1100"/>
      <c r="J2855" s="1100"/>
      <c r="K2855" s="1100"/>
      <c r="L2855" s="1100"/>
      <c r="M2855" s="1101"/>
      <c r="N2855" s="1059"/>
    </row>
    <row r="2856" spans="1:14" s="114" customFormat="1" ht="19.5" customHeight="1">
      <c r="A2856" s="392"/>
      <c r="B2856" s="393" t="s">
        <v>91</v>
      </c>
      <c r="C2856" s="1096" t="s">
        <v>24</v>
      </c>
      <c r="D2856" s="1097"/>
      <c r="E2856" s="1097"/>
      <c r="F2856" s="1098"/>
      <c r="G2856" s="1099" t="s">
        <v>1</v>
      </c>
      <c r="H2856" s="1100">
        <f>VLOOKUP($A2848,'Result Entry'!$B$9:$EQ$108,7,0)</f>
        <v>0</v>
      </c>
      <c r="I2856" s="1100"/>
      <c r="J2856" s="1100"/>
      <c r="K2856" s="1100"/>
      <c r="L2856" s="1100"/>
      <c r="M2856" s="1101"/>
      <c r="N2856" s="1059"/>
    </row>
    <row r="2857" spans="1:14" s="114" customFormat="1" ht="19.5" customHeight="1">
      <c r="A2857" s="392"/>
      <c r="B2857" s="393" t="s">
        <v>91</v>
      </c>
      <c r="C2857" s="1096" t="s">
        <v>62</v>
      </c>
      <c r="D2857" s="1097"/>
      <c r="E2857" s="1097"/>
      <c r="F2857" s="1098"/>
      <c r="G2857" s="1099" t="s">
        <v>1</v>
      </c>
      <c r="H2857" s="1100">
        <f>VLOOKUP($A2848,'Result Entry'!$B$9:$EQ$108,8,0)</f>
        <v>0</v>
      </c>
      <c r="I2857" s="1100"/>
      <c r="J2857" s="1100"/>
      <c r="K2857" s="1100"/>
      <c r="L2857" s="1100"/>
      <c r="M2857" s="1101"/>
      <c r="N2857" s="1059"/>
    </row>
    <row r="2858" spans="1:14" s="114" customFormat="1" ht="19.5" customHeight="1">
      <c r="A2858" s="392"/>
      <c r="B2858" s="393" t="s">
        <v>91</v>
      </c>
      <c r="C2858" s="1096" t="s">
        <v>63</v>
      </c>
      <c r="D2858" s="1097"/>
      <c r="E2858" s="1097"/>
      <c r="F2858" s="1098"/>
      <c r="G2858" s="1099" t="s">
        <v>1</v>
      </c>
      <c r="H2858" s="1102" t="str">
        <f>CONCATENATE('Result Entry'!$F$4,'Result Entry'!$I$4)</f>
        <v>2(A)</v>
      </c>
      <c r="I2858" s="1100"/>
      <c r="J2858" s="1100"/>
      <c r="K2858" s="1100"/>
      <c r="L2858" s="1100"/>
      <c r="M2858" s="1101"/>
      <c r="N2858" s="1059"/>
    </row>
    <row r="2859" spans="1:14" s="114" customFormat="1" ht="19.5" customHeight="1" thickBot="1">
      <c r="A2859" s="392"/>
      <c r="B2859" s="393" t="s">
        <v>91</v>
      </c>
      <c r="C2859" s="1103" t="s">
        <v>26</v>
      </c>
      <c r="D2859" s="1104"/>
      <c r="E2859" s="1104"/>
      <c r="F2859" s="1105"/>
      <c r="G2859" s="1106" t="s">
        <v>1</v>
      </c>
      <c r="H2859" s="1107">
        <f>VLOOKUP($A2848,'Result Entry'!$B$9:$EQ$108,9,0)</f>
        <v>0</v>
      </c>
      <c r="I2859" s="1107"/>
      <c r="J2859" s="1107"/>
      <c r="K2859" s="1107"/>
      <c r="L2859" s="1107"/>
      <c r="M2859" s="1108"/>
      <c r="N2859" s="1059"/>
    </row>
    <row r="2860" spans="1:14" s="114" customFormat="1" ht="37.5" customHeight="1">
      <c r="A2860" s="392"/>
      <c r="B2860" s="394" t="s">
        <v>91</v>
      </c>
      <c r="C2860" s="1005" t="s">
        <v>64</v>
      </c>
      <c r="D2860" s="1038"/>
      <c r="E2860" s="498" t="str">
        <f>'Result Entry'!$K$6</f>
        <v>First Test</v>
      </c>
      <c r="F2860" s="499" t="str">
        <f>'Result Entry'!$L$6</f>
        <v>Second Test</v>
      </c>
      <c r="G2860" s="499" t="str">
        <f>'Result Entry'!$M$6</f>
        <v>Third Test</v>
      </c>
      <c r="H2860" s="1083" t="s">
        <v>65</v>
      </c>
      <c r="I2860" s="1085" t="s">
        <v>183</v>
      </c>
      <c r="J2860" s="493" t="s">
        <v>32</v>
      </c>
      <c r="K2860" s="1039" t="s">
        <v>112</v>
      </c>
      <c r="L2860" s="1040"/>
      <c r="M2860" s="1084" t="s">
        <v>113</v>
      </c>
      <c r="N2860" s="1059"/>
    </row>
    <row r="2861" spans="1:14" s="114" customFormat="1" ht="22.5" customHeight="1" thickBot="1">
      <c r="A2861" s="392"/>
      <c r="B2861" s="394" t="s">
        <v>91</v>
      </c>
      <c r="C2861" s="1041" t="s">
        <v>66</v>
      </c>
      <c r="D2861" s="1042"/>
      <c r="E2861" s="504">
        <f>'Result Entry'!$K$7</f>
        <v>10</v>
      </c>
      <c r="F2861" s="505">
        <f>'Result Entry'!$L$7</f>
        <v>10</v>
      </c>
      <c r="G2861" s="545">
        <f>'Result Entry'!$M$7</f>
        <v>10</v>
      </c>
      <c r="H2861" s="506">
        <f>'Result Entry'!$R$7</f>
        <v>70</v>
      </c>
      <c r="I2861" s="507">
        <f>SUM(E2861:H2861)</f>
        <v>100</v>
      </c>
      <c r="J2861" s="508">
        <f>'Result Entry'!$V$7</f>
        <v>100</v>
      </c>
      <c r="K2861" s="1043">
        <f>I2861+J2861</f>
        <v>200</v>
      </c>
      <c r="L2861" s="1044"/>
      <c r="M2861" s="1086" t="s">
        <v>36</v>
      </c>
      <c r="N2861" s="1059"/>
    </row>
    <row r="2862" spans="1:14" s="114" customFormat="1" ht="22.5" customHeight="1">
      <c r="A2862" s="392"/>
      <c r="B2862" s="394" t="s">
        <v>91</v>
      </c>
      <c r="C2862" s="1045" t="str">
        <f>'Result Entry'!$K$3</f>
        <v>Hindi</v>
      </c>
      <c r="D2862" s="1046"/>
      <c r="E2862" s="500">
        <f>IF(OR(C2862="",$I2853="NSO"),"",VLOOKUP($A2848,'Result Entry'!$B$9:$EQ$108,10,0))</f>
        <v>0</v>
      </c>
      <c r="F2862" s="501">
        <f>IF(OR(C2862="",$I2853="NSO"),"",VLOOKUP($A2848,'Result Entry'!$B$9:$EQ$108,11,0))</f>
        <v>0</v>
      </c>
      <c r="G2862" s="544">
        <f>IF(OR(C2862="",$I2853="NSO"),"",VLOOKUP($A2848,'Result Entry'!$B$9:$EQ$108,12,0))</f>
        <v>0</v>
      </c>
      <c r="H2862" s="494">
        <f>IF(OR(C2862="",$I2853="NSO"),"",VLOOKUP($A2848,'Result Entry'!$B$9:$EQ$108,17,0))</f>
        <v>0</v>
      </c>
      <c r="I2862" s="395">
        <f t="shared" ref="I2862:I2866" si="219">SUM(E2862:H2862)</f>
        <v>0</v>
      </c>
      <c r="J2862" s="495">
        <f>IF(OR(C2862="",$I2853="NSO"),"",VLOOKUP($A2848,'Result Entry'!$B$9:$EQ$108,21,0))</f>
        <v>0</v>
      </c>
      <c r="K2862" s="1047">
        <f>SUM(I2862,J2862)</f>
        <v>0</v>
      </c>
      <c r="L2862" s="1048"/>
      <c r="M2862" s="396" t="str">
        <f>IF(OR(C2862="",$I2853="NSO"),"",VLOOKUP($A2848,'Result Entry'!$B$9:$EQ$108,24,0))</f>
        <v/>
      </c>
      <c r="N2862" s="1059"/>
    </row>
    <row r="2863" spans="1:14" s="114" customFormat="1" ht="22.5" customHeight="1">
      <c r="A2863" s="392"/>
      <c r="B2863" s="394" t="s">
        <v>91</v>
      </c>
      <c r="C2863" s="990" t="str">
        <f>'Result Entry'!$Z$3</f>
        <v>Mathematics</v>
      </c>
      <c r="D2863" s="1049"/>
      <c r="E2863" s="502">
        <f>IF(OR(C2863="",$I2853="NSO"),"",VLOOKUP($A2848,'Result Entry'!$B$9:$EQ$108,25,0))</f>
        <v>0</v>
      </c>
      <c r="F2863" s="503">
        <f>IF(OR(C2863="",$I2853="NSO"),"",VLOOKUP($A2848,'Result Entry'!$B$9:$EQ$108,26,0))</f>
        <v>0</v>
      </c>
      <c r="G2863" s="542">
        <f>IF(OR(C2863="",$I2853="NSO"),"",VLOOKUP($A2848,'Result Entry'!$B$9:$EQ$108,27,0))</f>
        <v>0</v>
      </c>
      <c r="H2863" s="494">
        <f>IF(OR(C2863="",$I2853="NSO"),"",VLOOKUP($A2848,'Result Entry'!$B$9:$EQ$108,32,0))</f>
        <v>0</v>
      </c>
      <c r="I2863" s="395">
        <f t="shared" si="219"/>
        <v>0</v>
      </c>
      <c r="J2863" s="495">
        <f>IF(OR(C2863="",$I2853="NSO"),"",VLOOKUP($A2848,'Result Entry'!$B$9:$EQ$108,36,0))</f>
        <v>0</v>
      </c>
      <c r="K2863" s="1050">
        <f t="shared" ref="K2863:K2868" si="220">SUM(I2863,J2863)</f>
        <v>0</v>
      </c>
      <c r="L2863" s="1051"/>
      <c r="M2863" s="396" t="str">
        <f>IF(OR(C2863="",$I2853="NSO"),"",VLOOKUP($A2848,'Result Entry'!$B$9:$EQ$108,39,0))</f>
        <v/>
      </c>
      <c r="N2863" s="1059"/>
    </row>
    <row r="2864" spans="1:14" s="114" customFormat="1" ht="22.5" customHeight="1" thickBot="1">
      <c r="A2864" s="392"/>
      <c r="B2864" s="394" t="s">
        <v>91</v>
      </c>
      <c r="C2864" s="1052" t="str">
        <f>'Result Entry'!$BD$3</f>
        <v>Env. Study</v>
      </c>
      <c r="D2864" s="1053"/>
      <c r="E2864" s="509">
        <f>IF(OR(C2864="",$I2853="NSO"),"",VLOOKUP($A2848,'Result Entry'!$B$9:$EQ$108,55,0))</f>
        <v>0</v>
      </c>
      <c r="F2864" s="510">
        <f>IF(OR(C2864="",$I2853="NSO"),"",VLOOKUP($A2848,'Result Entry'!$B$9:$EQ$108,56,0))</f>
        <v>0</v>
      </c>
      <c r="G2864" s="511">
        <f>IF(OR(C2864="",$I2853="NSO"),"",VLOOKUP($A2848,'Result Entry'!$B$9:$EQ$108,57,0))</f>
        <v>0</v>
      </c>
      <c r="H2864" s="512">
        <f>IF(OR(C2862="",$I2853="NSO"),"",VLOOKUP($A2848,'Result Entry'!$B$9:$EQ$108,62,0))</f>
        <v>0</v>
      </c>
      <c r="I2864" s="513">
        <f t="shared" si="219"/>
        <v>0</v>
      </c>
      <c r="J2864" s="514">
        <f>IF(OR(C2863="",$I2853="NSO"),"",VLOOKUP($A2848,'Result Entry'!$B$9:$EQ$108,66,0))</f>
        <v>0</v>
      </c>
      <c r="K2864" s="1054">
        <f t="shared" si="220"/>
        <v>0</v>
      </c>
      <c r="L2864" s="1055"/>
      <c r="M2864" s="515" t="str">
        <f>IF(OR(C2863="",$I2853="NSO"),"",VLOOKUP($A2848,'Result Entry'!$B$9:$EQ$108,69,0))</f>
        <v/>
      </c>
      <c r="N2864" s="1059"/>
    </row>
    <row r="2865" spans="1:14" s="114" customFormat="1" ht="22.5" customHeight="1">
      <c r="A2865" s="392"/>
      <c r="B2865" s="394" t="s">
        <v>91</v>
      </c>
      <c r="C2865" s="1016" t="s">
        <v>66</v>
      </c>
      <c r="D2865" s="1017"/>
      <c r="E2865" s="519">
        <f>'Result Entry'!$AO$7</f>
        <v>5</v>
      </c>
      <c r="F2865" s="520">
        <f>'Result Entry'!$AP$7</f>
        <v>5</v>
      </c>
      <c r="G2865" s="541">
        <f>'Result Entry'!$AQ$7</f>
        <v>5</v>
      </c>
      <c r="H2865" s="521">
        <f>'Result Entry'!$AV$7</f>
        <v>35</v>
      </c>
      <c r="I2865" s="522">
        <f t="shared" si="219"/>
        <v>50</v>
      </c>
      <c r="J2865" s="523">
        <f>'Result Entry'!$AZ$7</f>
        <v>50</v>
      </c>
      <c r="K2865" s="1018">
        <f t="shared" si="220"/>
        <v>100</v>
      </c>
      <c r="L2865" s="1019"/>
      <c r="M2865" s="1087" t="s">
        <v>36</v>
      </c>
      <c r="N2865" s="1059"/>
    </row>
    <row r="2866" spans="1:14" s="114" customFormat="1" ht="22.5" customHeight="1" thickBot="1">
      <c r="A2866" s="392"/>
      <c r="B2866" s="394" t="s">
        <v>91</v>
      </c>
      <c r="C2866" s="1012" t="str">
        <f>'Result Entry'!$AO$3</f>
        <v>English</v>
      </c>
      <c r="D2866" s="1013"/>
      <c r="E2866" s="517">
        <f>IF(OR(C2866="",$I2853="NSO"),"",VLOOKUP($A2848,'Result Entry'!$B$9:$EQ$108,40,0))</f>
        <v>0</v>
      </c>
      <c r="F2866" s="518">
        <f>IF(OR(C2866="",$I2853="NSO"),"",VLOOKUP($A2848,'Result Entry'!$B$9:$EQ$108,41,0))</f>
        <v>0</v>
      </c>
      <c r="G2866" s="546">
        <f>IF(OR(C2866="",$I2853="NSO"),"",VLOOKUP($A2848,'Result Entry'!$B$9:$EQ$108,42,0))</f>
        <v>0</v>
      </c>
      <c r="H2866" s="401">
        <f>IF(OR(C2866="",$I2853="NSO"),"",VLOOKUP($A2848,'Result Entry'!$B$9:$EQ$108,47,0))</f>
        <v>0</v>
      </c>
      <c r="I2866" s="496">
        <f t="shared" si="219"/>
        <v>0</v>
      </c>
      <c r="J2866" s="497">
        <f>IF(OR(C2866="",$I2853="NSO"),"",VLOOKUP($A2848,'Result Entry'!$B$9:$EQ$108,51,0))</f>
        <v>0</v>
      </c>
      <c r="K2866" s="1014">
        <f t="shared" si="220"/>
        <v>0</v>
      </c>
      <c r="L2866" s="1015"/>
      <c r="M2866" s="516" t="str">
        <f>IF(OR(C2866="",$I2853="NSO"),"",VLOOKUP($A2848,'Result Entry'!$B$9:$EQ$108,54,0))</f>
        <v/>
      </c>
      <c r="N2866" s="1059"/>
    </row>
    <row r="2867" spans="1:14" s="114" customFormat="1" ht="22.5" customHeight="1">
      <c r="A2867" s="392"/>
      <c r="B2867" s="394" t="s">
        <v>91</v>
      </c>
      <c r="C2867" s="1016" t="s">
        <v>66</v>
      </c>
      <c r="D2867" s="1017"/>
      <c r="E2867" s="519">
        <f>'Result Entry'!$BS$7</f>
        <v>10</v>
      </c>
      <c r="F2867" s="520">
        <f>'Result Entry'!$BT$7</f>
        <v>10</v>
      </c>
      <c r="G2867" s="541">
        <f>'Result Entry'!$BU$7</f>
        <v>10</v>
      </c>
      <c r="H2867" s="521">
        <f>'Result Entry'!$BZ$7</f>
        <v>70</v>
      </c>
      <c r="I2867" s="522">
        <f>SUM(E2867:H2867)</f>
        <v>100</v>
      </c>
      <c r="J2867" s="523">
        <f>'Result Entry'!$CD$7</f>
        <v>100</v>
      </c>
      <c r="K2867" s="1018">
        <f t="shared" si="220"/>
        <v>200</v>
      </c>
      <c r="L2867" s="1019"/>
      <c r="M2867" s="1087" t="s">
        <v>36</v>
      </c>
      <c r="N2867" s="1059"/>
    </row>
    <row r="2868" spans="1:14" s="114" customFormat="1" ht="22.5" customHeight="1" thickBot="1">
      <c r="A2868" s="392"/>
      <c r="B2868" s="394" t="s">
        <v>91</v>
      </c>
      <c r="C2868" s="1012" t="str">
        <f>'Result Entry'!$BS$3</f>
        <v>Sanskrit/Urdu</v>
      </c>
      <c r="D2868" s="1013"/>
      <c r="E2868" s="517">
        <f>IF(OR(C2868="",$I2853="NSO"),"",VLOOKUP($A2848,'Result Entry'!$B$9:$EQ$108,70,0))</f>
        <v>0</v>
      </c>
      <c r="F2868" s="518">
        <f>IF(OR(C2868="",$I2853="NSO"),"",VLOOKUP($A2848,'Result Entry'!$B$9:$EQ$108,71,0))</f>
        <v>0</v>
      </c>
      <c r="G2868" s="546">
        <f>IF(OR(C2868="",$I2853="NSO"),"",VLOOKUP($A2848,'Result Entry'!$B$9:$EQ$108,72,0))</f>
        <v>0</v>
      </c>
      <c r="H2868" s="401">
        <f>IF(OR(C2868="",$I2853="NSO"),"",VLOOKUP($A2848,'Result Entry'!$B$9:$EQ$108,77,0))</f>
        <v>0</v>
      </c>
      <c r="I2868" s="496">
        <f t="shared" ref="I2868" si="221">SUM(E2868:H2868)</f>
        <v>0</v>
      </c>
      <c r="J2868" s="497">
        <f>IF(OR(C2868="",$I2853="NSO"),"",VLOOKUP($A2848,'Result Entry'!$B$9:$EQ$108,81,0))</f>
        <v>0</v>
      </c>
      <c r="K2868" s="1014">
        <f t="shared" si="220"/>
        <v>0</v>
      </c>
      <c r="L2868" s="1015"/>
      <c r="M2868" s="516" t="str">
        <f>IF(OR(C2868="",$I2853="NSO"),"",VLOOKUP($A2848,'Result Entry'!$B$9:$EQ$108,84,0))</f>
        <v/>
      </c>
      <c r="N2868" s="1059"/>
    </row>
    <row r="2869" spans="1:14" s="114" customFormat="1" ht="14.25" customHeight="1" thickBot="1">
      <c r="A2869" s="392"/>
      <c r="B2869" s="394" t="s">
        <v>91</v>
      </c>
      <c r="C2869" s="1020"/>
      <c r="D2869" s="1021"/>
      <c r="E2869" s="1021"/>
      <c r="F2869" s="1021"/>
      <c r="G2869" s="1021"/>
      <c r="H2869" s="1021"/>
      <c r="I2869" s="1021"/>
      <c r="J2869" s="1021"/>
      <c r="K2869" s="1021"/>
      <c r="L2869" s="1021"/>
      <c r="M2869" s="1022"/>
      <c r="N2869" s="1059"/>
    </row>
    <row r="2870" spans="1:14" s="114" customFormat="1" ht="39" customHeight="1">
      <c r="A2870" s="392"/>
      <c r="B2870" s="394" t="s">
        <v>91</v>
      </c>
      <c r="C2870" s="1023" t="s">
        <v>114</v>
      </c>
      <c r="D2870" s="1024"/>
      <c r="E2870" s="1025"/>
      <c r="F2870" s="1029" t="s">
        <v>115</v>
      </c>
      <c r="G2870" s="1029"/>
      <c r="H2870" s="1030" t="s">
        <v>116</v>
      </c>
      <c r="I2870" s="1031"/>
      <c r="J2870" s="397" t="s">
        <v>51</v>
      </c>
      <c r="K2870" s="524" t="s">
        <v>117</v>
      </c>
      <c r="L2870" s="543" t="s">
        <v>49</v>
      </c>
      <c r="M2870" s="1089" t="s">
        <v>53</v>
      </c>
      <c r="N2870" s="1059"/>
    </row>
    <row r="2871" spans="1:14" s="114" customFormat="1" ht="18.75" customHeight="1" thickBot="1">
      <c r="A2871" s="392"/>
      <c r="B2871" s="394" t="s">
        <v>91</v>
      </c>
      <c r="C2871" s="1026"/>
      <c r="D2871" s="1027"/>
      <c r="E2871" s="1028"/>
      <c r="F2871" s="1109">
        <f>IF(OR($I2853="",$I2853="NSO"),"",VLOOKUP($A2848,'Result Entry'!$B$9:$EQ$108,120,0))</f>
        <v>900</v>
      </c>
      <c r="G2871" s="1110"/>
      <c r="H2871" s="1109">
        <f>IF(OR($I2853="",$I2853="NSO"),"",VLOOKUP($A2848,'Result Entry'!$B$9:$EQ$108,121,0))</f>
        <v>0</v>
      </c>
      <c r="I2871" s="1110"/>
      <c r="J2871" s="1111">
        <f>IF(OR($I2853="",$I2853="NSO"),"",VLOOKUP($A2848,'Result Entry'!$B$9:$EQ$108,122,0))</f>
        <v>0</v>
      </c>
      <c r="K2871" s="1112" t="str">
        <f>IF(OR($I2853="",$I2853="NSO"),"",VLOOKUP($A2848,'Result Entry'!$B$9:$EQ$108,123,0))</f>
        <v/>
      </c>
      <c r="L2871" s="1088" t="str">
        <f>IF(OR($I2853="",$I2853="NSO"),"",VLOOKUP($A2848,'Result Entry'!$B$9:$EQ$108,124,0))</f>
        <v/>
      </c>
      <c r="M2871" s="1113" t="str">
        <f>IF(OR($I2853="",$I2853="NSO"),"",VLOOKUP($A2848,'Result Entry'!$B$9:$EQ$108,126,0))</f>
        <v/>
      </c>
      <c r="N2871" s="1059"/>
    </row>
    <row r="2872" spans="1:14" s="114" customFormat="1" ht="18.75" customHeight="1" thickBot="1">
      <c r="A2872" s="392"/>
      <c r="B2872" s="393" t="s">
        <v>91</v>
      </c>
      <c r="C2872" s="1032"/>
      <c r="D2872" s="1033"/>
      <c r="E2872" s="1033"/>
      <c r="F2872" s="1033"/>
      <c r="G2872" s="1033"/>
      <c r="H2872" s="1034"/>
      <c r="I2872" s="1150" t="s">
        <v>71</v>
      </c>
      <c r="J2872" s="1151"/>
      <c r="K2872" s="1152">
        <f>IF(OR($I2853="",$I2853="NSO"),"",VLOOKUP($A2848,'Result Entry'!$B$9:$EQ$108,117,0))</f>
        <v>0</v>
      </c>
      <c r="L2872" s="1153" t="s">
        <v>90</v>
      </c>
      <c r="M2872" s="1154"/>
      <c r="N2872" s="1059"/>
    </row>
    <row r="2873" spans="1:14" s="114" customFormat="1" ht="18.75" customHeight="1" thickBot="1">
      <c r="A2873" s="392"/>
      <c r="B2873" s="393" t="s">
        <v>91</v>
      </c>
      <c r="C2873" s="1035" t="s">
        <v>70</v>
      </c>
      <c r="D2873" s="1036"/>
      <c r="E2873" s="1036"/>
      <c r="F2873" s="1036"/>
      <c r="G2873" s="1036"/>
      <c r="H2873" s="1037"/>
      <c r="I2873" s="1155" t="s">
        <v>72</v>
      </c>
      <c r="J2873" s="1156"/>
      <c r="K2873" s="1157">
        <f>IF(OR($I2853="",$I2853="NSO"),"",VLOOKUP($A2848,'Result Entry'!$B$9:$EQ$108,118,0))</f>
        <v>0</v>
      </c>
      <c r="L2873" s="1158" t="str">
        <f>IF(OR($I2853="",$I2853="NSO"),"",VLOOKUP($A2848,'Result Entry'!$B$9:$EQ$108,119,0))</f>
        <v/>
      </c>
      <c r="M2873" s="1159"/>
      <c r="N2873" s="1059"/>
    </row>
    <row r="2874" spans="1:14" s="114" customFormat="1" ht="18.75" customHeight="1" thickBot="1">
      <c r="A2874" s="392"/>
      <c r="B2874" s="393" t="s">
        <v>91</v>
      </c>
      <c r="C2874" s="981" t="s">
        <v>64</v>
      </c>
      <c r="D2874" s="982"/>
      <c r="E2874" s="983"/>
      <c r="F2874" s="984" t="s">
        <v>67</v>
      </c>
      <c r="G2874" s="985"/>
      <c r="H2874" s="398" t="s">
        <v>57</v>
      </c>
      <c r="I2874" s="986" t="s">
        <v>73</v>
      </c>
      <c r="J2874" s="987"/>
      <c r="K2874" s="988">
        <f>IF(OR($I2853="",$I2853="NSO"),"",VLOOKUP($A2848,'Result Entry'!$B$9:$EQ$108,127,0))</f>
        <v>0</v>
      </c>
      <c r="L2874" s="988"/>
      <c r="M2874" s="989"/>
      <c r="N2874" s="1059"/>
    </row>
    <row r="2875" spans="1:14" s="114" customFormat="1" ht="18.75" customHeight="1">
      <c r="A2875" s="392"/>
      <c r="B2875" s="393" t="s">
        <v>91</v>
      </c>
      <c r="C2875" s="1096" t="str">
        <f>'Result Entry'!$CH$3</f>
        <v>WORK EXP.</v>
      </c>
      <c r="D2875" s="1097"/>
      <c r="E2875" s="1125"/>
      <c r="F2875" s="1115" t="str">
        <f>IF(OR(C2875="",$I2853="NSO"),"",VLOOKUP($A2848,'Result Entry'!$B$9:$EQ$108,134,0))</f>
        <v>0/100</v>
      </c>
      <c r="G2875" s="1125"/>
      <c r="H2875" s="1126" t="str">
        <f>IF(OR(C2875="",$I2853="NSO"),"",VLOOKUP($A2848,'Result Entry'!$B$9:$EQ$108,92,0))</f>
        <v/>
      </c>
      <c r="I2875" s="991" t="s">
        <v>93</v>
      </c>
      <c r="J2875" s="992"/>
      <c r="K2875" s="993">
        <f>'Result Entry'!$U$2</f>
        <v>45070</v>
      </c>
      <c r="L2875" s="994"/>
      <c r="M2875" s="995"/>
      <c r="N2875" s="1059"/>
    </row>
    <row r="2876" spans="1:14" s="114" customFormat="1" ht="18.75" customHeight="1">
      <c r="A2876" s="392"/>
      <c r="B2876" s="393" t="s">
        <v>91</v>
      </c>
      <c r="C2876" s="1096" t="str">
        <f>'Result Entry'!$CP$3</f>
        <v>ART EDU.</v>
      </c>
      <c r="D2876" s="1097"/>
      <c r="E2876" s="1125"/>
      <c r="F2876" s="1115" t="str">
        <f>IF(OR(C2876="",$I2853="NSO"),"",VLOOKUP($A2848,'Result Entry'!$B$9:$EQ$108,138,0))</f>
        <v>0/100</v>
      </c>
      <c r="G2876" s="1125"/>
      <c r="H2876" s="1127" t="str">
        <f>IF(OR(C2876="",$I2853="NSO"),"",VLOOKUP($A2848,'Result Entry'!$B$9:$EQ$108,100,0))</f>
        <v/>
      </c>
      <c r="I2876" s="996"/>
      <c r="J2876" s="997"/>
      <c r="K2876" s="997"/>
      <c r="L2876" s="997"/>
      <c r="M2876" s="998"/>
      <c r="N2876" s="1059"/>
    </row>
    <row r="2877" spans="1:14" s="114" customFormat="1" ht="18.75" customHeight="1">
      <c r="A2877" s="392"/>
      <c r="B2877" s="393"/>
      <c r="C2877" s="1096" t="str">
        <f>'Result Entry'!$CX$3</f>
        <v>H&amp;P. EDU.</v>
      </c>
      <c r="D2877" s="1097"/>
      <c r="E2877" s="1125"/>
      <c r="F2877" s="1115" t="str">
        <f>IF(OR(C2877="",$I2853="NSO"),"",VLOOKUP($A2848,'Result Entry'!$B$9:$EQ$108,142,0))</f>
        <v>0/100</v>
      </c>
      <c r="G2877" s="1125"/>
      <c r="H2877" s="1127" t="str">
        <f>IF(OR(C2877="",$I2853="NSO"),"",VLOOKUP($A2848,'Result Entry'!$B$9:$EQ$108,108,0))</f>
        <v/>
      </c>
      <c r="I2877" s="999"/>
      <c r="J2877" s="1000"/>
      <c r="K2877" s="1000"/>
      <c r="L2877" s="1000"/>
      <c r="M2877" s="1001"/>
      <c r="N2877" s="1059"/>
    </row>
    <row r="2878" spans="1:14" s="114" customFormat="1" ht="23.25" customHeight="1" thickBot="1">
      <c r="A2878" s="392"/>
      <c r="B2878" s="393" t="s">
        <v>91</v>
      </c>
      <c r="C2878" s="1128">
        <f>'Result Entry'!$DF$3</f>
        <v>0</v>
      </c>
      <c r="D2878" s="1129"/>
      <c r="E2878" s="1130"/>
      <c r="F2878" s="1115" t="str">
        <f>IF(OR(C2878="",$I2853="NSO"),"",VLOOKUP($A2848,'Result Entry'!$B$9:$EQ$108,146,0))</f>
        <v>0/0</v>
      </c>
      <c r="G2878" s="1125"/>
      <c r="H2878" s="1131" t="str">
        <f>IF(OR(C2878="",$I2853="NSO"),"",VLOOKUP($A2848,'Result Entry'!$B$9:$EQ$108,116,0))</f>
        <v/>
      </c>
      <c r="I2878" s="1135" t="s">
        <v>86</v>
      </c>
      <c r="J2878" s="1136"/>
      <c r="K2878" s="1137"/>
      <c r="L2878" s="1138"/>
      <c r="M2878" s="1139"/>
      <c r="N2878" s="1059"/>
    </row>
    <row r="2879" spans="1:14" s="114" customFormat="1" ht="23.25" customHeight="1">
      <c r="A2879" s="392"/>
      <c r="B2879" s="393" t="s">
        <v>91</v>
      </c>
      <c r="C2879" s="1005" t="s">
        <v>74</v>
      </c>
      <c r="D2879" s="1006"/>
      <c r="E2879" s="1006"/>
      <c r="F2879" s="1006"/>
      <c r="G2879" s="1006"/>
      <c r="H2879" s="1007"/>
      <c r="I2879" s="1143" t="s">
        <v>184</v>
      </c>
      <c r="J2879" s="1144"/>
      <c r="K2879" s="1140"/>
      <c r="L2879" s="1141"/>
      <c r="M2879" s="1142"/>
      <c r="N2879" s="1059"/>
    </row>
    <row r="2880" spans="1:14" s="114" customFormat="1" ht="23.25" customHeight="1">
      <c r="A2880" s="392"/>
      <c r="B2880" s="393" t="s">
        <v>91</v>
      </c>
      <c r="C2880" s="399" t="s">
        <v>37</v>
      </c>
      <c r="D2880" s="1008" t="s">
        <v>80</v>
      </c>
      <c r="E2880" s="1009"/>
      <c r="F2880" s="1008" t="s">
        <v>81</v>
      </c>
      <c r="G2880" s="1010"/>
      <c r="H2880" s="1011"/>
      <c r="I2880" s="1145" t="s">
        <v>185</v>
      </c>
      <c r="J2880" s="1146"/>
      <c r="K2880" s="1002"/>
      <c r="L2880" s="1003"/>
      <c r="M2880" s="1004"/>
      <c r="N2880" s="1059"/>
    </row>
    <row r="2881" spans="1:14" s="114" customFormat="1" ht="18.75" customHeight="1">
      <c r="A2881" s="392"/>
      <c r="B2881" s="393" t="s">
        <v>91</v>
      </c>
      <c r="C2881" s="1114" t="s">
        <v>75</v>
      </c>
      <c r="D2881" s="1115" t="s">
        <v>164</v>
      </c>
      <c r="E2881" s="1116"/>
      <c r="F2881" s="1115" t="s">
        <v>82</v>
      </c>
      <c r="G2881" s="1117"/>
      <c r="H2881" s="1118"/>
      <c r="I2881" s="971" t="s">
        <v>87</v>
      </c>
      <c r="J2881" s="972"/>
      <c r="K2881" s="972"/>
      <c r="L2881" s="972"/>
      <c r="M2881" s="973"/>
      <c r="N2881" s="1059"/>
    </row>
    <row r="2882" spans="1:14" s="114" customFormat="1" ht="18.75" customHeight="1">
      <c r="A2882" s="392"/>
      <c r="B2882" s="393" t="s">
        <v>91</v>
      </c>
      <c r="C2882" s="1119" t="s">
        <v>76</v>
      </c>
      <c r="D2882" s="1115" t="s">
        <v>165</v>
      </c>
      <c r="E2882" s="1116"/>
      <c r="F2882" s="1115" t="s">
        <v>83</v>
      </c>
      <c r="G2882" s="1117"/>
      <c r="H2882" s="1118"/>
      <c r="I2882" s="974"/>
      <c r="J2882" s="975"/>
      <c r="K2882" s="975"/>
      <c r="L2882" s="975"/>
      <c r="M2882" s="976"/>
      <c r="N2882" s="1059"/>
    </row>
    <row r="2883" spans="1:14" s="114" customFormat="1" ht="18.75" customHeight="1">
      <c r="A2883" s="392"/>
      <c r="B2883" s="393" t="s">
        <v>91</v>
      </c>
      <c r="C2883" s="1119" t="s">
        <v>78</v>
      </c>
      <c r="D2883" s="1115" t="s">
        <v>166</v>
      </c>
      <c r="E2883" s="1116"/>
      <c r="F2883" s="1115" t="s">
        <v>84</v>
      </c>
      <c r="G2883" s="1117"/>
      <c r="H2883" s="1118"/>
      <c r="I2883" s="974"/>
      <c r="J2883" s="975"/>
      <c r="K2883" s="975"/>
      <c r="L2883" s="975"/>
      <c r="M2883" s="976"/>
      <c r="N2883" s="1059"/>
    </row>
    <row r="2884" spans="1:14" s="114" customFormat="1" ht="18.75" customHeight="1">
      <c r="A2884" s="392"/>
      <c r="B2884" s="393" t="s">
        <v>91</v>
      </c>
      <c r="C2884" s="1119" t="s">
        <v>77</v>
      </c>
      <c r="D2884" s="1115" t="s">
        <v>167</v>
      </c>
      <c r="E2884" s="1116"/>
      <c r="F2884" s="1115" t="s">
        <v>169</v>
      </c>
      <c r="G2884" s="1117"/>
      <c r="H2884" s="1118"/>
      <c r="I2884" s="977"/>
      <c r="J2884" s="978"/>
      <c r="K2884" s="978"/>
      <c r="L2884" s="978"/>
      <c r="M2884" s="979"/>
      <c r="N2884" s="1059"/>
    </row>
    <row r="2885" spans="1:14" s="114" customFormat="1" ht="18.75" customHeight="1" thickBot="1">
      <c r="A2885" s="392"/>
      <c r="B2885" s="400" t="s">
        <v>91</v>
      </c>
      <c r="C2885" s="1120" t="s">
        <v>79</v>
      </c>
      <c r="D2885" s="1121" t="s">
        <v>168</v>
      </c>
      <c r="E2885" s="1122"/>
      <c r="F2885" s="1121" t="s">
        <v>85</v>
      </c>
      <c r="G2885" s="1123"/>
      <c r="H2885" s="1124"/>
      <c r="I2885" s="1132" t="s">
        <v>118</v>
      </c>
      <c r="J2885" s="1133"/>
      <c r="K2885" s="1133"/>
      <c r="L2885" s="1133"/>
      <c r="M2885" s="1134"/>
      <c r="N2885" s="1059"/>
    </row>
    <row r="2886" spans="1:14" s="114" customFormat="1" ht="11.25" customHeight="1" thickBot="1">
      <c r="A2886" s="980"/>
      <c r="B2886" s="980"/>
      <c r="C2886" s="980"/>
      <c r="D2886" s="980"/>
      <c r="E2886" s="980"/>
      <c r="F2886" s="980"/>
      <c r="G2886" s="980"/>
      <c r="H2886" s="980"/>
      <c r="I2886" s="980"/>
      <c r="J2886" s="980"/>
      <c r="K2886" s="980"/>
      <c r="L2886" s="980"/>
      <c r="M2886" s="980"/>
      <c r="N2886" s="1059"/>
    </row>
    <row r="2887" spans="1:14" s="391" customFormat="1" ht="25.5" customHeight="1" thickBot="1">
      <c r="A2887" s="403">
        <f>A2848+1</f>
        <v>75</v>
      </c>
      <c r="B2887" s="1056" t="str">
        <f>B2848</f>
        <v>Department Of Sanskrit Education, Rajasthan</v>
      </c>
      <c r="C2887" s="1057"/>
      <c r="D2887" s="1057"/>
      <c r="E2887" s="1057"/>
      <c r="F2887" s="1057"/>
      <c r="G2887" s="1057"/>
      <c r="H2887" s="1057"/>
      <c r="I2887" s="1057"/>
      <c r="J2887" s="1057"/>
      <c r="K2887" s="1057"/>
      <c r="L2887" s="1057"/>
      <c r="M2887" s="1058"/>
      <c r="N2887" s="1059"/>
    </row>
    <row r="2888" spans="1:14" ht="60" customHeight="1">
      <c r="A2888" s="15"/>
      <c r="B2888" s="1060">
        <f>IF(I2892&gt;0,CONCATENATE(C2892,I2892),0)</f>
        <v>0</v>
      </c>
      <c r="C2888" s="1062"/>
      <c r="D2888" s="1064" t="str">
        <f>Master!$E$8</f>
        <v>Govt.Sr.Sec.Sch. Raimalwada</v>
      </c>
      <c r="E2888" s="1065"/>
      <c r="F2888" s="1065"/>
      <c r="G2888" s="1065"/>
      <c r="H2888" s="1065"/>
      <c r="I2888" s="1065"/>
      <c r="J2888" s="1065"/>
      <c r="K2888" s="1065"/>
      <c r="L2888" s="1065"/>
      <c r="M2888" s="1066"/>
      <c r="N2888" s="1059"/>
    </row>
    <row r="2889" spans="1:14" ht="35.25" customHeight="1" thickBot="1">
      <c r="A2889" s="15"/>
      <c r="B2889" s="1061"/>
      <c r="C2889" s="1063"/>
      <c r="D2889" s="1067" t="str">
        <f>Master!$E$11</f>
        <v>P.S.-Bapini (Jodhpur)</v>
      </c>
      <c r="E2889" s="1067"/>
      <c r="F2889" s="1067"/>
      <c r="G2889" s="1067"/>
      <c r="H2889" s="1067"/>
      <c r="I2889" s="1067"/>
      <c r="J2889" s="1067"/>
      <c r="K2889" s="1067"/>
      <c r="L2889" s="1067"/>
      <c r="M2889" s="1068"/>
      <c r="N2889" s="1059"/>
    </row>
    <row r="2890" spans="1:14" ht="31.5" customHeight="1">
      <c r="A2890" s="15"/>
      <c r="B2890" s="402"/>
      <c r="C2890" s="1069" t="s">
        <v>60</v>
      </c>
      <c r="D2890" s="1070"/>
      <c r="E2890" s="1070"/>
      <c r="F2890" s="1070"/>
      <c r="G2890" s="1070"/>
      <c r="H2890" s="1070"/>
      <c r="I2890" s="1071"/>
      <c r="J2890" s="1072" t="s">
        <v>88</v>
      </c>
      <c r="K2890" s="1072"/>
      <c r="L2890" s="1073">
        <f>Master!$E$14</f>
        <v>810000000</v>
      </c>
      <c r="M2890" s="1074"/>
      <c r="N2890" s="1059"/>
    </row>
    <row r="2891" spans="1:14" ht="18" customHeight="1" thickBot="1">
      <c r="A2891" s="15"/>
      <c r="B2891" s="188"/>
      <c r="C2891" s="1069"/>
      <c r="D2891" s="1070"/>
      <c r="E2891" s="1070"/>
      <c r="F2891" s="1070"/>
      <c r="G2891" s="1070"/>
      <c r="H2891" s="1070"/>
      <c r="I2891" s="1071"/>
      <c r="J2891" s="1075" t="s">
        <v>61</v>
      </c>
      <c r="K2891" s="1076"/>
      <c r="L2891" s="1079" t="str">
        <f>Master!$E$6</f>
        <v>2022-23</v>
      </c>
      <c r="M2891" s="1080"/>
      <c r="N2891" s="1059"/>
    </row>
    <row r="2892" spans="1:14" ht="20.25" customHeight="1" thickBot="1">
      <c r="A2892" s="15"/>
      <c r="B2892" s="188"/>
      <c r="C2892" s="1160" t="s">
        <v>119</v>
      </c>
      <c r="D2892" s="1161"/>
      <c r="E2892" s="1161"/>
      <c r="F2892" s="1161"/>
      <c r="G2892" s="1161"/>
      <c r="H2892" s="1161"/>
      <c r="I2892" s="1162">
        <f>VLOOKUP($A2887,'Result Entry'!$B$9:$F$108,5,0)</f>
        <v>0</v>
      </c>
      <c r="J2892" s="1077"/>
      <c r="K2892" s="1078"/>
      <c r="L2892" s="1081"/>
      <c r="M2892" s="1082"/>
      <c r="N2892" s="1059"/>
    </row>
    <row r="2893" spans="1:14" s="114" customFormat="1" ht="19.5" customHeight="1">
      <c r="A2893" s="392"/>
      <c r="B2893" s="393" t="s">
        <v>91</v>
      </c>
      <c r="C2893" s="1090" t="s">
        <v>21</v>
      </c>
      <c r="D2893" s="1091"/>
      <c r="E2893" s="1091"/>
      <c r="F2893" s="1092"/>
      <c r="G2893" s="1093" t="s">
        <v>1</v>
      </c>
      <c r="H2893" s="1094">
        <f>VLOOKUP($A2887,'Result Entry'!$B$9:$EQ$108,3,0)</f>
        <v>0</v>
      </c>
      <c r="I2893" s="1094"/>
      <c r="J2893" s="1094"/>
      <c r="K2893" s="1094"/>
      <c r="L2893" s="1094"/>
      <c r="M2893" s="1095"/>
      <c r="N2893" s="1059"/>
    </row>
    <row r="2894" spans="1:14" s="114" customFormat="1" ht="19.5" customHeight="1">
      <c r="A2894" s="392"/>
      <c r="B2894" s="393" t="s">
        <v>91</v>
      </c>
      <c r="C2894" s="1096" t="s">
        <v>23</v>
      </c>
      <c r="D2894" s="1097"/>
      <c r="E2894" s="1097"/>
      <c r="F2894" s="1098"/>
      <c r="G2894" s="1099" t="s">
        <v>1</v>
      </c>
      <c r="H2894" s="1100">
        <f>VLOOKUP($A2887,'Result Entry'!$B$9:$EQ$108,6,0)</f>
        <v>0</v>
      </c>
      <c r="I2894" s="1100"/>
      <c r="J2894" s="1100"/>
      <c r="K2894" s="1100"/>
      <c r="L2894" s="1100"/>
      <c r="M2894" s="1101"/>
      <c r="N2894" s="1059"/>
    </row>
    <row r="2895" spans="1:14" s="114" customFormat="1" ht="19.5" customHeight="1">
      <c r="A2895" s="392"/>
      <c r="B2895" s="393" t="s">
        <v>91</v>
      </c>
      <c r="C2895" s="1096" t="s">
        <v>24</v>
      </c>
      <c r="D2895" s="1097"/>
      <c r="E2895" s="1097"/>
      <c r="F2895" s="1098"/>
      <c r="G2895" s="1099" t="s">
        <v>1</v>
      </c>
      <c r="H2895" s="1100">
        <f>VLOOKUP($A2887,'Result Entry'!$B$9:$EQ$108,7,0)</f>
        <v>0</v>
      </c>
      <c r="I2895" s="1100"/>
      <c r="J2895" s="1100"/>
      <c r="K2895" s="1100"/>
      <c r="L2895" s="1100"/>
      <c r="M2895" s="1101"/>
      <c r="N2895" s="1059"/>
    </row>
    <row r="2896" spans="1:14" s="114" customFormat="1" ht="19.5" customHeight="1">
      <c r="A2896" s="392"/>
      <c r="B2896" s="393" t="s">
        <v>91</v>
      </c>
      <c r="C2896" s="1096" t="s">
        <v>62</v>
      </c>
      <c r="D2896" s="1097"/>
      <c r="E2896" s="1097"/>
      <c r="F2896" s="1098"/>
      <c r="G2896" s="1099" t="s">
        <v>1</v>
      </c>
      <c r="H2896" s="1100">
        <f>VLOOKUP($A2887,'Result Entry'!$B$9:$EQ$108,8,0)</f>
        <v>0</v>
      </c>
      <c r="I2896" s="1100"/>
      <c r="J2896" s="1100"/>
      <c r="K2896" s="1100"/>
      <c r="L2896" s="1100"/>
      <c r="M2896" s="1101"/>
      <c r="N2896" s="1059"/>
    </row>
    <row r="2897" spans="1:14" s="114" customFormat="1" ht="19.5" customHeight="1">
      <c r="A2897" s="392"/>
      <c r="B2897" s="393" t="s">
        <v>91</v>
      </c>
      <c r="C2897" s="1096" t="s">
        <v>63</v>
      </c>
      <c r="D2897" s="1097"/>
      <c r="E2897" s="1097"/>
      <c r="F2897" s="1098"/>
      <c r="G2897" s="1099" t="s">
        <v>1</v>
      </c>
      <c r="H2897" s="1102" t="str">
        <f>CONCATENATE('Result Entry'!$F$4,'Result Entry'!$I$4)</f>
        <v>2(A)</v>
      </c>
      <c r="I2897" s="1100"/>
      <c r="J2897" s="1100"/>
      <c r="K2897" s="1100"/>
      <c r="L2897" s="1100"/>
      <c r="M2897" s="1101"/>
      <c r="N2897" s="1059"/>
    </row>
    <row r="2898" spans="1:14" s="114" customFormat="1" ht="19.5" customHeight="1" thickBot="1">
      <c r="A2898" s="392"/>
      <c r="B2898" s="393" t="s">
        <v>91</v>
      </c>
      <c r="C2898" s="1103" t="s">
        <v>26</v>
      </c>
      <c r="D2898" s="1104"/>
      <c r="E2898" s="1104"/>
      <c r="F2898" s="1105"/>
      <c r="G2898" s="1106" t="s">
        <v>1</v>
      </c>
      <c r="H2898" s="1107">
        <f>VLOOKUP($A2887,'Result Entry'!$B$9:$EQ$108,9,0)</f>
        <v>0</v>
      </c>
      <c r="I2898" s="1107"/>
      <c r="J2898" s="1107"/>
      <c r="K2898" s="1107"/>
      <c r="L2898" s="1107"/>
      <c r="M2898" s="1108"/>
      <c r="N2898" s="1059"/>
    </row>
    <row r="2899" spans="1:14" s="114" customFormat="1" ht="37.5" customHeight="1">
      <c r="A2899" s="392"/>
      <c r="B2899" s="394" t="s">
        <v>91</v>
      </c>
      <c r="C2899" s="1005" t="s">
        <v>64</v>
      </c>
      <c r="D2899" s="1038"/>
      <c r="E2899" s="498" t="str">
        <f>'Result Entry'!$K$6</f>
        <v>First Test</v>
      </c>
      <c r="F2899" s="499" t="str">
        <f>'Result Entry'!$L$6</f>
        <v>Second Test</v>
      </c>
      <c r="G2899" s="499" t="str">
        <f>'Result Entry'!$M$6</f>
        <v>Third Test</v>
      </c>
      <c r="H2899" s="1083" t="s">
        <v>65</v>
      </c>
      <c r="I2899" s="1085" t="s">
        <v>183</v>
      </c>
      <c r="J2899" s="493" t="s">
        <v>32</v>
      </c>
      <c r="K2899" s="1039" t="s">
        <v>112</v>
      </c>
      <c r="L2899" s="1040"/>
      <c r="M2899" s="1084" t="s">
        <v>113</v>
      </c>
      <c r="N2899" s="1059"/>
    </row>
    <row r="2900" spans="1:14" s="114" customFormat="1" ht="22.5" customHeight="1" thickBot="1">
      <c r="A2900" s="392"/>
      <c r="B2900" s="394" t="s">
        <v>91</v>
      </c>
      <c r="C2900" s="1041" t="s">
        <v>66</v>
      </c>
      <c r="D2900" s="1042"/>
      <c r="E2900" s="504">
        <f>'Result Entry'!$K$7</f>
        <v>10</v>
      </c>
      <c r="F2900" s="505">
        <f>'Result Entry'!$L$7</f>
        <v>10</v>
      </c>
      <c r="G2900" s="545">
        <f>'Result Entry'!$M$7</f>
        <v>10</v>
      </c>
      <c r="H2900" s="506">
        <f>'Result Entry'!$R$7</f>
        <v>70</v>
      </c>
      <c r="I2900" s="507">
        <f>SUM(E2900:H2900)</f>
        <v>100</v>
      </c>
      <c r="J2900" s="508">
        <f>'Result Entry'!$V$7</f>
        <v>100</v>
      </c>
      <c r="K2900" s="1043">
        <f>I2900+J2900</f>
        <v>200</v>
      </c>
      <c r="L2900" s="1044"/>
      <c r="M2900" s="1086" t="s">
        <v>36</v>
      </c>
      <c r="N2900" s="1059"/>
    </row>
    <row r="2901" spans="1:14" s="114" customFormat="1" ht="22.5" customHeight="1">
      <c r="A2901" s="392"/>
      <c r="B2901" s="394" t="s">
        <v>91</v>
      </c>
      <c r="C2901" s="1045" t="str">
        <f>'Result Entry'!$K$3</f>
        <v>Hindi</v>
      </c>
      <c r="D2901" s="1046"/>
      <c r="E2901" s="500">
        <f>IF(OR(C2901="",$I2892="NSO"),"",VLOOKUP($A2887,'Result Entry'!$B$9:$EQ$108,10,0))</f>
        <v>0</v>
      </c>
      <c r="F2901" s="501">
        <f>IF(OR(C2901="",$I2892="NSO"),"",VLOOKUP($A2887,'Result Entry'!$B$9:$EQ$108,11,0))</f>
        <v>0</v>
      </c>
      <c r="G2901" s="544">
        <f>IF(OR(C2901="",$I2892="NSO"),"",VLOOKUP($A2887,'Result Entry'!$B$9:$EQ$108,12,0))</f>
        <v>0</v>
      </c>
      <c r="H2901" s="494">
        <f>IF(OR(C2901="",$I2892="NSO"),"",VLOOKUP($A2887,'Result Entry'!$B$9:$EQ$108,17,0))</f>
        <v>0</v>
      </c>
      <c r="I2901" s="395">
        <f t="shared" ref="I2901:I2905" si="222">SUM(E2901:H2901)</f>
        <v>0</v>
      </c>
      <c r="J2901" s="495">
        <f>IF(OR(C2901="",$I2892="NSO"),"",VLOOKUP($A2887,'Result Entry'!$B$9:$EQ$108,21,0))</f>
        <v>0</v>
      </c>
      <c r="K2901" s="1047">
        <f>SUM(I2901,J2901)</f>
        <v>0</v>
      </c>
      <c r="L2901" s="1048"/>
      <c r="M2901" s="396" t="str">
        <f>IF(OR(C2901="",$I2892="NSO"),"",VLOOKUP($A2887,'Result Entry'!$B$9:$EQ$108,24,0))</f>
        <v/>
      </c>
      <c r="N2901" s="1059"/>
    </row>
    <row r="2902" spans="1:14" s="114" customFormat="1" ht="22.5" customHeight="1">
      <c r="A2902" s="392"/>
      <c r="B2902" s="394" t="s">
        <v>91</v>
      </c>
      <c r="C2902" s="990" t="str">
        <f>'Result Entry'!$Z$3</f>
        <v>Mathematics</v>
      </c>
      <c r="D2902" s="1049"/>
      <c r="E2902" s="502">
        <f>IF(OR(C2902="",$I2892="NSO"),"",VLOOKUP($A2887,'Result Entry'!$B$9:$EQ$108,25,0))</f>
        <v>0</v>
      </c>
      <c r="F2902" s="503">
        <f>IF(OR(C2902="",$I2892="NSO"),"",VLOOKUP($A2887,'Result Entry'!$B$9:$EQ$108,26,0))</f>
        <v>0</v>
      </c>
      <c r="G2902" s="542">
        <f>IF(OR(C2902="",$I2892="NSO"),"",VLOOKUP($A2887,'Result Entry'!$B$9:$EQ$108,27,0))</f>
        <v>0</v>
      </c>
      <c r="H2902" s="494">
        <f>IF(OR(C2902="",$I2892="NSO"),"",VLOOKUP($A2887,'Result Entry'!$B$9:$EQ$108,32,0))</f>
        <v>0</v>
      </c>
      <c r="I2902" s="395">
        <f t="shared" si="222"/>
        <v>0</v>
      </c>
      <c r="J2902" s="495">
        <f>IF(OR(C2902="",$I2892="NSO"),"",VLOOKUP($A2887,'Result Entry'!$B$9:$EQ$108,36,0))</f>
        <v>0</v>
      </c>
      <c r="K2902" s="1050">
        <f t="shared" ref="K2902:K2907" si="223">SUM(I2902,J2902)</f>
        <v>0</v>
      </c>
      <c r="L2902" s="1051"/>
      <c r="M2902" s="396" t="str">
        <f>IF(OR(C2902="",$I2892="NSO"),"",VLOOKUP($A2887,'Result Entry'!$B$9:$EQ$108,39,0))</f>
        <v/>
      </c>
      <c r="N2902" s="1059"/>
    </row>
    <row r="2903" spans="1:14" s="114" customFormat="1" ht="22.5" customHeight="1" thickBot="1">
      <c r="A2903" s="392"/>
      <c r="B2903" s="394" t="s">
        <v>91</v>
      </c>
      <c r="C2903" s="1052" t="str">
        <f>'Result Entry'!$BD$3</f>
        <v>Env. Study</v>
      </c>
      <c r="D2903" s="1053"/>
      <c r="E2903" s="509">
        <f>IF(OR(C2903="",$I2892="NSO"),"",VLOOKUP($A2887,'Result Entry'!$B$9:$EQ$108,55,0))</f>
        <v>0</v>
      </c>
      <c r="F2903" s="510">
        <f>IF(OR(C2903="",$I2892="NSO"),"",VLOOKUP($A2887,'Result Entry'!$B$9:$EQ$108,56,0))</f>
        <v>0</v>
      </c>
      <c r="G2903" s="511">
        <f>IF(OR(C2903="",$I2892="NSO"),"",VLOOKUP($A2887,'Result Entry'!$B$9:$EQ$108,57,0))</f>
        <v>0</v>
      </c>
      <c r="H2903" s="512">
        <f>IF(OR(C2901="",$I2892="NSO"),"",VLOOKUP($A2887,'Result Entry'!$B$9:$EQ$108,62,0))</f>
        <v>0</v>
      </c>
      <c r="I2903" s="513">
        <f t="shared" si="222"/>
        <v>0</v>
      </c>
      <c r="J2903" s="514">
        <f>IF(OR(C2902="",$I2892="NSO"),"",VLOOKUP($A2887,'Result Entry'!$B$9:$EQ$108,66,0))</f>
        <v>0</v>
      </c>
      <c r="K2903" s="1054">
        <f t="shared" si="223"/>
        <v>0</v>
      </c>
      <c r="L2903" s="1055"/>
      <c r="M2903" s="515" t="str">
        <f>IF(OR(C2902="",$I2892="NSO"),"",VLOOKUP($A2887,'Result Entry'!$B$9:$EQ$108,69,0))</f>
        <v/>
      </c>
      <c r="N2903" s="1059"/>
    </row>
    <row r="2904" spans="1:14" s="114" customFormat="1" ht="22.5" customHeight="1">
      <c r="A2904" s="392"/>
      <c r="B2904" s="394" t="s">
        <v>91</v>
      </c>
      <c r="C2904" s="1016" t="s">
        <v>66</v>
      </c>
      <c r="D2904" s="1017"/>
      <c r="E2904" s="519">
        <f>'Result Entry'!$AO$7</f>
        <v>5</v>
      </c>
      <c r="F2904" s="520">
        <f>'Result Entry'!$AP$7</f>
        <v>5</v>
      </c>
      <c r="G2904" s="541">
        <f>'Result Entry'!$AQ$7</f>
        <v>5</v>
      </c>
      <c r="H2904" s="521">
        <f>'Result Entry'!$AV$7</f>
        <v>35</v>
      </c>
      <c r="I2904" s="522">
        <f t="shared" si="222"/>
        <v>50</v>
      </c>
      <c r="J2904" s="523">
        <f>'Result Entry'!$AZ$7</f>
        <v>50</v>
      </c>
      <c r="K2904" s="1018">
        <f t="shared" si="223"/>
        <v>100</v>
      </c>
      <c r="L2904" s="1019"/>
      <c r="M2904" s="1087" t="s">
        <v>36</v>
      </c>
      <c r="N2904" s="1059"/>
    </row>
    <row r="2905" spans="1:14" s="114" customFormat="1" ht="22.5" customHeight="1" thickBot="1">
      <c r="A2905" s="392"/>
      <c r="B2905" s="394" t="s">
        <v>91</v>
      </c>
      <c r="C2905" s="1012" t="str">
        <f>'Result Entry'!$AO$3</f>
        <v>English</v>
      </c>
      <c r="D2905" s="1013"/>
      <c r="E2905" s="517">
        <f>IF(OR(C2905="",$I2892="NSO"),"",VLOOKUP($A2887,'Result Entry'!$B$9:$EQ$108,40,0))</f>
        <v>0</v>
      </c>
      <c r="F2905" s="518">
        <f>IF(OR(C2905="",$I2892="NSO"),"",VLOOKUP($A2887,'Result Entry'!$B$9:$EQ$108,41,0))</f>
        <v>0</v>
      </c>
      <c r="G2905" s="546">
        <f>IF(OR(C2905="",$I2892="NSO"),"",VLOOKUP($A2887,'Result Entry'!$B$9:$EQ$108,42,0))</f>
        <v>0</v>
      </c>
      <c r="H2905" s="401">
        <f>IF(OR(C2905="",$I2892="NSO"),"",VLOOKUP($A2887,'Result Entry'!$B$9:$EQ$108,47,0))</f>
        <v>0</v>
      </c>
      <c r="I2905" s="496">
        <f t="shared" si="222"/>
        <v>0</v>
      </c>
      <c r="J2905" s="497">
        <f>IF(OR(C2905="",$I2892="NSO"),"",VLOOKUP($A2887,'Result Entry'!$B$9:$EQ$108,51,0))</f>
        <v>0</v>
      </c>
      <c r="K2905" s="1014">
        <f t="shared" si="223"/>
        <v>0</v>
      </c>
      <c r="L2905" s="1015"/>
      <c r="M2905" s="516" t="str">
        <f>IF(OR(C2905="",$I2892="NSO"),"",VLOOKUP($A2887,'Result Entry'!$B$9:$EQ$108,54,0))</f>
        <v/>
      </c>
      <c r="N2905" s="1059"/>
    </row>
    <row r="2906" spans="1:14" s="114" customFormat="1" ht="22.5" customHeight="1">
      <c r="A2906" s="392"/>
      <c r="B2906" s="394" t="s">
        <v>91</v>
      </c>
      <c r="C2906" s="1016" t="s">
        <v>66</v>
      </c>
      <c r="D2906" s="1017"/>
      <c r="E2906" s="519">
        <f>'Result Entry'!$BS$7</f>
        <v>10</v>
      </c>
      <c r="F2906" s="520">
        <f>'Result Entry'!$BT$7</f>
        <v>10</v>
      </c>
      <c r="G2906" s="541">
        <f>'Result Entry'!$BU$7</f>
        <v>10</v>
      </c>
      <c r="H2906" s="521">
        <f>'Result Entry'!$BZ$7</f>
        <v>70</v>
      </c>
      <c r="I2906" s="522">
        <f>SUM(E2906:H2906)</f>
        <v>100</v>
      </c>
      <c r="J2906" s="523">
        <f>'Result Entry'!$CD$7</f>
        <v>100</v>
      </c>
      <c r="K2906" s="1018">
        <f t="shared" si="223"/>
        <v>200</v>
      </c>
      <c r="L2906" s="1019"/>
      <c r="M2906" s="1087" t="s">
        <v>36</v>
      </c>
      <c r="N2906" s="1059"/>
    </row>
    <row r="2907" spans="1:14" s="114" customFormat="1" ht="22.5" customHeight="1" thickBot="1">
      <c r="A2907" s="392"/>
      <c r="B2907" s="394" t="s">
        <v>91</v>
      </c>
      <c r="C2907" s="1012" t="str">
        <f>'Result Entry'!$BS$3</f>
        <v>Sanskrit/Urdu</v>
      </c>
      <c r="D2907" s="1013"/>
      <c r="E2907" s="517">
        <f>IF(OR(C2907="",$I2892="NSO"),"",VLOOKUP($A2887,'Result Entry'!$B$9:$EQ$108,70,0))</f>
        <v>0</v>
      </c>
      <c r="F2907" s="518">
        <f>IF(OR(C2907="",$I2892="NSO"),"",VLOOKUP($A2887,'Result Entry'!$B$9:$EQ$108,71,0))</f>
        <v>0</v>
      </c>
      <c r="G2907" s="546">
        <f>IF(OR(C2907="",$I2892="NSO"),"",VLOOKUP($A2887,'Result Entry'!$B$9:$EQ$108,72,0))</f>
        <v>0</v>
      </c>
      <c r="H2907" s="401">
        <f>IF(OR(C2907="",$I2892="NSO"),"",VLOOKUP($A2887,'Result Entry'!$B$9:$EQ$108,77,0))</f>
        <v>0</v>
      </c>
      <c r="I2907" s="496">
        <f t="shared" ref="I2907" si="224">SUM(E2907:H2907)</f>
        <v>0</v>
      </c>
      <c r="J2907" s="497">
        <f>IF(OR(C2907="",$I2892="NSO"),"",VLOOKUP($A2887,'Result Entry'!$B$9:$EQ$108,81,0))</f>
        <v>0</v>
      </c>
      <c r="K2907" s="1014">
        <f t="shared" si="223"/>
        <v>0</v>
      </c>
      <c r="L2907" s="1015"/>
      <c r="M2907" s="516" t="str">
        <f>IF(OR(C2907="",$I2892="NSO"),"",VLOOKUP($A2887,'Result Entry'!$B$9:$EQ$108,84,0))</f>
        <v/>
      </c>
      <c r="N2907" s="1059"/>
    </row>
    <row r="2908" spans="1:14" s="114" customFormat="1" ht="14.25" customHeight="1" thickBot="1">
      <c r="A2908" s="392"/>
      <c r="B2908" s="394" t="s">
        <v>91</v>
      </c>
      <c r="C2908" s="1020"/>
      <c r="D2908" s="1021"/>
      <c r="E2908" s="1021"/>
      <c r="F2908" s="1021"/>
      <c r="G2908" s="1021"/>
      <c r="H2908" s="1021"/>
      <c r="I2908" s="1021"/>
      <c r="J2908" s="1021"/>
      <c r="K2908" s="1021"/>
      <c r="L2908" s="1021"/>
      <c r="M2908" s="1022"/>
      <c r="N2908" s="1059"/>
    </row>
    <row r="2909" spans="1:14" s="114" customFormat="1" ht="39" customHeight="1">
      <c r="A2909" s="392"/>
      <c r="B2909" s="394" t="s">
        <v>91</v>
      </c>
      <c r="C2909" s="1023" t="s">
        <v>114</v>
      </c>
      <c r="D2909" s="1024"/>
      <c r="E2909" s="1025"/>
      <c r="F2909" s="1029" t="s">
        <v>115</v>
      </c>
      <c r="G2909" s="1029"/>
      <c r="H2909" s="1030" t="s">
        <v>116</v>
      </c>
      <c r="I2909" s="1031"/>
      <c r="J2909" s="397" t="s">
        <v>51</v>
      </c>
      <c r="K2909" s="524" t="s">
        <v>117</v>
      </c>
      <c r="L2909" s="543" t="s">
        <v>49</v>
      </c>
      <c r="M2909" s="1089" t="s">
        <v>53</v>
      </c>
      <c r="N2909" s="1059"/>
    </row>
    <row r="2910" spans="1:14" s="114" customFormat="1" ht="18.75" customHeight="1" thickBot="1">
      <c r="A2910" s="392"/>
      <c r="B2910" s="394" t="s">
        <v>91</v>
      </c>
      <c r="C2910" s="1026"/>
      <c r="D2910" s="1027"/>
      <c r="E2910" s="1028"/>
      <c r="F2910" s="1109">
        <f>IF(OR($I2892="",$I2892="NSO"),"",VLOOKUP($A2887,'Result Entry'!$B$9:$EQ$108,120,0))</f>
        <v>900</v>
      </c>
      <c r="G2910" s="1110"/>
      <c r="H2910" s="1109">
        <f>IF(OR($I2892="",$I2892="NSO"),"",VLOOKUP($A2887,'Result Entry'!$B$9:$EQ$108,121,0))</f>
        <v>0</v>
      </c>
      <c r="I2910" s="1110"/>
      <c r="J2910" s="1111">
        <f>IF(OR($I2892="",$I2892="NSO"),"",VLOOKUP($A2887,'Result Entry'!$B$9:$EQ$108,122,0))</f>
        <v>0</v>
      </c>
      <c r="K2910" s="1112" t="str">
        <f>IF(OR($I2892="",$I2892="NSO"),"",VLOOKUP($A2887,'Result Entry'!$B$9:$EQ$108,123,0))</f>
        <v/>
      </c>
      <c r="L2910" s="1088" t="str">
        <f>IF(OR($I2892="",$I2892="NSO"),"",VLOOKUP($A2887,'Result Entry'!$B$9:$EQ$108,124,0))</f>
        <v/>
      </c>
      <c r="M2910" s="1113" t="str">
        <f>IF(OR($I2892="",$I2892="NSO"),"",VLOOKUP($A2887,'Result Entry'!$B$9:$EQ$108,126,0))</f>
        <v/>
      </c>
      <c r="N2910" s="1059"/>
    </row>
    <row r="2911" spans="1:14" s="114" customFormat="1" ht="18.75" customHeight="1" thickBot="1">
      <c r="A2911" s="392"/>
      <c r="B2911" s="393" t="s">
        <v>91</v>
      </c>
      <c r="C2911" s="1032"/>
      <c r="D2911" s="1033"/>
      <c r="E2911" s="1033"/>
      <c r="F2911" s="1033"/>
      <c r="G2911" s="1033"/>
      <c r="H2911" s="1034"/>
      <c r="I2911" s="1150" t="s">
        <v>71</v>
      </c>
      <c r="J2911" s="1151"/>
      <c r="K2911" s="1152">
        <f>IF(OR($I2892="",$I2892="NSO"),"",VLOOKUP($A2887,'Result Entry'!$B$9:$EQ$108,117,0))</f>
        <v>0</v>
      </c>
      <c r="L2911" s="1153" t="s">
        <v>90</v>
      </c>
      <c r="M2911" s="1154"/>
      <c r="N2911" s="1059"/>
    </row>
    <row r="2912" spans="1:14" s="114" customFormat="1" ht="18.75" customHeight="1" thickBot="1">
      <c r="A2912" s="392"/>
      <c r="B2912" s="393" t="s">
        <v>91</v>
      </c>
      <c r="C2912" s="1035" t="s">
        <v>70</v>
      </c>
      <c r="D2912" s="1036"/>
      <c r="E2912" s="1036"/>
      <c r="F2912" s="1036"/>
      <c r="G2912" s="1036"/>
      <c r="H2912" s="1037"/>
      <c r="I2912" s="1155" t="s">
        <v>72</v>
      </c>
      <c r="J2912" s="1156"/>
      <c r="K2912" s="1157">
        <f>IF(OR($I2892="",$I2892="NSO"),"",VLOOKUP($A2887,'Result Entry'!$B$9:$EQ$108,118,0))</f>
        <v>0</v>
      </c>
      <c r="L2912" s="1158" t="str">
        <f>IF(OR($I2892="",$I2892="NSO"),"",VLOOKUP($A2887,'Result Entry'!$B$9:$EQ$108,119,0))</f>
        <v/>
      </c>
      <c r="M2912" s="1159"/>
      <c r="N2912" s="1059"/>
    </row>
    <row r="2913" spans="1:14" s="114" customFormat="1" ht="18.75" customHeight="1" thickBot="1">
      <c r="A2913" s="392"/>
      <c r="B2913" s="393" t="s">
        <v>91</v>
      </c>
      <c r="C2913" s="981" t="s">
        <v>64</v>
      </c>
      <c r="D2913" s="982"/>
      <c r="E2913" s="983"/>
      <c r="F2913" s="984" t="s">
        <v>67</v>
      </c>
      <c r="G2913" s="985"/>
      <c r="H2913" s="398" t="s">
        <v>57</v>
      </c>
      <c r="I2913" s="986" t="s">
        <v>73</v>
      </c>
      <c r="J2913" s="987"/>
      <c r="K2913" s="988">
        <f>IF(OR($I2892="",$I2892="NSO"),"",VLOOKUP($A2887,'Result Entry'!$B$9:$EQ$108,127,0))</f>
        <v>0</v>
      </c>
      <c r="L2913" s="988"/>
      <c r="M2913" s="989"/>
      <c r="N2913" s="1059"/>
    </row>
    <row r="2914" spans="1:14" s="114" customFormat="1" ht="18.75" customHeight="1">
      <c r="A2914" s="392"/>
      <c r="B2914" s="393" t="s">
        <v>91</v>
      </c>
      <c r="C2914" s="1096" t="str">
        <f>'Result Entry'!$CH$3</f>
        <v>WORK EXP.</v>
      </c>
      <c r="D2914" s="1097"/>
      <c r="E2914" s="1125"/>
      <c r="F2914" s="1115" t="str">
        <f>IF(OR(C2914="",$I2892="NSO"),"",VLOOKUP($A2887,'Result Entry'!$B$9:$EQ$108,134,0))</f>
        <v>0/100</v>
      </c>
      <c r="G2914" s="1125"/>
      <c r="H2914" s="1126" t="str">
        <f>IF(OR(C2914="",$I2892="NSO"),"",VLOOKUP($A2887,'Result Entry'!$B$9:$EQ$108,92,0))</f>
        <v/>
      </c>
      <c r="I2914" s="991" t="s">
        <v>93</v>
      </c>
      <c r="J2914" s="992"/>
      <c r="K2914" s="993">
        <f>'Result Entry'!$U$2</f>
        <v>45070</v>
      </c>
      <c r="L2914" s="994"/>
      <c r="M2914" s="995"/>
      <c r="N2914" s="1059"/>
    </row>
    <row r="2915" spans="1:14" s="114" customFormat="1" ht="18.75" customHeight="1">
      <c r="A2915" s="392"/>
      <c r="B2915" s="393" t="s">
        <v>91</v>
      </c>
      <c r="C2915" s="1096" t="str">
        <f>'Result Entry'!$CP$3</f>
        <v>ART EDU.</v>
      </c>
      <c r="D2915" s="1097"/>
      <c r="E2915" s="1125"/>
      <c r="F2915" s="1115" t="str">
        <f>IF(OR(C2915="",$I2892="NSO"),"",VLOOKUP($A2887,'Result Entry'!$B$9:$EQ$108,138,0))</f>
        <v>0/100</v>
      </c>
      <c r="G2915" s="1125"/>
      <c r="H2915" s="1127" t="str">
        <f>IF(OR(C2915="",$I2892="NSO"),"",VLOOKUP($A2887,'Result Entry'!$B$9:$EQ$108,100,0))</f>
        <v/>
      </c>
      <c r="I2915" s="996"/>
      <c r="J2915" s="997"/>
      <c r="K2915" s="997"/>
      <c r="L2915" s="997"/>
      <c r="M2915" s="998"/>
      <c r="N2915" s="1059"/>
    </row>
    <row r="2916" spans="1:14" s="114" customFormat="1" ht="18.75" customHeight="1">
      <c r="A2916" s="392"/>
      <c r="B2916" s="393"/>
      <c r="C2916" s="1096" t="str">
        <f>'Result Entry'!$CX$3</f>
        <v>H&amp;P. EDU.</v>
      </c>
      <c r="D2916" s="1097"/>
      <c r="E2916" s="1125"/>
      <c r="F2916" s="1115" t="str">
        <f>IF(OR(C2916="",$I2892="NSO"),"",VLOOKUP($A2887,'Result Entry'!$B$9:$EQ$108,142,0))</f>
        <v>0/100</v>
      </c>
      <c r="G2916" s="1125"/>
      <c r="H2916" s="1127" t="str">
        <f>IF(OR(C2916="",$I2892="NSO"),"",VLOOKUP($A2887,'Result Entry'!$B$9:$EQ$108,108,0))</f>
        <v/>
      </c>
      <c r="I2916" s="999"/>
      <c r="J2916" s="1000"/>
      <c r="K2916" s="1000"/>
      <c r="L2916" s="1000"/>
      <c r="M2916" s="1001"/>
      <c r="N2916" s="1059"/>
    </row>
    <row r="2917" spans="1:14" s="114" customFormat="1" ht="23.25" customHeight="1" thickBot="1">
      <c r="A2917" s="392"/>
      <c r="B2917" s="393" t="s">
        <v>91</v>
      </c>
      <c r="C2917" s="1128">
        <f>'Result Entry'!$DF$3</f>
        <v>0</v>
      </c>
      <c r="D2917" s="1129"/>
      <c r="E2917" s="1130"/>
      <c r="F2917" s="1115" t="str">
        <f>IF(OR(C2917="",$I2892="NSO"),"",VLOOKUP($A2887,'Result Entry'!$B$9:$EQ$108,146,0))</f>
        <v>0/0</v>
      </c>
      <c r="G2917" s="1125"/>
      <c r="H2917" s="1131" t="str">
        <f>IF(OR(C2917="",$I2892="NSO"),"",VLOOKUP($A2887,'Result Entry'!$B$9:$EQ$108,116,0))</f>
        <v/>
      </c>
      <c r="I2917" s="1135" t="s">
        <v>86</v>
      </c>
      <c r="J2917" s="1136"/>
      <c r="K2917" s="1137"/>
      <c r="L2917" s="1138"/>
      <c r="M2917" s="1139"/>
      <c r="N2917" s="1059"/>
    </row>
    <row r="2918" spans="1:14" s="114" customFormat="1" ht="23.25" customHeight="1">
      <c r="A2918" s="392"/>
      <c r="B2918" s="393" t="s">
        <v>91</v>
      </c>
      <c r="C2918" s="1005" t="s">
        <v>74</v>
      </c>
      <c r="D2918" s="1006"/>
      <c r="E2918" s="1006"/>
      <c r="F2918" s="1006"/>
      <c r="G2918" s="1006"/>
      <c r="H2918" s="1007"/>
      <c r="I2918" s="1143" t="s">
        <v>184</v>
      </c>
      <c r="J2918" s="1144"/>
      <c r="K2918" s="1140"/>
      <c r="L2918" s="1141"/>
      <c r="M2918" s="1142"/>
      <c r="N2918" s="1059"/>
    </row>
    <row r="2919" spans="1:14" s="114" customFormat="1" ht="23.25" customHeight="1">
      <c r="A2919" s="392"/>
      <c r="B2919" s="393" t="s">
        <v>91</v>
      </c>
      <c r="C2919" s="399" t="s">
        <v>37</v>
      </c>
      <c r="D2919" s="1008" t="s">
        <v>80</v>
      </c>
      <c r="E2919" s="1009"/>
      <c r="F2919" s="1008" t="s">
        <v>81</v>
      </c>
      <c r="G2919" s="1010"/>
      <c r="H2919" s="1011"/>
      <c r="I2919" s="1145" t="s">
        <v>185</v>
      </c>
      <c r="J2919" s="1146"/>
      <c r="K2919" s="1002"/>
      <c r="L2919" s="1003"/>
      <c r="M2919" s="1004"/>
      <c r="N2919" s="1059"/>
    </row>
    <row r="2920" spans="1:14" s="114" customFormat="1" ht="18.75" customHeight="1">
      <c r="A2920" s="392"/>
      <c r="B2920" s="393" t="s">
        <v>91</v>
      </c>
      <c r="C2920" s="1114" t="s">
        <v>75</v>
      </c>
      <c r="D2920" s="1115" t="s">
        <v>164</v>
      </c>
      <c r="E2920" s="1116"/>
      <c r="F2920" s="1115" t="s">
        <v>82</v>
      </c>
      <c r="G2920" s="1117"/>
      <c r="H2920" s="1118"/>
      <c r="I2920" s="971" t="s">
        <v>87</v>
      </c>
      <c r="J2920" s="972"/>
      <c r="K2920" s="972"/>
      <c r="L2920" s="972"/>
      <c r="M2920" s="973"/>
      <c r="N2920" s="1059"/>
    </row>
    <row r="2921" spans="1:14" s="114" customFormat="1" ht="18.75" customHeight="1">
      <c r="A2921" s="392"/>
      <c r="B2921" s="393" t="s">
        <v>91</v>
      </c>
      <c r="C2921" s="1119" t="s">
        <v>76</v>
      </c>
      <c r="D2921" s="1115" t="s">
        <v>165</v>
      </c>
      <c r="E2921" s="1116"/>
      <c r="F2921" s="1115" t="s">
        <v>83</v>
      </c>
      <c r="G2921" s="1117"/>
      <c r="H2921" s="1118"/>
      <c r="I2921" s="974"/>
      <c r="J2921" s="975"/>
      <c r="K2921" s="975"/>
      <c r="L2921" s="975"/>
      <c r="M2921" s="976"/>
      <c r="N2921" s="1059"/>
    </row>
    <row r="2922" spans="1:14" s="114" customFormat="1" ht="18.75" customHeight="1">
      <c r="A2922" s="392"/>
      <c r="B2922" s="393" t="s">
        <v>91</v>
      </c>
      <c r="C2922" s="1119" t="s">
        <v>78</v>
      </c>
      <c r="D2922" s="1115" t="s">
        <v>166</v>
      </c>
      <c r="E2922" s="1116"/>
      <c r="F2922" s="1115" t="s">
        <v>84</v>
      </c>
      <c r="G2922" s="1117"/>
      <c r="H2922" s="1118"/>
      <c r="I2922" s="974"/>
      <c r="J2922" s="975"/>
      <c r="K2922" s="975"/>
      <c r="L2922" s="975"/>
      <c r="M2922" s="976"/>
      <c r="N2922" s="1059"/>
    </row>
    <row r="2923" spans="1:14" s="114" customFormat="1" ht="18.75" customHeight="1">
      <c r="A2923" s="392"/>
      <c r="B2923" s="393" t="s">
        <v>91</v>
      </c>
      <c r="C2923" s="1119" t="s">
        <v>77</v>
      </c>
      <c r="D2923" s="1115" t="s">
        <v>167</v>
      </c>
      <c r="E2923" s="1116"/>
      <c r="F2923" s="1115" t="s">
        <v>169</v>
      </c>
      <c r="G2923" s="1117"/>
      <c r="H2923" s="1118"/>
      <c r="I2923" s="977"/>
      <c r="J2923" s="978"/>
      <c r="K2923" s="978"/>
      <c r="L2923" s="978"/>
      <c r="M2923" s="979"/>
      <c r="N2923" s="1059"/>
    </row>
    <row r="2924" spans="1:14" s="114" customFormat="1" ht="18.75" customHeight="1" thickBot="1">
      <c r="A2924" s="392"/>
      <c r="B2924" s="400" t="s">
        <v>91</v>
      </c>
      <c r="C2924" s="1120" t="s">
        <v>79</v>
      </c>
      <c r="D2924" s="1121" t="s">
        <v>168</v>
      </c>
      <c r="E2924" s="1122"/>
      <c r="F2924" s="1121" t="s">
        <v>85</v>
      </c>
      <c r="G2924" s="1123"/>
      <c r="H2924" s="1124"/>
      <c r="I2924" s="1132" t="s">
        <v>118</v>
      </c>
      <c r="J2924" s="1133"/>
      <c r="K2924" s="1133"/>
      <c r="L2924" s="1133"/>
      <c r="M2924" s="1134"/>
      <c r="N2924" s="1059"/>
    </row>
    <row r="2925" spans="1:14" s="114" customFormat="1" ht="11.25" customHeight="1" thickBot="1">
      <c r="A2925" s="980"/>
      <c r="B2925" s="980"/>
      <c r="C2925" s="980"/>
      <c r="D2925" s="980"/>
      <c r="E2925" s="980"/>
      <c r="F2925" s="980"/>
      <c r="G2925" s="980"/>
      <c r="H2925" s="980"/>
      <c r="I2925" s="980"/>
      <c r="J2925" s="980"/>
      <c r="K2925" s="980"/>
      <c r="L2925" s="980"/>
      <c r="M2925" s="980"/>
      <c r="N2925" s="1059"/>
    </row>
    <row r="2926" spans="1:14" s="391" customFormat="1" ht="25.5" customHeight="1" thickBot="1">
      <c r="A2926" s="403">
        <f>A2887+1</f>
        <v>76</v>
      </c>
      <c r="B2926" s="1056" t="str">
        <f>B2887</f>
        <v>Department Of Sanskrit Education, Rajasthan</v>
      </c>
      <c r="C2926" s="1057"/>
      <c r="D2926" s="1057"/>
      <c r="E2926" s="1057"/>
      <c r="F2926" s="1057"/>
      <c r="G2926" s="1057"/>
      <c r="H2926" s="1057"/>
      <c r="I2926" s="1057"/>
      <c r="J2926" s="1057"/>
      <c r="K2926" s="1057"/>
      <c r="L2926" s="1057"/>
      <c r="M2926" s="1058"/>
      <c r="N2926" s="1059"/>
    </row>
    <row r="2927" spans="1:14" ht="60" customHeight="1">
      <c r="A2927" s="15"/>
      <c r="B2927" s="1060">
        <f>IF(I2931&gt;0,CONCATENATE(C2931,I2931),0)</f>
        <v>0</v>
      </c>
      <c r="C2927" s="1062"/>
      <c r="D2927" s="1064" t="str">
        <f>Master!$E$8</f>
        <v>Govt.Sr.Sec.Sch. Raimalwada</v>
      </c>
      <c r="E2927" s="1065"/>
      <c r="F2927" s="1065"/>
      <c r="G2927" s="1065"/>
      <c r="H2927" s="1065"/>
      <c r="I2927" s="1065"/>
      <c r="J2927" s="1065"/>
      <c r="K2927" s="1065"/>
      <c r="L2927" s="1065"/>
      <c r="M2927" s="1066"/>
      <c r="N2927" s="1059"/>
    </row>
    <row r="2928" spans="1:14" ht="35.25" customHeight="1" thickBot="1">
      <c r="A2928" s="15"/>
      <c r="B2928" s="1061"/>
      <c r="C2928" s="1063"/>
      <c r="D2928" s="1067" t="str">
        <f>Master!$E$11</f>
        <v>P.S.-Bapini (Jodhpur)</v>
      </c>
      <c r="E2928" s="1067"/>
      <c r="F2928" s="1067"/>
      <c r="G2928" s="1067"/>
      <c r="H2928" s="1067"/>
      <c r="I2928" s="1067"/>
      <c r="J2928" s="1067"/>
      <c r="K2928" s="1067"/>
      <c r="L2928" s="1067"/>
      <c r="M2928" s="1068"/>
      <c r="N2928" s="1059"/>
    </row>
    <row r="2929" spans="1:14" ht="31.5" customHeight="1">
      <c r="A2929" s="15"/>
      <c r="B2929" s="402"/>
      <c r="C2929" s="1069" t="s">
        <v>60</v>
      </c>
      <c r="D2929" s="1070"/>
      <c r="E2929" s="1070"/>
      <c r="F2929" s="1070"/>
      <c r="G2929" s="1070"/>
      <c r="H2929" s="1070"/>
      <c r="I2929" s="1071"/>
      <c r="J2929" s="1072" t="s">
        <v>88</v>
      </c>
      <c r="K2929" s="1072"/>
      <c r="L2929" s="1073">
        <f>Master!$E$14</f>
        <v>810000000</v>
      </c>
      <c r="M2929" s="1074"/>
      <c r="N2929" s="1059"/>
    </row>
    <row r="2930" spans="1:14" ht="18" customHeight="1" thickBot="1">
      <c r="A2930" s="15"/>
      <c r="B2930" s="188"/>
      <c r="C2930" s="1069"/>
      <c r="D2930" s="1070"/>
      <c r="E2930" s="1070"/>
      <c r="F2930" s="1070"/>
      <c r="G2930" s="1070"/>
      <c r="H2930" s="1070"/>
      <c r="I2930" s="1071"/>
      <c r="J2930" s="1075" t="s">
        <v>61</v>
      </c>
      <c r="K2930" s="1076"/>
      <c r="L2930" s="1079" t="str">
        <f>Master!$E$6</f>
        <v>2022-23</v>
      </c>
      <c r="M2930" s="1080"/>
      <c r="N2930" s="1059"/>
    </row>
    <row r="2931" spans="1:14" ht="20.25" customHeight="1" thickBot="1">
      <c r="A2931" s="15"/>
      <c r="B2931" s="188"/>
      <c r="C2931" s="1160" t="s">
        <v>119</v>
      </c>
      <c r="D2931" s="1161"/>
      <c r="E2931" s="1161"/>
      <c r="F2931" s="1161"/>
      <c r="G2931" s="1161"/>
      <c r="H2931" s="1161"/>
      <c r="I2931" s="1162">
        <f>VLOOKUP($A2926,'Result Entry'!$B$9:$F$108,5,0)</f>
        <v>0</v>
      </c>
      <c r="J2931" s="1077"/>
      <c r="K2931" s="1078"/>
      <c r="L2931" s="1081"/>
      <c r="M2931" s="1082"/>
      <c r="N2931" s="1059"/>
    </row>
    <row r="2932" spans="1:14" s="114" customFormat="1" ht="19.5" customHeight="1">
      <c r="A2932" s="392"/>
      <c r="B2932" s="393" t="s">
        <v>91</v>
      </c>
      <c r="C2932" s="1090" t="s">
        <v>21</v>
      </c>
      <c r="D2932" s="1091"/>
      <c r="E2932" s="1091"/>
      <c r="F2932" s="1092"/>
      <c r="G2932" s="1093" t="s">
        <v>1</v>
      </c>
      <c r="H2932" s="1094">
        <f>VLOOKUP($A2926,'Result Entry'!$B$9:$EQ$108,3,0)</f>
        <v>0</v>
      </c>
      <c r="I2932" s="1094"/>
      <c r="J2932" s="1094"/>
      <c r="K2932" s="1094"/>
      <c r="L2932" s="1094"/>
      <c r="M2932" s="1095"/>
      <c r="N2932" s="1059"/>
    </row>
    <row r="2933" spans="1:14" s="114" customFormat="1" ht="19.5" customHeight="1">
      <c r="A2933" s="392"/>
      <c r="B2933" s="393" t="s">
        <v>91</v>
      </c>
      <c r="C2933" s="1096" t="s">
        <v>23</v>
      </c>
      <c r="D2933" s="1097"/>
      <c r="E2933" s="1097"/>
      <c r="F2933" s="1098"/>
      <c r="G2933" s="1099" t="s">
        <v>1</v>
      </c>
      <c r="H2933" s="1100">
        <f>VLOOKUP($A2926,'Result Entry'!$B$9:$EQ$108,6,0)</f>
        <v>0</v>
      </c>
      <c r="I2933" s="1100"/>
      <c r="J2933" s="1100"/>
      <c r="K2933" s="1100"/>
      <c r="L2933" s="1100"/>
      <c r="M2933" s="1101"/>
      <c r="N2933" s="1059"/>
    </row>
    <row r="2934" spans="1:14" s="114" customFormat="1" ht="19.5" customHeight="1">
      <c r="A2934" s="392"/>
      <c r="B2934" s="393" t="s">
        <v>91</v>
      </c>
      <c r="C2934" s="1096" t="s">
        <v>24</v>
      </c>
      <c r="D2934" s="1097"/>
      <c r="E2934" s="1097"/>
      <c r="F2934" s="1098"/>
      <c r="G2934" s="1099" t="s">
        <v>1</v>
      </c>
      <c r="H2934" s="1100">
        <f>VLOOKUP($A2926,'Result Entry'!$B$9:$EQ$108,7,0)</f>
        <v>0</v>
      </c>
      <c r="I2934" s="1100"/>
      <c r="J2934" s="1100"/>
      <c r="K2934" s="1100"/>
      <c r="L2934" s="1100"/>
      <c r="M2934" s="1101"/>
      <c r="N2934" s="1059"/>
    </row>
    <row r="2935" spans="1:14" s="114" customFormat="1" ht="19.5" customHeight="1">
      <c r="A2935" s="392"/>
      <c r="B2935" s="393" t="s">
        <v>91</v>
      </c>
      <c r="C2935" s="1096" t="s">
        <v>62</v>
      </c>
      <c r="D2935" s="1097"/>
      <c r="E2935" s="1097"/>
      <c r="F2935" s="1098"/>
      <c r="G2935" s="1099" t="s">
        <v>1</v>
      </c>
      <c r="H2935" s="1100">
        <f>VLOOKUP($A2926,'Result Entry'!$B$9:$EQ$108,8,0)</f>
        <v>0</v>
      </c>
      <c r="I2935" s="1100"/>
      <c r="J2935" s="1100"/>
      <c r="K2935" s="1100"/>
      <c r="L2935" s="1100"/>
      <c r="M2935" s="1101"/>
      <c r="N2935" s="1059"/>
    </row>
    <row r="2936" spans="1:14" s="114" customFormat="1" ht="19.5" customHeight="1">
      <c r="A2936" s="392"/>
      <c r="B2936" s="393" t="s">
        <v>91</v>
      </c>
      <c r="C2936" s="1096" t="s">
        <v>63</v>
      </c>
      <c r="D2936" s="1097"/>
      <c r="E2936" s="1097"/>
      <c r="F2936" s="1098"/>
      <c r="G2936" s="1099" t="s">
        <v>1</v>
      </c>
      <c r="H2936" s="1102" t="str">
        <f>CONCATENATE('Result Entry'!$F$4,'Result Entry'!$I$4)</f>
        <v>2(A)</v>
      </c>
      <c r="I2936" s="1100"/>
      <c r="J2936" s="1100"/>
      <c r="K2936" s="1100"/>
      <c r="L2936" s="1100"/>
      <c r="M2936" s="1101"/>
      <c r="N2936" s="1059"/>
    </row>
    <row r="2937" spans="1:14" s="114" customFormat="1" ht="19.5" customHeight="1" thickBot="1">
      <c r="A2937" s="392"/>
      <c r="B2937" s="393" t="s">
        <v>91</v>
      </c>
      <c r="C2937" s="1103" t="s">
        <v>26</v>
      </c>
      <c r="D2937" s="1104"/>
      <c r="E2937" s="1104"/>
      <c r="F2937" s="1105"/>
      <c r="G2937" s="1106" t="s">
        <v>1</v>
      </c>
      <c r="H2937" s="1107">
        <f>VLOOKUP($A2926,'Result Entry'!$B$9:$EQ$108,9,0)</f>
        <v>0</v>
      </c>
      <c r="I2937" s="1107"/>
      <c r="J2937" s="1107"/>
      <c r="K2937" s="1107"/>
      <c r="L2937" s="1107"/>
      <c r="M2937" s="1108"/>
      <c r="N2937" s="1059"/>
    </row>
    <row r="2938" spans="1:14" s="114" customFormat="1" ht="37.5" customHeight="1">
      <c r="A2938" s="392"/>
      <c r="B2938" s="394" t="s">
        <v>91</v>
      </c>
      <c r="C2938" s="1005" t="s">
        <v>64</v>
      </c>
      <c r="D2938" s="1038"/>
      <c r="E2938" s="498" t="str">
        <f>'Result Entry'!$K$6</f>
        <v>First Test</v>
      </c>
      <c r="F2938" s="499" t="str">
        <f>'Result Entry'!$L$6</f>
        <v>Second Test</v>
      </c>
      <c r="G2938" s="499" t="str">
        <f>'Result Entry'!$M$6</f>
        <v>Third Test</v>
      </c>
      <c r="H2938" s="1083" t="s">
        <v>65</v>
      </c>
      <c r="I2938" s="1085" t="s">
        <v>183</v>
      </c>
      <c r="J2938" s="493" t="s">
        <v>32</v>
      </c>
      <c r="K2938" s="1039" t="s">
        <v>112</v>
      </c>
      <c r="L2938" s="1040"/>
      <c r="M2938" s="1084" t="s">
        <v>113</v>
      </c>
      <c r="N2938" s="1059"/>
    </row>
    <row r="2939" spans="1:14" s="114" customFormat="1" ht="22.5" customHeight="1" thickBot="1">
      <c r="A2939" s="392"/>
      <c r="B2939" s="394" t="s">
        <v>91</v>
      </c>
      <c r="C2939" s="1041" t="s">
        <v>66</v>
      </c>
      <c r="D2939" s="1042"/>
      <c r="E2939" s="504">
        <f>'Result Entry'!$K$7</f>
        <v>10</v>
      </c>
      <c r="F2939" s="505">
        <f>'Result Entry'!$L$7</f>
        <v>10</v>
      </c>
      <c r="G2939" s="545">
        <f>'Result Entry'!$M$7</f>
        <v>10</v>
      </c>
      <c r="H2939" s="506">
        <f>'Result Entry'!$R$7</f>
        <v>70</v>
      </c>
      <c r="I2939" s="507">
        <f>SUM(E2939:H2939)</f>
        <v>100</v>
      </c>
      <c r="J2939" s="508">
        <f>'Result Entry'!$V$7</f>
        <v>100</v>
      </c>
      <c r="K2939" s="1043">
        <f>I2939+J2939</f>
        <v>200</v>
      </c>
      <c r="L2939" s="1044"/>
      <c r="M2939" s="1086" t="s">
        <v>36</v>
      </c>
      <c r="N2939" s="1059"/>
    </row>
    <row r="2940" spans="1:14" s="114" customFormat="1" ht="22.5" customHeight="1">
      <c r="A2940" s="392"/>
      <c r="B2940" s="394" t="s">
        <v>91</v>
      </c>
      <c r="C2940" s="1045" t="str">
        <f>'Result Entry'!$K$3</f>
        <v>Hindi</v>
      </c>
      <c r="D2940" s="1046"/>
      <c r="E2940" s="500">
        <f>IF(OR(C2940="",$I2931="NSO"),"",VLOOKUP($A2926,'Result Entry'!$B$9:$EQ$108,10,0))</f>
        <v>0</v>
      </c>
      <c r="F2940" s="501">
        <f>IF(OR(C2940="",$I2931="NSO"),"",VLOOKUP($A2926,'Result Entry'!$B$9:$EQ$108,11,0))</f>
        <v>0</v>
      </c>
      <c r="G2940" s="544">
        <f>IF(OR(C2940="",$I2931="NSO"),"",VLOOKUP($A2926,'Result Entry'!$B$9:$EQ$108,12,0))</f>
        <v>0</v>
      </c>
      <c r="H2940" s="494">
        <f>IF(OR(C2940="",$I2931="NSO"),"",VLOOKUP($A2926,'Result Entry'!$B$9:$EQ$108,17,0))</f>
        <v>0</v>
      </c>
      <c r="I2940" s="395">
        <f t="shared" ref="I2940:I2944" si="225">SUM(E2940:H2940)</f>
        <v>0</v>
      </c>
      <c r="J2940" s="495">
        <f>IF(OR(C2940="",$I2931="NSO"),"",VLOOKUP($A2926,'Result Entry'!$B$9:$EQ$108,21,0))</f>
        <v>0</v>
      </c>
      <c r="K2940" s="1047">
        <f>SUM(I2940,J2940)</f>
        <v>0</v>
      </c>
      <c r="L2940" s="1048"/>
      <c r="M2940" s="396" t="str">
        <f>IF(OR(C2940="",$I2931="NSO"),"",VLOOKUP($A2926,'Result Entry'!$B$9:$EQ$108,24,0))</f>
        <v/>
      </c>
      <c r="N2940" s="1059"/>
    </row>
    <row r="2941" spans="1:14" s="114" customFormat="1" ht="22.5" customHeight="1">
      <c r="A2941" s="392"/>
      <c r="B2941" s="394" t="s">
        <v>91</v>
      </c>
      <c r="C2941" s="990" t="str">
        <f>'Result Entry'!$Z$3</f>
        <v>Mathematics</v>
      </c>
      <c r="D2941" s="1049"/>
      <c r="E2941" s="502">
        <f>IF(OR(C2941="",$I2931="NSO"),"",VLOOKUP($A2926,'Result Entry'!$B$9:$EQ$108,25,0))</f>
        <v>0</v>
      </c>
      <c r="F2941" s="503">
        <f>IF(OR(C2941="",$I2931="NSO"),"",VLOOKUP($A2926,'Result Entry'!$B$9:$EQ$108,26,0))</f>
        <v>0</v>
      </c>
      <c r="G2941" s="542">
        <f>IF(OR(C2941="",$I2931="NSO"),"",VLOOKUP($A2926,'Result Entry'!$B$9:$EQ$108,27,0))</f>
        <v>0</v>
      </c>
      <c r="H2941" s="494">
        <f>IF(OR(C2941="",$I2931="NSO"),"",VLOOKUP($A2926,'Result Entry'!$B$9:$EQ$108,32,0))</f>
        <v>0</v>
      </c>
      <c r="I2941" s="395">
        <f t="shared" si="225"/>
        <v>0</v>
      </c>
      <c r="J2941" s="495">
        <f>IF(OR(C2941="",$I2931="NSO"),"",VLOOKUP($A2926,'Result Entry'!$B$9:$EQ$108,36,0))</f>
        <v>0</v>
      </c>
      <c r="K2941" s="1050">
        <f t="shared" ref="K2941:K2946" si="226">SUM(I2941,J2941)</f>
        <v>0</v>
      </c>
      <c r="L2941" s="1051"/>
      <c r="M2941" s="396" t="str">
        <f>IF(OR(C2941="",$I2931="NSO"),"",VLOOKUP($A2926,'Result Entry'!$B$9:$EQ$108,39,0))</f>
        <v/>
      </c>
      <c r="N2941" s="1059"/>
    </row>
    <row r="2942" spans="1:14" s="114" customFormat="1" ht="22.5" customHeight="1" thickBot="1">
      <c r="A2942" s="392"/>
      <c r="B2942" s="394" t="s">
        <v>91</v>
      </c>
      <c r="C2942" s="1052" t="str">
        <f>'Result Entry'!$BD$3</f>
        <v>Env. Study</v>
      </c>
      <c r="D2942" s="1053"/>
      <c r="E2942" s="509">
        <f>IF(OR(C2942="",$I2931="NSO"),"",VLOOKUP($A2926,'Result Entry'!$B$9:$EQ$108,55,0))</f>
        <v>0</v>
      </c>
      <c r="F2942" s="510">
        <f>IF(OR(C2942="",$I2931="NSO"),"",VLOOKUP($A2926,'Result Entry'!$B$9:$EQ$108,56,0))</f>
        <v>0</v>
      </c>
      <c r="G2942" s="511">
        <f>IF(OR(C2942="",$I2931="NSO"),"",VLOOKUP($A2926,'Result Entry'!$B$9:$EQ$108,57,0))</f>
        <v>0</v>
      </c>
      <c r="H2942" s="512">
        <f>IF(OR(C2940="",$I2931="NSO"),"",VLOOKUP($A2926,'Result Entry'!$B$9:$EQ$108,62,0))</f>
        <v>0</v>
      </c>
      <c r="I2942" s="513">
        <f t="shared" si="225"/>
        <v>0</v>
      </c>
      <c r="J2942" s="514">
        <f>IF(OR(C2941="",$I2931="NSO"),"",VLOOKUP($A2926,'Result Entry'!$B$9:$EQ$108,66,0))</f>
        <v>0</v>
      </c>
      <c r="K2942" s="1054">
        <f t="shared" si="226"/>
        <v>0</v>
      </c>
      <c r="L2942" s="1055"/>
      <c r="M2942" s="515" t="str">
        <f>IF(OR(C2941="",$I2931="NSO"),"",VLOOKUP($A2926,'Result Entry'!$B$9:$EQ$108,69,0))</f>
        <v/>
      </c>
      <c r="N2942" s="1059"/>
    </row>
    <row r="2943" spans="1:14" s="114" customFormat="1" ht="22.5" customHeight="1">
      <c r="A2943" s="392"/>
      <c r="B2943" s="394" t="s">
        <v>91</v>
      </c>
      <c r="C2943" s="1016" t="s">
        <v>66</v>
      </c>
      <c r="D2943" s="1017"/>
      <c r="E2943" s="519">
        <f>'Result Entry'!$AO$7</f>
        <v>5</v>
      </c>
      <c r="F2943" s="520">
        <f>'Result Entry'!$AP$7</f>
        <v>5</v>
      </c>
      <c r="G2943" s="541">
        <f>'Result Entry'!$AQ$7</f>
        <v>5</v>
      </c>
      <c r="H2943" s="521">
        <f>'Result Entry'!$AV$7</f>
        <v>35</v>
      </c>
      <c r="I2943" s="522">
        <f t="shared" si="225"/>
        <v>50</v>
      </c>
      <c r="J2943" s="523">
        <f>'Result Entry'!$AZ$7</f>
        <v>50</v>
      </c>
      <c r="K2943" s="1018">
        <f t="shared" si="226"/>
        <v>100</v>
      </c>
      <c r="L2943" s="1019"/>
      <c r="M2943" s="1087" t="s">
        <v>36</v>
      </c>
      <c r="N2943" s="1059"/>
    </row>
    <row r="2944" spans="1:14" s="114" customFormat="1" ht="22.5" customHeight="1" thickBot="1">
      <c r="A2944" s="392"/>
      <c r="B2944" s="394" t="s">
        <v>91</v>
      </c>
      <c r="C2944" s="1012" t="str">
        <f>'Result Entry'!$AO$3</f>
        <v>English</v>
      </c>
      <c r="D2944" s="1013"/>
      <c r="E2944" s="517">
        <f>IF(OR(C2944="",$I2931="NSO"),"",VLOOKUP($A2926,'Result Entry'!$B$9:$EQ$108,40,0))</f>
        <v>0</v>
      </c>
      <c r="F2944" s="518">
        <f>IF(OR(C2944="",$I2931="NSO"),"",VLOOKUP($A2926,'Result Entry'!$B$9:$EQ$108,41,0))</f>
        <v>0</v>
      </c>
      <c r="G2944" s="546">
        <f>IF(OR(C2944="",$I2931="NSO"),"",VLOOKUP($A2926,'Result Entry'!$B$9:$EQ$108,42,0))</f>
        <v>0</v>
      </c>
      <c r="H2944" s="401">
        <f>IF(OR(C2944="",$I2931="NSO"),"",VLOOKUP($A2926,'Result Entry'!$B$9:$EQ$108,47,0))</f>
        <v>0</v>
      </c>
      <c r="I2944" s="496">
        <f t="shared" si="225"/>
        <v>0</v>
      </c>
      <c r="J2944" s="497">
        <f>IF(OR(C2944="",$I2931="NSO"),"",VLOOKUP($A2926,'Result Entry'!$B$9:$EQ$108,51,0))</f>
        <v>0</v>
      </c>
      <c r="K2944" s="1014">
        <f t="shared" si="226"/>
        <v>0</v>
      </c>
      <c r="L2944" s="1015"/>
      <c r="M2944" s="516" t="str">
        <f>IF(OR(C2944="",$I2931="NSO"),"",VLOOKUP($A2926,'Result Entry'!$B$9:$EQ$108,54,0))</f>
        <v/>
      </c>
      <c r="N2944" s="1059"/>
    </row>
    <row r="2945" spans="1:14" s="114" customFormat="1" ht="22.5" customHeight="1">
      <c r="A2945" s="392"/>
      <c r="B2945" s="394" t="s">
        <v>91</v>
      </c>
      <c r="C2945" s="1016" t="s">
        <v>66</v>
      </c>
      <c r="D2945" s="1017"/>
      <c r="E2945" s="519">
        <f>'Result Entry'!$BS$7</f>
        <v>10</v>
      </c>
      <c r="F2945" s="520">
        <f>'Result Entry'!$BT$7</f>
        <v>10</v>
      </c>
      <c r="G2945" s="541">
        <f>'Result Entry'!$BU$7</f>
        <v>10</v>
      </c>
      <c r="H2945" s="521">
        <f>'Result Entry'!$BZ$7</f>
        <v>70</v>
      </c>
      <c r="I2945" s="522">
        <f>SUM(E2945:H2945)</f>
        <v>100</v>
      </c>
      <c r="J2945" s="523">
        <f>'Result Entry'!$CD$7</f>
        <v>100</v>
      </c>
      <c r="K2945" s="1018">
        <f t="shared" si="226"/>
        <v>200</v>
      </c>
      <c r="L2945" s="1019"/>
      <c r="M2945" s="1087" t="s">
        <v>36</v>
      </c>
      <c r="N2945" s="1059"/>
    </row>
    <row r="2946" spans="1:14" s="114" customFormat="1" ht="22.5" customHeight="1" thickBot="1">
      <c r="A2946" s="392"/>
      <c r="B2946" s="394" t="s">
        <v>91</v>
      </c>
      <c r="C2946" s="1012" t="str">
        <f>'Result Entry'!$BS$3</f>
        <v>Sanskrit/Urdu</v>
      </c>
      <c r="D2946" s="1013"/>
      <c r="E2946" s="517">
        <f>IF(OR(C2946="",$I2931="NSO"),"",VLOOKUP($A2926,'Result Entry'!$B$9:$EQ$108,70,0))</f>
        <v>0</v>
      </c>
      <c r="F2946" s="518">
        <f>IF(OR(C2946="",$I2931="NSO"),"",VLOOKUP($A2926,'Result Entry'!$B$9:$EQ$108,71,0))</f>
        <v>0</v>
      </c>
      <c r="G2946" s="546">
        <f>IF(OR(C2946="",$I2931="NSO"),"",VLOOKUP($A2926,'Result Entry'!$B$9:$EQ$108,72,0))</f>
        <v>0</v>
      </c>
      <c r="H2946" s="401">
        <f>IF(OR(C2946="",$I2931="NSO"),"",VLOOKUP($A2926,'Result Entry'!$B$9:$EQ$108,77,0))</f>
        <v>0</v>
      </c>
      <c r="I2946" s="496">
        <f t="shared" ref="I2946" si="227">SUM(E2946:H2946)</f>
        <v>0</v>
      </c>
      <c r="J2946" s="497">
        <f>IF(OR(C2946="",$I2931="NSO"),"",VLOOKUP($A2926,'Result Entry'!$B$9:$EQ$108,81,0))</f>
        <v>0</v>
      </c>
      <c r="K2946" s="1014">
        <f t="shared" si="226"/>
        <v>0</v>
      </c>
      <c r="L2946" s="1015"/>
      <c r="M2946" s="516" t="str">
        <f>IF(OR(C2946="",$I2931="NSO"),"",VLOOKUP($A2926,'Result Entry'!$B$9:$EQ$108,84,0))</f>
        <v/>
      </c>
      <c r="N2946" s="1059"/>
    </row>
    <row r="2947" spans="1:14" s="114" customFormat="1" ht="14.25" customHeight="1" thickBot="1">
      <c r="A2947" s="392"/>
      <c r="B2947" s="394" t="s">
        <v>91</v>
      </c>
      <c r="C2947" s="1020"/>
      <c r="D2947" s="1021"/>
      <c r="E2947" s="1021"/>
      <c r="F2947" s="1021"/>
      <c r="G2947" s="1021"/>
      <c r="H2947" s="1021"/>
      <c r="I2947" s="1021"/>
      <c r="J2947" s="1021"/>
      <c r="K2947" s="1021"/>
      <c r="L2947" s="1021"/>
      <c r="M2947" s="1022"/>
      <c r="N2947" s="1059"/>
    </row>
    <row r="2948" spans="1:14" s="114" customFormat="1" ht="39" customHeight="1">
      <c r="A2948" s="392"/>
      <c r="B2948" s="394" t="s">
        <v>91</v>
      </c>
      <c r="C2948" s="1023" t="s">
        <v>114</v>
      </c>
      <c r="D2948" s="1024"/>
      <c r="E2948" s="1025"/>
      <c r="F2948" s="1029" t="s">
        <v>115</v>
      </c>
      <c r="G2948" s="1029"/>
      <c r="H2948" s="1030" t="s">
        <v>116</v>
      </c>
      <c r="I2948" s="1031"/>
      <c r="J2948" s="397" t="s">
        <v>51</v>
      </c>
      <c r="K2948" s="524" t="s">
        <v>117</v>
      </c>
      <c r="L2948" s="543" t="s">
        <v>49</v>
      </c>
      <c r="M2948" s="1089" t="s">
        <v>53</v>
      </c>
      <c r="N2948" s="1059"/>
    </row>
    <row r="2949" spans="1:14" s="114" customFormat="1" ht="18.75" customHeight="1" thickBot="1">
      <c r="A2949" s="392"/>
      <c r="B2949" s="394" t="s">
        <v>91</v>
      </c>
      <c r="C2949" s="1026"/>
      <c r="D2949" s="1027"/>
      <c r="E2949" s="1028"/>
      <c r="F2949" s="1109">
        <f>IF(OR($I2931="",$I2931="NSO"),"",VLOOKUP($A2926,'Result Entry'!$B$9:$EQ$108,120,0))</f>
        <v>900</v>
      </c>
      <c r="G2949" s="1110"/>
      <c r="H2949" s="1109">
        <f>IF(OR($I2931="",$I2931="NSO"),"",VLOOKUP($A2926,'Result Entry'!$B$9:$EQ$108,121,0))</f>
        <v>0</v>
      </c>
      <c r="I2949" s="1110"/>
      <c r="J2949" s="1111">
        <f>IF(OR($I2931="",$I2931="NSO"),"",VLOOKUP($A2926,'Result Entry'!$B$9:$EQ$108,122,0))</f>
        <v>0</v>
      </c>
      <c r="K2949" s="1112" t="str">
        <f>IF(OR($I2931="",$I2931="NSO"),"",VLOOKUP($A2926,'Result Entry'!$B$9:$EQ$108,123,0))</f>
        <v/>
      </c>
      <c r="L2949" s="1088" t="str">
        <f>IF(OR($I2931="",$I2931="NSO"),"",VLOOKUP($A2926,'Result Entry'!$B$9:$EQ$108,124,0))</f>
        <v/>
      </c>
      <c r="M2949" s="1113" t="str">
        <f>IF(OR($I2931="",$I2931="NSO"),"",VLOOKUP($A2926,'Result Entry'!$B$9:$EQ$108,126,0))</f>
        <v/>
      </c>
      <c r="N2949" s="1059"/>
    </row>
    <row r="2950" spans="1:14" s="114" customFormat="1" ht="18.75" customHeight="1" thickBot="1">
      <c r="A2950" s="392"/>
      <c r="B2950" s="393" t="s">
        <v>91</v>
      </c>
      <c r="C2950" s="1032"/>
      <c r="D2950" s="1033"/>
      <c r="E2950" s="1033"/>
      <c r="F2950" s="1033"/>
      <c r="G2950" s="1033"/>
      <c r="H2950" s="1034"/>
      <c r="I2950" s="1150" t="s">
        <v>71</v>
      </c>
      <c r="J2950" s="1151"/>
      <c r="K2950" s="1152">
        <f>IF(OR($I2931="",$I2931="NSO"),"",VLOOKUP($A2926,'Result Entry'!$B$9:$EQ$108,117,0))</f>
        <v>0</v>
      </c>
      <c r="L2950" s="1153" t="s">
        <v>90</v>
      </c>
      <c r="M2950" s="1154"/>
      <c r="N2950" s="1059"/>
    </row>
    <row r="2951" spans="1:14" s="114" customFormat="1" ht="18.75" customHeight="1" thickBot="1">
      <c r="A2951" s="392"/>
      <c r="B2951" s="393" t="s">
        <v>91</v>
      </c>
      <c r="C2951" s="1035" t="s">
        <v>70</v>
      </c>
      <c r="D2951" s="1036"/>
      <c r="E2951" s="1036"/>
      <c r="F2951" s="1036"/>
      <c r="G2951" s="1036"/>
      <c r="H2951" s="1037"/>
      <c r="I2951" s="1155" t="s">
        <v>72</v>
      </c>
      <c r="J2951" s="1156"/>
      <c r="K2951" s="1157">
        <f>IF(OR($I2931="",$I2931="NSO"),"",VLOOKUP($A2926,'Result Entry'!$B$9:$EQ$108,118,0))</f>
        <v>0</v>
      </c>
      <c r="L2951" s="1158" t="str">
        <f>IF(OR($I2931="",$I2931="NSO"),"",VLOOKUP($A2926,'Result Entry'!$B$9:$EQ$108,119,0))</f>
        <v/>
      </c>
      <c r="M2951" s="1159"/>
      <c r="N2951" s="1059"/>
    </row>
    <row r="2952" spans="1:14" s="114" customFormat="1" ht="18.75" customHeight="1" thickBot="1">
      <c r="A2952" s="392"/>
      <c r="B2952" s="393" t="s">
        <v>91</v>
      </c>
      <c r="C2952" s="981" t="s">
        <v>64</v>
      </c>
      <c r="D2952" s="982"/>
      <c r="E2952" s="983"/>
      <c r="F2952" s="984" t="s">
        <v>67</v>
      </c>
      <c r="G2952" s="985"/>
      <c r="H2952" s="398" t="s">
        <v>57</v>
      </c>
      <c r="I2952" s="986" t="s">
        <v>73</v>
      </c>
      <c r="J2952" s="987"/>
      <c r="K2952" s="988">
        <f>IF(OR($I2931="",$I2931="NSO"),"",VLOOKUP($A2926,'Result Entry'!$B$9:$EQ$108,127,0))</f>
        <v>0</v>
      </c>
      <c r="L2952" s="988"/>
      <c r="M2952" s="989"/>
      <c r="N2952" s="1059"/>
    </row>
    <row r="2953" spans="1:14" s="114" customFormat="1" ht="18.75" customHeight="1">
      <c r="A2953" s="392"/>
      <c r="B2953" s="393" t="s">
        <v>91</v>
      </c>
      <c r="C2953" s="1096" t="str">
        <f>'Result Entry'!$CH$3</f>
        <v>WORK EXP.</v>
      </c>
      <c r="D2953" s="1097"/>
      <c r="E2953" s="1125"/>
      <c r="F2953" s="1115" t="str">
        <f>IF(OR(C2953="",$I2931="NSO"),"",VLOOKUP($A2926,'Result Entry'!$B$9:$EQ$108,134,0))</f>
        <v>0/100</v>
      </c>
      <c r="G2953" s="1125"/>
      <c r="H2953" s="1126" t="str">
        <f>IF(OR(C2953="",$I2931="NSO"),"",VLOOKUP($A2926,'Result Entry'!$B$9:$EQ$108,92,0))</f>
        <v/>
      </c>
      <c r="I2953" s="991" t="s">
        <v>93</v>
      </c>
      <c r="J2953" s="992"/>
      <c r="K2953" s="993">
        <f>'Result Entry'!$U$2</f>
        <v>45070</v>
      </c>
      <c r="L2953" s="994"/>
      <c r="M2953" s="995"/>
      <c r="N2953" s="1059"/>
    </row>
    <row r="2954" spans="1:14" s="114" customFormat="1" ht="18.75" customHeight="1">
      <c r="A2954" s="392"/>
      <c r="B2954" s="393" t="s">
        <v>91</v>
      </c>
      <c r="C2954" s="1096" t="str">
        <f>'Result Entry'!$CP$3</f>
        <v>ART EDU.</v>
      </c>
      <c r="D2954" s="1097"/>
      <c r="E2954" s="1125"/>
      <c r="F2954" s="1115" t="str">
        <f>IF(OR(C2954="",$I2931="NSO"),"",VLOOKUP($A2926,'Result Entry'!$B$9:$EQ$108,138,0))</f>
        <v>0/100</v>
      </c>
      <c r="G2954" s="1125"/>
      <c r="H2954" s="1127" t="str">
        <f>IF(OR(C2954="",$I2931="NSO"),"",VLOOKUP($A2926,'Result Entry'!$B$9:$EQ$108,100,0))</f>
        <v/>
      </c>
      <c r="I2954" s="996"/>
      <c r="J2954" s="997"/>
      <c r="K2954" s="997"/>
      <c r="L2954" s="997"/>
      <c r="M2954" s="998"/>
      <c r="N2954" s="1059"/>
    </row>
    <row r="2955" spans="1:14" s="114" customFormat="1" ht="18.75" customHeight="1">
      <c r="A2955" s="392"/>
      <c r="B2955" s="393"/>
      <c r="C2955" s="1096" t="str">
        <f>'Result Entry'!$CX$3</f>
        <v>H&amp;P. EDU.</v>
      </c>
      <c r="D2955" s="1097"/>
      <c r="E2955" s="1125"/>
      <c r="F2955" s="1115" t="str">
        <f>IF(OR(C2955="",$I2931="NSO"),"",VLOOKUP($A2926,'Result Entry'!$B$9:$EQ$108,142,0))</f>
        <v>0/100</v>
      </c>
      <c r="G2955" s="1125"/>
      <c r="H2955" s="1127" t="str">
        <f>IF(OR(C2955="",$I2931="NSO"),"",VLOOKUP($A2926,'Result Entry'!$B$9:$EQ$108,108,0))</f>
        <v/>
      </c>
      <c r="I2955" s="999"/>
      <c r="J2955" s="1000"/>
      <c r="K2955" s="1000"/>
      <c r="L2955" s="1000"/>
      <c r="M2955" s="1001"/>
      <c r="N2955" s="1059"/>
    </row>
    <row r="2956" spans="1:14" s="114" customFormat="1" ht="23.25" customHeight="1" thickBot="1">
      <c r="A2956" s="392"/>
      <c r="B2956" s="393" t="s">
        <v>91</v>
      </c>
      <c r="C2956" s="1128">
        <f>'Result Entry'!$DF$3</f>
        <v>0</v>
      </c>
      <c r="D2956" s="1129"/>
      <c r="E2956" s="1130"/>
      <c r="F2956" s="1115" t="str">
        <f>IF(OR(C2956="",$I2931="NSO"),"",VLOOKUP($A2926,'Result Entry'!$B$9:$EQ$108,146,0))</f>
        <v>0/0</v>
      </c>
      <c r="G2956" s="1125"/>
      <c r="H2956" s="1131" t="str">
        <f>IF(OR(C2956="",$I2931="NSO"),"",VLOOKUP($A2926,'Result Entry'!$B$9:$EQ$108,116,0))</f>
        <v/>
      </c>
      <c r="I2956" s="1135" t="s">
        <v>86</v>
      </c>
      <c r="J2956" s="1136"/>
      <c r="K2956" s="1137"/>
      <c r="L2956" s="1138"/>
      <c r="M2956" s="1139"/>
      <c r="N2956" s="1059"/>
    </row>
    <row r="2957" spans="1:14" s="114" customFormat="1" ht="23.25" customHeight="1">
      <c r="A2957" s="392"/>
      <c r="B2957" s="393" t="s">
        <v>91</v>
      </c>
      <c r="C2957" s="1005" t="s">
        <v>74</v>
      </c>
      <c r="D2957" s="1006"/>
      <c r="E2957" s="1006"/>
      <c r="F2957" s="1006"/>
      <c r="G2957" s="1006"/>
      <c r="H2957" s="1007"/>
      <c r="I2957" s="1143" t="s">
        <v>184</v>
      </c>
      <c r="J2957" s="1144"/>
      <c r="K2957" s="1140"/>
      <c r="L2957" s="1141"/>
      <c r="M2957" s="1142"/>
      <c r="N2957" s="1059"/>
    </row>
    <row r="2958" spans="1:14" s="114" customFormat="1" ht="23.25" customHeight="1">
      <c r="A2958" s="392"/>
      <c r="B2958" s="393" t="s">
        <v>91</v>
      </c>
      <c r="C2958" s="399" t="s">
        <v>37</v>
      </c>
      <c r="D2958" s="1008" t="s">
        <v>80</v>
      </c>
      <c r="E2958" s="1009"/>
      <c r="F2958" s="1008" t="s">
        <v>81</v>
      </c>
      <c r="G2958" s="1010"/>
      <c r="H2958" s="1011"/>
      <c r="I2958" s="1145" t="s">
        <v>185</v>
      </c>
      <c r="J2958" s="1146"/>
      <c r="K2958" s="1002"/>
      <c r="L2958" s="1003"/>
      <c r="M2958" s="1004"/>
      <c r="N2958" s="1059"/>
    </row>
    <row r="2959" spans="1:14" s="114" customFormat="1" ht="18.75" customHeight="1">
      <c r="A2959" s="392"/>
      <c r="B2959" s="393" t="s">
        <v>91</v>
      </c>
      <c r="C2959" s="1114" t="s">
        <v>75</v>
      </c>
      <c r="D2959" s="1115" t="s">
        <v>164</v>
      </c>
      <c r="E2959" s="1116"/>
      <c r="F2959" s="1115" t="s">
        <v>82</v>
      </c>
      <c r="G2959" s="1117"/>
      <c r="H2959" s="1118"/>
      <c r="I2959" s="971" t="s">
        <v>87</v>
      </c>
      <c r="J2959" s="972"/>
      <c r="K2959" s="972"/>
      <c r="L2959" s="972"/>
      <c r="M2959" s="973"/>
      <c r="N2959" s="1059"/>
    </row>
    <row r="2960" spans="1:14" s="114" customFormat="1" ht="18.75" customHeight="1">
      <c r="A2960" s="392"/>
      <c r="B2960" s="393" t="s">
        <v>91</v>
      </c>
      <c r="C2960" s="1119" t="s">
        <v>76</v>
      </c>
      <c r="D2960" s="1115" t="s">
        <v>165</v>
      </c>
      <c r="E2960" s="1116"/>
      <c r="F2960" s="1115" t="s">
        <v>83</v>
      </c>
      <c r="G2960" s="1117"/>
      <c r="H2960" s="1118"/>
      <c r="I2960" s="974"/>
      <c r="J2960" s="975"/>
      <c r="K2960" s="975"/>
      <c r="L2960" s="975"/>
      <c r="M2960" s="976"/>
      <c r="N2960" s="1059"/>
    </row>
    <row r="2961" spans="1:14" s="114" customFormat="1" ht="18.75" customHeight="1">
      <c r="A2961" s="392"/>
      <c r="B2961" s="393" t="s">
        <v>91</v>
      </c>
      <c r="C2961" s="1119" t="s">
        <v>78</v>
      </c>
      <c r="D2961" s="1115" t="s">
        <v>166</v>
      </c>
      <c r="E2961" s="1116"/>
      <c r="F2961" s="1115" t="s">
        <v>84</v>
      </c>
      <c r="G2961" s="1117"/>
      <c r="H2961" s="1118"/>
      <c r="I2961" s="974"/>
      <c r="J2961" s="975"/>
      <c r="K2961" s="975"/>
      <c r="L2961" s="975"/>
      <c r="M2961" s="976"/>
      <c r="N2961" s="1059"/>
    </row>
    <row r="2962" spans="1:14" s="114" customFormat="1" ht="18.75" customHeight="1">
      <c r="A2962" s="392"/>
      <c r="B2962" s="393" t="s">
        <v>91</v>
      </c>
      <c r="C2962" s="1119" t="s">
        <v>77</v>
      </c>
      <c r="D2962" s="1115" t="s">
        <v>167</v>
      </c>
      <c r="E2962" s="1116"/>
      <c r="F2962" s="1115" t="s">
        <v>169</v>
      </c>
      <c r="G2962" s="1117"/>
      <c r="H2962" s="1118"/>
      <c r="I2962" s="977"/>
      <c r="J2962" s="978"/>
      <c r="K2962" s="978"/>
      <c r="L2962" s="978"/>
      <c r="M2962" s="979"/>
      <c r="N2962" s="1059"/>
    </row>
    <row r="2963" spans="1:14" s="114" customFormat="1" ht="18.75" customHeight="1" thickBot="1">
      <c r="A2963" s="392"/>
      <c r="B2963" s="400" t="s">
        <v>91</v>
      </c>
      <c r="C2963" s="1120" t="s">
        <v>79</v>
      </c>
      <c r="D2963" s="1121" t="s">
        <v>168</v>
      </c>
      <c r="E2963" s="1122"/>
      <c r="F2963" s="1121" t="s">
        <v>85</v>
      </c>
      <c r="G2963" s="1123"/>
      <c r="H2963" s="1124"/>
      <c r="I2963" s="1132" t="s">
        <v>118</v>
      </c>
      <c r="J2963" s="1133"/>
      <c r="K2963" s="1133"/>
      <c r="L2963" s="1133"/>
      <c r="M2963" s="1134"/>
      <c r="N2963" s="1059"/>
    </row>
    <row r="2964" spans="1:14" s="114" customFormat="1" ht="11.25" customHeight="1" thickBot="1">
      <c r="A2964" s="980"/>
      <c r="B2964" s="980"/>
      <c r="C2964" s="980"/>
      <c r="D2964" s="980"/>
      <c r="E2964" s="980"/>
      <c r="F2964" s="980"/>
      <c r="G2964" s="980"/>
      <c r="H2964" s="980"/>
      <c r="I2964" s="980"/>
      <c r="J2964" s="980"/>
      <c r="K2964" s="980"/>
      <c r="L2964" s="980"/>
      <c r="M2964" s="980"/>
      <c r="N2964" s="1059"/>
    </row>
    <row r="2965" spans="1:14" s="391" customFormat="1" ht="25.5" customHeight="1" thickBot="1">
      <c r="A2965" s="403">
        <f>A2926+1</f>
        <v>77</v>
      </c>
      <c r="B2965" s="1056" t="str">
        <f>B2926</f>
        <v>Department Of Sanskrit Education, Rajasthan</v>
      </c>
      <c r="C2965" s="1057"/>
      <c r="D2965" s="1057"/>
      <c r="E2965" s="1057"/>
      <c r="F2965" s="1057"/>
      <c r="G2965" s="1057"/>
      <c r="H2965" s="1057"/>
      <c r="I2965" s="1057"/>
      <c r="J2965" s="1057"/>
      <c r="K2965" s="1057"/>
      <c r="L2965" s="1057"/>
      <c r="M2965" s="1058"/>
      <c r="N2965" s="1059"/>
    </row>
    <row r="2966" spans="1:14" ht="60" customHeight="1">
      <c r="A2966" s="15"/>
      <c r="B2966" s="1060">
        <f>IF(I2970&gt;0,CONCATENATE(C2970,I2970),0)</f>
        <v>0</v>
      </c>
      <c r="C2966" s="1062"/>
      <c r="D2966" s="1064" t="str">
        <f>Master!$E$8</f>
        <v>Govt.Sr.Sec.Sch. Raimalwada</v>
      </c>
      <c r="E2966" s="1065"/>
      <c r="F2966" s="1065"/>
      <c r="G2966" s="1065"/>
      <c r="H2966" s="1065"/>
      <c r="I2966" s="1065"/>
      <c r="J2966" s="1065"/>
      <c r="K2966" s="1065"/>
      <c r="L2966" s="1065"/>
      <c r="M2966" s="1066"/>
      <c r="N2966" s="1059"/>
    </row>
    <row r="2967" spans="1:14" ht="35.25" customHeight="1" thickBot="1">
      <c r="A2967" s="15"/>
      <c r="B2967" s="1061"/>
      <c r="C2967" s="1063"/>
      <c r="D2967" s="1067" t="str">
        <f>Master!$E$11</f>
        <v>P.S.-Bapini (Jodhpur)</v>
      </c>
      <c r="E2967" s="1067"/>
      <c r="F2967" s="1067"/>
      <c r="G2967" s="1067"/>
      <c r="H2967" s="1067"/>
      <c r="I2967" s="1067"/>
      <c r="J2967" s="1067"/>
      <c r="K2967" s="1067"/>
      <c r="L2967" s="1067"/>
      <c r="M2967" s="1068"/>
      <c r="N2967" s="1059"/>
    </row>
    <row r="2968" spans="1:14" ht="31.5" customHeight="1">
      <c r="A2968" s="15"/>
      <c r="B2968" s="402"/>
      <c r="C2968" s="1069" t="s">
        <v>60</v>
      </c>
      <c r="D2968" s="1070"/>
      <c r="E2968" s="1070"/>
      <c r="F2968" s="1070"/>
      <c r="G2968" s="1070"/>
      <c r="H2968" s="1070"/>
      <c r="I2968" s="1071"/>
      <c r="J2968" s="1072" t="s">
        <v>88</v>
      </c>
      <c r="K2968" s="1072"/>
      <c r="L2968" s="1073">
        <f>Master!$E$14</f>
        <v>810000000</v>
      </c>
      <c r="M2968" s="1074"/>
      <c r="N2968" s="1059"/>
    </row>
    <row r="2969" spans="1:14" ht="18" customHeight="1" thickBot="1">
      <c r="A2969" s="15"/>
      <c r="B2969" s="188"/>
      <c r="C2969" s="1069"/>
      <c r="D2969" s="1070"/>
      <c r="E2969" s="1070"/>
      <c r="F2969" s="1070"/>
      <c r="G2969" s="1070"/>
      <c r="H2969" s="1070"/>
      <c r="I2969" s="1071"/>
      <c r="J2969" s="1075" t="s">
        <v>61</v>
      </c>
      <c r="K2969" s="1076"/>
      <c r="L2969" s="1079" t="str">
        <f>Master!$E$6</f>
        <v>2022-23</v>
      </c>
      <c r="M2969" s="1080"/>
      <c r="N2969" s="1059"/>
    </row>
    <row r="2970" spans="1:14" ht="20.25" customHeight="1" thickBot="1">
      <c r="A2970" s="15"/>
      <c r="B2970" s="188"/>
      <c r="C2970" s="1160" t="s">
        <v>119</v>
      </c>
      <c r="D2970" s="1161"/>
      <c r="E2970" s="1161"/>
      <c r="F2970" s="1161"/>
      <c r="G2970" s="1161"/>
      <c r="H2970" s="1161"/>
      <c r="I2970" s="1162">
        <f>VLOOKUP($A2965,'Result Entry'!$B$9:$F$108,5,0)</f>
        <v>0</v>
      </c>
      <c r="J2970" s="1077"/>
      <c r="K2970" s="1078"/>
      <c r="L2970" s="1081"/>
      <c r="M2970" s="1082"/>
      <c r="N2970" s="1059"/>
    </row>
    <row r="2971" spans="1:14" s="114" customFormat="1" ht="19.5" customHeight="1">
      <c r="A2971" s="392"/>
      <c r="B2971" s="393" t="s">
        <v>91</v>
      </c>
      <c r="C2971" s="1090" t="s">
        <v>21</v>
      </c>
      <c r="D2971" s="1091"/>
      <c r="E2971" s="1091"/>
      <c r="F2971" s="1092"/>
      <c r="G2971" s="1093" t="s">
        <v>1</v>
      </c>
      <c r="H2971" s="1094">
        <f>VLOOKUP($A2965,'Result Entry'!$B$9:$EQ$108,3,0)</f>
        <v>0</v>
      </c>
      <c r="I2971" s="1094"/>
      <c r="J2971" s="1094"/>
      <c r="K2971" s="1094"/>
      <c r="L2971" s="1094"/>
      <c r="M2971" s="1095"/>
      <c r="N2971" s="1059"/>
    </row>
    <row r="2972" spans="1:14" s="114" customFormat="1" ht="19.5" customHeight="1">
      <c r="A2972" s="392"/>
      <c r="B2972" s="393" t="s">
        <v>91</v>
      </c>
      <c r="C2972" s="1096" t="s">
        <v>23</v>
      </c>
      <c r="D2972" s="1097"/>
      <c r="E2972" s="1097"/>
      <c r="F2972" s="1098"/>
      <c r="G2972" s="1099" t="s">
        <v>1</v>
      </c>
      <c r="H2972" s="1100">
        <f>VLOOKUP($A2965,'Result Entry'!$B$9:$EQ$108,6,0)</f>
        <v>0</v>
      </c>
      <c r="I2972" s="1100"/>
      <c r="J2972" s="1100"/>
      <c r="K2972" s="1100"/>
      <c r="L2972" s="1100"/>
      <c r="M2972" s="1101"/>
      <c r="N2972" s="1059"/>
    </row>
    <row r="2973" spans="1:14" s="114" customFormat="1" ht="19.5" customHeight="1">
      <c r="A2973" s="392"/>
      <c r="B2973" s="393" t="s">
        <v>91</v>
      </c>
      <c r="C2973" s="1096" t="s">
        <v>24</v>
      </c>
      <c r="D2973" s="1097"/>
      <c r="E2973" s="1097"/>
      <c r="F2973" s="1098"/>
      <c r="G2973" s="1099" t="s">
        <v>1</v>
      </c>
      <c r="H2973" s="1100">
        <f>VLOOKUP($A2965,'Result Entry'!$B$9:$EQ$108,7,0)</f>
        <v>0</v>
      </c>
      <c r="I2973" s="1100"/>
      <c r="J2973" s="1100"/>
      <c r="K2973" s="1100"/>
      <c r="L2973" s="1100"/>
      <c r="M2973" s="1101"/>
      <c r="N2973" s="1059"/>
    </row>
    <row r="2974" spans="1:14" s="114" customFormat="1" ht="19.5" customHeight="1">
      <c r="A2974" s="392"/>
      <c r="B2974" s="393" t="s">
        <v>91</v>
      </c>
      <c r="C2974" s="1096" t="s">
        <v>62</v>
      </c>
      <c r="D2974" s="1097"/>
      <c r="E2974" s="1097"/>
      <c r="F2974" s="1098"/>
      <c r="G2974" s="1099" t="s">
        <v>1</v>
      </c>
      <c r="H2974" s="1100">
        <f>VLOOKUP($A2965,'Result Entry'!$B$9:$EQ$108,8,0)</f>
        <v>0</v>
      </c>
      <c r="I2974" s="1100"/>
      <c r="J2974" s="1100"/>
      <c r="K2974" s="1100"/>
      <c r="L2974" s="1100"/>
      <c r="M2974" s="1101"/>
      <c r="N2974" s="1059"/>
    </row>
    <row r="2975" spans="1:14" s="114" customFormat="1" ht="19.5" customHeight="1">
      <c r="A2975" s="392"/>
      <c r="B2975" s="393" t="s">
        <v>91</v>
      </c>
      <c r="C2975" s="1096" t="s">
        <v>63</v>
      </c>
      <c r="D2975" s="1097"/>
      <c r="E2975" s="1097"/>
      <c r="F2975" s="1098"/>
      <c r="G2975" s="1099" t="s">
        <v>1</v>
      </c>
      <c r="H2975" s="1102" t="str">
        <f>CONCATENATE('Result Entry'!$F$4,'Result Entry'!$I$4)</f>
        <v>2(A)</v>
      </c>
      <c r="I2975" s="1100"/>
      <c r="J2975" s="1100"/>
      <c r="K2975" s="1100"/>
      <c r="L2975" s="1100"/>
      <c r="M2975" s="1101"/>
      <c r="N2975" s="1059"/>
    </row>
    <row r="2976" spans="1:14" s="114" customFormat="1" ht="19.5" customHeight="1" thickBot="1">
      <c r="A2976" s="392"/>
      <c r="B2976" s="393" t="s">
        <v>91</v>
      </c>
      <c r="C2976" s="1103" t="s">
        <v>26</v>
      </c>
      <c r="D2976" s="1104"/>
      <c r="E2976" s="1104"/>
      <c r="F2976" s="1105"/>
      <c r="G2976" s="1106" t="s">
        <v>1</v>
      </c>
      <c r="H2976" s="1107">
        <f>VLOOKUP($A2965,'Result Entry'!$B$9:$EQ$108,9,0)</f>
        <v>0</v>
      </c>
      <c r="I2976" s="1107"/>
      <c r="J2976" s="1107"/>
      <c r="K2976" s="1107"/>
      <c r="L2976" s="1107"/>
      <c r="M2976" s="1108"/>
      <c r="N2976" s="1059"/>
    </row>
    <row r="2977" spans="1:14" s="114" customFormat="1" ht="37.5" customHeight="1">
      <c r="A2977" s="392"/>
      <c r="B2977" s="394" t="s">
        <v>91</v>
      </c>
      <c r="C2977" s="1005" t="s">
        <v>64</v>
      </c>
      <c r="D2977" s="1038"/>
      <c r="E2977" s="498" t="str">
        <f>'Result Entry'!$K$6</f>
        <v>First Test</v>
      </c>
      <c r="F2977" s="499" t="str">
        <f>'Result Entry'!$L$6</f>
        <v>Second Test</v>
      </c>
      <c r="G2977" s="499" t="str">
        <f>'Result Entry'!$M$6</f>
        <v>Third Test</v>
      </c>
      <c r="H2977" s="1083" t="s">
        <v>65</v>
      </c>
      <c r="I2977" s="1085" t="s">
        <v>183</v>
      </c>
      <c r="J2977" s="493" t="s">
        <v>32</v>
      </c>
      <c r="K2977" s="1039" t="s">
        <v>112</v>
      </c>
      <c r="L2977" s="1040"/>
      <c r="M2977" s="1084" t="s">
        <v>113</v>
      </c>
      <c r="N2977" s="1059"/>
    </row>
    <row r="2978" spans="1:14" s="114" customFormat="1" ht="22.5" customHeight="1" thickBot="1">
      <c r="A2978" s="392"/>
      <c r="B2978" s="394" t="s">
        <v>91</v>
      </c>
      <c r="C2978" s="1041" t="s">
        <v>66</v>
      </c>
      <c r="D2978" s="1042"/>
      <c r="E2978" s="504">
        <f>'Result Entry'!$K$7</f>
        <v>10</v>
      </c>
      <c r="F2978" s="505">
        <f>'Result Entry'!$L$7</f>
        <v>10</v>
      </c>
      <c r="G2978" s="545">
        <f>'Result Entry'!$M$7</f>
        <v>10</v>
      </c>
      <c r="H2978" s="506">
        <f>'Result Entry'!$R$7</f>
        <v>70</v>
      </c>
      <c r="I2978" s="507">
        <f>SUM(E2978:H2978)</f>
        <v>100</v>
      </c>
      <c r="J2978" s="508">
        <f>'Result Entry'!$V$7</f>
        <v>100</v>
      </c>
      <c r="K2978" s="1043">
        <f>I2978+J2978</f>
        <v>200</v>
      </c>
      <c r="L2978" s="1044"/>
      <c r="M2978" s="1086" t="s">
        <v>36</v>
      </c>
      <c r="N2978" s="1059"/>
    </row>
    <row r="2979" spans="1:14" s="114" customFormat="1" ht="22.5" customHeight="1">
      <c r="A2979" s="392"/>
      <c r="B2979" s="394" t="s">
        <v>91</v>
      </c>
      <c r="C2979" s="1045" t="str">
        <f>'Result Entry'!$K$3</f>
        <v>Hindi</v>
      </c>
      <c r="D2979" s="1046"/>
      <c r="E2979" s="500">
        <f>IF(OR(C2979="",$I2970="NSO"),"",VLOOKUP($A2965,'Result Entry'!$B$9:$EQ$108,10,0))</f>
        <v>0</v>
      </c>
      <c r="F2979" s="501">
        <f>IF(OR(C2979="",$I2970="NSO"),"",VLOOKUP($A2965,'Result Entry'!$B$9:$EQ$108,11,0))</f>
        <v>0</v>
      </c>
      <c r="G2979" s="544">
        <f>IF(OR(C2979="",$I2970="NSO"),"",VLOOKUP($A2965,'Result Entry'!$B$9:$EQ$108,12,0))</f>
        <v>0</v>
      </c>
      <c r="H2979" s="494">
        <f>IF(OR(C2979="",$I2970="NSO"),"",VLOOKUP($A2965,'Result Entry'!$B$9:$EQ$108,17,0))</f>
        <v>0</v>
      </c>
      <c r="I2979" s="395">
        <f t="shared" ref="I2979:I2983" si="228">SUM(E2979:H2979)</f>
        <v>0</v>
      </c>
      <c r="J2979" s="495">
        <f>IF(OR(C2979="",$I2970="NSO"),"",VLOOKUP($A2965,'Result Entry'!$B$9:$EQ$108,21,0))</f>
        <v>0</v>
      </c>
      <c r="K2979" s="1047">
        <f>SUM(I2979,J2979)</f>
        <v>0</v>
      </c>
      <c r="L2979" s="1048"/>
      <c r="M2979" s="396" t="str">
        <f>IF(OR(C2979="",$I2970="NSO"),"",VLOOKUP($A2965,'Result Entry'!$B$9:$EQ$108,24,0))</f>
        <v/>
      </c>
      <c r="N2979" s="1059"/>
    </row>
    <row r="2980" spans="1:14" s="114" customFormat="1" ht="22.5" customHeight="1">
      <c r="A2980" s="392"/>
      <c r="B2980" s="394" t="s">
        <v>91</v>
      </c>
      <c r="C2980" s="990" t="str">
        <f>'Result Entry'!$Z$3</f>
        <v>Mathematics</v>
      </c>
      <c r="D2980" s="1049"/>
      <c r="E2980" s="502">
        <f>IF(OR(C2980="",$I2970="NSO"),"",VLOOKUP($A2965,'Result Entry'!$B$9:$EQ$108,25,0))</f>
        <v>0</v>
      </c>
      <c r="F2980" s="503">
        <f>IF(OR(C2980="",$I2970="NSO"),"",VLOOKUP($A2965,'Result Entry'!$B$9:$EQ$108,26,0))</f>
        <v>0</v>
      </c>
      <c r="G2980" s="542">
        <f>IF(OR(C2980="",$I2970="NSO"),"",VLOOKUP($A2965,'Result Entry'!$B$9:$EQ$108,27,0))</f>
        <v>0</v>
      </c>
      <c r="H2980" s="494">
        <f>IF(OR(C2980="",$I2970="NSO"),"",VLOOKUP($A2965,'Result Entry'!$B$9:$EQ$108,32,0))</f>
        <v>0</v>
      </c>
      <c r="I2980" s="395">
        <f t="shared" si="228"/>
        <v>0</v>
      </c>
      <c r="J2980" s="495">
        <f>IF(OR(C2980="",$I2970="NSO"),"",VLOOKUP($A2965,'Result Entry'!$B$9:$EQ$108,36,0))</f>
        <v>0</v>
      </c>
      <c r="K2980" s="1050">
        <f t="shared" ref="K2980:K2985" si="229">SUM(I2980,J2980)</f>
        <v>0</v>
      </c>
      <c r="L2980" s="1051"/>
      <c r="M2980" s="396" t="str">
        <f>IF(OR(C2980="",$I2970="NSO"),"",VLOOKUP($A2965,'Result Entry'!$B$9:$EQ$108,39,0))</f>
        <v/>
      </c>
      <c r="N2980" s="1059"/>
    </row>
    <row r="2981" spans="1:14" s="114" customFormat="1" ht="22.5" customHeight="1" thickBot="1">
      <c r="A2981" s="392"/>
      <c r="B2981" s="394" t="s">
        <v>91</v>
      </c>
      <c r="C2981" s="1052" t="str">
        <f>'Result Entry'!$BD$3</f>
        <v>Env. Study</v>
      </c>
      <c r="D2981" s="1053"/>
      <c r="E2981" s="509">
        <f>IF(OR(C2981="",$I2970="NSO"),"",VLOOKUP($A2965,'Result Entry'!$B$9:$EQ$108,55,0))</f>
        <v>0</v>
      </c>
      <c r="F2981" s="510">
        <f>IF(OR(C2981="",$I2970="NSO"),"",VLOOKUP($A2965,'Result Entry'!$B$9:$EQ$108,56,0))</f>
        <v>0</v>
      </c>
      <c r="G2981" s="511">
        <f>IF(OR(C2981="",$I2970="NSO"),"",VLOOKUP($A2965,'Result Entry'!$B$9:$EQ$108,57,0))</f>
        <v>0</v>
      </c>
      <c r="H2981" s="512">
        <f>IF(OR(C2979="",$I2970="NSO"),"",VLOOKUP($A2965,'Result Entry'!$B$9:$EQ$108,62,0))</f>
        <v>0</v>
      </c>
      <c r="I2981" s="513">
        <f t="shared" si="228"/>
        <v>0</v>
      </c>
      <c r="J2981" s="514">
        <f>IF(OR(C2980="",$I2970="NSO"),"",VLOOKUP($A2965,'Result Entry'!$B$9:$EQ$108,66,0))</f>
        <v>0</v>
      </c>
      <c r="K2981" s="1054">
        <f t="shared" si="229"/>
        <v>0</v>
      </c>
      <c r="L2981" s="1055"/>
      <c r="M2981" s="515" t="str">
        <f>IF(OR(C2980="",$I2970="NSO"),"",VLOOKUP($A2965,'Result Entry'!$B$9:$EQ$108,69,0))</f>
        <v/>
      </c>
      <c r="N2981" s="1059"/>
    </row>
    <row r="2982" spans="1:14" s="114" customFormat="1" ht="22.5" customHeight="1">
      <c r="A2982" s="392"/>
      <c r="B2982" s="394" t="s">
        <v>91</v>
      </c>
      <c r="C2982" s="1016" t="s">
        <v>66</v>
      </c>
      <c r="D2982" s="1017"/>
      <c r="E2982" s="519">
        <f>'Result Entry'!$AO$7</f>
        <v>5</v>
      </c>
      <c r="F2982" s="520">
        <f>'Result Entry'!$AP$7</f>
        <v>5</v>
      </c>
      <c r="G2982" s="541">
        <f>'Result Entry'!$AQ$7</f>
        <v>5</v>
      </c>
      <c r="H2982" s="521">
        <f>'Result Entry'!$AV$7</f>
        <v>35</v>
      </c>
      <c r="I2982" s="522">
        <f t="shared" si="228"/>
        <v>50</v>
      </c>
      <c r="J2982" s="523">
        <f>'Result Entry'!$AZ$7</f>
        <v>50</v>
      </c>
      <c r="K2982" s="1018">
        <f t="shared" si="229"/>
        <v>100</v>
      </c>
      <c r="L2982" s="1019"/>
      <c r="M2982" s="1087" t="s">
        <v>36</v>
      </c>
      <c r="N2982" s="1059"/>
    </row>
    <row r="2983" spans="1:14" s="114" customFormat="1" ht="22.5" customHeight="1" thickBot="1">
      <c r="A2983" s="392"/>
      <c r="B2983" s="394" t="s">
        <v>91</v>
      </c>
      <c r="C2983" s="1012" t="str">
        <f>'Result Entry'!$AO$3</f>
        <v>English</v>
      </c>
      <c r="D2983" s="1013"/>
      <c r="E2983" s="517">
        <f>IF(OR(C2983="",$I2970="NSO"),"",VLOOKUP($A2965,'Result Entry'!$B$9:$EQ$108,40,0))</f>
        <v>0</v>
      </c>
      <c r="F2983" s="518">
        <f>IF(OR(C2983="",$I2970="NSO"),"",VLOOKUP($A2965,'Result Entry'!$B$9:$EQ$108,41,0))</f>
        <v>0</v>
      </c>
      <c r="G2983" s="546">
        <f>IF(OR(C2983="",$I2970="NSO"),"",VLOOKUP($A2965,'Result Entry'!$B$9:$EQ$108,42,0))</f>
        <v>0</v>
      </c>
      <c r="H2983" s="401">
        <f>IF(OR(C2983="",$I2970="NSO"),"",VLOOKUP($A2965,'Result Entry'!$B$9:$EQ$108,47,0))</f>
        <v>0</v>
      </c>
      <c r="I2983" s="496">
        <f t="shared" si="228"/>
        <v>0</v>
      </c>
      <c r="J2983" s="497">
        <f>IF(OR(C2983="",$I2970="NSO"),"",VLOOKUP($A2965,'Result Entry'!$B$9:$EQ$108,51,0))</f>
        <v>0</v>
      </c>
      <c r="K2983" s="1014">
        <f t="shared" si="229"/>
        <v>0</v>
      </c>
      <c r="L2983" s="1015"/>
      <c r="M2983" s="516" t="str">
        <f>IF(OR(C2983="",$I2970="NSO"),"",VLOOKUP($A2965,'Result Entry'!$B$9:$EQ$108,54,0))</f>
        <v/>
      </c>
      <c r="N2983" s="1059"/>
    </row>
    <row r="2984" spans="1:14" s="114" customFormat="1" ht="22.5" customHeight="1">
      <c r="A2984" s="392"/>
      <c r="B2984" s="394" t="s">
        <v>91</v>
      </c>
      <c r="C2984" s="1016" t="s">
        <v>66</v>
      </c>
      <c r="D2984" s="1017"/>
      <c r="E2984" s="519">
        <f>'Result Entry'!$BS$7</f>
        <v>10</v>
      </c>
      <c r="F2984" s="520">
        <f>'Result Entry'!$BT$7</f>
        <v>10</v>
      </c>
      <c r="G2984" s="541">
        <f>'Result Entry'!$BU$7</f>
        <v>10</v>
      </c>
      <c r="H2984" s="521">
        <f>'Result Entry'!$BZ$7</f>
        <v>70</v>
      </c>
      <c r="I2984" s="522">
        <f>SUM(E2984:H2984)</f>
        <v>100</v>
      </c>
      <c r="J2984" s="523">
        <f>'Result Entry'!$CD$7</f>
        <v>100</v>
      </c>
      <c r="K2984" s="1018">
        <f t="shared" si="229"/>
        <v>200</v>
      </c>
      <c r="L2984" s="1019"/>
      <c r="M2984" s="1087" t="s">
        <v>36</v>
      </c>
      <c r="N2984" s="1059"/>
    </row>
    <row r="2985" spans="1:14" s="114" customFormat="1" ht="22.5" customHeight="1" thickBot="1">
      <c r="A2985" s="392"/>
      <c r="B2985" s="394" t="s">
        <v>91</v>
      </c>
      <c r="C2985" s="1012" t="str">
        <f>'Result Entry'!$BS$3</f>
        <v>Sanskrit/Urdu</v>
      </c>
      <c r="D2985" s="1013"/>
      <c r="E2985" s="517">
        <f>IF(OR(C2985="",$I2970="NSO"),"",VLOOKUP($A2965,'Result Entry'!$B$9:$EQ$108,70,0))</f>
        <v>0</v>
      </c>
      <c r="F2985" s="518">
        <f>IF(OR(C2985="",$I2970="NSO"),"",VLOOKUP($A2965,'Result Entry'!$B$9:$EQ$108,71,0))</f>
        <v>0</v>
      </c>
      <c r="G2985" s="546">
        <f>IF(OR(C2985="",$I2970="NSO"),"",VLOOKUP($A2965,'Result Entry'!$B$9:$EQ$108,72,0))</f>
        <v>0</v>
      </c>
      <c r="H2985" s="401">
        <f>IF(OR(C2985="",$I2970="NSO"),"",VLOOKUP($A2965,'Result Entry'!$B$9:$EQ$108,77,0))</f>
        <v>0</v>
      </c>
      <c r="I2985" s="496">
        <f t="shared" ref="I2985" si="230">SUM(E2985:H2985)</f>
        <v>0</v>
      </c>
      <c r="J2985" s="497">
        <f>IF(OR(C2985="",$I2970="NSO"),"",VLOOKUP($A2965,'Result Entry'!$B$9:$EQ$108,81,0))</f>
        <v>0</v>
      </c>
      <c r="K2985" s="1014">
        <f t="shared" si="229"/>
        <v>0</v>
      </c>
      <c r="L2985" s="1015"/>
      <c r="M2985" s="516" t="str">
        <f>IF(OR(C2985="",$I2970="NSO"),"",VLOOKUP($A2965,'Result Entry'!$B$9:$EQ$108,84,0))</f>
        <v/>
      </c>
      <c r="N2985" s="1059"/>
    </row>
    <row r="2986" spans="1:14" s="114" customFormat="1" ht="14.25" customHeight="1" thickBot="1">
      <c r="A2986" s="392"/>
      <c r="B2986" s="394" t="s">
        <v>91</v>
      </c>
      <c r="C2986" s="1020"/>
      <c r="D2986" s="1021"/>
      <c r="E2986" s="1021"/>
      <c r="F2986" s="1021"/>
      <c r="G2986" s="1021"/>
      <c r="H2986" s="1021"/>
      <c r="I2986" s="1021"/>
      <c r="J2986" s="1021"/>
      <c r="K2986" s="1021"/>
      <c r="L2986" s="1021"/>
      <c r="M2986" s="1022"/>
      <c r="N2986" s="1059"/>
    </row>
    <row r="2987" spans="1:14" s="114" customFormat="1" ht="39" customHeight="1">
      <c r="A2987" s="392"/>
      <c r="B2987" s="394" t="s">
        <v>91</v>
      </c>
      <c r="C2987" s="1023" t="s">
        <v>114</v>
      </c>
      <c r="D2987" s="1024"/>
      <c r="E2987" s="1025"/>
      <c r="F2987" s="1029" t="s">
        <v>115</v>
      </c>
      <c r="G2987" s="1029"/>
      <c r="H2987" s="1030" t="s">
        <v>116</v>
      </c>
      <c r="I2987" s="1031"/>
      <c r="J2987" s="397" t="s">
        <v>51</v>
      </c>
      <c r="K2987" s="524" t="s">
        <v>117</v>
      </c>
      <c r="L2987" s="543" t="s">
        <v>49</v>
      </c>
      <c r="M2987" s="1089" t="s">
        <v>53</v>
      </c>
      <c r="N2987" s="1059"/>
    </row>
    <row r="2988" spans="1:14" s="114" customFormat="1" ht="18.75" customHeight="1" thickBot="1">
      <c r="A2988" s="392"/>
      <c r="B2988" s="394" t="s">
        <v>91</v>
      </c>
      <c r="C2988" s="1026"/>
      <c r="D2988" s="1027"/>
      <c r="E2988" s="1028"/>
      <c r="F2988" s="1109">
        <f>IF(OR($I2970="",$I2970="NSO"),"",VLOOKUP($A2965,'Result Entry'!$B$9:$EQ$108,120,0))</f>
        <v>900</v>
      </c>
      <c r="G2988" s="1110"/>
      <c r="H2988" s="1109">
        <f>IF(OR($I2970="",$I2970="NSO"),"",VLOOKUP($A2965,'Result Entry'!$B$9:$EQ$108,121,0))</f>
        <v>0</v>
      </c>
      <c r="I2988" s="1110"/>
      <c r="J2988" s="1111">
        <f>IF(OR($I2970="",$I2970="NSO"),"",VLOOKUP($A2965,'Result Entry'!$B$9:$EQ$108,122,0))</f>
        <v>0</v>
      </c>
      <c r="K2988" s="1112" t="str">
        <f>IF(OR($I2970="",$I2970="NSO"),"",VLOOKUP($A2965,'Result Entry'!$B$9:$EQ$108,123,0))</f>
        <v/>
      </c>
      <c r="L2988" s="1088" t="str">
        <f>IF(OR($I2970="",$I2970="NSO"),"",VLOOKUP($A2965,'Result Entry'!$B$9:$EQ$108,124,0))</f>
        <v/>
      </c>
      <c r="M2988" s="1113" t="str">
        <f>IF(OR($I2970="",$I2970="NSO"),"",VLOOKUP($A2965,'Result Entry'!$B$9:$EQ$108,126,0))</f>
        <v/>
      </c>
      <c r="N2988" s="1059"/>
    </row>
    <row r="2989" spans="1:14" s="114" customFormat="1" ht="18.75" customHeight="1" thickBot="1">
      <c r="A2989" s="392"/>
      <c r="B2989" s="393" t="s">
        <v>91</v>
      </c>
      <c r="C2989" s="1032"/>
      <c r="D2989" s="1033"/>
      <c r="E2989" s="1033"/>
      <c r="F2989" s="1033"/>
      <c r="G2989" s="1033"/>
      <c r="H2989" s="1034"/>
      <c r="I2989" s="1150" t="s">
        <v>71</v>
      </c>
      <c r="J2989" s="1151"/>
      <c r="K2989" s="1152">
        <f>IF(OR($I2970="",$I2970="NSO"),"",VLOOKUP($A2965,'Result Entry'!$B$9:$EQ$108,117,0))</f>
        <v>0</v>
      </c>
      <c r="L2989" s="1153" t="s">
        <v>90</v>
      </c>
      <c r="M2989" s="1154"/>
      <c r="N2989" s="1059"/>
    </row>
    <row r="2990" spans="1:14" s="114" customFormat="1" ht="18.75" customHeight="1" thickBot="1">
      <c r="A2990" s="392"/>
      <c r="B2990" s="393" t="s">
        <v>91</v>
      </c>
      <c r="C2990" s="1035" t="s">
        <v>70</v>
      </c>
      <c r="D2990" s="1036"/>
      <c r="E2990" s="1036"/>
      <c r="F2990" s="1036"/>
      <c r="G2990" s="1036"/>
      <c r="H2990" s="1037"/>
      <c r="I2990" s="1155" t="s">
        <v>72</v>
      </c>
      <c r="J2990" s="1156"/>
      <c r="K2990" s="1157">
        <f>IF(OR($I2970="",$I2970="NSO"),"",VLOOKUP($A2965,'Result Entry'!$B$9:$EQ$108,118,0))</f>
        <v>0</v>
      </c>
      <c r="L2990" s="1158" t="str">
        <f>IF(OR($I2970="",$I2970="NSO"),"",VLOOKUP($A2965,'Result Entry'!$B$9:$EQ$108,119,0))</f>
        <v/>
      </c>
      <c r="M2990" s="1159"/>
      <c r="N2990" s="1059"/>
    </row>
    <row r="2991" spans="1:14" s="114" customFormat="1" ht="18.75" customHeight="1" thickBot="1">
      <c r="A2991" s="392"/>
      <c r="B2991" s="393" t="s">
        <v>91</v>
      </c>
      <c r="C2991" s="981" t="s">
        <v>64</v>
      </c>
      <c r="D2991" s="982"/>
      <c r="E2991" s="983"/>
      <c r="F2991" s="984" t="s">
        <v>67</v>
      </c>
      <c r="G2991" s="985"/>
      <c r="H2991" s="398" t="s">
        <v>57</v>
      </c>
      <c r="I2991" s="986" t="s">
        <v>73</v>
      </c>
      <c r="J2991" s="987"/>
      <c r="K2991" s="988">
        <f>IF(OR($I2970="",$I2970="NSO"),"",VLOOKUP($A2965,'Result Entry'!$B$9:$EQ$108,127,0))</f>
        <v>0</v>
      </c>
      <c r="L2991" s="988"/>
      <c r="M2991" s="989"/>
      <c r="N2991" s="1059"/>
    </row>
    <row r="2992" spans="1:14" s="114" customFormat="1" ht="18.75" customHeight="1">
      <c r="A2992" s="392"/>
      <c r="B2992" s="393" t="s">
        <v>91</v>
      </c>
      <c r="C2992" s="1096" t="str">
        <f>'Result Entry'!$CH$3</f>
        <v>WORK EXP.</v>
      </c>
      <c r="D2992" s="1097"/>
      <c r="E2992" s="1125"/>
      <c r="F2992" s="1115" t="str">
        <f>IF(OR(C2992="",$I2970="NSO"),"",VLOOKUP($A2965,'Result Entry'!$B$9:$EQ$108,134,0))</f>
        <v>0/100</v>
      </c>
      <c r="G2992" s="1125"/>
      <c r="H2992" s="1126" t="str">
        <f>IF(OR(C2992="",$I2970="NSO"),"",VLOOKUP($A2965,'Result Entry'!$B$9:$EQ$108,92,0))</f>
        <v/>
      </c>
      <c r="I2992" s="991" t="s">
        <v>93</v>
      </c>
      <c r="J2992" s="992"/>
      <c r="K2992" s="993">
        <f>'Result Entry'!$U$2</f>
        <v>45070</v>
      </c>
      <c r="L2992" s="994"/>
      <c r="M2992" s="995"/>
      <c r="N2992" s="1059"/>
    </row>
    <row r="2993" spans="1:14" s="114" customFormat="1" ht="18.75" customHeight="1">
      <c r="A2993" s="392"/>
      <c r="B2993" s="393" t="s">
        <v>91</v>
      </c>
      <c r="C2993" s="1096" t="str">
        <f>'Result Entry'!$CP$3</f>
        <v>ART EDU.</v>
      </c>
      <c r="D2993" s="1097"/>
      <c r="E2993" s="1125"/>
      <c r="F2993" s="1115" t="str">
        <f>IF(OR(C2993="",$I2970="NSO"),"",VLOOKUP($A2965,'Result Entry'!$B$9:$EQ$108,138,0))</f>
        <v>0/100</v>
      </c>
      <c r="G2993" s="1125"/>
      <c r="H2993" s="1127" t="str">
        <f>IF(OR(C2993="",$I2970="NSO"),"",VLOOKUP($A2965,'Result Entry'!$B$9:$EQ$108,100,0))</f>
        <v/>
      </c>
      <c r="I2993" s="996"/>
      <c r="J2993" s="997"/>
      <c r="K2993" s="997"/>
      <c r="L2993" s="997"/>
      <c r="M2993" s="998"/>
      <c r="N2993" s="1059"/>
    </row>
    <row r="2994" spans="1:14" s="114" customFormat="1" ht="18.75" customHeight="1">
      <c r="A2994" s="392"/>
      <c r="B2994" s="393"/>
      <c r="C2994" s="1096" t="str">
        <f>'Result Entry'!$CX$3</f>
        <v>H&amp;P. EDU.</v>
      </c>
      <c r="D2994" s="1097"/>
      <c r="E2994" s="1125"/>
      <c r="F2994" s="1115" t="str">
        <f>IF(OR(C2994="",$I2970="NSO"),"",VLOOKUP($A2965,'Result Entry'!$B$9:$EQ$108,142,0))</f>
        <v>0/100</v>
      </c>
      <c r="G2994" s="1125"/>
      <c r="H2994" s="1127" t="str">
        <f>IF(OR(C2994="",$I2970="NSO"),"",VLOOKUP($A2965,'Result Entry'!$B$9:$EQ$108,108,0))</f>
        <v/>
      </c>
      <c r="I2994" s="999"/>
      <c r="J2994" s="1000"/>
      <c r="K2994" s="1000"/>
      <c r="L2994" s="1000"/>
      <c r="M2994" s="1001"/>
      <c r="N2994" s="1059"/>
    </row>
    <row r="2995" spans="1:14" s="114" customFormat="1" ht="23.25" customHeight="1" thickBot="1">
      <c r="A2995" s="392"/>
      <c r="B2995" s="393" t="s">
        <v>91</v>
      </c>
      <c r="C2995" s="1128">
        <f>'Result Entry'!$DF$3</f>
        <v>0</v>
      </c>
      <c r="D2995" s="1129"/>
      <c r="E2995" s="1130"/>
      <c r="F2995" s="1115" t="str">
        <f>IF(OR(C2995="",$I2970="NSO"),"",VLOOKUP($A2965,'Result Entry'!$B$9:$EQ$108,146,0))</f>
        <v>0/0</v>
      </c>
      <c r="G2995" s="1125"/>
      <c r="H2995" s="1131" t="str">
        <f>IF(OR(C2995="",$I2970="NSO"),"",VLOOKUP($A2965,'Result Entry'!$B$9:$EQ$108,116,0))</f>
        <v/>
      </c>
      <c r="I2995" s="1135" t="s">
        <v>86</v>
      </c>
      <c r="J2995" s="1136"/>
      <c r="K2995" s="1137"/>
      <c r="L2995" s="1138"/>
      <c r="M2995" s="1139"/>
      <c r="N2995" s="1059"/>
    </row>
    <row r="2996" spans="1:14" s="114" customFormat="1" ht="23.25" customHeight="1">
      <c r="A2996" s="392"/>
      <c r="B2996" s="393" t="s">
        <v>91</v>
      </c>
      <c r="C2996" s="1005" t="s">
        <v>74</v>
      </c>
      <c r="D2996" s="1006"/>
      <c r="E2996" s="1006"/>
      <c r="F2996" s="1006"/>
      <c r="G2996" s="1006"/>
      <c r="H2996" s="1007"/>
      <c r="I2996" s="1143" t="s">
        <v>184</v>
      </c>
      <c r="J2996" s="1144"/>
      <c r="K2996" s="1140"/>
      <c r="L2996" s="1141"/>
      <c r="M2996" s="1142"/>
      <c r="N2996" s="1059"/>
    </row>
    <row r="2997" spans="1:14" s="114" customFormat="1" ht="23.25" customHeight="1">
      <c r="A2997" s="392"/>
      <c r="B2997" s="393" t="s">
        <v>91</v>
      </c>
      <c r="C2997" s="399" t="s">
        <v>37</v>
      </c>
      <c r="D2997" s="1008" t="s">
        <v>80</v>
      </c>
      <c r="E2997" s="1009"/>
      <c r="F2997" s="1008" t="s">
        <v>81</v>
      </c>
      <c r="G2997" s="1010"/>
      <c r="H2997" s="1011"/>
      <c r="I2997" s="1145" t="s">
        <v>185</v>
      </c>
      <c r="J2997" s="1146"/>
      <c r="K2997" s="1002"/>
      <c r="L2997" s="1003"/>
      <c r="M2997" s="1004"/>
      <c r="N2997" s="1059"/>
    </row>
    <row r="2998" spans="1:14" s="114" customFormat="1" ht="18.75" customHeight="1">
      <c r="A2998" s="392"/>
      <c r="B2998" s="393" t="s">
        <v>91</v>
      </c>
      <c r="C2998" s="1114" t="s">
        <v>75</v>
      </c>
      <c r="D2998" s="1115" t="s">
        <v>164</v>
      </c>
      <c r="E2998" s="1116"/>
      <c r="F2998" s="1115" t="s">
        <v>82</v>
      </c>
      <c r="G2998" s="1117"/>
      <c r="H2998" s="1118"/>
      <c r="I2998" s="971" t="s">
        <v>87</v>
      </c>
      <c r="J2998" s="972"/>
      <c r="K2998" s="972"/>
      <c r="L2998" s="972"/>
      <c r="M2998" s="973"/>
      <c r="N2998" s="1059"/>
    </row>
    <row r="2999" spans="1:14" s="114" customFormat="1" ht="18.75" customHeight="1">
      <c r="A2999" s="392"/>
      <c r="B2999" s="393" t="s">
        <v>91</v>
      </c>
      <c r="C2999" s="1119" t="s">
        <v>76</v>
      </c>
      <c r="D2999" s="1115" t="s">
        <v>165</v>
      </c>
      <c r="E2999" s="1116"/>
      <c r="F2999" s="1115" t="s">
        <v>83</v>
      </c>
      <c r="G2999" s="1117"/>
      <c r="H2999" s="1118"/>
      <c r="I2999" s="974"/>
      <c r="J2999" s="975"/>
      <c r="K2999" s="975"/>
      <c r="L2999" s="975"/>
      <c r="M2999" s="976"/>
      <c r="N2999" s="1059"/>
    </row>
    <row r="3000" spans="1:14" s="114" customFormat="1" ht="18.75" customHeight="1">
      <c r="A3000" s="392"/>
      <c r="B3000" s="393" t="s">
        <v>91</v>
      </c>
      <c r="C3000" s="1119" t="s">
        <v>78</v>
      </c>
      <c r="D3000" s="1115" t="s">
        <v>166</v>
      </c>
      <c r="E3000" s="1116"/>
      <c r="F3000" s="1115" t="s">
        <v>84</v>
      </c>
      <c r="G3000" s="1117"/>
      <c r="H3000" s="1118"/>
      <c r="I3000" s="974"/>
      <c r="J3000" s="975"/>
      <c r="K3000" s="975"/>
      <c r="L3000" s="975"/>
      <c r="M3000" s="976"/>
      <c r="N3000" s="1059"/>
    </row>
    <row r="3001" spans="1:14" s="114" customFormat="1" ht="18.75" customHeight="1">
      <c r="A3001" s="392"/>
      <c r="B3001" s="393" t="s">
        <v>91</v>
      </c>
      <c r="C3001" s="1119" t="s">
        <v>77</v>
      </c>
      <c r="D3001" s="1115" t="s">
        <v>167</v>
      </c>
      <c r="E3001" s="1116"/>
      <c r="F3001" s="1115" t="s">
        <v>169</v>
      </c>
      <c r="G3001" s="1117"/>
      <c r="H3001" s="1118"/>
      <c r="I3001" s="977"/>
      <c r="J3001" s="978"/>
      <c r="K3001" s="978"/>
      <c r="L3001" s="978"/>
      <c r="M3001" s="979"/>
      <c r="N3001" s="1059"/>
    </row>
    <row r="3002" spans="1:14" s="114" customFormat="1" ht="18.75" customHeight="1" thickBot="1">
      <c r="A3002" s="392"/>
      <c r="B3002" s="400" t="s">
        <v>91</v>
      </c>
      <c r="C3002" s="1120" t="s">
        <v>79</v>
      </c>
      <c r="D3002" s="1121" t="s">
        <v>168</v>
      </c>
      <c r="E3002" s="1122"/>
      <c r="F3002" s="1121" t="s">
        <v>85</v>
      </c>
      <c r="G3002" s="1123"/>
      <c r="H3002" s="1124"/>
      <c r="I3002" s="1132" t="s">
        <v>118</v>
      </c>
      <c r="J3002" s="1133"/>
      <c r="K3002" s="1133"/>
      <c r="L3002" s="1133"/>
      <c r="M3002" s="1134"/>
      <c r="N3002" s="1059"/>
    </row>
    <row r="3003" spans="1:14" s="114" customFormat="1" ht="11.25" customHeight="1" thickBot="1">
      <c r="A3003" s="980"/>
      <c r="B3003" s="980"/>
      <c r="C3003" s="980"/>
      <c r="D3003" s="980"/>
      <c r="E3003" s="980"/>
      <c r="F3003" s="980"/>
      <c r="G3003" s="980"/>
      <c r="H3003" s="980"/>
      <c r="I3003" s="980"/>
      <c r="J3003" s="980"/>
      <c r="K3003" s="980"/>
      <c r="L3003" s="980"/>
      <c r="M3003" s="980"/>
      <c r="N3003" s="1059"/>
    </row>
    <row r="3004" spans="1:14" s="391" customFormat="1" ht="25.5" customHeight="1" thickBot="1">
      <c r="A3004" s="403">
        <f>A2965+1</f>
        <v>78</v>
      </c>
      <c r="B3004" s="1056" t="str">
        <f>B2965</f>
        <v>Department Of Sanskrit Education, Rajasthan</v>
      </c>
      <c r="C3004" s="1057"/>
      <c r="D3004" s="1057"/>
      <c r="E3004" s="1057"/>
      <c r="F3004" s="1057"/>
      <c r="G3004" s="1057"/>
      <c r="H3004" s="1057"/>
      <c r="I3004" s="1057"/>
      <c r="J3004" s="1057"/>
      <c r="K3004" s="1057"/>
      <c r="L3004" s="1057"/>
      <c r="M3004" s="1058"/>
      <c r="N3004" s="1059"/>
    </row>
    <row r="3005" spans="1:14" ht="60" customHeight="1">
      <c r="A3005" s="15"/>
      <c r="B3005" s="1060">
        <f>IF(I3009&gt;0,CONCATENATE(C3009,I3009),0)</f>
        <v>0</v>
      </c>
      <c r="C3005" s="1062"/>
      <c r="D3005" s="1064" t="str">
        <f>Master!$E$8</f>
        <v>Govt.Sr.Sec.Sch. Raimalwada</v>
      </c>
      <c r="E3005" s="1065"/>
      <c r="F3005" s="1065"/>
      <c r="G3005" s="1065"/>
      <c r="H3005" s="1065"/>
      <c r="I3005" s="1065"/>
      <c r="J3005" s="1065"/>
      <c r="K3005" s="1065"/>
      <c r="L3005" s="1065"/>
      <c r="M3005" s="1066"/>
      <c r="N3005" s="1059"/>
    </row>
    <row r="3006" spans="1:14" ht="35.25" customHeight="1" thickBot="1">
      <c r="A3006" s="15"/>
      <c r="B3006" s="1061"/>
      <c r="C3006" s="1063"/>
      <c r="D3006" s="1067" t="str">
        <f>Master!$E$11</f>
        <v>P.S.-Bapini (Jodhpur)</v>
      </c>
      <c r="E3006" s="1067"/>
      <c r="F3006" s="1067"/>
      <c r="G3006" s="1067"/>
      <c r="H3006" s="1067"/>
      <c r="I3006" s="1067"/>
      <c r="J3006" s="1067"/>
      <c r="K3006" s="1067"/>
      <c r="L3006" s="1067"/>
      <c r="M3006" s="1068"/>
      <c r="N3006" s="1059"/>
    </row>
    <row r="3007" spans="1:14" ht="31.5" customHeight="1">
      <c r="A3007" s="15"/>
      <c r="B3007" s="402"/>
      <c r="C3007" s="1069" t="s">
        <v>60</v>
      </c>
      <c r="D3007" s="1070"/>
      <c r="E3007" s="1070"/>
      <c r="F3007" s="1070"/>
      <c r="G3007" s="1070"/>
      <c r="H3007" s="1070"/>
      <c r="I3007" s="1071"/>
      <c r="J3007" s="1072" t="s">
        <v>88</v>
      </c>
      <c r="K3007" s="1072"/>
      <c r="L3007" s="1073">
        <f>Master!$E$14</f>
        <v>810000000</v>
      </c>
      <c r="M3007" s="1074"/>
      <c r="N3007" s="1059"/>
    </row>
    <row r="3008" spans="1:14" ht="18" customHeight="1" thickBot="1">
      <c r="A3008" s="15"/>
      <c r="B3008" s="188"/>
      <c r="C3008" s="1069"/>
      <c r="D3008" s="1070"/>
      <c r="E3008" s="1070"/>
      <c r="F3008" s="1070"/>
      <c r="G3008" s="1070"/>
      <c r="H3008" s="1070"/>
      <c r="I3008" s="1071"/>
      <c r="J3008" s="1075" t="s">
        <v>61</v>
      </c>
      <c r="K3008" s="1076"/>
      <c r="L3008" s="1079" t="str">
        <f>Master!$E$6</f>
        <v>2022-23</v>
      </c>
      <c r="M3008" s="1080"/>
      <c r="N3008" s="1059"/>
    </row>
    <row r="3009" spans="1:14" ht="20.25" customHeight="1" thickBot="1">
      <c r="A3009" s="15"/>
      <c r="B3009" s="188"/>
      <c r="C3009" s="1160" t="s">
        <v>119</v>
      </c>
      <c r="D3009" s="1161"/>
      <c r="E3009" s="1161"/>
      <c r="F3009" s="1161"/>
      <c r="G3009" s="1161"/>
      <c r="H3009" s="1161"/>
      <c r="I3009" s="1162">
        <f>VLOOKUP($A3004,'Result Entry'!$B$9:$F$108,5,0)</f>
        <v>0</v>
      </c>
      <c r="J3009" s="1077"/>
      <c r="K3009" s="1078"/>
      <c r="L3009" s="1081"/>
      <c r="M3009" s="1082"/>
      <c r="N3009" s="1059"/>
    </row>
    <row r="3010" spans="1:14" s="114" customFormat="1" ht="19.5" customHeight="1">
      <c r="A3010" s="392"/>
      <c r="B3010" s="393" t="s">
        <v>91</v>
      </c>
      <c r="C3010" s="1090" t="s">
        <v>21</v>
      </c>
      <c r="D3010" s="1091"/>
      <c r="E3010" s="1091"/>
      <c r="F3010" s="1092"/>
      <c r="G3010" s="1093" t="s">
        <v>1</v>
      </c>
      <c r="H3010" s="1094">
        <f>VLOOKUP($A3004,'Result Entry'!$B$9:$EQ$108,3,0)</f>
        <v>0</v>
      </c>
      <c r="I3010" s="1094"/>
      <c r="J3010" s="1094"/>
      <c r="K3010" s="1094"/>
      <c r="L3010" s="1094"/>
      <c r="M3010" s="1095"/>
      <c r="N3010" s="1059"/>
    </row>
    <row r="3011" spans="1:14" s="114" customFormat="1" ht="19.5" customHeight="1">
      <c r="A3011" s="392"/>
      <c r="B3011" s="393" t="s">
        <v>91</v>
      </c>
      <c r="C3011" s="1096" t="s">
        <v>23</v>
      </c>
      <c r="D3011" s="1097"/>
      <c r="E3011" s="1097"/>
      <c r="F3011" s="1098"/>
      <c r="G3011" s="1099" t="s">
        <v>1</v>
      </c>
      <c r="H3011" s="1100">
        <f>VLOOKUP($A3004,'Result Entry'!$B$9:$EQ$108,6,0)</f>
        <v>0</v>
      </c>
      <c r="I3011" s="1100"/>
      <c r="J3011" s="1100"/>
      <c r="K3011" s="1100"/>
      <c r="L3011" s="1100"/>
      <c r="M3011" s="1101"/>
      <c r="N3011" s="1059"/>
    </row>
    <row r="3012" spans="1:14" s="114" customFormat="1" ht="19.5" customHeight="1">
      <c r="A3012" s="392"/>
      <c r="B3012" s="393" t="s">
        <v>91</v>
      </c>
      <c r="C3012" s="1096" t="s">
        <v>24</v>
      </c>
      <c r="D3012" s="1097"/>
      <c r="E3012" s="1097"/>
      <c r="F3012" s="1098"/>
      <c r="G3012" s="1099" t="s">
        <v>1</v>
      </c>
      <c r="H3012" s="1100">
        <f>VLOOKUP($A3004,'Result Entry'!$B$9:$EQ$108,7,0)</f>
        <v>0</v>
      </c>
      <c r="I3012" s="1100"/>
      <c r="J3012" s="1100"/>
      <c r="K3012" s="1100"/>
      <c r="L3012" s="1100"/>
      <c r="M3012" s="1101"/>
      <c r="N3012" s="1059"/>
    </row>
    <row r="3013" spans="1:14" s="114" customFormat="1" ht="19.5" customHeight="1">
      <c r="A3013" s="392"/>
      <c r="B3013" s="393" t="s">
        <v>91</v>
      </c>
      <c r="C3013" s="1096" t="s">
        <v>62</v>
      </c>
      <c r="D3013" s="1097"/>
      <c r="E3013" s="1097"/>
      <c r="F3013" s="1098"/>
      <c r="G3013" s="1099" t="s">
        <v>1</v>
      </c>
      <c r="H3013" s="1100">
        <f>VLOOKUP($A3004,'Result Entry'!$B$9:$EQ$108,8,0)</f>
        <v>0</v>
      </c>
      <c r="I3013" s="1100"/>
      <c r="J3013" s="1100"/>
      <c r="K3013" s="1100"/>
      <c r="L3013" s="1100"/>
      <c r="M3013" s="1101"/>
      <c r="N3013" s="1059"/>
    </row>
    <row r="3014" spans="1:14" s="114" customFormat="1" ht="19.5" customHeight="1">
      <c r="A3014" s="392"/>
      <c r="B3014" s="393" t="s">
        <v>91</v>
      </c>
      <c r="C3014" s="1096" t="s">
        <v>63</v>
      </c>
      <c r="D3014" s="1097"/>
      <c r="E3014" s="1097"/>
      <c r="F3014" s="1098"/>
      <c r="G3014" s="1099" t="s">
        <v>1</v>
      </c>
      <c r="H3014" s="1102" t="str">
        <f>CONCATENATE('Result Entry'!$F$4,'Result Entry'!$I$4)</f>
        <v>2(A)</v>
      </c>
      <c r="I3014" s="1100"/>
      <c r="J3014" s="1100"/>
      <c r="K3014" s="1100"/>
      <c r="L3014" s="1100"/>
      <c r="M3014" s="1101"/>
      <c r="N3014" s="1059"/>
    </row>
    <row r="3015" spans="1:14" s="114" customFormat="1" ht="19.5" customHeight="1" thickBot="1">
      <c r="A3015" s="392"/>
      <c r="B3015" s="393" t="s">
        <v>91</v>
      </c>
      <c r="C3015" s="1103" t="s">
        <v>26</v>
      </c>
      <c r="D3015" s="1104"/>
      <c r="E3015" s="1104"/>
      <c r="F3015" s="1105"/>
      <c r="G3015" s="1106" t="s">
        <v>1</v>
      </c>
      <c r="H3015" s="1107">
        <f>VLOOKUP($A3004,'Result Entry'!$B$9:$EQ$108,9,0)</f>
        <v>0</v>
      </c>
      <c r="I3015" s="1107"/>
      <c r="J3015" s="1107"/>
      <c r="K3015" s="1107"/>
      <c r="L3015" s="1107"/>
      <c r="M3015" s="1108"/>
      <c r="N3015" s="1059"/>
    </row>
    <row r="3016" spans="1:14" s="114" customFormat="1" ht="37.5" customHeight="1">
      <c r="A3016" s="392"/>
      <c r="B3016" s="394" t="s">
        <v>91</v>
      </c>
      <c r="C3016" s="1005" t="s">
        <v>64</v>
      </c>
      <c r="D3016" s="1038"/>
      <c r="E3016" s="498" t="str">
        <f>'Result Entry'!$K$6</f>
        <v>First Test</v>
      </c>
      <c r="F3016" s="499" t="str">
        <f>'Result Entry'!$L$6</f>
        <v>Second Test</v>
      </c>
      <c r="G3016" s="499" t="str">
        <f>'Result Entry'!$M$6</f>
        <v>Third Test</v>
      </c>
      <c r="H3016" s="1083" t="s">
        <v>65</v>
      </c>
      <c r="I3016" s="1085" t="s">
        <v>183</v>
      </c>
      <c r="J3016" s="493" t="s">
        <v>32</v>
      </c>
      <c r="K3016" s="1039" t="s">
        <v>112</v>
      </c>
      <c r="L3016" s="1040"/>
      <c r="M3016" s="1084" t="s">
        <v>113</v>
      </c>
      <c r="N3016" s="1059"/>
    </row>
    <row r="3017" spans="1:14" s="114" customFormat="1" ht="22.5" customHeight="1" thickBot="1">
      <c r="A3017" s="392"/>
      <c r="B3017" s="394" t="s">
        <v>91</v>
      </c>
      <c r="C3017" s="1041" t="s">
        <v>66</v>
      </c>
      <c r="D3017" s="1042"/>
      <c r="E3017" s="504">
        <f>'Result Entry'!$K$7</f>
        <v>10</v>
      </c>
      <c r="F3017" s="505">
        <f>'Result Entry'!$L$7</f>
        <v>10</v>
      </c>
      <c r="G3017" s="545">
        <f>'Result Entry'!$M$7</f>
        <v>10</v>
      </c>
      <c r="H3017" s="506">
        <f>'Result Entry'!$R$7</f>
        <v>70</v>
      </c>
      <c r="I3017" s="507">
        <f>SUM(E3017:H3017)</f>
        <v>100</v>
      </c>
      <c r="J3017" s="508">
        <f>'Result Entry'!$V$7</f>
        <v>100</v>
      </c>
      <c r="K3017" s="1043">
        <f>I3017+J3017</f>
        <v>200</v>
      </c>
      <c r="L3017" s="1044"/>
      <c r="M3017" s="1086" t="s">
        <v>36</v>
      </c>
      <c r="N3017" s="1059"/>
    </row>
    <row r="3018" spans="1:14" s="114" customFormat="1" ht="22.5" customHeight="1">
      <c r="A3018" s="392"/>
      <c r="B3018" s="394" t="s">
        <v>91</v>
      </c>
      <c r="C3018" s="1045" t="str">
        <f>'Result Entry'!$K$3</f>
        <v>Hindi</v>
      </c>
      <c r="D3018" s="1046"/>
      <c r="E3018" s="500">
        <f>IF(OR(C3018="",$I3009="NSO"),"",VLOOKUP($A3004,'Result Entry'!$B$9:$EQ$108,10,0))</f>
        <v>0</v>
      </c>
      <c r="F3018" s="501">
        <f>IF(OR(C3018="",$I3009="NSO"),"",VLOOKUP($A3004,'Result Entry'!$B$9:$EQ$108,11,0))</f>
        <v>0</v>
      </c>
      <c r="G3018" s="544">
        <f>IF(OR(C3018="",$I3009="NSO"),"",VLOOKUP($A3004,'Result Entry'!$B$9:$EQ$108,12,0))</f>
        <v>0</v>
      </c>
      <c r="H3018" s="494">
        <f>IF(OR(C3018="",$I3009="NSO"),"",VLOOKUP($A3004,'Result Entry'!$B$9:$EQ$108,17,0))</f>
        <v>0</v>
      </c>
      <c r="I3018" s="395">
        <f t="shared" ref="I3018:I3022" si="231">SUM(E3018:H3018)</f>
        <v>0</v>
      </c>
      <c r="J3018" s="495">
        <f>IF(OR(C3018="",$I3009="NSO"),"",VLOOKUP($A3004,'Result Entry'!$B$9:$EQ$108,21,0))</f>
        <v>0</v>
      </c>
      <c r="K3018" s="1047">
        <f>SUM(I3018,J3018)</f>
        <v>0</v>
      </c>
      <c r="L3018" s="1048"/>
      <c r="M3018" s="396" t="str">
        <f>IF(OR(C3018="",$I3009="NSO"),"",VLOOKUP($A3004,'Result Entry'!$B$9:$EQ$108,24,0))</f>
        <v/>
      </c>
      <c r="N3018" s="1059"/>
    </row>
    <row r="3019" spans="1:14" s="114" customFormat="1" ht="22.5" customHeight="1">
      <c r="A3019" s="392"/>
      <c r="B3019" s="394" t="s">
        <v>91</v>
      </c>
      <c r="C3019" s="990" t="str">
        <f>'Result Entry'!$Z$3</f>
        <v>Mathematics</v>
      </c>
      <c r="D3019" s="1049"/>
      <c r="E3019" s="502">
        <f>IF(OR(C3019="",$I3009="NSO"),"",VLOOKUP($A3004,'Result Entry'!$B$9:$EQ$108,25,0))</f>
        <v>0</v>
      </c>
      <c r="F3019" s="503">
        <f>IF(OR(C3019="",$I3009="NSO"),"",VLOOKUP($A3004,'Result Entry'!$B$9:$EQ$108,26,0))</f>
        <v>0</v>
      </c>
      <c r="G3019" s="542">
        <f>IF(OR(C3019="",$I3009="NSO"),"",VLOOKUP($A3004,'Result Entry'!$B$9:$EQ$108,27,0))</f>
        <v>0</v>
      </c>
      <c r="H3019" s="494">
        <f>IF(OR(C3019="",$I3009="NSO"),"",VLOOKUP($A3004,'Result Entry'!$B$9:$EQ$108,32,0))</f>
        <v>0</v>
      </c>
      <c r="I3019" s="395">
        <f t="shared" si="231"/>
        <v>0</v>
      </c>
      <c r="J3019" s="495">
        <f>IF(OR(C3019="",$I3009="NSO"),"",VLOOKUP($A3004,'Result Entry'!$B$9:$EQ$108,36,0))</f>
        <v>0</v>
      </c>
      <c r="K3019" s="1050">
        <f t="shared" ref="K3019:K3024" si="232">SUM(I3019,J3019)</f>
        <v>0</v>
      </c>
      <c r="L3019" s="1051"/>
      <c r="M3019" s="396" t="str">
        <f>IF(OR(C3019="",$I3009="NSO"),"",VLOOKUP($A3004,'Result Entry'!$B$9:$EQ$108,39,0))</f>
        <v/>
      </c>
      <c r="N3019" s="1059"/>
    </row>
    <row r="3020" spans="1:14" s="114" customFormat="1" ht="22.5" customHeight="1" thickBot="1">
      <c r="A3020" s="392"/>
      <c r="B3020" s="394" t="s">
        <v>91</v>
      </c>
      <c r="C3020" s="1052" t="str">
        <f>'Result Entry'!$BD$3</f>
        <v>Env. Study</v>
      </c>
      <c r="D3020" s="1053"/>
      <c r="E3020" s="509">
        <f>IF(OR(C3020="",$I3009="NSO"),"",VLOOKUP($A3004,'Result Entry'!$B$9:$EQ$108,55,0))</f>
        <v>0</v>
      </c>
      <c r="F3020" s="510">
        <f>IF(OR(C3020="",$I3009="NSO"),"",VLOOKUP($A3004,'Result Entry'!$B$9:$EQ$108,56,0))</f>
        <v>0</v>
      </c>
      <c r="G3020" s="511">
        <f>IF(OR(C3020="",$I3009="NSO"),"",VLOOKUP($A3004,'Result Entry'!$B$9:$EQ$108,57,0))</f>
        <v>0</v>
      </c>
      <c r="H3020" s="512">
        <f>IF(OR(C3018="",$I3009="NSO"),"",VLOOKUP($A3004,'Result Entry'!$B$9:$EQ$108,62,0))</f>
        <v>0</v>
      </c>
      <c r="I3020" s="513">
        <f t="shared" si="231"/>
        <v>0</v>
      </c>
      <c r="J3020" s="514">
        <f>IF(OR(C3019="",$I3009="NSO"),"",VLOOKUP($A3004,'Result Entry'!$B$9:$EQ$108,66,0))</f>
        <v>0</v>
      </c>
      <c r="K3020" s="1054">
        <f t="shared" si="232"/>
        <v>0</v>
      </c>
      <c r="L3020" s="1055"/>
      <c r="M3020" s="515" t="str">
        <f>IF(OR(C3019="",$I3009="NSO"),"",VLOOKUP($A3004,'Result Entry'!$B$9:$EQ$108,69,0))</f>
        <v/>
      </c>
      <c r="N3020" s="1059"/>
    </row>
    <row r="3021" spans="1:14" s="114" customFormat="1" ht="22.5" customHeight="1">
      <c r="A3021" s="392"/>
      <c r="B3021" s="394" t="s">
        <v>91</v>
      </c>
      <c r="C3021" s="1016" t="s">
        <v>66</v>
      </c>
      <c r="D3021" s="1017"/>
      <c r="E3021" s="519">
        <f>'Result Entry'!$AO$7</f>
        <v>5</v>
      </c>
      <c r="F3021" s="520">
        <f>'Result Entry'!$AP$7</f>
        <v>5</v>
      </c>
      <c r="G3021" s="541">
        <f>'Result Entry'!$AQ$7</f>
        <v>5</v>
      </c>
      <c r="H3021" s="521">
        <f>'Result Entry'!$AV$7</f>
        <v>35</v>
      </c>
      <c r="I3021" s="522">
        <f t="shared" si="231"/>
        <v>50</v>
      </c>
      <c r="J3021" s="523">
        <f>'Result Entry'!$AZ$7</f>
        <v>50</v>
      </c>
      <c r="K3021" s="1018">
        <f t="shared" si="232"/>
        <v>100</v>
      </c>
      <c r="L3021" s="1019"/>
      <c r="M3021" s="1087" t="s">
        <v>36</v>
      </c>
      <c r="N3021" s="1059"/>
    </row>
    <row r="3022" spans="1:14" s="114" customFormat="1" ht="22.5" customHeight="1" thickBot="1">
      <c r="A3022" s="392"/>
      <c r="B3022" s="394" t="s">
        <v>91</v>
      </c>
      <c r="C3022" s="1012" t="str">
        <f>'Result Entry'!$AO$3</f>
        <v>English</v>
      </c>
      <c r="D3022" s="1013"/>
      <c r="E3022" s="517">
        <f>IF(OR(C3022="",$I3009="NSO"),"",VLOOKUP($A3004,'Result Entry'!$B$9:$EQ$108,40,0))</f>
        <v>0</v>
      </c>
      <c r="F3022" s="518">
        <f>IF(OR(C3022="",$I3009="NSO"),"",VLOOKUP($A3004,'Result Entry'!$B$9:$EQ$108,41,0))</f>
        <v>0</v>
      </c>
      <c r="G3022" s="546">
        <f>IF(OR(C3022="",$I3009="NSO"),"",VLOOKUP($A3004,'Result Entry'!$B$9:$EQ$108,42,0))</f>
        <v>0</v>
      </c>
      <c r="H3022" s="401">
        <f>IF(OR(C3022="",$I3009="NSO"),"",VLOOKUP($A3004,'Result Entry'!$B$9:$EQ$108,47,0))</f>
        <v>0</v>
      </c>
      <c r="I3022" s="496">
        <f t="shared" si="231"/>
        <v>0</v>
      </c>
      <c r="J3022" s="497">
        <f>IF(OR(C3022="",$I3009="NSO"),"",VLOOKUP($A3004,'Result Entry'!$B$9:$EQ$108,51,0))</f>
        <v>0</v>
      </c>
      <c r="K3022" s="1014">
        <f t="shared" si="232"/>
        <v>0</v>
      </c>
      <c r="L3022" s="1015"/>
      <c r="M3022" s="516" t="str">
        <f>IF(OR(C3022="",$I3009="NSO"),"",VLOOKUP($A3004,'Result Entry'!$B$9:$EQ$108,54,0))</f>
        <v/>
      </c>
      <c r="N3022" s="1059"/>
    </row>
    <row r="3023" spans="1:14" s="114" customFormat="1" ht="22.5" customHeight="1">
      <c r="A3023" s="392"/>
      <c r="B3023" s="394" t="s">
        <v>91</v>
      </c>
      <c r="C3023" s="1016" t="s">
        <v>66</v>
      </c>
      <c r="D3023" s="1017"/>
      <c r="E3023" s="519">
        <f>'Result Entry'!$BS$7</f>
        <v>10</v>
      </c>
      <c r="F3023" s="520">
        <f>'Result Entry'!$BT$7</f>
        <v>10</v>
      </c>
      <c r="G3023" s="541">
        <f>'Result Entry'!$BU$7</f>
        <v>10</v>
      </c>
      <c r="H3023" s="521">
        <f>'Result Entry'!$BZ$7</f>
        <v>70</v>
      </c>
      <c r="I3023" s="522">
        <f>SUM(E3023:H3023)</f>
        <v>100</v>
      </c>
      <c r="J3023" s="523">
        <f>'Result Entry'!$CD$7</f>
        <v>100</v>
      </c>
      <c r="K3023" s="1018">
        <f t="shared" si="232"/>
        <v>200</v>
      </c>
      <c r="L3023" s="1019"/>
      <c r="M3023" s="1087" t="s">
        <v>36</v>
      </c>
      <c r="N3023" s="1059"/>
    </row>
    <row r="3024" spans="1:14" s="114" customFormat="1" ht="22.5" customHeight="1" thickBot="1">
      <c r="A3024" s="392"/>
      <c r="B3024" s="394" t="s">
        <v>91</v>
      </c>
      <c r="C3024" s="1012" t="str">
        <f>'Result Entry'!$BS$3</f>
        <v>Sanskrit/Urdu</v>
      </c>
      <c r="D3024" s="1013"/>
      <c r="E3024" s="517">
        <f>IF(OR(C3024="",$I3009="NSO"),"",VLOOKUP($A3004,'Result Entry'!$B$9:$EQ$108,70,0))</f>
        <v>0</v>
      </c>
      <c r="F3024" s="518">
        <f>IF(OR(C3024="",$I3009="NSO"),"",VLOOKUP($A3004,'Result Entry'!$B$9:$EQ$108,71,0))</f>
        <v>0</v>
      </c>
      <c r="G3024" s="546">
        <f>IF(OR(C3024="",$I3009="NSO"),"",VLOOKUP($A3004,'Result Entry'!$B$9:$EQ$108,72,0))</f>
        <v>0</v>
      </c>
      <c r="H3024" s="401">
        <f>IF(OR(C3024="",$I3009="NSO"),"",VLOOKUP($A3004,'Result Entry'!$B$9:$EQ$108,77,0))</f>
        <v>0</v>
      </c>
      <c r="I3024" s="496">
        <f t="shared" ref="I3024" si="233">SUM(E3024:H3024)</f>
        <v>0</v>
      </c>
      <c r="J3024" s="497">
        <f>IF(OR(C3024="",$I3009="NSO"),"",VLOOKUP($A3004,'Result Entry'!$B$9:$EQ$108,81,0))</f>
        <v>0</v>
      </c>
      <c r="K3024" s="1014">
        <f t="shared" si="232"/>
        <v>0</v>
      </c>
      <c r="L3024" s="1015"/>
      <c r="M3024" s="516" t="str">
        <f>IF(OR(C3024="",$I3009="NSO"),"",VLOOKUP($A3004,'Result Entry'!$B$9:$EQ$108,84,0))</f>
        <v/>
      </c>
      <c r="N3024" s="1059"/>
    </row>
    <row r="3025" spans="1:14" s="114" customFormat="1" ht="14.25" customHeight="1" thickBot="1">
      <c r="A3025" s="392"/>
      <c r="B3025" s="394" t="s">
        <v>91</v>
      </c>
      <c r="C3025" s="1020"/>
      <c r="D3025" s="1021"/>
      <c r="E3025" s="1021"/>
      <c r="F3025" s="1021"/>
      <c r="G3025" s="1021"/>
      <c r="H3025" s="1021"/>
      <c r="I3025" s="1021"/>
      <c r="J3025" s="1021"/>
      <c r="K3025" s="1021"/>
      <c r="L3025" s="1021"/>
      <c r="M3025" s="1022"/>
      <c r="N3025" s="1059"/>
    </row>
    <row r="3026" spans="1:14" s="114" customFormat="1" ht="39" customHeight="1">
      <c r="A3026" s="392"/>
      <c r="B3026" s="394" t="s">
        <v>91</v>
      </c>
      <c r="C3026" s="1023" t="s">
        <v>114</v>
      </c>
      <c r="D3026" s="1024"/>
      <c r="E3026" s="1025"/>
      <c r="F3026" s="1029" t="s">
        <v>115</v>
      </c>
      <c r="G3026" s="1029"/>
      <c r="H3026" s="1030" t="s">
        <v>116</v>
      </c>
      <c r="I3026" s="1031"/>
      <c r="J3026" s="397" t="s">
        <v>51</v>
      </c>
      <c r="K3026" s="524" t="s">
        <v>117</v>
      </c>
      <c r="L3026" s="543" t="s">
        <v>49</v>
      </c>
      <c r="M3026" s="1089" t="s">
        <v>53</v>
      </c>
      <c r="N3026" s="1059"/>
    </row>
    <row r="3027" spans="1:14" s="114" customFormat="1" ht="18.75" customHeight="1" thickBot="1">
      <c r="A3027" s="392"/>
      <c r="B3027" s="394" t="s">
        <v>91</v>
      </c>
      <c r="C3027" s="1026"/>
      <c r="D3027" s="1027"/>
      <c r="E3027" s="1028"/>
      <c r="F3027" s="1109">
        <f>IF(OR($I3009="",$I3009="NSO"),"",VLOOKUP($A3004,'Result Entry'!$B$9:$EQ$108,120,0))</f>
        <v>900</v>
      </c>
      <c r="G3027" s="1110"/>
      <c r="H3027" s="1109">
        <f>IF(OR($I3009="",$I3009="NSO"),"",VLOOKUP($A3004,'Result Entry'!$B$9:$EQ$108,121,0))</f>
        <v>0</v>
      </c>
      <c r="I3027" s="1110"/>
      <c r="J3027" s="1111">
        <f>IF(OR($I3009="",$I3009="NSO"),"",VLOOKUP($A3004,'Result Entry'!$B$9:$EQ$108,122,0))</f>
        <v>0</v>
      </c>
      <c r="K3027" s="1112" t="str">
        <f>IF(OR($I3009="",$I3009="NSO"),"",VLOOKUP($A3004,'Result Entry'!$B$9:$EQ$108,123,0))</f>
        <v/>
      </c>
      <c r="L3027" s="1088" t="str">
        <f>IF(OR($I3009="",$I3009="NSO"),"",VLOOKUP($A3004,'Result Entry'!$B$9:$EQ$108,124,0))</f>
        <v/>
      </c>
      <c r="M3027" s="1113" t="str">
        <f>IF(OR($I3009="",$I3009="NSO"),"",VLOOKUP($A3004,'Result Entry'!$B$9:$EQ$108,126,0))</f>
        <v/>
      </c>
      <c r="N3027" s="1059"/>
    </row>
    <row r="3028" spans="1:14" s="114" customFormat="1" ht="18.75" customHeight="1" thickBot="1">
      <c r="A3028" s="392"/>
      <c r="B3028" s="393" t="s">
        <v>91</v>
      </c>
      <c r="C3028" s="1032"/>
      <c r="D3028" s="1033"/>
      <c r="E3028" s="1033"/>
      <c r="F3028" s="1033"/>
      <c r="G3028" s="1033"/>
      <c r="H3028" s="1034"/>
      <c r="I3028" s="1150" t="s">
        <v>71</v>
      </c>
      <c r="J3028" s="1151"/>
      <c r="K3028" s="1152">
        <f>IF(OR($I3009="",$I3009="NSO"),"",VLOOKUP($A3004,'Result Entry'!$B$9:$EQ$108,117,0))</f>
        <v>0</v>
      </c>
      <c r="L3028" s="1153" t="s">
        <v>90</v>
      </c>
      <c r="M3028" s="1154"/>
      <c r="N3028" s="1059"/>
    </row>
    <row r="3029" spans="1:14" s="114" customFormat="1" ht="18.75" customHeight="1" thickBot="1">
      <c r="A3029" s="392"/>
      <c r="B3029" s="393" t="s">
        <v>91</v>
      </c>
      <c r="C3029" s="1035" t="s">
        <v>70</v>
      </c>
      <c r="D3029" s="1036"/>
      <c r="E3029" s="1036"/>
      <c r="F3029" s="1036"/>
      <c r="G3029" s="1036"/>
      <c r="H3029" s="1037"/>
      <c r="I3029" s="1155" t="s">
        <v>72</v>
      </c>
      <c r="J3029" s="1156"/>
      <c r="K3029" s="1157">
        <f>IF(OR($I3009="",$I3009="NSO"),"",VLOOKUP($A3004,'Result Entry'!$B$9:$EQ$108,118,0))</f>
        <v>0</v>
      </c>
      <c r="L3029" s="1158" t="str">
        <f>IF(OR($I3009="",$I3009="NSO"),"",VLOOKUP($A3004,'Result Entry'!$B$9:$EQ$108,119,0))</f>
        <v/>
      </c>
      <c r="M3029" s="1159"/>
      <c r="N3029" s="1059"/>
    </row>
    <row r="3030" spans="1:14" s="114" customFormat="1" ht="18.75" customHeight="1" thickBot="1">
      <c r="A3030" s="392"/>
      <c r="B3030" s="393" t="s">
        <v>91</v>
      </c>
      <c r="C3030" s="981" t="s">
        <v>64</v>
      </c>
      <c r="D3030" s="982"/>
      <c r="E3030" s="983"/>
      <c r="F3030" s="984" t="s">
        <v>67</v>
      </c>
      <c r="G3030" s="985"/>
      <c r="H3030" s="398" t="s">
        <v>57</v>
      </c>
      <c r="I3030" s="986" t="s">
        <v>73</v>
      </c>
      <c r="J3030" s="987"/>
      <c r="K3030" s="988">
        <f>IF(OR($I3009="",$I3009="NSO"),"",VLOOKUP($A3004,'Result Entry'!$B$9:$EQ$108,127,0))</f>
        <v>0</v>
      </c>
      <c r="L3030" s="988"/>
      <c r="M3030" s="989"/>
      <c r="N3030" s="1059"/>
    </row>
    <row r="3031" spans="1:14" s="114" customFormat="1" ht="18.75" customHeight="1">
      <c r="A3031" s="392"/>
      <c r="B3031" s="393" t="s">
        <v>91</v>
      </c>
      <c r="C3031" s="1096" t="str">
        <f>'Result Entry'!$CH$3</f>
        <v>WORK EXP.</v>
      </c>
      <c r="D3031" s="1097"/>
      <c r="E3031" s="1125"/>
      <c r="F3031" s="1115" t="str">
        <f>IF(OR(C3031="",$I3009="NSO"),"",VLOOKUP($A3004,'Result Entry'!$B$9:$EQ$108,134,0))</f>
        <v>0/100</v>
      </c>
      <c r="G3031" s="1125"/>
      <c r="H3031" s="1126" t="str">
        <f>IF(OR(C3031="",$I3009="NSO"),"",VLOOKUP($A3004,'Result Entry'!$B$9:$EQ$108,92,0))</f>
        <v/>
      </c>
      <c r="I3031" s="991" t="s">
        <v>93</v>
      </c>
      <c r="J3031" s="992"/>
      <c r="K3031" s="993">
        <f>'Result Entry'!$U$2</f>
        <v>45070</v>
      </c>
      <c r="L3031" s="994"/>
      <c r="M3031" s="995"/>
      <c r="N3031" s="1059"/>
    </row>
    <row r="3032" spans="1:14" s="114" customFormat="1" ht="18.75" customHeight="1">
      <c r="A3032" s="392"/>
      <c r="B3032" s="393" t="s">
        <v>91</v>
      </c>
      <c r="C3032" s="1096" t="str">
        <f>'Result Entry'!$CP$3</f>
        <v>ART EDU.</v>
      </c>
      <c r="D3032" s="1097"/>
      <c r="E3032" s="1125"/>
      <c r="F3032" s="1115" t="str">
        <f>IF(OR(C3032="",$I3009="NSO"),"",VLOOKUP($A3004,'Result Entry'!$B$9:$EQ$108,138,0))</f>
        <v>0/100</v>
      </c>
      <c r="G3032" s="1125"/>
      <c r="H3032" s="1127" t="str">
        <f>IF(OR(C3032="",$I3009="NSO"),"",VLOOKUP($A3004,'Result Entry'!$B$9:$EQ$108,100,0))</f>
        <v/>
      </c>
      <c r="I3032" s="996"/>
      <c r="J3032" s="997"/>
      <c r="K3032" s="997"/>
      <c r="L3032" s="997"/>
      <c r="M3032" s="998"/>
      <c r="N3032" s="1059"/>
    </row>
    <row r="3033" spans="1:14" s="114" customFormat="1" ht="18.75" customHeight="1">
      <c r="A3033" s="392"/>
      <c r="B3033" s="393"/>
      <c r="C3033" s="1096" t="str">
        <f>'Result Entry'!$CX$3</f>
        <v>H&amp;P. EDU.</v>
      </c>
      <c r="D3033" s="1097"/>
      <c r="E3033" s="1125"/>
      <c r="F3033" s="1115" t="str">
        <f>IF(OR(C3033="",$I3009="NSO"),"",VLOOKUP($A3004,'Result Entry'!$B$9:$EQ$108,142,0))</f>
        <v>0/100</v>
      </c>
      <c r="G3033" s="1125"/>
      <c r="H3033" s="1127" t="str">
        <f>IF(OR(C3033="",$I3009="NSO"),"",VLOOKUP($A3004,'Result Entry'!$B$9:$EQ$108,108,0))</f>
        <v/>
      </c>
      <c r="I3033" s="999"/>
      <c r="J3033" s="1000"/>
      <c r="K3033" s="1000"/>
      <c r="L3033" s="1000"/>
      <c r="M3033" s="1001"/>
      <c r="N3033" s="1059"/>
    </row>
    <row r="3034" spans="1:14" s="114" customFormat="1" ht="23.25" customHeight="1" thickBot="1">
      <c r="A3034" s="392"/>
      <c r="B3034" s="393" t="s">
        <v>91</v>
      </c>
      <c r="C3034" s="1128">
        <f>'Result Entry'!$DF$3</f>
        <v>0</v>
      </c>
      <c r="D3034" s="1129"/>
      <c r="E3034" s="1130"/>
      <c r="F3034" s="1115" t="str">
        <f>IF(OR(C3034="",$I3009="NSO"),"",VLOOKUP($A3004,'Result Entry'!$B$9:$EQ$108,146,0))</f>
        <v>0/0</v>
      </c>
      <c r="G3034" s="1125"/>
      <c r="H3034" s="1131" t="str">
        <f>IF(OR(C3034="",$I3009="NSO"),"",VLOOKUP($A3004,'Result Entry'!$B$9:$EQ$108,116,0))</f>
        <v/>
      </c>
      <c r="I3034" s="1135" t="s">
        <v>86</v>
      </c>
      <c r="J3034" s="1136"/>
      <c r="K3034" s="1137"/>
      <c r="L3034" s="1138"/>
      <c r="M3034" s="1139"/>
      <c r="N3034" s="1059"/>
    </row>
    <row r="3035" spans="1:14" s="114" customFormat="1" ht="23.25" customHeight="1">
      <c r="A3035" s="392"/>
      <c r="B3035" s="393" t="s">
        <v>91</v>
      </c>
      <c r="C3035" s="1005" t="s">
        <v>74</v>
      </c>
      <c r="D3035" s="1006"/>
      <c r="E3035" s="1006"/>
      <c r="F3035" s="1006"/>
      <c r="G3035" s="1006"/>
      <c r="H3035" s="1007"/>
      <c r="I3035" s="1143" t="s">
        <v>184</v>
      </c>
      <c r="J3035" s="1144"/>
      <c r="K3035" s="1140"/>
      <c r="L3035" s="1141"/>
      <c r="M3035" s="1142"/>
      <c r="N3035" s="1059"/>
    </row>
    <row r="3036" spans="1:14" s="114" customFormat="1" ht="23.25" customHeight="1">
      <c r="A3036" s="392"/>
      <c r="B3036" s="393" t="s">
        <v>91</v>
      </c>
      <c r="C3036" s="399" t="s">
        <v>37</v>
      </c>
      <c r="D3036" s="1008" t="s">
        <v>80</v>
      </c>
      <c r="E3036" s="1009"/>
      <c r="F3036" s="1008" t="s">
        <v>81</v>
      </c>
      <c r="G3036" s="1010"/>
      <c r="H3036" s="1011"/>
      <c r="I3036" s="1145" t="s">
        <v>185</v>
      </c>
      <c r="J3036" s="1146"/>
      <c r="K3036" s="1002"/>
      <c r="L3036" s="1003"/>
      <c r="M3036" s="1004"/>
      <c r="N3036" s="1059"/>
    </row>
    <row r="3037" spans="1:14" s="114" customFormat="1" ht="18.75" customHeight="1">
      <c r="A3037" s="392"/>
      <c r="B3037" s="393" t="s">
        <v>91</v>
      </c>
      <c r="C3037" s="1114" t="s">
        <v>75</v>
      </c>
      <c r="D3037" s="1115" t="s">
        <v>164</v>
      </c>
      <c r="E3037" s="1116"/>
      <c r="F3037" s="1115" t="s">
        <v>82</v>
      </c>
      <c r="G3037" s="1117"/>
      <c r="H3037" s="1118"/>
      <c r="I3037" s="971" t="s">
        <v>87</v>
      </c>
      <c r="J3037" s="972"/>
      <c r="K3037" s="972"/>
      <c r="L3037" s="972"/>
      <c r="M3037" s="973"/>
      <c r="N3037" s="1059"/>
    </row>
    <row r="3038" spans="1:14" s="114" customFormat="1" ht="18.75" customHeight="1">
      <c r="A3038" s="392"/>
      <c r="B3038" s="393" t="s">
        <v>91</v>
      </c>
      <c r="C3038" s="1119" t="s">
        <v>76</v>
      </c>
      <c r="D3038" s="1115" t="s">
        <v>165</v>
      </c>
      <c r="E3038" s="1116"/>
      <c r="F3038" s="1115" t="s">
        <v>83</v>
      </c>
      <c r="G3038" s="1117"/>
      <c r="H3038" s="1118"/>
      <c r="I3038" s="974"/>
      <c r="J3038" s="975"/>
      <c r="K3038" s="975"/>
      <c r="L3038" s="975"/>
      <c r="M3038" s="976"/>
      <c r="N3038" s="1059"/>
    </row>
    <row r="3039" spans="1:14" s="114" customFormat="1" ht="18.75" customHeight="1">
      <c r="A3039" s="392"/>
      <c r="B3039" s="393" t="s">
        <v>91</v>
      </c>
      <c r="C3039" s="1119" t="s">
        <v>78</v>
      </c>
      <c r="D3039" s="1115" t="s">
        <v>166</v>
      </c>
      <c r="E3039" s="1116"/>
      <c r="F3039" s="1115" t="s">
        <v>84</v>
      </c>
      <c r="G3039" s="1117"/>
      <c r="H3039" s="1118"/>
      <c r="I3039" s="974"/>
      <c r="J3039" s="975"/>
      <c r="K3039" s="975"/>
      <c r="L3039" s="975"/>
      <c r="M3039" s="976"/>
      <c r="N3039" s="1059"/>
    </row>
    <row r="3040" spans="1:14" s="114" customFormat="1" ht="18.75" customHeight="1">
      <c r="A3040" s="392"/>
      <c r="B3040" s="393" t="s">
        <v>91</v>
      </c>
      <c r="C3040" s="1119" t="s">
        <v>77</v>
      </c>
      <c r="D3040" s="1115" t="s">
        <v>167</v>
      </c>
      <c r="E3040" s="1116"/>
      <c r="F3040" s="1115" t="s">
        <v>169</v>
      </c>
      <c r="G3040" s="1117"/>
      <c r="H3040" s="1118"/>
      <c r="I3040" s="977"/>
      <c r="J3040" s="978"/>
      <c r="K3040" s="978"/>
      <c r="L3040" s="978"/>
      <c r="M3040" s="979"/>
      <c r="N3040" s="1059"/>
    </row>
    <row r="3041" spans="1:14" s="114" customFormat="1" ht="18.75" customHeight="1" thickBot="1">
      <c r="A3041" s="392"/>
      <c r="B3041" s="400" t="s">
        <v>91</v>
      </c>
      <c r="C3041" s="1120" t="s">
        <v>79</v>
      </c>
      <c r="D3041" s="1121" t="s">
        <v>168</v>
      </c>
      <c r="E3041" s="1122"/>
      <c r="F3041" s="1121" t="s">
        <v>85</v>
      </c>
      <c r="G3041" s="1123"/>
      <c r="H3041" s="1124"/>
      <c r="I3041" s="1132" t="s">
        <v>118</v>
      </c>
      <c r="J3041" s="1133"/>
      <c r="K3041" s="1133"/>
      <c r="L3041" s="1133"/>
      <c r="M3041" s="1134"/>
      <c r="N3041" s="1059"/>
    </row>
    <row r="3042" spans="1:14" s="114" customFormat="1" ht="11.25" customHeight="1" thickBot="1">
      <c r="A3042" s="980"/>
      <c r="B3042" s="980"/>
      <c r="C3042" s="980"/>
      <c r="D3042" s="980"/>
      <c r="E3042" s="980"/>
      <c r="F3042" s="980"/>
      <c r="G3042" s="980"/>
      <c r="H3042" s="980"/>
      <c r="I3042" s="980"/>
      <c r="J3042" s="980"/>
      <c r="K3042" s="980"/>
      <c r="L3042" s="980"/>
      <c r="M3042" s="980"/>
      <c r="N3042" s="1059"/>
    </row>
    <row r="3043" spans="1:14" s="391" customFormat="1" ht="25.5" customHeight="1" thickBot="1">
      <c r="A3043" s="403">
        <f>A3004+1</f>
        <v>79</v>
      </c>
      <c r="B3043" s="1056" t="str">
        <f>B3004</f>
        <v>Department Of Sanskrit Education, Rajasthan</v>
      </c>
      <c r="C3043" s="1057"/>
      <c r="D3043" s="1057"/>
      <c r="E3043" s="1057"/>
      <c r="F3043" s="1057"/>
      <c r="G3043" s="1057"/>
      <c r="H3043" s="1057"/>
      <c r="I3043" s="1057"/>
      <c r="J3043" s="1057"/>
      <c r="K3043" s="1057"/>
      <c r="L3043" s="1057"/>
      <c r="M3043" s="1058"/>
      <c r="N3043" s="1059"/>
    </row>
    <row r="3044" spans="1:14" ht="60" customHeight="1">
      <c r="A3044" s="15"/>
      <c r="B3044" s="1060">
        <f>IF(I3048&gt;0,CONCATENATE(C3048,I3048),0)</f>
        <v>0</v>
      </c>
      <c r="C3044" s="1062"/>
      <c r="D3044" s="1064" t="str">
        <f>Master!$E$8</f>
        <v>Govt.Sr.Sec.Sch. Raimalwada</v>
      </c>
      <c r="E3044" s="1065"/>
      <c r="F3044" s="1065"/>
      <c r="G3044" s="1065"/>
      <c r="H3044" s="1065"/>
      <c r="I3044" s="1065"/>
      <c r="J3044" s="1065"/>
      <c r="K3044" s="1065"/>
      <c r="L3044" s="1065"/>
      <c r="M3044" s="1066"/>
      <c r="N3044" s="1059"/>
    </row>
    <row r="3045" spans="1:14" ht="35.25" customHeight="1" thickBot="1">
      <c r="A3045" s="15"/>
      <c r="B3045" s="1061"/>
      <c r="C3045" s="1063"/>
      <c r="D3045" s="1067" t="str">
        <f>Master!$E$11</f>
        <v>P.S.-Bapini (Jodhpur)</v>
      </c>
      <c r="E3045" s="1067"/>
      <c r="F3045" s="1067"/>
      <c r="G3045" s="1067"/>
      <c r="H3045" s="1067"/>
      <c r="I3045" s="1067"/>
      <c r="J3045" s="1067"/>
      <c r="K3045" s="1067"/>
      <c r="L3045" s="1067"/>
      <c r="M3045" s="1068"/>
      <c r="N3045" s="1059"/>
    </row>
    <row r="3046" spans="1:14" ht="31.5" customHeight="1">
      <c r="A3046" s="15"/>
      <c r="B3046" s="402"/>
      <c r="C3046" s="1069" t="s">
        <v>60</v>
      </c>
      <c r="D3046" s="1070"/>
      <c r="E3046" s="1070"/>
      <c r="F3046" s="1070"/>
      <c r="G3046" s="1070"/>
      <c r="H3046" s="1070"/>
      <c r="I3046" s="1071"/>
      <c r="J3046" s="1072" t="s">
        <v>88</v>
      </c>
      <c r="K3046" s="1072"/>
      <c r="L3046" s="1073">
        <f>Master!$E$14</f>
        <v>810000000</v>
      </c>
      <c r="M3046" s="1074"/>
      <c r="N3046" s="1059"/>
    </row>
    <row r="3047" spans="1:14" ht="18" customHeight="1" thickBot="1">
      <c r="A3047" s="15"/>
      <c r="B3047" s="188"/>
      <c r="C3047" s="1069"/>
      <c r="D3047" s="1070"/>
      <c r="E3047" s="1070"/>
      <c r="F3047" s="1070"/>
      <c r="G3047" s="1070"/>
      <c r="H3047" s="1070"/>
      <c r="I3047" s="1071"/>
      <c r="J3047" s="1075" t="s">
        <v>61</v>
      </c>
      <c r="K3047" s="1076"/>
      <c r="L3047" s="1079" t="str">
        <f>Master!$E$6</f>
        <v>2022-23</v>
      </c>
      <c r="M3047" s="1080"/>
      <c r="N3047" s="1059"/>
    </row>
    <row r="3048" spans="1:14" ht="20.25" customHeight="1" thickBot="1">
      <c r="A3048" s="15"/>
      <c r="B3048" s="188"/>
      <c r="C3048" s="1160" t="s">
        <v>119</v>
      </c>
      <c r="D3048" s="1161"/>
      <c r="E3048" s="1161"/>
      <c r="F3048" s="1161"/>
      <c r="G3048" s="1161"/>
      <c r="H3048" s="1161"/>
      <c r="I3048" s="1162">
        <f>VLOOKUP($A3043,'Result Entry'!$B$9:$F$108,5,0)</f>
        <v>0</v>
      </c>
      <c r="J3048" s="1077"/>
      <c r="K3048" s="1078"/>
      <c r="L3048" s="1081"/>
      <c r="M3048" s="1082"/>
      <c r="N3048" s="1059"/>
    </row>
    <row r="3049" spans="1:14" s="114" customFormat="1" ht="19.5" customHeight="1">
      <c r="A3049" s="392"/>
      <c r="B3049" s="393" t="s">
        <v>91</v>
      </c>
      <c r="C3049" s="1090" t="s">
        <v>21</v>
      </c>
      <c r="D3049" s="1091"/>
      <c r="E3049" s="1091"/>
      <c r="F3049" s="1092"/>
      <c r="G3049" s="1093" t="s">
        <v>1</v>
      </c>
      <c r="H3049" s="1094">
        <f>VLOOKUP($A3043,'Result Entry'!$B$9:$EQ$108,3,0)</f>
        <v>0</v>
      </c>
      <c r="I3049" s="1094"/>
      <c r="J3049" s="1094"/>
      <c r="K3049" s="1094"/>
      <c r="L3049" s="1094"/>
      <c r="M3049" s="1095"/>
      <c r="N3049" s="1059"/>
    </row>
    <row r="3050" spans="1:14" s="114" customFormat="1" ht="19.5" customHeight="1">
      <c r="A3050" s="392"/>
      <c r="B3050" s="393" t="s">
        <v>91</v>
      </c>
      <c r="C3050" s="1096" t="s">
        <v>23</v>
      </c>
      <c r="D3050" s="1097"/>
      <c r="E3050" s="1097"/>
      <c r="F3050" s="1098"/>
      <c r="G3050" s="1099" t="s">
        <v>1</v>
      </c>
      <c r="H3050" s="1100">
        <f>VLOOKUP($A3043,'Result Entry'!$B$9:$EQ$108,6,0)</f>
        <v>0</v>
      </c>
      <c r="I3050" s="1100"/>
      <c r="J3050" s="1100"/>
      <c r="K3050" s="1100"/>
      <c r="L3050" s="1100"/>
      <c r="M3050" s="1101"/>
      <c r="N3050" s="1059"/>
    </row>
    <row r="3051" spans="1:14" s="114" customFormat="1" ht="19.5" customHeight="1">
      <c r="A3051" s="392"/>
      <c r="B3051" s="393" t="s">
        <v>91</v>
      </c>
      <c r="C3051" s="1096" t="s">
        <v>24</v>
      </c>
      <c r="D3051" s="1097"/>
      <c r="E3051" s="1097"/>
      <c r="F3051" s="1098"/>
      <c r="G3051" s="1099" t="s">
        <v>1</v>
      </c>
      <c r="H3051" s="1100">
        <f>VLOOKUP($A3043,'Result Entry'!$B$9:$EQ$108,7,0)</f>
        <v>0</v>
      </c>
      <c r="I3051" s="1100"/>
      <c r="J3051" s="1100"/>
      <c r="K3051" s="1100"/>
      <c r="L3051" s="1100"/>
      <c r="M3051" s="1101"/>
      <c r="N3051" s="1059"/>
    </row>
    <row r="3052" spans="1:14" s="114" customFormat="1" ht="19.5" customHeight="1">
      <c r="A3052" s="392"/>
      <c r="B3052" s="393" t="s">
        <v>91</v>
      </c>
      <c r="C3052" s="1096" t="s">
        <v>62</v>
      </c>
      <c r="D3052" s="1097"/>
      <c r="E3052" s="1097"/>
      <c r="F3052" s="1098"/>
      <c r="G3052" s="1099" t="s">
        <v>1</v>
      </c>
      <c r="H3052" s="1100">
        <f>VLOOKUP($A3043,'Result Entry'!$B$9:$EQ$108,8,0)</f>
        <v>0</v>
      </c>
      <c r="I3052" s="1100"/>
      <c r="J3052" s="1100"/>
      <c r="K3052" s="1100"/>
      <c r="L3052" s="1100"/>
      <c r="M3052" s="1101"/>
      <c r="N3052" s="1059"/>
    </row>
    <row r="3053" spans="1:14" s="114" customFormat="1" ht="19.5" customHeight="1">
      <c r="A3053" s="392"/>
      <c r="B3053" s="393" t="s">
        <v>91</v>
      </c>
      <c r="C3053" s="1096" t="s">
        <v>63</v>
      </c>
      <c r="D3053" s="1097"/>
      <c r="E3053" s="1097"/>
      <c r="F3053" s="1098"/>
      <c r="G3053" s="1099" t="s">
        <v>1</v>
      </c>
      <c r="H3053" s="1102" t="str">
        <f>CONCATENATE('Result Entry'!$F$4,'Result Entry'!$I$4)</f>
        <v>2(A)</v>
      </c>
      <c r="I3053" s="1100"/>
      <c r="J3053" s="1100"/>
      <c r="K3053" s="1100"/>
      <c r="L3053" s="1100"/>
      <c r="M3053" s="1101"/>
      <c r="N3053" s="1059"/>
    </row>
    <row r="3054" spans="1:14" s="114" customFormat="1" ht="19.5" customHeight="1" thickBot="1">
      <c r="A3054" s="392"/>
      <c r="B3054" s="393" t="s">
        <v>91</v>
      </c>
      <c r="C3054" s="1103" t="s">
        <v>26</v>
      </c>
      <c r="D3054" s="1104"/>
      <c r="E3054" s="1104"/>
      <c r="F3054" s="1105"/>
      <c r="G3054" s="1106" t="s">
        <v>1</v>
      </c>
      <c r="H3054" s="1107">
        <f>VLOOKUP($A3043,'Result Entry'!$B$9:$EQ$108,9,0)</f>
        <v>0</v>
      </c>
      <c r="I3054" s="1107"/>
      <c r="J3054" s="1107"/>
      <c r="K3054" s="1107"/>
      <c r="L3054" s="1107"/>
      <c r="M3054" s="1108"/>
      <c r="N3054" s="1059"/>
    </row>
    <row r="3055" spans="1:14" s="114" customFormat="1" ht="37.5" customHeight="1">
      <c r="A3055" s="392"/>
      <c r="B3055" s="394" t="s">
        <v>91</v>
      </c>
      <c r="C3055" s="1005" t="s">
        <v>64</v>
      </c>
      <c r="D3055" s="1038"/>
      <c r="E3055" s="498" t="str">
        <f>'Result Entry'!$K$6</f>
        <v>First Test</v>
      </c>
      <c r="F3055" s="499" t="str">
        <f>'Result Entry'!$L$6</f>
        <v>Second Test</v>
      </c>
      <c r="G3055" s="499" t="str">
        <f>'Result Entry'!$M$6</f>
        <v>Third Test</v>
      </c>
      <c r="H3055" s="1083" t="s">
        <v>65</v>
      </c>
      <c r="I3055" s="1085" t="s">
        <v>183</v>
      </c>
      <c r="J3055" s="493" t="s">
        <v>32</v>
      </c>
      <c r="K3055" s="1039" t="s">
        <v>112</v>
      </c>
      <c r="L3055" s="1040"/>
      <c r="M3055" s="1084" t="s">
        <v>113</v>
      </c>
      <c r="N3055" s="1059"/>
    </row>
    <row r="3056" spans="1:14" s="114" customFormat="1" ht="22.5" customHeight="1" thickBot="1">
      <c r="A3056" s="392"/>
      <c r="B3056" s="394" t="s">
        <v>91</v>
      </c>
      <c r="C3056" s="1041" t="s">
        <v>66</v>
      </c>
      <c r="D3056" s="1042"/>
      <c r="E3056" s="504">
        <f>'Result Entry'!$K$7</f>
        <v>10</v>
      </c>
      <c r="F3056" s="505">
        <f>'Result Entry'!$L$7</f>
        <v>10</v>
      </c>
      <c r="G3056" s="545">
        <f>'Result Entry'!$M$7</f>
        <v>10</v>
      </c>
      <c r="H3056" s="506">
        <f>'Result Entry'!$R$7</f>
        <v>70</v>
      </c>
      <c r="I3056" s="507">
        <f>SUM(E3056:H3056)</f>
        <v>100</v>
      </c>
      <c r="J3056" s="508">
        <f>'Result Entry'!$V$7</f>
        <v>100</v>
      </c>
      <c r="K3056" s="1043">
        <f>I3056+J3056</f>
        <v>200</v>
      </c>
      <c r="L3056" s="1044"/>
      <c r="M3056" s="1086" t="s">
        <v>36</v>
      </c>
      <c r="N3056" s="1059"/>
    </row>
    <row r="3057" spans="1:14" s="114" customFormat="1" ht="22.5" customHeight="1">
      <c r="A3057" s="392"/>
      <c r="B3057" s="394" t="s">
        <v>91</v>
      </c>
      <c r="C3057" s="1045" t="str">
        <f>'Result Entry'!$K$3</f>
        <v>Hindi</v>
      </c>
      <c r="D3057" s="1046"/>
      <c r="E3057" s="500">
        <f>IF(OR(C3057="",$I3048="NSO"),"",VLOOKUP($A3043,'Result Entry'!$B$9:$EQ$108,10,0))</f>
        <v>0</v>
      </c>
      <c r="F3057" s="501">
        <f>IF(OR(C3057="",$I3048="NSO"),"",VLOOKUP($A3043,'Result Entry'!$B$9:$EQ$108,11,0))</f>
        <v>0</v>
      </c>
      <c r="G3057" s="544">
        <f>IF(OR(C3057="",$I3048="NSO"),"",VLOOKUP($A3043,'Result Entry'!$B$9:$EQ$108,12,0))</f>
        <v>0</v>
      </c>
      <c r="H3057" s="494">
        <f>IF(OR(C3057="",$I3048="NSO"),"",VLOOKUP($A3043,'Result Entry'!$B$9:$EQ$108,17,0))</f>
        <v>0</v>
      </c>
      <c r="I3057" s="395">
        <f t="shared" ref="I3057:I3061" si="234">SUM(E3057:H3057)</f>
        <v>0</v>
      </c>
      <c r="J3057" s="495">
        <f>IF(OR(C3057="",$I3048="NSO"),"",VLOOKUP($A3043,'Result Entry'!$B$9:$EQ$108,21,0))</f>
        <v>0</v>
      </c>
      <c r="K3057" s="1047">
        <f>SUM(I3057,J3057)</f>
        <v>0</v>
      </c>
      <c r="L3057" s="1048"/>
      <c r="M3057" s="396" t="str">
        <f>IF(OR(C3057="",$I3048="NSO"),"",VLOOKUP($A3043,'Result Entry'!$B$9:$EQ$108,24,0))</f>
        <v/>
      </c>
      <c r="N3057" s="1059"/>
    </row>
    <row r="3058" spans="1:14" s="114" customFormat="1" ht="22.5" customHeight="1">
      <c r="A3058" s="392"/>
      <c r="B3058" s="394" t="s">
        <v>91</v>
      </c>
      <c r="C3058" s="990" t="str">
        <f>'Result Entry'!$Z$3</f>
        <v>Mathematics</v>
      </c>
      <c r="D3058" s="1049"/>
      <c r="E3058" s="502">
        <f>IF(OR(C3058="",$I3048="NSO"),"",VLOOKUP($A3043,'Result Entry'!$B$9:$EQ$108,25,0))</f>
        <v>0</v>
      </c>
      <c r="F3058" s="503">
        <f>IF(OR(C3058="",$I3048="NSO"),"",VLOOKUP($A3043,'Result Entry'!$B$9:$EQ$108,26,0))</f>
        <v>0</v>
      </c>
      <c r="G3058" s="542">
        <f>IF(OR(C3058="",$I3048="NSO"),"",VLOOKUP($A3043,'Result Entry'!$B$9:$EQ$108,27,0))</f>
        <v>0</v>
      </c>
      <c r="H3058" s="494">
        <f>IF(OR(C3058="",$I3048="NSO"),"",VLOOKUP($A3043,'Result Entry'!$B$9:$EQ$108,32,0))</f>
        <v>0</v>
      </c>
      <c r="I3058" s="395">
        <f t="shared" si="234"/>
        <v>0</v>
      </c>
      <c r="J3058" s="495">
        <f>IF(OR(C3058="",$I3048="NSO"),"",VLOOKUP($A3043,'Result Entry'!$B$9:$EQ$108,36,0))</f>
        <v>0</v>
      </c>
      <c r="K3058" s="1050">
        <f t="shared" ref="K3058:K3063" si="235">SUM(I3058,J3058)</f>
        <v>0</v>
      </c>
      <c r="L3058" s="1051"/>
      <c r="M3058" s="396" t="str">
        <f>IF(OR(C3058="",$I3048="NSO"),"",VLOOKUP($A3043,'Result Entry'!$B$9:$EQ$108,39,0))</f>
        <v/>
      </c>
      <c r="N3058" s="1059"/>
    </row>
    <row r="3059" spans="1:14" s="114" customFormat="1" ht="22.5" customHeight="1" thickBot="1">
      <c r="A3059" s="392"/>
      <c r="B3059" s="394" t="s">
        <v>91</v>
      </c>
      <c r="C3059" s="1052" t="str">
        <f>'Result Entry'!$BD$3</f>
        <v>Env. Study</v>
      </c>
      <c r="D3059" s="1053"/>
      <c r="E3059" s="509">
        <f>IF(OR(C3059="",$I3048="NSO"),"",VLOOKUP($A3043,'Result Entry'!$B$9:$EQ$108,55,0))</f>
        <v>0</v>
      </c>
      <c r="F3059" s="510">
        <f>IF(OR(C3059="",$I3048="NSO"),"",VLOOKUP($A3043,'Result Entry'!$B$9:$EQ$108,56,0))</f>
        <v>0</v>
      </c>
      <c r="G3059" s="511">
        <f>IF(OR(C3059="",$I3048="NSO"),"",VLOOKUP($A3043,'Result Entry'!$B$9:$EQ$108,57,0))</f>
        <v>0</v>
      </c>
      <c r="H3059" s="512">
        <f>IF(OR(C3057="",$I3048="NSO"),"",VLOOKUP($A3043,'Result Entry'!$B$9:$EQ$108,62,0))</f>
        <v>0</v>
      </c>
      <c r="I3059" s="513">
        <f t="shared" si="234"/>
        <v>0</v>
      </c>
      <c r="J3059" s="514">
        <f>IF(OR(C3058="",$I3048="NSO"),"",VLOOKUP($A3043,'Result Entry'!$B$9:$EQ$108,66,0))</f>
        <v>0</v>
      </c>
      <c r="K3059" s="1054">
        <f t="shared" si="235"/>
        <v>0</v>
      </c>
      <c r="L3059" s="1055"/>
      <c r="M3059" s="515" t="str">
        <f>IF(OR(C3058="",$I3048="NSO"),"",VLOOKUP($A3043,'Result Entry'!$B$9:$EQ$108,69,0))</f>
        <v/>
      </c>
      <c r="N3059" s="1059"/>
    </row>
    <row r="3060" spans="1:14" s="114" customFormat="1" ht="22.5" customHeight="1">
      <c r="A3060" s="392"/>
      <c r="B3060" s="394" t="s">
        <v>91</v>
      </c>
      <c r="C3060" s="1016" t="s">
        <v>66</v>
      </c>
      <c r="D3060" s="1017"/>
      <c r="E3060" s="519">
        <f>'Result Entry'!$AO$7</f>
        <v>5</v>
      </c>
      <c r="F3060" s="520">
        <f>'Result Entry'!$AP$7</f>
        <v>5</v>
      </c>
      <c r="G3060" s="541">
        <f>'Result Entry'!$AQ$7</f>
        <v>5</v>
      </c>
      <c r="H3060" s="521">
        <f>'Result Entry'!$AV$7</f>
        <v>35</v>
      </c>
      <c r="I3060" s="522">
        <f t="shared" si="234"/>
        <v>50</v>
      </c>
      <c r="J3060" s="523">
        <f>'Result Entry'!$AZ$7</f>
        <v>50</v>
      </c>
      <c r="K3060" s="1018">
        <f t="shared" si="235"/>
        <v>100</v>
      </c>
      <c r="L3060" s="1019"/>
      <c r="M3060" s="1087" t="s">
        <v>36</v>
      </c>
      <c r="N3060" s="1059"/>
    </row>
    <row r="3061" spans="1:14" s="114" customFormat="1" ht="22.5" customHeight="1" thickBot="1">
      <c r="A3061" s="392"/>
      <c r="B3061" s="394" t="s">
        <v>91</v>
      </c>
      <c r="C3061" s="1012" t="str">
        <f>'Result Entry'!$AO$3</f>
        <v>English</v>
      </c>
      <c r="D3061" s="1013"/>
      <c r="E3061" s="517">
        <f>IF(OR(C3061="",$I3048="NSO"),"",VLOOKUP($A3043,'Result Entry'!$B$9:$EQ$108,40,0))</f>
        <v>0</v>
      </c>
      <c r="F3061" s="518">
        <f>IF(OR(C3061="",$I3048="NSO"),"",VLOOKUP($A3043,'Result Entry'!$B$9:$EQ$108,41,0))</f>
        <v>0</v>
      </c>
      <c r="G3061" s="546">
        <f>IF(OR(C3061="",$I3048="NSO"),"",VLOOKUP($A3043,'Result Entry'!$B$9:$EQ$108,42,0))</f>
        <v>0</v>
      </c>
      <c r="H3061" s="401">
        <f>IF(OR(C3061="",$I3048="NSO"),"",VLOOKUP($A3043,'Result Entry'!$B$9:$EQ$108,47,0))</f>
        <v>0</v>
      </c>
      <c r="I3061" s="496">
        <f t="shared" si="234"/>
        <v>0</v>
      </c>
      <c r="J3061" s="497">
        <f>IF(OR(C3061="",$I3048="NSO"),"",VLOOKUP($A3043,'Result Entry'!$B$9:$EQ$108,51,0))</f>
        <v>0</v>
      </c>
      <c r="K3061" s="1014">
        <f t="shared" si="235"/>
        <v>0</v>
      </c>
      <c r="L3061" s="1015"/>
      <c r="M3061" s="516" t="str">
        <f>IF(OR(C3061="",$I3048="NSO"),"",VLOOKUP($A3043,'Result Entry'!$B$9:$EQ$108,54,0))</f>
        <v/>
      </c>
      <c r="N3061" s="1059"/>
    </row>
    <row r="3062" spans="1:14" s="114" customFormat="1" ht="22.5" customHeight="1">
      <c r="A3062" s="392"/>
      <c r="B3062" s="394" t="s">
        <v>91</v>
      </c>
      <c r="C3062" s="1016" t="s">
        <v>66</v>
      </c>
      <c r="D3062" s="1017"/>
      <c r="E3062" s="519">
        <f>'Result Entry'!$BS$7</f>
        <v>10</v>
      </c>
      <c r="F3062" s="520">
        <f>'Result Entry'!$BT$7</f>
        <v>10</v>
      </c>
      <c r="G3062" s="541">
        <f>'Result Entry'!$BU$7</f>
        <v>10</v>
      </c>
      <c r="H3062" s="521">
        <f>'Result Entry'!$BZ$7</f>
        <v>70</v>
      </c>
      <c r="I3062" s="522">
        <f>SUM(E3062:H3062)</f>
        <v>100</v>
      </c>
      <c r="J3062" s="523">
        <f>'Result Entry'!$CD$7</f>
        <v>100</v>
      </c>
      <c r="K3062" s="1018">
        <f t="shared" si="235"/>
        <v>200</v>
      </c>
      <c r="L3062" s="1019"/>
      <c r="M3062" s="1087" t="s">
        <v>36</v>
      </c>
      <c r="N3062" s="1059"/>
    </row>
    <row r="3063" spans="1:14" s="114" customFormat="1" ht="22.5" customHeight="1" thickBot="1">
      <c r="A3063" s="392"/>
      <c r="B3063" s="394" t="s">
        <v>91</v>
      </c>
      <c r="C3063" s="1012" t="str">
        <f>'Result Entry'!$BS$3</f>
        <v>Sanskrit/Urdu</v>
      </c>
      <c r="D3063" s="1013"/>
      <c r="E3063" s="517">
        <f>IF(OR(C3063="",$I3048="NSO"),"",VLOOKUP($A3043,'Result Entry'!$B$9:$EQ$108,70,0))</f>
        <v>0</v>
      </c>
      <c r="F3063" s="518">
        <f>IF(OR(C3063="",$I3048="NSO"),"",VLOOKUP($A3043,'Result Entry'!$B$9:$EQ$108,71,0))</f>
        <v>0</v>
      </c>
      <c r="G3063" s="546">
        <f>IF(OR(C3063="",$I3048="NSO"),"",VLOOKUP($A3043,'Result Entry'!$B$9:$EQ$108,72,0))</f>
        <v>0</v>
      </c>
      <c r="H3063" s="401">
        <f>IF(OR(C3063="",$I3048="NSO"),"",VLOOKUP($A3043,'Result Entry'!$B$9:$EQ$108,77,0))</f>
        <v>0</v>
      </c>
      <c r="I3063" s="496">
        <f t="shared" ref="I3063" si="236">SUM(E3063:H3063)</f>
        <v>0</v>
      </c>
      <c r="J3063" s="497">
        <f>IF(OR(C3063="",$I3048="NSO"),"",VLOOKUP($A3043,'Result Entry'!$B$9:$EQ$108,81,0))</f>
        <v>0</v>
      </c>
      <c r="K3063" s="1014">
        <f t="shared" si="235"/>
        <v>0</v>
      </c>
      <c r="L3063" s="1015"/>
      <c r="M3063" s="516" t="str">
        <f>IF(OR(C3063="",$I3048="NSO"),"",VLOOKUP($A3043,'Result Entry'!$B$9:$EQ$108,84,0))</f>
        <v/>
      </c>
      <c r="N3063" s="1059"/>
    </row>
    <row r="3064" spans="1:14" s="114" customFormat="1" ht="14.25" customHeight="1" thickBot="1">
      <c r="A3064" s="392"/>
      <c r="B3064" s="394" t="s">
        <v>91</v>
      </c>
      <c r="C3064" s="1020"/>
      <c r="D3064" s="1021"/>
      <c r="E3064" s="1021"/>
      <c r="F3064" s="1021"/>
      <c r="G3064" s="1021"/>
      <c r="H3064" s="1021"/>
      <c r="I3064" s="1021"/>
      <c r="J3064" s="1021"/>
      <c r="K3064" s="1021"/>
      <c r="L3064" s="1021"/>
      <c r="M3064" s="1022"/>
      <c r="N3064" s="1059"/>
    </row>
    <row r="3065" spans="1:14" s="114" customFormat="1" ht="39" customHeight="1">
      <c r="A3065" s="392"/>
      <c r="B3065" s="394" t="s">
        <v>91</v>
      </c>
      <c r="C3065" s="1023" t="s">
        <v>114</v>
      </c>
      <c r="D3065" s="1024"/>
      <c r="E3065" s="1025"/>
      <c r="F3065" s="1029" t="s">
        <v>115</v>
      </c>
      <c r="G3065" s="1029"/>
      <c r="H3065" s="1030" t="s">
        <v>116</v>
      </c>
      <c r="I3065" s="1031"/>
      <c r="J3065" s="397" t="s">
        <v>51</v>
      </c>
      <c r="K3065" s="524" t="s">
        <v>117</v>
      </c>
      <c r="L3065" s="543" t="s">
        <v>49</v>
      </c>
      <c r="M3065" s="1089" t="s">
        <v>53</v>
      </c>
      <c r="N3065" s="1059"/>
    </row>
    <row r="3066" spans="1:14" s="114" customFormat="1" ht="18.75" customHeight="1" thickBot="1">
      <c r="A3066" s="392"/>
      <c r="B3066" s="394" t="s">
        <v>91</v>
      </c>
      <c r="C3066" s="1026"/>
      <c r="D3066" s="1027"/>
      <c r="E3066" s="1028"/>
      <c r="F3066" s="1109">
        <f>IF(OR($I3048="",$I3048="NSO"),"",VLOOKUP($A3043,'Result Entry'!$B$9:$EQ$108,120,0))</f>
        <v>900</v>
      </c>
      <c r="G3066" s="1110"/>
      <c r="H3066" s="1109">
        <f>IF(OR($I3048="",$I3048="NSO"),"",VLOOKUP($A3043,'Result Entry'!$B$9:$EQ$108,121,0))</f>
        <v>0</v>
      </c>
      <c r="I3066" s="1110"/>
      <c r="J3066" s="1111">
        <f>IF(OR($I3048="",$I3048="NSO"),"",VLOOKUP($A3043,'Result Entry'!$B$9:$EQ$108,122,0))</f>
        <v>0</v>
      </c>
      <c r="K3066" s="1112" t="str">
        <f>IF(OR($I3048="",$I3048="NSO"),"",VLOOKUP($A3043,'Result Entry'!$B$9:$EQ$108,123,0))</f>
        <v/>
      </c>
      <c r="L3066" s="1088" t="str">
        <f>IF(OR($I3048="",$I3048="NSO"),"",VLOOKUP($A3043,'Result Entry'!$B$9:$EQ$108,124,0))</f>
        <v/>
      </c>
      <c r="M3066" s="1113" t="str">
        <f>IF(OR($I3048="",$I3048="NSO"),"",VLOOKUP($A3043,'Result Entry'!$B$9:$EQ$108,126,0))</f>
        <v/>
      </c>
      <c r="N3066" s="1059"/>
    </row>
    <row r="3067" spans="1:14" s="114" customFormat="1" ht="18.75" customHeight="1" thickBot="1">
      <c r="A3067" s="392"/>
      <c r="B3067" s="393" t="s">
        <v>91</v>
      </c>
      <c r="C3067" s="1032"/>
      <c r="D3067" s="1033"/>
      <c r="E3067" s="1033"/>
      <c r="F3067" s="1033"/>
      <c r="G3067" s="1033"/>
      <c r="H3067" s="1034"/>
      <c r="I3067" s="1150" t="s">
        <v>71</v>
      </c>
      <c r="J3067" s="1151"/>
      <c r="K3067" s="1152">
        <f>IF(OR($I3048="",$I3048="NSO"),"",VLOOKUP($A3043,'Result Entry'!$B$9:$EQ$108,117,0))</f>
        <v>0</v>
      </c>
      <c r="L3067" s="1153" t="s">
        <v>90</v>
      </c>
      <c r="M3067" s="1154"/>
      <c r="N3067" s="1059"/>
    </row>
    <row r="3068" spans="1:14" s="114" customFormat="1" ht="18.75" customHeight="1" thickBot="1">
      <c r="A3068" s="392"/>
      <c r="B3068" s="393" t="s">
        <v>91</v>
      </c>
      <c r="C3068" s="1035" t="s">
        <v>70</v>
      </c>
      <c r="D3068" s="1036"/>
      <c r="E3068" s="1036"/>
      <c r="F3068" s="1036"/>
      <c r="G3068" s="1036"/>
      <c r="H3068" s="1037"/>
      <c r="I3068" s="1155" t="s">
        <v>72</v>
      </c>
      <c r="J3068" s="1156"/>
      <c r="K3068" s="1157">
        <f>IF(OR($I3048="",$I3048="NSO"),"",VLOOKUP($A3043,'Result Entry'!$B$9:$EQ$108,118,0))</f>
        <v>0</v>
      </c>
      <c r="L3068" s="1158" t="str">
        <f>IF(OR($I3048="",$I3048="NSO"),"",VLOOKUP($A3043,'Result Entry'!$B$9:$EQ$108,119,0))</f>
        <v/>
      </c>
      <c r="M3068" s="1159"/>
      <c r="N3068" s="1059"/>
    </row>
    <row r="3069" spans="1:14" s="114" customFormat="1" ht="18.75" customHeight="1" thickBot="1">
      <c r="A3069" s="392"/>
      <c r="B3069" s="393" t="s">
        <v>91</v>
      </c>
      <c r="C3069" s="981" t="s">
        <v>64</v>
      </c>
      <c r="D3069" s="982"/>
      <c r="E3069" s="983"/>
      <c r="F3069" s="984" t="s">
        <v>67</v>
      </c>
      <c r="G3069" s="985"/>
      <c r="H3069" s="398" t="s">
        <v>57</v>
      </c>
      <c r="I3069" s="986" t="s">
        <v>73</v>
      </c>
      <c r="J3069" s="987"/>
      <c r="K3069" s="988">
        <f>IF(OR($I3048="",$I3048="NSO"),"",VLOOKUP($A3043,'Result Entry'!$B$9:$EQ$108,127,0))</f>
        <v>0</v>
      </c>
      <c r="L3069" s="988"/>
      <c r="M3069" s="989"/>
      <c r="N3069" s="1059"/>
    </row>
    <row r="3070" spans="1:14" s="114" customFormat="1" ht="18.75" customHeight="1">
      <c r="A3070" s="392"/>
      <c r="B3070" s="393" t="s">
        <v>91</v>
      </c>
      <c r="C3070" s="1096" t="str">
        <f>'Result Entry'!$CH$3</f>
        <v>WORK EXP.</v>
      </c>
      <c r="D3070" s="1097"/>
      <c r="E3070" s="1125"/>
      <c r="F3070" s="1115" t="str">
        <f>IF(OR(C3070="",$I3048="NSO"),"",VLOOKUP($A3043,'Result Entry'!$B$9:$EQ$108,134,0))</f>
        <v>0/100</v>
      </c>
      <c r="G3070" s="1125"/>
      <c r="H3070" s="1126" t="str">
        <f>IF(OR(C3070="",$I3048="NSO"),"",VLOOKUP($A3043,'Result Entry'!$B$9:$EQ$108,92,0))</f>
        <v/>
      </c>
      <c r="I3070" s="991" t="s">
        <v>93</v>
      </c>
      <c r="J3070" s="992"/>
      <c r="K3070" s="993">
        <f>'Result Entry'!$U$2</f>
        <v>45070</v>
      </c>
      <c r="L3070" s="994"/>
      <c r="M3070" s="995"/>
      <c r="N3070" s="1059"/>
    </row>
    <row r="3071" spans="1:14" s="114" customFormat="1" ht="18.75" customHeight="1">
      <c r="A3071" s="392"/>
      <c r="B3071" s="393" t="s">
        <v>91</v>
      </c>
      <c r="C3071" s="1096" t="str">
        <f>'Result Entry'!$CP$3</f>
        <v>ART EDU.</v>
      </c>
      <c r="D3071" s="1097"/>
      <c r="E3071" s="1125"/>
      <c r="F3071" s="1115" t="str">
        <f>IF(OR(C3071="",$I3048="NSO"),"",VLOOKUP($A3043,'Result Entry'!$B$9:$EQ$108,138,0))</f>
        <v>0/100</v>
      </c>
      <c r="G3071" s="1125"/>
      <c r="H3071" s="1127" t="str">
        <f>IF(OR(C3071="",$I3048="NSO"),"",VLOOKUP($A3043,'Result Entry'!$B$9:$EQ$108,100,0))</f>
        <v/>
      </c>
      <c r="I3071" s="996"/>
      <c r="J3071" s="997"/>
      <c r="K3071" s="997"/>
      <c r="L3071" s="997"/>
      <c r="M3071" s="998"/>
      <c r="N3071" s="1059"/>
    </row>
    <row r="3072" spans="1:14" s="114" customFormat="1" ht="18.75" customHeight="1">
      <c r="A3072" s="392"/>
      <c r="B3072" s="393"/>
      <c r="C3072" s="1096" t="str">
        <f>'Result Entry'!$CX$3</f>
        <v>H&amp;P. EDU.</v>
      </c>
      <c r="D3072" s="1097"/>
      <c r="E3072" s="1125"/>
      <c r="F3072" s="1115" t="str">
        <f>IF(OR(C3072="",$I3048="NSO"),"",VLOOKUP($A3043,'Result Entry'!$B$9:$EQ$108,142,0))</f>
        <v>0/100</v>
      </c>
      <c r="G3072" s="1125"/>
      <c r="H3072" s="1127" t="str">
        <f>IF(OR(C3072="",$I3048="NSO"),"",VLOOKUP($A3043,'Result Entry'!$B$9:$EQ$108,108,0))</f>
        <v/>
      </c>
      <c r="I3072" s="999"/>
      <c r="J3072" s="1000"/>
      <c r="K3072" s="1000"/>
      <c r="L3072" s="1000"/>
      <c r="M3072" s="1001"/>
      <c r="N3072" s="1059"/>
    </row>
    <row r="3073" spans="1:14" s="114" customFormat="1" ht="23.25" customHeight="1" thickBot="1">
      <c r="A3073" s="392"/>
      <c r="B3073" s="393" t="s">
        <v>91</v>
      </c>
      <c r="C3073" s="1128">
        <f>'Result Entry'!$DF$3</f>
        <v>0</v>
      </c>
      <c r="D3073" s="1129"/>
      <c r="E3073" s="1130"/>
      <c r="F3073" s="1115" t="str">
        <f>IF(OR(C3073="",$I3048="NSO"),"",VLOOKUP($A3043,'Result Entry'!$B$9:$EQ$108,146,0))</f>
        <v>0/0</v>
      </c>
      <c r="G3073" s="1125"/>
      <c r="H3073" s="1131" t="str">
        <f>IF(OR(C3073="",$I3048="NSO"),"",VLOOKUP($A3043,'Result Entry'!$B$9:$EQ$108,116,0))</f>
        <v/>
      </c>
      <c r="I3073" s="1135" t="s">
        <v>86</v>
      </c>
      <c r="J3073" s="1136"/>
      <c r="K3073" s="1137"/>
      <c r="L3073" s="1138"/>
      <c r="M3073" s="1139"/>
      <c r="N3073" s="1059"/>
    </row>
    <row r="3074" spans="1:14" s="114" customFormat="1" ht="23.25" customHeight="1">
      <c r="A3074" s="392"/>
      <c r="B3074" s="393" t="s">
        <v>91</v>
      </c>
      <c r="C3074" s="1005" t="s">
        <v>74</v>
      </c>
      <c r="D3074" s="1006"/>
      <c r="E3074" s="1006"/>
      <c r="F3074" s="1006"/>
      <c r="G3074" s="1006"/>
      <c r="H3074" s="1007"/>
      <c r="I3074" s="1143" t="s">
        <v>184</v>
      </c>
      <c r="J3074" s="1144"/>
      <c r="K3074" s="1140"/>
      <c r="L3074" s="1141"/>
      <c r="M3074" s="1142"/>
      <c r="N3074" s="1059"/>
    </row>
    <row r="3075" spans="1:14" s="114" customFormat="1" ht="23.25" customHeight="1">
      <c r="A3075" s="392"/>
      <c r="B3075" s="393" t="s">
        <v>91</v>
      </c>
      <c r="C3075" s="399" t="s">
        <v>37</v>
      </c>
      <c r="D3075" s="1008" t="s">
        <v>80</v>
      </c>
      <c r="E3075" s="1009"/>
      <c r="F3075" s="1008" t="s">
        <v>81</v>
      </c>
      <c r="G3075" s="1010"/>
      <c r="H3075" s="1011"/>
      <c r="I3075" s="1145" t="s">
        <v>185</v>
      </c>
      <c r="J3075" s="1146"/>
      <c r="K3075" s="1002"/>
      <c r="L3075" s="1003"/>
      <c r="M3075" s="1004"/>
      <c r="N3075" s="1059"/>
    </row>
    <row r="3076" spans="1:14" s="114" customFormat="1" ht="18.75" customHeight="1">
      <c r="A3076" s="392"/>
      <c r="B3076" s="393" t="s">
        <v>91</v>
      </c>
      <c r="C3076" s="1114" t="s">
        <v>75</v>
      </c>
      <c r="D3076" s="1115" t="s">
        <v>164</v>
      </c>
      <c r="E3076" s="1116"/>
      <c r="F3076" s="1115" t="s">
        <v>82</v>
      </c>
      <c r="G3076" s="1117"/>
      <c r="H3076" s="1118"/>
      <c r="I3076" s="971" t="s">
        <v>87</v>
      </c>
      <c r="J3076" s="972"/>
      <c r="K3076" s="972"/>
      <c r="L3076" s="972"/>
      <c r="M3076" s="973"/>
      <c r="N3076" s="1059"/>
    </row>
    <row r="3077" spans="1:14" s="114" customFormat="1" ht="18.75" customHeight="1">
      <c r="A3077" s="392"/>
      <c r="B3077" s="393" t="s">
        <v>91</v>
      </c>
      <c r="C3077" s="1119" t="s">
        <v>76</v>
      </c>
      <c r="D3077" s="1115" t="s">
        <v>165</v>
      </c>
      <c r="E3077" s="1116"/>
      <c r="F3077" s="1115" t="s">
        <v>83</v>
      </c>
      <c r="G3077" s="1117"/>
      <c r="H3077" s="1118"/>
      <c r="I3077" s="974"/>
      <c r="J3077" s="975"/>
      <c r="K3077" s="975"/>
      <c r="L3077" s="975"/>
      <c r="M3077" s="976"/>
      <c r="N3077" s="1059"/>
    </row>
    <row r="3078" spans="1:14" s="114" customFormat="1" ht="18.75" customHeight="1">
      <c r="A3078" s="392"/>
      <c r="B3078" s="393" t="s">
        <v>91</v>
      </c>
      <c r="C3078" s="1119" t="s">
        <v>78</v>
      </c>
      <c r="D3078" s="1115" t="s">
        <v>166</v>
      </c>
      <c r="E3078" s="1116"/>
      <c r="F3078" s="1115" t="s">
        <v>84</v>
      </c>
      <c r="G3078" s="1117"/>
      <c r="H3078" s="1118"/>
      <c r="I3078" s="974"/>
      <c r="J3078" s="975"/>
      <c r="K3078" s="975"/>
      <c r="L3078" s="975"/>
      <c r="M3078" s="976"/>
      <c r="N3078" s="1059"/>
    </row>
    <row r="3079" spans="1:14" s="114" customFormat="1" ht="18.75" customHeight="1">
      <c r="A3079" s="392"/>
      <c r="B3079" s="393" t="s">
        <v>91</v>
      </c>
      <c r="C3079" s="1119" t="s">
        <v>77</v>
      </c>
      <c r="D3079" s="1115" t="s">
        <v>167</v>
      </c>
      <c r="E3079" s="1116"/>
      <c r="F3079" s="1115" t="s">
        <v>169</v>
      </c>
      <c r="G3079" s="1117"/>
      <c r="H3079" s="1118"/>
      <c r="I3079" s="977"/>
      <c r="J3079" s="978"/>
      <c r="K3079" s="978"/>
      <c r="L3079" s="978"/>
      <c r="M3079" s="979"/>
      <c r="N3079" s="1059"/>
    </row>
    <row r="3080" spans="1:14" s="114" customFormat="1" ht="18.75" customHeight="1" thickBot="1">
      <c r="A3080" s="392"/>
      <c r="B3080" s="400" t="s">
        <v>91</v>
      </c>
      <c r="C3080" s="1120" t="s">
        <v>79</v>
      </c>
      <c r="D3080" s="1121" t="s">
        <v>168</v>
      </c>
      <c r="E3080" s="1122"/>
      <c r="F3080" s="1121" t="s">
        <v>85</v>
      </c>
      <c r="G3080" s="1123"/>
      <c r="H3080" s="1124"/>
      <c r="I3080" s="1132" t="s">
        <v>118</v>
      </c>
      <c r="J3080" s="1133"/>
      <c r="K3080" s="1133"/>
      <c r="L3080" s="1133"/>
      <c r="M3080" s="1134"/>
      <c r="N3080" s="1059"/>
    </row>
    <row r="3081" spans="1:14" s="114" customFormat="1" ht="11.25" customHeight="1" thickBot="1">
      <c r="A3081" s="980"/>
      <c r="B3081" s="980"/>
      <c r="C3081" s="980"/>
      <c r="D3081" s="980"/>
      <c r="E3081" s="980"/>
      <c r="F3081" s="980"/>
      <c r="G3081" s="980"/>
      <c r="H3081" s="980"/>
      <c r="I3081" s="980"/>
      <c r="J3081" s="980"/>
      <c r="K3081" s="980"/>
      <c r="L3081" s="980"/>
      <c r="M3081" s="980"/>
      <c r="N3081" s="1059"/>
    </row>
    <row r="3082" spans="1:14" s="391" customFormat="1" ht="25.5" customHeight="1" thickBot="1">
      <c r="A3082" s="403">
        <f>A3043+1</f>
        <v>80</v>
      </c>
      <c r="B3082" s="1056" t="str">
        <f>B3043</f>
        <v>Department Of Sanskrit Education, Rajasthan</v>
      </c>
      <c r="C3082" s="1057"/>
      <c r="D3082" s="1057"/>
      <c r="E3082" s="1057"/>
      <c r="F3082" s="1057"/>
      <c r="G3082" s="1057"/>
      <c r="H3082" s="1057"/>
      <c r="I3082" s="1057"/>
      <c r="J3082" s="1057"/>
      <c r="K3082" s="1057"/>
      <c r="L3082" s="1057"/>
      <c r="M3082" s="1058"/>
      <c r="N3082" s="1059"/>
    </row>
    <row r="3083" spans="1:14" ht="60" customHeight="1">
      <c r="A3083" s="15"/>
      <c r="B3083" s="1060">
        <f>IF(I3087&gt;0,CONCATENATE(C3087,I3087),0)</f>
        <v>0</v>
      </c>
      <c r="C3083" s="1062"/>
      <c r="D3083" s="1064" t="str">
        <f>Master!$E$8</f>
        <v>Govt.Sr.Sec.Sch. Raimalwada</v>
      </c>
      <c r="E3083" s="1065"/>
      <c r="F3083" s="1065"/>
      <c r="G3083" s="1065"/>
      <c r="H3083" s="1065"/>
      <c r="I3083" s="1065"/>
      <c r="J3083" s="1065"/>
      <c r="K3083" s="1065"/>
      <c r="L3083" s="1065"/>
      <c r="M3083" s="1066"/>
      <c r="N3083" s="1059"/>
    </row>
    <row r="3084" spans="1:14" ht="35.25" customHeight="1" thickBot="1">
      <c r="A3084" s="15"/>
      <c r="B3084" s="1061"/>
      <c r="C3084" s="1063"/>
      <c r="D3084" s="1067" t="str">
        <f>Master!$E$11</f>
        <v>P.S.-Bapini (Jodhpur)</v>
      </c>
      <c r="E3084" s="1067"/>
      <c r="F3084" s="1067"/>
      <c r="G3084" s="1067"/>
      <c r="H3084" s="1067"/>
      <c r="I3084" s="1067"/>
      <c r="J3084" s="1067"/>
      <c r="K3084" s="1067"/>
      <c r="L3084" s="1067"/>
      <c r="M3084" s="1068"/>
      <c r="N3084" s="1059"/>
    </row>
    <row r="3085" spans="1:14" ht="31.5" customHeight="1">
      <c r="A3085" s="15"/>
      <c r="B3085" s="402"/>
      <c r="C3085" s="1069" t="s">
        <v>60</v>
      </c>
      <c r="D3085" s="1070"/>
      <c r="E3085" s="1070"/>
      <c r="F3085" s="1070"/>
      <c r="G3085" s="1070"/>
      <c r="H3085" s="1070"/>
      <c r="I3085" s="1071"/>
      <c r="J3085" s="1072" t="s">
        <v>88</v>
      </c>
      <c r="K3085" s="1072"/>
      <c r="L3085" s="1073">
        <f>Master!$E$14</f>
        <v>810000000</v>
      </c>
      <c r="M3085" s="1074"/>
      <c r="N3085" s="1059"/>
    </row>
    <row r="3086" spans="1:14" ht="18" customHeight="1" thickBot="1">
      <c r="A3086" s="15"/>
      <c r="B3086" s="188"/>
      <c r="C3086" s="1069"/>
      <c r="D3086" s="1070"/>
      <c r="E3086" s="1070"/>
      <c r="F3086" s="1070"/>
      <c r="G3086" s="1070"/>
      <c r="H3086" s="1070"/>
      <c r="I3086" s="1071"/>
      <c r="J3086" s="1075" t="s">
        <v>61</v>
      </c>
      <c r="K3086" s="1076"/>
      <c r="L3086" s="1079" t="str">
        <f>Master!$E$6</f>
        <v>2022-23</v>
      </c>
      <c r="M3086" s="1080"/>
      <c r="N3086" s="1059"/>
    </row>
    <row r="3087" spans="1:14" ht="20.25" customHeight="1" thickBot="1">
      <c r="A3087" s="15"/>
      <c r="B3087" s="188"/>
      <c r="C3087" s="1160" t="s">
        <v>119</v>
      </c>
      <c r="D3087" s="1161"/>
      <c r="E3087" s="1161"/>
      <c r="F3087" s="1161"/>
      <c r="G3087" s="1161"/>
      <c r="H3087" s="1161"/>
      <c r="I3087" s="1162">
        <f>VLOOKUP($A3082,'Result Entry'!$B$9:$F$108,5,0)</f>
        <v>0</v>
      </c>
      <c r="J3087" s="1077"/>
      <c r="K3087" s="1078"/>
      <c r="L3087" s="1081"/>
      <c r="M3087" s="1082"/>
      <c r="N3087" s="1059"/>
    </row>
    <row r="3088" spans="1:14" s="114" customFormat="1" ht="19.5" customHeight="1">
      <c r="A3088" s="392"/>
      <c r="B3088" s="393" t="s">
        <v>91</v>
      </c>
      <c r="C3088" s="1090" t="s">
        <v>21</v>
      </c>
      <c r="D3088" s="1091"/>
      <c r="E3088" s="1091"/>
      <c r="F3088" s="1092"/>
      <c r="G3088" s="1093" t="s">
        <v>1</v>
      </c>
      <c r="H3088" s="1094">
        <f>VLOOKUP($A3082,'Result Entry'!$B$9:$EQ$108,3,0)</f>
        <v>0</v>
      </c>
      <c r="I3088" s="1094"/>
      <c r="J3088" s="1094"/>
      <c r="K3088" s="1094"/>
      <c r="L3088" s="1094"/>
      <c r="M3088" s="1095"/>
      <c r="N3088" s="1059"/>
    </row>
    <row r="3089" spans="1:14" s="114" customFormat="1" ht="19.5" customHeight="1">
      <c r="A3089" s="392"/>
      <c r="B3089" s="393" t="s">
        <v>91</v>
      </c>
      <c r="C3089" s="1096" t="s">
        <v>23</v>
      </c>
      <c r="D3089" s="1097"/>
      <c r="E3089" s="1097"/>
      <c r="F3089" s="1098"/>
      <c r="G3089" s="1099" t="s">
        <v>1</v>
      </c>
      <c r="H3089" s="1100">
        <f>VLOOKUP($A3082,'Result Entry'!$B$9:$EQ$108,6,0)</f>
        <v>0</v>
      </c>
      <c r="I3089" s="1100"/>
      <c r="J3089" s="1100"/>
      <c r="K3089" s="1100"/>
      <c r="L3089" s="1100"/>
      <c r="M3089" s="1101"/>
      <c r="N3089" s="1059"/>
    </row>
    <row r="3090" spans="1:14" s="114" customFormat="1" ht="19.5" customHeight="1">
      <c r="A3090" s="392"/>
      <c r="B3090" s="393" t="s">
        <v>91</v>
      </c>
      <c r="C3090" s="1096" t="s">
        <v>24</v>
      </c>
      <c r="D3090" s="1097"/>
      <c r="E3090" s="1097"/>
      <c r="F3090" s="1098"/>
      <c r="G3090" s="1099" t="s">
        <v>1</v>
      </c>
      <c r="H3090" s="1100">
        <f>VLOOKUP($A3082,'Result Entry'!$B$9:$EQ$108,7,0)</f>
        <v>0</v>
      </c>
      <c r="I3090" s="1100"/>
      <c r="J3090" s="1100"/>
      <c r="K3090" s="1100"/>
      <c r="L3090" s="1100"/>
      <c r="M3090" s="1101"/>
      <c r="N3090" s="1059"/>
    </row>
    <row r="3091" spans="1:14" s="114" customFormat="1" ht="19.5" customHeight="1">
      <c r="A3091" s="392"/>
      <c r="B3091" s="393" t="s">
        <v>91</v>
      </c>
      <c r="C3091" s="1096" t="s">
        <v>62</v>
      </c>
      <c r="D3091" s="1097"/>
      <c r="E3091" s="1097"/>
      <c r="F3091" s="1098"/>
      <c r="G3091" s="1099" t="s">
        <v>1</v>
      </c>
      <c r="H3091" s="1100">
        <f>VLOOKUP($A3082,'Result Entry'!$B$9:$EQ$108,8,0)</f>
        <v>0</v>
      </c>
      <c r="I3091" s="1100"/>
      <c r="J3091" s="1100"/>
      <c r="K3091" s="1100"/>
      <c r="L3091" s="1100"/>
      <c r="M3091" s="1101"/>
      <c r="N3091" s="1059"/>
    </row>
    <row r="3092" spans="1:14" s="114" customFormat="1" ht="19.5" customHeight="1">
      <c r="A3092" s="392"/>
      <c r="B3092" s="393" t="s">
        <v>91</v>
      </c>
      <c r="C3092" s="1096" t="s">
        <v>63</v>
      </c>
      <c r="D3092" s="1097"/>
      <c r="E3092" s="1097"/>
      <c r="F3092" s="1098"/>
      <c r="G3092" s="1099" t="s">
        <v>1</v>
      </c>
      <c r="H3092" s="1102" t="str">
        <f>CONCATENATE('Result Entry'!$F$4,'Result Entry'!$I$4)</f>
        <v>2(A)</v>
      </c>
      <c r="I3092" s="1100"/>
      <c r="J3092" s="1100"/>
      <c r="K3092" s="1100"/>
      <c r="L3092" s="1100"/>
      <c r="M3092" s="1101"/>
      <c r="N3092" s="1059"/>
    </row>
    <row r="3093" spans="1:14" s="114" customFormat="1" ht="19.5" customHeight="1" thickBot="1">
      <c r="A3093" s="392"/>
      <c r="B3093" s="393" t="s">
        <v>91</v>
      </c>
      <c r="C3093" s="1103" t="s">
        <v>26</v>
      </c>
      <c r="D3093" s="1104"/>
      <c r="E3093" s="1104"/>
      <c r="F3093" s="1105"/>
      <c r="G3093" s="1106" t="s">
        <v>1</v>
      </c>
      <c r="H3093" s="1107">
        <f>VLOOKUP($A3082,'Result Entry'!$B$9:$EQ$108,9,0)</f>
        <v>0</v>
      </c>
      <c r="I3093" s="1107"/>
      <c r="J3093" s="1107"/>
      <c r="K3093" s="1107"/>
      <c r="L3093" s="1107"/>
      <c r="M3093" s="1108"/>
      <c r="N3093" s="1059"/>
    </row>
    <row r="3094" spans="1:14" s="114" customFormat="1" ht="37.5" customHeight="1">
      <c r="A3094" s="392"/>
      <c r="B3094" s="394" t="s">
        <v>91</v>
      </c>
      <c r="C3094" s="1005" t="s">
        <v>64</v>
      </c>
      <c r="D3094" s="1038"/>
      <c r="E3094" s="498" t="str">
        <f>'Result Entry'!$K$6</f>
        <v>First Test</v>
      </c>
      <c r="F3094" s="499" t="str">
        <f>'Result Entry'!$L$6</f>
        <v>Second Test</v>
      </c>
      <c r="G3094" s="499" t="str">
        <f>'Result Entry'!$M$6</f>
        <v>Third Test</v>
      </c>
      <c r="H3094" s="1083" t="s">
        <v>65</v>
      </c>
      <c r="I3094" s="1085" t="s">
        <v>183</v>
      </c>
      <c r="J3094" s="493" t="s">
        <v>32</v>
      </c>
      <c r="K3094" s="1039" t="s">
        <v>112</v>
      </c>
      <c r="L3094" s="1040"/>
      <c r="M3094" s="1084" t="s">
        <v>113</v>
      </c>
      <c r="N3094" s="1059"/>
    </row>
    <row r="3095" spans="1:14" s="114" customFormat="1" ht="22.5" customHeight="1" thickBot="1">
      <c r="A3095" s="392"/>
      <c r="B3095" s="394" t="s">
        <v>91</v>
      </c>
      <c r="C3095" s="1041" t="s">
        <v>66</v>
      </c>
      <c r="D3095" s="1042"/>
      <c r="E3095" s="504">
        <f>'Result Entry'!$K$7</f>
        <v>10</v>
      </c>
      <c r="F3095" s="505">
        <f>'Result Entry'!$L$7</f>
        <v>10</v>
      </c>
      <c r="G3095" s="545">
        <f>'Result Entry'!$M$7</f>
        <v>10</v>
      </c>
      <c r="H3095" s="506">
        <f>'Result Entry'!$R$7</f>
        <v>70</v>
      </c>
      <c r="I3095" s="507">
        <f>SUM(E3095:H3095)</f>
        <v>100</v>
      </c>
      <c r="J3095" s="508">
        <f>'Result Entry'!$V$7</f>
        <v>100</v>
      </c>
      <c r="K3095" s="1043">
        <f>I3095+J3095</f>
        <v>200</v>
      </c>
      <c r="L3095" s="1044"/>
      <c r="M3095" s="1086" t="s">
        <v>36</v>
      </c>
      <c r="N3095" s="1059"/>
    </row>
    <row r="3096" spans="1:14" s="114" customFormat="1" ht="22.5" customHeight="1">
      <c r="A3096" s="392"/>
      <c r="B3096" s="394" t="s">
        <v>91</v>
      </c>
      <c r="C3096" s="1045" t="str">
        <f>'Result Entry'!$K$3</f>
        <v>Hindi</v>
      </c>
      <c r="D3096" s="1046"/>
      <c r="E3096" s="500">
        <f>IF(OR(C3096="",$I3087="NSO"),"",VLOOKUP($A3082,'Result Entry'!$B$9:$EQ$108,10,0))</f>
        <v>0</v>
      </c>
      <c r="F3096" s="501">
        <f>IF(OR(C3096="",$I3087="NSO"),"",VLOOKUP($A3082,'Result Entry'!$B$9:$EQ$108,11,0))</f>
        <v>0</v>
      </c>
      <c r="G3096" s="544">
        <f>IF(OR(C3096="",$I3087="NSO"),"",VLOOKUP($A3082,'Result Entry'!$B$9:$EQ$108,12,0))</f>
        <v>0</v>
      </c>
      <c r="H3096" s="494">
        <f>IF(OR(C3096="",$I3087="NSO"),"",VLOOKUP($A3082,'Result Entry'!$B$9:$EQ$108,17,0))</f>
        <v>0</v>
      </c>
      <c r="I3096" s="395">
        <f t="shared" ref="I3096:I3100" si="237">SUM(E3096:H3096)</f>
        <v>0</v>
      </c>
      <c r="J3096" s="495">
        <f>IF(OR(C3096="",$I3087="NSO"),"",VLOOKUP($A3082,'Result Entry'!$B$9:$EQ$108,21,0))</f>
        <v>0</v>
      </c>
      <c r="K3096" s="1047">
        <f>SUM(I3096,J3096)</f>
        <v>0</v>
      </c>
      <c r="L3096" s="1048"/>
      <c r="M3096" s="396" t="str">
        <f>IF(OR(C3096="",$I3087="NSO"),"",VLOOKUP($A3082,'Result Entry'!$B$9:$EQ$108,24,0))</f>
        <v/>
      </c>
      <c r="N3096" s="1059"/>
    </row>
    <row r="3097" spans="1:14" s="114" customFormat="1" ht="22.5" customHeight="1">
      <c r="A3097" s="392"/>
      <c r="B3097" s="394" t="s">
        <v>91</v>
      </c>
      <c r="C3097" s="990" t="str">
        <f>'Result Entry'!$Z$3</f>
        <v>Mathematics</v>
      </c>
      <c r="D3097" s="1049"/>
      <c r="E3097" s="502">
        <f>IF(OR(C3097="",$I3087="NSO"),"",VLOOKUP($A3082,'Result Entry'!$B$9:$EQ$108,25,0))</f>
        <v>0</v>
      </c>
      <c r="F3097" s="503">
        <f>IF(OR(C3097="",$I3087="NSO"),"",VLOOKUP($A3082,'Result Entry'!$B$9:$EQ$108,26,0))</f>
        <v>0</v>
      </c>
      <c r="G3097" s="542">
        <f>IF(OR(C3097="",$I3087="NSO"),"",VLOOKUP($A3082,'Result Entry'!$B$9:$EQ$108,27,0))</f>
        <v>0</v>
      </c>
      <c r="H3097" s="494">
        <f>IF(OR(C3097="",$I3087="NSO"),"",VLOOKUP($A3082,'Result Entry'!$B$9:$EQ$108,32,0))</f>
        <v>0</v>
      </c>
      <c r="I3097" s="395">
        <f t="shared" si="237"/>
        <v>0</v>
      </c>
      <c r="J3097" s="495">
        <f>IF(OR(C3097="",$I3087="NSO"),"",VLOOKUP($A3082,'Result Entry'!$B$9:$EQ$108,36,0))</f>
        <v>0</v>
      </c>
      <c r="K3097" s="1050">
        <f t="shared" ref="K3097:K3102" si="238">SUM(I3097,J3097)</f>
        <v>0</v>
      </c>
      <c r="L3097" s="1051"/>
      <c r="M3097" s="396" t="str">
        <f>IF(OR(C3097="",$I3087="NSO"),"",VLOOKUP($A3082,'Result Entry'!$B$9:$EQ$108,39,0))</f>
        <v/>
      </c>
      <c r="N3097" s="1059"/>
    </row>
    <row r="3098" spans="1:14" s="114" customFormat="1" ht="22.5" customHeight="1" thickBot="1">
      <c r="A3098" s="392"/>
      <c r="B3098" s="394" t="s">
        <v>91</v>
      </c>
      <c r="C3098" s="1052" t="str">
        <f>'Result Entry'!$BD$3</f>
        <v>Env. Study</v>
      </c>
      <c r="D3098" s="1053"/>
      <c r="E3098" s="509">
        <f>IF(OR(C3098="",$I3087="NSO"),"",VLOOKUP($A3082,'Result Entry'!$B$9:$EQ$108,55,0))</f>
        <v>0</v>
      </c>
      <c r="F3098" s="510">
        <f>IF(OR(C3098="",$I3087="NSO"),"",VLOOKUP($A3082,'Result Entry'!$B$9:$EQ$108,56,0))</f>
        <v>0</v>
      </c>
      <c r="G3098" s="511">
        <f>IF(OR(C3098="",$I3087="NSO"),"",VLOOKUP($A3082,'Result Entry'!$B$9:$EQ$108,57,0))</f>
        <v>0</v>
      </c>
      <c r="H3098" s="512">
        <f>IF(OR(C3096="",$I3087="NSO"),"",VLOOKUP($A3082,'Result Entry'!$B$9:$EQ$108,62,0))</f>
        <v>0</v>
      </c>
      <c r="I3098" s="513">
        <f t="shared" si="237"/>
        <v>0</v>
      </c>
      <c r="J3098" s="514">
        <f>IF(OR(C3097="",$I3087="NSO"),"",VLOOKUP($A3082,'Result Entry'!$B$9:$EQ$108,66,0))</f>
        <v>0</v>
      </c>
      <c r="K3098" s="1054">
        <f t="shared" si="238"/>
        <v>0</v>
      </c>
      <c r="L3098" s="1055"/>
      <c r="M3098" s="515" t="str">
        <f>IF(OR(C3097="",$I3087="NSO"),"",VLOOKUP($A3082,'Result Entry'!$B$9:$EQ$108,69,0))</f>
        <v/>
      </c>
      <c r="N3098" s="1059"/>
    </row>
    <row r="3099" spans="1:14" s="114" customFormat="1" ht="22.5" customHeight="1">
      <c r="A3099" s="392"/>
      <c r="B3099" s="394" t="s">
        <v>91</v>
      </c>
      <c r="C3099" s="1016" t="s">
        <v>66</v>
      </c>
      <c r="D3099" s="1017"/>
      <c r="E3099" s="519">
        <f>'Result Entry'!$AO$7</f>
        <v>5</v>
      </c>
      <c r="F3099" s="520">
        <f>'Result Entry'!$AP$7</f>
        <v>5</v>
      </c>
      <c r="G3099" s="541">
        <f>'Result Entry'!$AQ$7</f>
        <v>5</v>
      </c>
      <c r="H3099" s="521">
        <f>'Result Entry'!$AV$7</f>
        <v>35</v>
      </c>
      <c r="I3099" s="522">
        <f t="shared" si="237"/>
        <v>50</v>
      </c>
      <c r="J3099" s="523">
        <f>'Result Entry'!$AZ$7</f>
        <v>50</v>
      </c>
      <c r="K3099" s="1018">
        <f t="shared" si="238"/>
        <v>100</v>
      </c>
      <c r="L3099" s="1019"/>
      <c r="M3099" s="1087" t="s">
        <v>36</v>
      </c>
      <c r="N3099" s="1059"/>
    </row>
    <row r="3100" spans="1:14" s="114" customFormat="1" ht="22.5" customHeight="1" thickBot="1">
      <c r="A3100" s="392"/>
      <c r="B3100" s="394" t="s">
        <v>91</v>
      </c>
      <c r="C3100" s="1012" t="str">
        <f>'Result Entry'!$AO$3</f>
        <v>English</v>
      </c>
      <c r="D3100" s="1013"/>
      <c r="E3100" s="517">
        <f>IF(OR(C3100="",$I3087="NSO"),"",VLOOKUP($A3082,'Result Entry'!$B$9:$EQ$108,40,0))</f>
        <v>0</v>
      </c>
      <c r="F3100" s="518">
        <f>IF(OR(C3100="",$I3087="NSO"),"",VLOOKUP($A3082,'Result Entry'!$B$9:$EQ$108,41,0))</f>
        <v>0</v>
      </c>
      <c r="G3100" s="546">
        <f>IF(OR(C3100="",$I3087="NSO"),"",VLOOKUP($A3082,'Result Entry'!$B$9:$EQ$108,42,0))</f>
        <v>0</v>
      </c>
      <c r="H3100" s="401">
        <f>IF(OR(C3100="",$I3087="NSO"),"",VLOOKUP($A3082,'Result Entry'!$B$9:$EQ$108,47,0))</f>
        <v>0</v>
      </c>
      <c r="I3100" s="496">
        <f t="shared" si="237"/>
        <v>0</v>
      </c>
      <c r="J3100" s="497">
        <f>IF(OR(C3100="",$I3087="NSO"),"",VLOOKUP($A3082,'Result Entry'!$B$9:$EQ$108,51,0))</f>
        <v>0</v>
      </c>
      <c r="K3100" s="1014">
        <f t="shared" si="238"/>
        <v>0</v>
      </c>
      <c r="L3100" s="1015"/>
      <c r="M3100" s="516" t="str">
        <f>IF(OR(C3100="",$I3087="NSO"),"",VLOOKUP($A3082,'Result Entry'!$B$9:$EQ$108,54,0))</f>
        <v/>
      </c>
      <c r="N3100" s="1059"/>
    </row>
    <row r="3101" spans="1:14" s="114" customFormat="1" ht="22.5" customHeight="1">
      <c r="A3101" s="392"/>
      <c r="B3101" s="394" t="s">
        <v>91</v>
      </c>
      <c r="C3101" s="1016" t="s">
        <v>66</v>
      </c>
      <c r="D3101" s="1017"/>
      <c r="E3101" s="519">
        <f>'Result Entry'!$BS$7</f>
        <v>10</v>
      </c>
      <c r="F3101" s="520">
        <f>'Result Entry'!$BT$7</f>
        <v>10</v>
      </c>
      <c r="G3101" s="541">
        <f>'Result Entry'!$BU$7</f>
        <v>10</v>
      </c>
      <c r="H3101" s="521">
        <f>'Result Entry'!$BZ$7</f>
        <v>70</v>
      </c>
      <c r="I3101" s="522">
        <f>SUM(E3101:H3101)</f>
        <v>100</v>
      </c>
      <c r="J3101" s="523">
        <f>'Result Entry'!$CD$7</f>
        <v>100</v>
      </c>
      <c r="K3101" s="1018">
        <f t="shared" si="238"/>
        <v>200</v>
      </c>
      <c r="L3101" s="1019"/>
      <c r="M3101" s="1087" t="s">
        <v>36</v>
      </c>
      <c r="N3101" s="1059"/>
    </row>
    <row r="3102" spans="1:14" s="114" customFormat="1" ht="22.5" customHeight="1" thickBot="1">
      <c r="A3102" s="392"/>
      <c r="B3102" s="394" t="s">
        <v>91</v>
      </c>
      <c r="C3102" s="1012" t="str">
        <f>'Result Entry'!$BS$3</f>
        <v>Sanskrit/Urdu</v>
      </c>
      <c r="D3102" s="1013"/>
      <c r="E3102" s="517">
        <f>IF(OR(C3102="",$I3087="NSO"),"",VLOOKUP($A3082,'Result Entry'!$B$9:$EQ$108,70,0))</f>
        <v>0</v>
      </c>
      <c r="F3102" s="518">
        <f>IF(OR(C3102="",$I3087="NSO"),"",VLOOKUP($A3082,'Result Entry'!$B$9:$EQ$108,71,0))</f>
        <v>0</v>
      </c>
      <c r="G3102" s="546">
        <f>IF(OR(C3102="",$I3087="NSO"),"",VLOOKUP($A3082,'Result Entry'!$B$9:$EQ$108,72,0))</f>
        <v>0</v>
      </c>
      <c r="H3102" s="401">
        <f>IF(OR(C3102="",$I3087="NSO"),"",VLOOKUP($A3082,'Result Entry'!$B$9:$EQ$108,77,0))</f>
        <v>0</v>
      </c>
      <c r="I3102" s="496">
        <f t="shared" ref="I3102" si="239">SUM(E3102:H3102)</f>
        <v>0</v>
      </c>
      <c r="J3102" s="497">
        <f>IF(OR(C3102="",$I3087="NSO"),"",VLOOKUP($A3082,'Result Entry'!$B$9:$EQ$108,81,0))</f>
        <v>0</v>
      </c>
      <c r="K3102" s="1014">
        <f t="shared" si="238"/>
        <v>0</v>
      </c>
      <c r="L3102" s="1015"/>
      <c r="M3102" s="516" t="str">
        <f>IF(OR(C3102="",$I3087="NSO"),"",VLOOKUP($A3082,'Result Entry'!$B$9:$EQ$108,84,0))</f>
        <v/>
      </c>
      <c r="N3102" s="1059"/>
    </row>
    <row r="3103" spans="1:14" s="114" customFormat="1" ht="14.25" customHeight="1" thickBot="1">
      <c r="A3103" s="392"/>
      <c r="B3103" s="394" t="s">
        <v>91</v>
      </c>
      <c r="C3103" s="1020"/>
      <c r="D3103" s="1021"/>
      <c r="E3103" s="1021"/>
      <c r="F3103" s="1021"/>
      <c r="G3103" s="1021"/>
      <c r="H3103" s="1021"/>
      <c r="I3103" s="1021"/>
      <c r="J3103" s="1021"/>
      <c r="K3103" s="1021"/>
      <c r="L3103" s="1021"/>
      <c r="M3103" s="1022"/>
      <c r="N3103" s="1059"/>
    </row>
    <row r="3104" spans="1:14" s="114" customFormat="1" ht="39" customHeight="1">
      <c r="A3104" s="392"/>
      <c r="B3104" s="394" t="s">
        <v>91</v>
      </c>
      <c r="C3104" s="1023" t="s">
        <v>114</v>
      </c>
      <c r="D3104" s="1024"/>
      <c r="E3104" s="1025"/>
      <c r="F3104" s="1029" t="s">
        <v>115</v>
      </c>
      <c r="G3104" s="1029"/>
      <c r="H3104" s="1030" t="s">
        <v>116</v>
      </c>
      <c r="I3104" s="1031"/>
      <c r="J3104" s="397" t="s">
        <v>51</v>
      </c>
      <c r="K3104" s="524" t="s">
        <v>117</v>
      </c>
      <c r="L3104" s="543" t="s">
        <v>49</v>
      </c>
      <c r="M3104" s="1089" t="s">
        <v>53</v>
      </c>
      <c r="N3104" s="1059"/>
    </row>
    <row r="3105" spans="1:14" s="114" customFormat="1" ht="18.75" customHeight="1" thickBot="1">
      <c r="A3105" s="392"/>
      <c r="B3105" s="394" t="s">
        <v>91</v>
      </c>
      <c r="C3105" s="1026"/>
      <c r="D3105" s="1027"/>
      <c r="E3105" s="1028"/>
      <c r="F3105" s="1109">
        <f>IF(OR($I3087="",$I3087="NSO"),"",VLOOKUP($A3082,'Result Entry'!$B$9:$EQ$108,120,0))</f>
        <v>900</v>
      </c>
      <c r="G3105" s="1110"/>
      <c r="H3105" s="1109">
        <f>IF(OR($I3087="",$I3087="NSO"),"",VLOOKUP($A3082,'Result Entry'!$B$9:$EQ$108,121,0))</f>
        <v>0</v>
      </c>
      <c r="I3105" s="1110"/>
      <c r="J3105" s="1111">
        <f>IF(OR($I3087="",$I3087="NSO"),"",VLOOKUP($A3082,'Result Entry'!$B$9:$EQ$108,122,0))</f>
        <v>0</v>
      </c>
      <c r="K3105" s="1112" t="str">
        <f>IF(OR($I3087="",$I3087="NSO"),"",VLOOKUP($A3082,'Result Entry'!$B$9:$EQ$108,123,0))</f>
        <v/>
      </c>
      <c r="L3105" s="1088" t="str">
        <f>IF(OR($I3087="",$I3087="NSO"),"",VLOOKUP($A3082,'Result Entry'!$B$9:$EQ$108,124,0))</f>
        <v/>
      </c>
      <c r="M3105" s="1113" t="str">
        <f>IF(OR($I3087="",$I3087="NSO"),"",VLOOKUP($A3082,'Result Entry'!$B$9:$EQ$108,126,0))</f>
        <v/>
      </c>
      <c r="N3105" s="1059"/>
    </row>
    <row r="3106" spans="1:14" s="114" customFormat="1" ht="18.75" customHeight="1" thickBot="1">
      <c r="A3106" s="392"/>
      <c r="B3106" s="393" t="s">
        <v>91</v>
      </c>
      <c r="C3106" s="1032"/>
      <c r="D3106" s="1033"/>
      <c r="E3106" s="1033"/>
      <c r="F3106" s="1033"/>
      <c r="G3106" s="1033"/>
      <c r="H3106" s="1034"/>
      <c r="I3106" s="1150" t="s">
        <v>71</v>
      </c>
      <c r="J3106" s="1151"/>
      <c r="K3106" s="1152">
        <f>IF(OR($I3087="",$I3087="NSO"),"",VLOOKUP($A3082,'Result Entry'!$B$9:$EQ$108,117,0))</f>
        <v>0</v>
      </c>
      <c r="L3106" s="1153" t="s">
        <v>90</v>
      </c>
      <c r="M3106" s="1154"/>
      <c r="N3106" s="1059"/>
    </row>
    <row r="3107" spans="1:14" s="114" customFormat="1" ht="18.75" customHeight="1" thickBot="1">
      <c r="A3107" s="392"/>
      <c r="B3107" s="393" t="s">
        <v>91</v>
      </c>
      <c r="C3107" s="1035" t="s">
        <v>70</v>
      </c>
      <c r="D3107" s="1036"/>
      <c r="E3107" s="1036"/>
      <c r="F3107" s="1036"/>
      <c r="G3107" s="1036"/>
      <c r="H3107" s="1037"/>
      <c r="I3107" s="1155" t="s">
        <v>72</v>
      </c>
      <c r="J3107" s="1156"/>
      <c r="K3107" s="1157">
        <f>IF(OR($I3087="",$I3087="NSO"),"",VLOOKUP($A3082,'Result Entry'!$B$9:$EQ$108,118,0))</f>
        <v>0</v>
      </c>
      <c r="L3107" s="1158" t="str">
        <f>IF(OR($I3087="",$I3087="NSO"),"",VLOOKUP($A3082,'Result Entry'!$B$9:$EQ$108,119,0))</f>
        <v/>
      </c>
      <c r="M3107" s="1159"/>
      <c r="N3107" s="1059"/>
    </row>
    <row r="3108" spans="1:14" s="114" customFormat="1" ht="18.75" customHeight="1" thickBot="1">
      <c r="A3108" s="392"/>
      <c r="B3108" s="393" t="s">
        <v>91</v>
      </c>
      <c r="C3108" s="981" t="s">
        <v>64</v>
      </c>
      <c r="D3108" s="982"/>
      <c r="E3108" s="983"/>
      <c r="F3108" s="984" t="s">
        <v>67</v>
      </c>
      <c r="G3108" s="985"/>
      <c r="H3108" s="398" t="s">
        <v>57</v>
      </c>
      <c r="I3108" s="986" t="s">
        <v>73</v>
      </c>
      <c r="J3108" s="987"/>
      <c r="K3108" s="988">
        <f>IF(OR($I3087="",$I3087="NSO"),"",VLOOKUP($A3082,'Result Entry'!$B$9:$EQ$108,127,0))</f>
        <v>0</v>
      </c>
      <c r="L3108" s="988"/>
      <c r="M3108" s="989"/>
      <c r="N3108" s="1059"/>
    </row>
    <row r="3109" spans="1:14" s="114" customFormat="1" ht="18.75" customHeight="1">
      <c r="A3109" s="392"/>
      <c r="B3109" s="393" t="s">
        <v>91</v>
      </c>
      <c r="C3109" s="1096" t="str">
        <f>'Result Entry'!$CH$3</f>
        <v>WORK EXP.</v>
      </c>
      <c r="D3109" s="1097"/>
      <c r="E3109" s="1125"/>
      <c r="F3109" s="1115" t="str">
        <f>IF(OR(C3109="",$I3087="NSO"),"",VLOOKUP($A3082,'Result Entry'!$B$9:$EQ$108,134,0))</f>
        <v>0/100</v>
      </c>
      <c r="G3109" s="1125"/>
      <c r="H3109" s="1126" t="str">
        <f>IF(OR(C3109="",$I3087="NSO"),"",VLOOKUP($A3082,'Result Entry'!$B$9:$EQ$108,92,0))</f>
        <v/>
      </c>
      <c r="I3109" s="991" t="s">
        <v>93</v>
      </c>
      <c r="J3109" s="992"/>
      <c r="K3109" s="993">
        <f>'Result Entry'!$U$2</f>
        <v>45070</v>
      </c>
      <c r="L3109" s="994"/>
      <c r="M3109" s="995"/>
      <c r="N3109" s="1059"/>
    </row>
    <row r="3110" spans="1:14" s="114" customFormat="1" ht="18.75" customHeight="1">
      <c r="A3110" s="392"/>
      <c r="B3110" s="393" t="s">
        <v>91</v>
      </c>
      <c r="C3110" s="1096" t="str">
        <f>'Result Entry'!$CP$3</f>
        <v>ART EDU.</v>
      </c>
      <c r="D3110" s="1097"/>
      <c r="E3110" s="1125"/>
      <c r="F3110" s="1115" t="str">
        <f>IF(OR(C3110="",$I3087="NSO"),"",VLOOKUP($A3082,'Result Entry'!$B$9:$EQ$108,138,0))</f>
        <v>0/100</v>
      </c>
      <c r="G3110" s="1125"/>
      <c r="H3110" s="1127" t="str">
        <f>IF(OR(C3110="",$I3087="NSO"),"",VLOOKUP($A3082,'Result Entry'!$B$9:$EQ$108,100,0))</f>
        <v/>
      </c>
      <c r="I3110" s="996"/>
      <c r="J3110" s="997"/>
      <c r="K3110" s="997"/>
      <c r="L3110" s="997"/>
      <c r="M3110" s="998"/>
      <c r="N3110" s="1059"/>
    </row>
    <row r="3111" spans="1:14" s="114" customFormat="1" ht="18.75" customHeight="1">
      <c r="A3111" s="392"/>
      <c r="B3111" s="393"/>
      <c r="C3111" s="1096" t="str">
        <f>'Result Entry'!$CX$3</f>
        <v>H&amp;P. EDU.</v>
      </c>
      <c r="D3111" s="1097"/>
      <c r="E3111" s="1125"/>
      <c r="F3111" s="1115" t="str">
        <f>IF(OR(C3111="",$I3087="NSO"),"",VLOOKUP($A3082,'Result Entry'!$B$9:$EQ$108,142,0))</f>
        <v>0/100</v>
      </c>
      <c r="G3111" s="1125"/>
      <c r="H3111" s="1127" t="str">
        <f>IF(OR(C3111="",$I3087="NSO"),"",VLOOKUP($A3082,'Result Entry'!$B$9:$EQ$108,108,0))</f>
        <v/>
      </c>
      <c r="I3111" s="999"/>
      <c r="J3111" s="1000"/>
      <c r="K3111" s="1000"/>
      <c r="L3111" s="1000"/>
      <c r="M3111" s="1001"/>
      <c r="N3111" s="1059"/>
    </row>
    <row r="3112" spans="1:14" s="114" customFormat="1" ht="23.25" customHeight="1" thickBot="1">
      <c r="A3112" s="392"/>
      <c r="B3112" s="393" t="s">
        <v>91</v>
      </c>
      <c r="C3112" s="1128">
        <f>'Result Entry'!$DF$3</f>
        <v>0</v>
      </c>
      <c r="D3112" s="1129"/>
      <c r="E3112" s="1130"/>
      <c r="F3112" s="1115" t="str">
        <f>IF(OR(C3112="",$I3087="NSO"),"",VLOOKUP($A3082,'Result Entry'!$B$9:$EQ$108,146,0))</f>
        <v>0/0</v>
      </c>
      <c r="G3112" s="1125"/>
      <c r="H3112" s="1131" t="str">
        <f>IF(OR(C3112="",$I3087="NSO"),"",VLOOKUP($A3082,'Result Entry'!$B$9:$EQ$108,116,0))</f>
        <v/>
      </c>
      <c r="I3112" s="1135" t="s">
        <v>86</v>
      </c>
      <c r="J3112" s="1136"/>
      <c r="K3112" s="1137"/>
      <c r="L3112" s="1138"/>
      <c r="M3112" s="1139"/>
      <c r="N3112" s="1059"/>
    </row>
    <row r="3113" spans="1:14" s="114" customFormat="1" ht="23.25" customHeight="1">
      <c r="A3113" s="392"/>
      <c r="B3113" s="393" t="s">
        <v>91</v>
      </c>
      <c r="C3113" s="1005" t="s">
        <v>74</v>
      </c>
      <c r="D3113" s="1006"/>
      <c r="E3113" s="1006"/>
      <c r="F3113" s="1006"/>
      <c r="G3113" s="1006"/>
      <c r="H3113" s="1007"/>
      <c r="I3113" s="1143" t="s">
        <v>184</v>
      </c>
      <c r="J3113" s="1144"/>
      <c r="K3113" s="1140"/>
      <c r="L3113" s="1141"/>
      <c r="M3113" s="1142"/>
      <c r="N3113" s="1059"/>
    </row>
    <row r="3114" spans="1:14" s="114" customFormat="1" ht="23.25" customHeight="1">
      <c r="A3114" s="392"/>
      <c r="B3114" s="393" t="s">
        <v>91</v>
      </c>
      <c r="C3114" s="399" t="s">
        <v>37</v>
      </c>
      <c r="D3114" s="1008" t="s">
        <v>80</v>
      </c>
      <c r="E3114" s="1009"/>
      <c r="F3114" s="1008" t="s">
        <v>81</v>
      </c>
      <c r="G3114" s="1010"/>
      <c r="H3114" s="1011"/>
      <c r="I3114" s="1145" t="s">
        <v>185</v>
      </c>
      <c r="J3114" s="1146"/>
      <c r="K3114" s="1002"/>
      <c r="L3114" s="1003"/>
      <c r="M3114" s="1004"/>
      <c r="N3114" s="1059"/>
    </row>
    <row r="3115" spans="1:14" s="114" customFormat="1" ht="18.75" customHeight="1">
      <c r="A3115" s="392"/>
      <c r="B3115" s="393" t="s">
        <v>91</v>
      </c>
      <c r="C3115" s="1114" t="s">
        <v>75</v>
      </c>
      <c r="D3115" s="1115" t="s">
        <v>164</v>
      </c>
      <c r="E3115" s="1116"/>
      <c r="F3115" s="1115" t="s">
        <v>82</v>
      </c>
      <c r="G3115" s="1117"/>
      <c r="H3115" s="1118"/>
      <c r="I3115" s="971" t="s">
        <v>87</v>
      </c>
      <c r="J3115" s="972"/>
      <c r="K3115" s="972"/>
      <c r="L3115" s="972"/>
      <c r="M3115" s="973"/>
      <c r="N3115" s="1059"/>
    </row>
    <row r="3116" spans="1:14" s="114" customFormat="1" ht="18.75" customHeight="1">
      <c r="A3116" s="392"/>
      <c r="B3116" s="393" t="s">
        <v>91</v>
      </c>
      <c r="C3116" s="1119" t="s">
        <v>76</v>
      </c>
      <c r="D3116" s="1115" t="s">
        <v>165</v>
      </c>
      <c r="E3116" s="1116"/>
      <c r="F3116" s="1115" t="s">
        <v>83</v>
      </c>
      <c r="G3116" s="1117"/>
      <c r="H3116" s="1118"/>
      <c r="I3116" s="974"/>
      <c r="J3116" s="975"/>
      <c r="K3116" s="975"/>
      <c r="L3116" s="975"/>
      <c r="M3116" s="976"/>
      <c r="N3116" s="1059"/>
    </row>
    <row r="3117" spans="1:14" s="114" customFormat="1" ht="18.75" customHeight="1">
      <c r="A3117" s="392"/>
      <c r="B3117" s="393" t="s">
        <v>91</v>
      </c>
      <c r="C3117" s="1119" t="s">
        <v>78</v>
      </c>
      <c r="D3117" s="1115" t="s">
        <v>166</v>
      </c>
      <c r="E3117" s="1116"/>
      <c r="F3117" s="1115" t="s">
        <v>84</v>
      </c>
      <c r="G3117" s="1117"/>
      <c r="H3117" s="1118"/>
      <c r="I3117" s="974"/>
      <c r="J3117" s="975"/>
      <c r="K3117" s="975"/>
      <c r="L3117" s="975"/>
      <c r="M3117" s="976"/>
      <c r="N3117" s="1059"/>
    </row>
    <row r="3118" spans="1:14" s="114" customFormat="1" ht="18.75" customHeight="1">
      <c r="A3118" s="392"/>
      <c r="B3118" s="393" t="s">
        <v>91</v>
      </c>
      <c r="C3118" s="1119" t="s">
        <v>77</v>
      </c>
      <c r="D3118" s="1115" t="s">
        <v>167</v>
      </c>
      <c r="E3118" s="1116"/>
      <c r="F3118" s="1115" t="s">
        <v>169</v>
      </c>
      <c r="G3118" s="1117"/>
      <c r="H3118" s="1118"/>
      <c r="I3118" s="977"/>
      <c r="J3118" s="978"/>
      <c r="K3118" s="978"/>
      <c r="L3118" s="978"/>
      <c r="M3118" s="979"/>
      <c r="N3118" s="1059"/>
    </row>
    <row r="3119" spans="1:14" s="114" customFormat="1" ht="18.75" customHeight="1" thickBot="1">
      <c r="A3119" s="392"/>
      <c r="B3119" s="400" t="s">
        <v>91</v>
      </c>
      <c r="C3119" s="1120" t="s">
        <v>79</v>
      </c>
      <c r="D3119" s="1121" t="s">
        <v>168</v>
      </c>
      <c r="E3119" s="1122"/>
      <c r="F3119" s="1121" t="s">
        <v>85</v>
      </c>
      <c r="G3119" s="1123"/>
      <c r="H3119" s="1124"/>
      <c r="I3119" s="1132" t="s">
        <v>118</v>
      </c>
      <c r="J3119" s="1133"/>
      <c r="K3119" s="1133"/>
      <c r="L3119" s="1133"/>
      <c r="M3119" s="1134"/>
      <c r="N3119" s="1059"/>
    </row>
    <row r="3120" spans="1:14" s="114" customFormat="1" ht="11.25" customHeight="1" thickBot="1">
      <c r="A3120" s="980"/>
      <c r="B3120" s="980"/>
      <c r="C3120" s="980"/>
      <c r="D3120" s="980"/>
      <c r="E3120" s="980"/>
      <c r="F3120" s="980"/>
      <c r="G3120" s="980"/>
      <c r="H3120" s="980"/>
      <c r="I3120" s="980"/>
      <c r="J3120" s="980"/>
      <c r="K3120" s="980"/>
      <c r="L3120" s="980"/>
      <c r="M3120" s="980"/>
      <c r="N3120" s="1059"/>
    </row>
    <row r="3121" spans="1:14" s="391" customFormat="1" ht="25.5" customHeight="1" thickBot="1">
      <c r="A3121" s="403">
        <f>A3082+1</f>
        <v>81</v>
      </c>
      <c r="B3121" s="1056" t="str">
        <f>B3082</f>
        <v>Department Of Sanskrit Education, Rajasthan</v>
      </c>
      <c r="C3121" s="1057"/>
      <c r="D3121" s="1057"/>
      <c r="E3121" s="1057"/>
      <c r="F3121" s="1057"/>
      <c r="G3121" s="1057"/>
      <c r="H3121" s="1057"/>
      <c r="I3121" s="1057"/>
      <c r="J3121" s="1057"/>
      <c r="K3121" s="1057"/>
      <c r="L3121" s="1057"/>
      <c r="M3121" s="1058"/>
      <c r="N3121" s="1059"/>
    </row>
    <row r="3122" spans="1:14" ht="60" customHeight="1">
      <c r="A3122" s="15"/>
      <c r="B3122" s="1060">
        <f>IF(I3126&gt;0,CONCATENATE(C3126,I3126),0)</f>
        <v>0</v>
      </c>
      <c r="C3122" s="1062"/>
      <c r="D3122" s="1064" t="str">
        <f>Master!$E$8</f>
        <v>Govt.Sr.Sec.Sch. Raimalwada</v>
      </c>
      <c r="E3122" s="1065"/>
      <c r="F3122" s="1065"/>
      <c r="G3122" s="1065"/>
      <c r="H3122" s="1065"/>
      <c r="I3122" s="1065"/>
      <c r="J3122" s="1065"/>
      <c r="K3122" s="1065"/>
      <c r="L3122" s="1065"/>
      <c r="M3122" s="1066"/>
      <c r="N3122" s="1059"/>
    </row>
    <row r="3123" spans="1:14" ht="35.25" customHeight="1" thickBot="1">
      <c r="A3123" s="15"/>
      <c r="B3123" s="1061"/>
      <c r="C3123" s="1063"/>
      <c r="D3123" s="1067" t="str">
        <f>Master!$E$11</f>
        <v>P.S.-Bapini (Jodhpur)</v>
      </c>
      <c r="E3123" s="1067"/>
      <c r="F3123" s="1067"/>
      <c r="G3123" s="1067"/>
      <c r="H3123" s="1067"/>
      <c r="I3123" s="1067"/>
      <c r="J3123" s="1067"/>
      <c r="K3123" s="1067"/>
      <c r="L3123" s="1067"/>
      <c r="M3123" s="1068"/>
      <c r="N3123" s="1059"/>
    </row>
    <row r="3124" spans="1:14" ht="31.5" customHeight="1">
      <c r="A3124" s="15"/>
      <c r="B3124" s="402"/>
      <c r="C3124" s="1069" t="s">
        <v>60</v>
      </c>
      <c r="D3124" s="1070"/>
      <c r="E3124" s="1070"/>
      <c r="F3124" s="1070"/>
      <c r="G3124" s="1070"/>
      <c r="H3124" s="1070"/>
      <c r="I3124" s="1071"/>
      <c r="J3124" s="1072" t="s">
        <v>88</v>
      </c>
      <c r="K3124" s="1072"/>
      <c r="L3124" s="1073">
        <f>Master!$E$14</f>
        <v>810000000</v>
      </c>
      <c r="M3124" s="1074"/>
      <c r="N3124" s="1059"/>
    </row>
    <row r="3125" spans="1:14" ht="18" customHeight="1" thickBot="1">
      <c r="A3125" s="15"/>
      <c r="B3125" s="188"/>
      <c r="C3125" s="1069"/>
      <c r="D3125" s="1070"/>
      <c r="E3125" s="1070"/>
      <c r="F3125" s="1070"/>
      <c r="G3125" s="1070"/>
      <c r="H3125" s="1070"/>
      <c r="I3125" s="1071"/>
      <c r="J3125" s="1075" t="s">
        <v>61</v>
      </c>
      <c r="K3125" s="1076"/>
      <c r="L3125" s="1079" t="str">
        <f>Master!$E$6</f>
        <v>2022-23</v>
      </c>
      <c r="M3125" s="1080"/>
      <c r="N3125" s="1059"/>
    </row>
    <row r="3126" spans="1:14" ht="20.25" customHeight="1" thickBot="1">
      <c r="A3126" s="15"/>
      <c r="B3126" s="188"/>
      <c r="C3126" s="1160" t="s">
        <v>119</v>
      </c>
      <c r="D3126" s="1161"/>
      <c r="E3126" s="1161"/>
      <c r="F3126" s="1161"/>
      <c r="G3126" s="1161"/>
      <c r="H3126" s="1161"/>
      <c r="I3126" s="1162">
        <f>VLOOKUP($A3121,'Result Entry'!$B$9:$F$108,5,0)</f>
        <v>0</v>
      </c>
      <c r="J3126" s="1077"/>
      <c r="K3126" s="1078"/>
      <c r="L3126" s="1081"/>
      <c r="M3126" s="1082"/>
      <c r="N3126" s="1059"/>
    </row>
    <row r="3127" spans="1:14" s="114" customFormat="1" ht="19.5" customHeight="1">
      <c r="A3127" s="392"/>
      <c r="B3127" s="393" t="s">
        <v>91</v>
      </c>
      <c r="C3127" s="1090" t="s">
        <v>21</v>
      </c>
      <c r="D3127" s="1091"/>
      <c r="E3127" s="1091"/>
      <c r="F3127" s="1092"/>
      <c r="G3127" s="1093" t="s">
        <v>1</v>
      </c>
      <c r="H3127" s="1094">
        <f>VLOOKUP($A3121,'Result Entry'!$B$9:$EQ$108,3,0)</f>
        <v>0</v>
      </c>
      <c r="I3127" s="1094"/>
      <c r="J3127" s="1094"/>
      <c r="K3127" s="1094"/>
      <c r="L3127" s="1094"/>
      <c r="M3127" s="1095"/>
      <c r="N3127" s="1059"/>
    </row>
    <row r="3128" spans="1:14" s="114" customFormat="1" ht="19.5" customHeight="1">
      <c r="A3128" s="392"/>
      <c r="B3128" s="393" t="s">
        <v>91</v>
      </c>
      <c r="C3128" s="1096" t="s">
        <v>23</v>
      </c>
      <c r="D3128" s="1097"/>
      <c r="E3128" s="1097"/>
      <c r="F3128" s="1098"/>
      <c r="G3128" s="1099" t="s">
        <v>1</v>
      </c>
      <c r="H3128" s="1100">
        <f>VLOOKUP($A3121,'Result Entry'!$B$9:$EQ$108,6,0)</f>
        <v>0</v>
      </c>
      <c r="I3128" s="1100"/>
      <c r="J3128" s="1100"/>
      <c r="K3128" s="1100"/>
      <c r="L3128" s="1100"/>
      <c r="M3128" s="1101"/>
      <c r="N3128" s="1059"/>
    </row>
    <row r="3129" spans="1:14" s="114" customFormat="1" ht="19.5" customHeight="1">
      <c r="A3129" s="392"/>
      <c r="B3129" s="393" t="s">
        <v>91</v>
      </c>
      <c r="C3129" s="1096" t="s">
        <v>24</v>
      </c>
      <c r="D3129" s="1097"/>
      <c r="E3129" s="1097"/>
      <c r="F3129" s="1098"/>
      <c r="G3129" s="1099" t="s">
        <v>1</v>
      </c>
      <c r="H3129" s="1100">
        <f>VLOOKUP($A3121,'Result Entry'!$B$9:$EQ$108,7,0)</f>
        <v>0</v>
      </c>
      <c r="I3129" s="1100"/>
      <c r="J3129" s="1100"/>
      <c r="K3129" s="1100"/>
      <c r="L3129" s="1100"/>
      <c r="M3129" s="1101"/>
      <c r="N3129" s="1059"/>
    </row>
    <row r="3130" spans="1:14" s="114" customFormat="1" ht="19.5" customHeight="1">
      <c r="A3130" s="392"/>
      <c r="B3130" s="393" t="s">
        <v>91</v>
      </c>
      <c r="C3130" s="1096" t="s">
        <v>62</v>
      </c>
      <c r="D3130" s="1097"/>
      <c r="E3130" s="1097"/>
      <c r="F3130" s="1098"/>
      <c r="G3130" s="1099" t="s">
        <v>1</v>
      </c>
      <c r="H3130" s="1100">
        <f>VLOOKUP($A3121,'Result Entry'!$B$9:$EQ$108,8,0)</f>
        <v>0</v>
      </c>
      <c r="I3130" s="1100"/>
      <c r="J3130" s="1100"/>
      <c r="K3130" s="1100"/>
      <c r="L3130" s="1100"/>
      <c r="M3130" s="1101"/>
      <c r="N3130" s="1059"/>
    </row>
    <row r="3131" spans="1:14" s="114" customFormat="1" ht="19.5" customHeight="1">
      <c r="A3131" s="392"/>
      <c r="B3131" s="393" t="s">
        <v>91</v>
      </c>
      <c r="C3131" s="1096" t="s">
        <v>63</v>
      </c>
      <c r="D3131" s="1097"/>
      <c r="E3131" s="1097"/>
      <c r="F3131" s="1098"/>
      <c r="G3131" s="1099" t="s">
        <v>1</v>
      </c>
      <c r="H3131" s="1102" t="str">
        <f>CONCATENATE('Result Entry'!$F$4,'Result Entry'!$I$4)</f>
        <v>2(A)</v>
      </c>
      <c r="I3131" s="1100"/>
      <c r="J3131" s="1100"/>
      <c r="K3131" s="1100"/>
      <c r="L3131" s="1100"/>
      <c r="M3131" s="1101"/>
      <c r="N3131" s="1059"/>
    </row>
    <row r="3132" spans="1:14" s="114" customFormat="1" ht="19.5" customHeight="1" thickBot="1">
      <c r="A3132" s="392"/>
      <c r="B3132" s="393" t="s">
        <v>91</v>
      </c>
      <c r="C3132" s="1103" t="s">
        <v>26</v>
      </c>
      <c r="D3132" s="1104"/>
      <c r="E3132" s="1104"/>
      <c r="F3132" s="1105"/>
      <c r="G3132" s="1106" t="s">
        <v>1</v>
      </c>
      <c r="H3132" s="1107">
        <f>VLOOKUP($A3121,'Result Entry'!$B$9:$EQ$108,9,0)</f>
        <v>0</v>
      </c>
      <c r="I3132" s="1107"/>
      <c r="J3132" s="1107"/>
      <c r="K3132" s="1107"/>
      <c r="L3132" s="1107"/>
      <c r="M3132" s="1108"/>
      <c r="N3132" s="1059"/>
    </row>
    <row r="3133" spans="1:14" s="114" customFormat="1" ht="37.5" customHeight="1">
      <c r="A3133" s="392"/>
      <c r="B3133" s="394" t="s">
        <v>91</v>
      </c>
      <c r="C3133" s="1005" t="s">
        <v>64</v>
      </c>
      <c r="D3133" s="1038"/>
      <c r="E3133" s="498" t="str">
        <f>'Result Entry'!$K$6</f>
        <v>First Test</v>
      </c>
      <c r="F3133" s="499" t="str">
        <f>'Result Entry'!$L$6</f>
        <v>Second Test</v>
      </c>
      <c r="G3133" s="499" t="str">
        <f>'Result Entry'!$M$6</f>
        <v>Third Test</v>
      </c>
      <c r="H3133" s="1083" t="s">
        <v>65</v>
      </c>
      <c r="I3133" s="1085" t="s">
        <v>183</v>
      </c>
      <c r="J3133" s="493" t="s">
        <v>32</v>
      </c>
      <c r="K3133" s="1039" t="s">
        <v>112</v>
      </c>
      <c r="L3133" s="1040"/>
      <c r="M3133" s="1084" t="s">
        <v>113</v>
      </c>
      <c r="N3133" s="1059"/>
    </row>
    <row r="3134" spans="1:14" s="114" customFormat="1" ht="22.5" customHeight="1" thickBot="1">
      <c r="A3134" s="392"/>
      <c r="B3134" s="394" t="s">
        <v>91</v>
      </c>
      <c r="C3134" s="1041" t="s">
        <v>66</v>
      </c>
      <c r="D3134" s="1042"/>
      <c r="E3134" s="504">
        <f>'Result Entry'!$K$7</f>
        <v>10</v>
      </c>
      <c r="F3134" s="505">
        <f>'Result Entry'!$L$7</f>
        <v>10</v>
      </c>
      <c r="G3134" s="545">
        <f>'Result Entry'!$M$7</f>
        <v>10</v>
      </c>
      <c r="H3134" s="506">
        <f>'Result Entry'!$R$7</f>
        <v>70</v>
      </c>
      <c r="I3134" s="507">
        <f>SUM(E3134:H3134)</f>
        <v>100</v>
      </c>
      <c r="J3134" s="508">
        <f>'Result Entry'!$V$7</f>
        <v>100</v>
      </c>
      <c r="K3134" s="1043">
        <f>I3134+J3134</f>
        <v>200</v>
      </c>
      <c r="L3134" s="1044"/>
      <c r="M3134" s="1086" t="s">
        <v>36</v>
      </c>
      <c r="N3134" s="1059"/>
    </row>
    <row r="3135" spans="1:14" s="114" customFormat="1" ht="22.5" customHeight="1">
      <c r="A3135" s="392"/>
      <c r="B3135" s="394" t="s">
        <v>91</v>
      </c>
      <c r="C3135" s="1045" t="str">
        <f>'Result Entry'!$K$3</f>
        <v>Hindi</v>
      </c>
      <c r="D3135" s="1046"/>
      <c r="E3135" s="500">
        <f>IF(OR(C3135="",$I3126="NSO"),"",VLOOKUP($A3121,'Result Entry'!$B$9:$EQ$108,10,0))</f>
        <v>0</v>
      </c>
      <c r="F3135" s="501">
        <f>IF(OR(C3135="",$I3126="NSO"),"",VLOOKUP($A3121,'Result Entry'!$B$9:$EQ$108,11,0))</f>
        <v>0</v>
      </c>
      <c r="G3135" s="544">
        <f>IF(OR(C3135="",$I3126="NSO"),"",VLOOKUP($A3121,'Result Entry'!$B$9:$EQ$108,12,0))</f>
        <v>0</v>
      </c>
      <c r="H3135" s="494">
        <f>IF(OR(C3135="",$I3126="NSO"),"",VLOOKUP($A3121,'Result Entry'!$B$9:$EQ$108,17,0))</f>
        <v>0</v>
      </c>
      <c r="I3135" s="395">
        <f t="shared" ref="I3135:I3139" si="240">SUM(E3135:H3135)</f>
        <v>0</v>
      </c>
      <c r="J3135" s="495">
        <f>IF(OR(C3135="",$I3126="NSO"),"",VLOOKUP($A3121,'Result Entry'!$B$9:$EQ$108,21,0))</f>
        <v>0</v>
      </c>
      <c r="K3135" s="1047">
        <f>SUM(I3135,J3135)</f>
        <v>0</v>
      </c>
      <c r="L3135" s="1048"/>
      <c r="M3135" s="396" t="str">
        <f>IF(OR(C3135="",$I3126="NSO"),"",VLOOKUP($A3121,'Result Entry'!$B$9:$EQ$108,24,0))</f>
        <v/>
      </c>
      <c r="N3135" s="1059"/>
    </row>
    <row r="3136" spans="1:14" s="114" customFormat="1" ht="22.5" customHeight="1">
      <c r="A3136" s="392"/>
      <c r="B3136" s="394" t="s">
        <v>91</v>
      </c>
      <c r="C3136" s="990" t="str">
        <f>'Result Entry'!$Z$3</f>
        <v>Mathematics</v>
      </c>
      <c r="D3136" s="1049"/>
      <c r="E3136" s="502">
        <f>IF(OR(C3136="",$I3126="NSO"),"",VLOOKUP($A3121,'Result Entry'!$B$9:$EQ$108,25,0))</f>
        <v>0</v>
      </c>
      <c r="F3136" s="503">
        <f>IF(OR(C3136="",$I3126="NSO"),"",VLOOKUP($A3121,'Result Entry'!$B$9:$EQ$108,26,0))</f>
        <v>0</v>
      </c>
      <c r="G3136" s="542">
        <f>IF(OR(C3136="",$I3126="NSO"),"",VLOOKUP($A3121,'Result Entry'!$B$9:$EQ$108,27,0))</f>
        <v>0</v>
      </c>
      <c r="H3136" s="494">
        <f>IF(OR(C3136="",$I3126="NSO"),"",VLOOKUP($A3121,'Result Entry'!$B$9:$EQ$108,32,0))</f>
        <v>0</v>
      </c>
      <c r="I3136" s="395">
        <f t="shared" si="240"/>
        <v>0</v>
      </c>
      <c r="J3136" s="495">
        <f>IF(OR(C3136="",$I3126="NSO"),"",VLOOKUP($A3121,'Result Entry'!$B$9:$EQ$108,36,0))</f>
        <v>0</v>
      </c>
      <c r="K3136" s="1050">
        <f t="shared" ref="K3136:K3141" si="241">SUM(I3136,J3136)</f>
        <v>0</v>
      </c>
      <c r="L3136" s="1051"/>
      <c r="M3136" s="396" t="str">
        <f>IF(OR(C3136="",$I3126="NSO"),"",VLOOKUP($A3121,'Result Entry'!$B$9:$EQ$108,39,0))</f>
        <v/>
      </c>
      <c r="N3136" s="1059"/>
    </row>
    <row r="3137" spans="1:14" s="114" customFormat="1" ht="22.5" customHeight="1" thickBot="1">
      <c r="A3137" s="392"/>
      <c r="B3137" s="394" t="s">
        <v>91</v>
      </c>
      <c r="C3137" s="1052" t="str">
        <f>'Result Entry'!$BD$3</f>
        <v>Env. Study</v>
      </c>
      <c r="D3137" s="1053"/>
      <c r="E3137" s="509">
        <f>IF(OR(C3137="",$I3126="NSO"),"",VLOOKUP($A3121,'Result Entry'!$B$9:$EQ$108,55,0))</f>
        <v>0</v>
      </c>
      <c r="F3137" s="510">
        <f>IF(OR(C3137="",$I3126="NSO"),"",VLOOKUP($A3121,'Result Entry'!$B$9:$EQ$108,56,0))</f>
        <v>0</v>
      </c>
      <c r="G3137" s="511">
        <f>IF(OR(C3137="",$I3126="NSO"),"",VLOOKUP($A3121,'Result Entry'!$B$9:$EQ$108,57,0))</f>
        <v>0</v>
      </c>
      <c r="H3137" s="512">
        <f>IF(OR(C3135="",$I3126="NSO"),"",VLOOKUP($A3121,'Result Entry'!$B$9:$EQ$108,62,0))</f>
        <v>0</v>
      </c>
      <c r="I3137" s="513">
        <f t="shared" si="240"/>
        <v>0</v>
      </c>
      <c r="J3137" s="514">
        <f>IF(OR(C3136="",$I3126="NSO"),"",VLOOKUP($A3121,'Result Entry'!$B$9:$EQ$108,66,0))</f>
        <v>0</v>
      </c>
      <c r="K3137" s="1054">
        <f t="shared" si="241"/>
        <v>0</v>
      </c>
      <c r="L3137" s="1055"/>
      <c r="M3137" s="515" t="str">
        <f>IF(OR(C3136="",$I3126="NSO"),"",VLOOKUP($A3121,'Result Entry'!$B$9:$EQ$108,69,0))</f>
        <v/>
      </c>
      <c r="N3137" s="1059"/>
    </row>
    <row r="3138" spans="1:14" s="114" customFormat="1" ht="22.5" customHeight="1">
      <c r="A3138" s="392"/>
      <c r="B3138" s="394" t="s">
        <v>91</v>
      </c>
      <c r="C3138" s="1016" t="s">
        <v>66</v>
      </c>
      <c r="D3138" s="1017"/>
      <c r="E3138" s="519">
        <f>'Result Entry'!$AO$7</f>
        <v>5</v>
      </c>
      <c r="F3138" s="520">
        <f>'Result Entry'!$AP$7</f>
        <v>5</v>
      </c>
      <c r="G3138" s="541">
        <f>'Result Entry'!$AQ$7</f>
        <v>5</v>
      </c>
      <c r="H3138" s="521">
        <f>'Result Entry'!$AV$7</f>
        <v>35</v>
      </c>
      <c r="I3138" s="522">
        <f t="shared" si="240"/>
        <v>50</v>
      </c>
      <c r="J3138" s="523">
        <f>'Result Entry'!$AZ$7</f>
        <v>50</v>
      </c>
      <c r="K3138" s="1018">
        <f t="shared" si="241"/>
        <v>100</v>
      </c>
      <c r="L3138" s="1019"/>
      <c r="M3138" s="1087" t="s">
        <v>36</v>
      </c>
      <c r="N3138" s="1059"/>
    </row>
    <row r="3139" spans="1:14" s="114" customFormat="1" ht="22.5" customHeight="1" thickBot="1">
      <c r="A3139" s="392"/>
      <c r="B3139" s="394" t="s">
        <v>91</v>
      </c>
      <c r="C3139" s="1012" t="str">
        <f>'Result Entry'!$AO$3</f>
        <v>English</v>
      </c>
      <c r="D3139" s="1013"/>
      <c r="E3139" s="517">
        <f>IF(OR(C3139="",$I3126="NSO"),"",VLOOKUP($A3121,'Result Entry'!$B$9:$EQ$108,40,0))</f>
        <v>0</v>
      </c>
      <c r="F3139" s="518">
        <f>IF(OR(C3139="",$I3126="NSO"),"",VLOOKUP($A3121,'Result Entry'!$B$9:$EQ$108,41,0))</f>
        <v>0</v>
      </c>
      <c r="G3139" s="546">
        <f>IF(OR(C3139="",$I3126="NSO"),"",VLOOKUP($A3121,'Result Entry'!$B$9:$EQ$108,42,0))</f>
        <v>0</v>
      </c>
      <c r="H3139" s="401">
        <f>IF(OR(C3139="",$I3126="NSO"),"",VLOOKUP($A3121,'Result Entry'!$B$9:$EQ$108,47,0))</f>
        <v>0</v>
      </c>
      <c r="I3139" s="496">
        <f t="shared" si="240"/>
        <v>0</v>
      </c>
      <c r="J3139" s="497">
        <f>IF(OR(C3139="",$I3126="NSO"),"",VLOOKUP($A3121,'Result Entry'!$B$9:$EQ$108,51,0))</f>
        <v>0</v>
      </c>
      <c r="K3139" s="1014">
        <f t="shared" si="241"/>
        <v>0</v>
      </c>
      <c r="L3139" s="1015"/>
      <c r="M3139" s="516" t="str">
        <f>IF(OR(C3139="",$I3126="NSO"),"",VLOOKUP($A3121,'Result Entry'!$B$9:$EQ$108,54,0))</f>
        <v/>
      </c>
      <c r="N3139" s="1059"/>
    </row>
    <row r="3140" spans="1:14" s="114" customFormat="1" ht="22.5" customHeight="1">
      <c r="A3140" s="392"/>
      <c r="B3140" s="394" t="s">
        <v>91</v>
      </c>
      <c r="C3140" s="1016" t="s">
        <v>66</v>
      </c>
      <c r="D3140" s="1017"/>
      <c r="E3140" s="519">
        <f>'Result Entry'!$BS$7</f>
        <v>10</v>
      </c>
      <c r="F3140" s="520">
        <f>'Result Entry'!$BT$7</f>
        <v>10</v>
      </c>
      <c r="G3140" s="541">
        <f>'Result Entry'!$BU$7</f>
        <v>10</v>
      </c>
      <c r="H3140" s="521">
        <f>'Result Entry'!$BZ$7</f>
        <v>70</v>
      </c>
      <c r="I3140" s="522">
        <f>SUM(E3140:H3140)</f>
        <v>100</v>
      </c>
      <c r="J3140" s="523">
        <f>'Result Entry'!$CD$7</f>
        <v>100</v>
      </c>
      <c r="K3140" s="1018">
        <f t="shared" si="241"/>
        <v>200</v>
      </c>
      <c r="L3140" s="1019"/>
      <c r="M3140" s="1087" t="s">
        <v>36</v>
      </c>
      <c r="N3140" s="1059"/>
    </row>
    <row r="3141" spans="1:14" s="114" customFormat="1" ht="22.5" customHeight="1" thickBot="1">
      <c r="A3141" s="392"/>
      <c r="B3141" s="394" t="s">
        <v>91</v>
      </c>
      <c r="C3141" s="1012" t="str">
        <f>'Result Entry'!$BS$3</f>
        <v>Sanskrit/Urdu</v>
      </c>
      <c r="D3141" s="1013"/>
      <c r="E3141" s="517">
        <f>IF(OR(C3141="",$I3126="NSO"),"",VLOOKUP($A3121,'Result Entry'!$B$9:$EQ$108,70,0))</f>
        <v>0</v>
      </c>
      <c r="F3141" s="518">
        <f>IF(OR(C3141="",$I3126="NSO"),"",VLOOKUP($A3121,'Result Entry'!$B$9:$EQ$108,71,0))</f>
        <v>0</v>
      </c>
      <c r="G3141" s="546">
        <f>IF(OR(C3141="",$I3126="NSO"),"",VLOOKUP($A3121,'Result Entry'!$B$9:$EQ$108,72,0))</f>
        <v>0</v>
      </c>
      <c r="H3141" s="401">
        <f>IF(OR(C3141="",$I3126="NSO"),"",VLOOKUP($A3121,'Result Entry'!$B$9:$EQ$108,77,0))</f>
        <v>0</v>
      </c>
      <c r="I3141" s="496">
        <f t="shared" ref="I3141" si="242">SUM(E3141:H3141)</f>
        <v>0</v>
      </c>
      <c r="J3141" s="497">
        <f>IF(OR(C3141="",$I3126="NSO"),"",VLOOKUP($A3121,'Result Entry'!$B$9:$EQ$108,81,0))</f>
        <v>0</v>
      </c>
      <c r="K3141" s="1014">
        <f t="shared" si="241"/>
        <v>0</v>
      </c>
      <c r="L3141" s="1015"/>
      <c r="M3141" s="516" t="str">
        <f>IF(OR(C3141="",$I3126="NSO"),"",VLOOKUP($A3121,'Result Entry'!$B$9:$EQ$108,84,0))</f>
        <v/>
      </c>
      <c r="N3141" s="1059"/>
    </row>
    <row r="3142" spans="1:14" s="114" customFormat="1" ht="14.25" customHeight="1" thickBot="1">
      <c r="A3142" s="392"/>
      <c r="B3142" s="394" t="s">
        <v>91</v>
      </c>
      <c r="C3142" s="1020"/>
      <c r="D3142" s="1021"/>
      <c r="E3142" s="1021"/>
      <c r="F3142" s="1021"/>
      <c r="G3142" s="1021"/>
      <c r="H3142" s="1021"/>
      <c r="I3142" s="1021"/>
      <c r="J3142" s="1021"/>
      <c r="K3142" s="1021"/>
      <c r="L3142" s="1021"/>
      <c r="M3142" s="1022"/>
      <c r="N3142" s="1059"/>
    </row>
    <row r="3143" spans="1:14" s="114" customFormat="1" ht="39" customHeight="1">
      <c r="A3143" s="392"/>
      <c r="B3143" s="394" t="s">
        <v>91</v>
      </c>
      <c r="C3143" s="1023" t="s">
        <v>114</v>
      </c>
      <c r="D3143" s="1024"/>
      <c r="E3143" s="1025"/>
      <c r="F3143" s="1029" t="s">
        <v>115</v>
      </c>
      <c r="G3143" s="1029"/>
      <c r="H3143" s="1030" t="s">
        <v>116</v>
      </c>
      <c r="I3143" s="1031"/>
      <c r="J3143" s="397" t="s">
        <v>51</v>
      </c>
      <c r="K3143" s="524" t="s">
        <v>117</v>
      </c>
      <c r="L3143" s="543" t="s">
        <v>49</v>
      </c>
      <c r="M3143" s="1089" t="s">
        <v>53</v>
      </c>
      <c r="N3143" s="1059"/>
    </row>
    <row r="3144" spans="1:14" s="114" customFormat="1" ht="18.75" customHeight="1" thickBot="1">
      <c r="A3144" s="392"/>
      <c r="B3144" s="394" t="s">
        <v>91</v>
      </c>
      <c r="C3144" s="1026"/>
      <c r="D3144" s="1027"/>
      <c r="E3144" s="1028"/>
      <c r="F3144" s="1109">
        <f>IF(OR($I3126="",$I3126="NSO"),"",VLOOKUP($A3121,'Result Entry'!$B$9:$EQ$108,120,0))</f>
        <v>900</v>
      </c>
      <c r="G3144" s="1110"/>
      <c r="H3144" s="1109">
        <f>IF(OR($I3126="",$I3126="NSO"),"",VLOOKUP($A3121,'Result Entry'!$B$9:$EQ$108,121,0))</f>
        <v>0</v>
      </c>
      <c r="I3144" s="1110"/>
      <c r="J3144" s="1111">
        <f>IF(OR($I3126="",$I3126="NSO"),"",VLOOKUP($A3121,'Result Entry'!$B$9:$EQ$108,122,0))</f>
        <v>0</v>
      </c>
      <c r="K3144" s="1112" t="str">
        <f>IF(OR($I3126="",$I3126="NSO"),"",VLOOKUP($A3121,'Result Entry'!$B$9:$EQ$108,123,0))</f>
        <v/>
      </c>
      <c r="L3144" s="1088" t="str">
        <f>IF(OR($I3126="",$I3126="NSO"),"",VLOOKUP($A3121,'Result Entry'!$B$9:$EQ$108,124,0))</f>
        <v/>
      </c>
      <c r="M3144" s="1113" t="str">
        <f>IF(OR($I3126="",$I3126="NSO"),"",VLOOKUP($A3121,'Result Entry'!$B$9:$EQ$108,126,0))</f>
        <v/>
      </c>
      <c r="N3144" s="1059"/>
    </row>
    <row r="3145" spans="1:14" s="114" customFormat="1" ht="18.75" customHeight="1" thickBot="1">
      <c r="A3145" s="392"/>
      <c r="B3145" s="393" t="s">
        <v>91</v>
      </c>
      <c r="C3145" s="1032"/>
      <c r="D3145" s="1033"/>
      <c r="E3145" s="1033"/>
      <c r="F3145" s="1033"/>
      <c r="G3145" s="1033"/>
      <c r="H3145" s="1034"/>
      <c r="I3145" s="1150" t="s">
        <v>71</v>
      </c>
      <c r="J3145" s="1151"/>
      <c r="K3145" s="1152">
        <f>IF(OR($I3126="",$I3126="NSO"),"",VLOOKUP($A3121,'Result Entry'!$B$9:$EQ$108,117,0))</f>
        <v>0</v>
      </c>
      <c r="L3145" s="1153" t="s">
        <v>90</v>
      </c>
      <c r="M3145" s="1154"/>
      <c r="N3145" s="1059"/>
    </row>
    <row r="3146" spans="1:14" s="114" customFormat="1" ht="18.75" customHeight="1" thickBot="1">
      <c r="A3146" s="392"/>
      <c r="B3146" s="393" t="s">
        <v>91</v>
      </c>
      <c r="C3146" s="1035" t="s">
        <v>70</v>
      </c>
      <c r="D3146" s="1036"/>
      <c r="E3146" s="1036"/>
      <c r="F3146" s="1036"/>
      <c r="G3146" s="1036"/>
      <c r="H3146" s="1037"/>
      <c r="I3146" s="1155" t="s">
        <v>72</v>
      </c>
      <c r="J3146" s="1156"/>
      <c r="K3146" s="1157">
        <f>IF(OR($I3126="",$I3126="NSO"),"",VLOOKUP($A3121,'Result Entry'!$B$9:$EQ$108,118,0))</f>
        <v>0</v>
      </c>
      <c r="L3146" s="1158" t="str">
        <f>IF(OR($I3126="",$I3126="NSO"),"",VLOOKUP($A3121,'Result Entry'!$B$9:$EQ$108,119,0))</f>
        <v/>
      </c>
      <c r="M3146" s="1159"/>
      <c r="N3146" s="1059"/>
    </row>
    <row r="3147" spans="1:14" s="114" customFormat="1" ht="18.75" customHeight="1" thickBot="1">
      <c r="A3147" s="392"/>
      <c r="B3147" s="393" t="s">
        <v>91</v>
      </c>
      <c r="C3147" s="981" t="s">
        <v>64</v>
      </c>
      <c r="D3147" s="982"/>
      <c r="E3147" s="983"/>
      <c r="F3147" s="984" t="s">
        <v>67</v>
      </c>
      <c r="G3147" s="985"/>
      <c r="H3147" s="398" t="s">
        <v>57</v>
      </c>
      <c r="I3147" s="986" t="s">
        <v>73</v>
      </c>
      <c r="J3147" s="987"/>
      <c r="K3147" s="988">
        <f>IF(OR($I3126="",$I3126="NSO"),"",VLOOKUP($A3121,'Result Entry'!$B$9:$EQ$108,127,0))</f>
        <v>0</v>
      </c>
      <c r="L3147" s="988"/>
      <c r="M3147" s="989"/>
      <c r="N3147" s="1059"/>
    </row>
    <row r="3148" spans="1:14" s="114" customFormat="1" ht="18.75" customHeight="1">
      <c r="A3148" s="392"/>
      <c r="B3148" s="393" t="s">
        <v>91</v>
      </c>
      <c r="C3148" s="1096" t="str">
        <f>'Result Entry'!$CH$3</f>
        <v>WORK EXP.</v>
      </c>
      <c r="D3148" s="1097"/>
      <c r="E3148" s="1125"/>
      <c r="F3148" s="1115" t="str">
        <f>IF(OR(C3148="",$I3126="NSO"),"",VLOOKUP($A3121,'Result Entry'!$B$9:$EQ$108,134,0))</f>
        <v>0/100</v>
      </c>
      <c r="G3148" s="1125"/>
      <c r="H3148" s="1126" t="str">
        <f>IF(OR(C3148="",$I3126="NSO"),"",VLOOKUP($A3121,'Result Entry'!$B$9:$EQ$108,92,0))</f>
        <v/>
      </c>
      <c r="I3148" s="991" t="s">
        <v>93</v>
      </c>
      <c r="J3148" s="992"/>
      <c r="K3148" s="993">
        <f>'Result Entry'!$U$2</f>
        <v>45070</v>
      </c>
      <c r="L3148" s="994"/>
      <c r="M3148" s="995"/>
      <c r="N3148" s="1059"/>
    </row>
    <row r="3149" spans="1:14" s="114" customFormat="1" ht="18.75" customHeight="1">
      <c r="A3149" s="392"/>
      <c r="B3149" s="393" t="s">
        <v>91</v>
      </c>
      <c r="C3149" s="1096" t="str">
        <f>'Result Entry'!$CP$3</f>
        <v>ART EDU.</v>
      </c>
      <c r="D3149" s="1097"/>
      <c r="E3149" s="1125"/>
      <c r="F3149" s="1115" t="str">
        <f>IF(OR(C3149="",$I3126="NSO"),"",VLOOKUP($A3121,'Result Entry'!$B$9:$EQ$108,138,0))</f>
        <v>0/100</v>
      </c>
      <c r="G3149" s="1125"/>
      <c r="H3149" s="1127" t="str">
        <f>IF(OR(C3149="",$I3126="NSO"),"",VLOOKUP($A3121,'Result Entry'!$B$9:$EQ$108,100,0))</f>
        <v/>
      </c>
      <c r="I3149" s="996"/>
      <c r="J3149" s="997"/>
      <c r="K3149" s="997"/>
      <c r="L3149" s="997"/>
      <c r="M3149" s="998"/>
      <c r="N3149" s="1059"/>
    </row>
    <row r="3150" spans="1:14" s="114" customFormat="1" ht="18.75" customHeight="1">
      <c r="A3150" s="392"/>
      <c r="B3150" s="393"/>
      <c r="C3150" s="1096" t="str">
        <f>'Result Entry'!$CX$3</f>
        <v>H&amp;P. EDU.</v>
      </c>
      <c r="D3150" s="1097"/>
      <c r="E3150" s="1125"/>
      <c r="F3150" s="1115" t="str">
        <f>IF(OR(C3150="",$I3126="NSO"),"",VLOOKUP($A3121,'Result Entry'!$B$9:$EQ$108,142,0))</f>
        <v>0/100</v>
      </c>
      <c r="G3150" s="1125"/>
      <c r="H3150" s="1127" t="str">
        <f>IF(OR(C3150="",$I3126="NSO"),"",VLOOKUP($A3121,'Result Entry'!$B$9:$EQ$108,108,0))</f>
        <v/>
      </c>
      <c r="I3150" s="999"/>
      <c r="J3150" s="1000"/>
      <c r="K3150" s="1000"/>
      <c r="L3150" s="1000"/>
      <c r="M3150" s="1001"/>
      <c r="N3150" s="1059"/>
    </row>
    <row r="3151" spans="1:14" s="114" customFormat="1" ht="23.25" customHeight="1" thickBot="1">
      <c r="A3151" s="392"/>
      <c r="B3151" s="393" t="s">
        <v>91</v>
      </c>
      <c r="C3151" s="1128">
        <f>'Result Entry'!$DF$3</f>
        <v>0</v>
      </c>
      <c r="D3151" s="1129"/>
      <c r="E3151" s="1130"/>
      <c r="F3151" s="1115" t="str">
        <f>IF(OR(C3151="",$I3126="NSO"),"",VLOOKUP($A3121,'Result Entry'!$B$9:$EQ$108,146,0))</f>
        <v>0/0</v>
      </c>
      <c r="G3151" s="1125"/>
      <c r="H3151" s="1131" t="str">
        <f>IF(OR(C3151="",$I3126="NSO"),"",VLOOKUP($A3121,'Result Entry'!$B$9:$EQ$108,116,0))</f>
        <v/>
      </c>
      <c r="I3151" s="1135" t="s">
        <v>86</v>
      </c>
      <c r="J3151" s="1136"/>
      <c r="K3151" s="1137"/>
      <c r="L3151" s="1138"/>
      <c r="M3151" s="1139"/>
      <c r="N3151" s="1059"/>
    </row>
    <row r="3152" spans="1:14" s="114" customFormat="1" ht="23.25" customHeight="1">
      <c r="A3152" s="392"/>
      <c r="B3152" s="393" t="s">
        <v>91</v>
      </c>
      <c r="C3152" s="1005" t="s">
        <v>74</v>
      </c>
      <c r="D3152" s="1006"/>
      <c r="E3152" s="1006"/>
      <c r="F3152" s="1006"/>
      <c r="G3152" s="1006"/>
      <c r="H3152" s="1007"/>
      <c r="I3152" s="1143" t="s">
        <v>184</v>
      </c>
      <c r="J3152" s="1144"/>
      <c r="K3152" s="1140"/>
      <c r="L3152" s="1141"/>
      <c r="M3152" s="1142"/>
      <c r="N3152" s="1059"/>
    </row>
    <row r="3153" spans="1:14" s="114" customFormat="1" ht="23.25" customHeight="1">
      <c r="A3153" s="392"/>
      <c r="B3153" s="393" t="s">
        <v>91</v>
      </c>
      <c r="C3153" s="399" t="s">
        <v>37</v>
      </c>
      <c r="D3153" s="1008" t="s">
        <v>80</v>
      </c>
      <c r="E3153" s="1009"/>
      <c r="F3153" s="1008" t="s">
        <v>81</v>
      </c>
      <c r="G3153" s="1010"/>
      <c r="H3153" s="1011"/>
      <c r="I3153" s="1145" t="s">
        <v>185</v>
      </c>
      <c r="J3153" s="1146"/>
      <c r="K3153" s="1002"/>
      <c r="L3153" s="1003"/>
      <c r="M3153" s="1004"/>
      <c r="N3153" s="1059"/>
    </row>
    <row r="3154" spans="1:14" s="114" customFormat="1" ht="18.75" customHeight="1">
      <c r="A3154" s="392"/>
      <c r="B3154" s="393" t="s">
        <v>91</v>
      </c>
      <c r="C3154" s="1114" t="s">
        <v>75</v>
      </c>
      <c r="D3154" s="1115" t="s">
        <v>164</v>
      </c>
      <c r="E3154" s="1116"/>
      <c r="F3154" s="1115" t="s">
        <v>82</v>
      </c>
      <c r="G3154" s="1117"/>
      <c r="H3154" s="1118"/>
      <c r="I3154" s="971" t="s">
        <v>87</v>
      </c>
      <c r="J3154" s="972"/>
      <c r="K3154" s="972"/>
      <c r="L3154" s="972"/>
      <c r="M3154" s="973"/>
      <c r="N3154" s="1059"/>
    </row>
    <row r="3155" spans="1:14" s="114" customFormat="1" ht="18.75" customHeight="1">
      <c r="A3155" s="392"/>
      <c r="B3155" s="393" t="s">
        <v>91</v>
      </c>
      <c r="C3155" s="1119" t="s">
        <v>76</v>
      </c>
      <c r="D3155" s="1115" t="s">
        <v>165</v>
      </c>
      <c r="E3155" s="1116"/>
      <c r="F3155" s="1115" t="s">
        <v>83</v>
      </c>
      <c r="G3155" s="1117"/>
      <c r="H3155" s="1118"/>
      <c r="I3155" s="974"/>
      <c r="J3155" s="975"/>
      <c r="K3155" s="975"/>
      <c r="L3155" s="975"/>
      <c r="M3155" s="976"/>
      <c r="N3155" s="1059"/>
    </row>
    <row r="3156" spans="1:14" s="114" customFormat="1" ht="18.75" customHeight="1">
      <c r="A3156" s="392"/>
      <c r="B3156" s="393" t="s">
        <v>91</v>
      </c>
      <c r="C3156" s="1119" t="s">
        <v>78</v>
      </c>
      <c r="D3156" s="1115" t="s">
        <v>166</v>
      </c>
      <c r="E3156" s="1116"/>
      <c r="F3156" s="1115" t="s">
        <v>84</v>
      </c>
      <c r="G3156" s="1117"/>
      <c r="H3156" s="1118"/>
      <c r="I3156" s="974"/>
      <c r="J3156" s="975"/>
      <c r="K3156" s="975"/>
      <c r="L3156" s="975"/>
      <c r="M3156" s="976"/>
      <c r="N3156" s="1059"/>
    </row>
    <row r="3157" spans="1:14" s="114" customFormat="1" ht="18.75" customHeight="1">
      <c r="A3157" s="392"/>
      <c r="B3157" s="393" t="s">
        <v>91</v>
      </c>
      <c r="C3157" s="1119" t="s">
        <v>77</v>
      </c>
      <c r="D3157" s="1115" t="s">
        <v>167</v>
      </c>
      <c r="E3157" s="1116"/>
      <c r="F3157" s="1115" t="s">
        <v>169</v>
      </c>
      <c r="G3157" s="1117"/>
      <c r="H3157" s="1118"/>
      <c r="I3157" s="977"/>
      <c r="J3157" s="978"/>
      <c r="K3157" s="978"/>
      <c r="L3157" s="978"/>
      <c r="M3157" s="979"/>
      <c r="N3157" s="1059"/>
    </row>
    <row r="3158" spans="1:14" s="114" customFormat="1" ht="18.75" customHeight="1" thickBot="1">
      <c r="A3158" s="392"/>
      <c r="B3158" s="400" t="s">
        <v>91</v>
      </c>
      <c r="C3158" s="1120" t="s">
        <v>79</v>
      </c>
      <c r="D3158" s="1121" t="s">
        <v>168</v>
      </c>
      <c r="E3158" s="1122"/>
      <c r="F3158" s="1121" t="s">
        <v>85</v>
      </c>
      <c r="G3158" s="1123"/>
      <c r="H3158" s="1124"/>
      <c r="I3158" s="1132" t="s">
        <v>118</v>
      </c>
      <c r="J3158" s="1133"/>
      <c r="K3158" s="1133"/>
      <c r="L3158" s="1133"/>
      <c r="M3158" s="1134"/>
      <c r="N3158" s="1059"/>
    </row>
    <row r="3159" spans="1:14" s="114" customFormat="1" ht="11.25" customHeight="1" thickBot="1">
      <c r="A3159" s="980"/>
      <c r="B3159" s="980"/>
      <c r="C3159" s="980"/>
      <c r="D3159" s="980"/>
      <c r="E3159" s="980"/>
      <c r="F3159" s="980"/>
      <c r="G3159" s="980"/>
      <c r="H3159" s="980"/>
      <c r="I3159" s="980"/>
      <c r="J3159" s="980"/>
      <c r="K3159" s="980"/>
      <c r="L3159" s="980"/>
      <c r="M3159" s="980"/>
      <c r="N3159" s="1059"/>
    </row>
    <row r="3160" spans="1:14" s="391" customFormat="1" ht="25.5" customHeight="1" thickBot="1">
      <c r="A3160" s="403">
        <f>A3121+1</f>
        <v>82</v>
      </c>
      <c r="B3160" s="1056" t="str">
        <f>B3121</f>
        <v>Department Of Sanskrit Education, Rajasthan</v>
      </c>
      <c r="C3160" s="1057"/>
      <c r="D3160" s="1057"/>
      <c r="E3160" s="1057"/>
      <c r="F3160" s="1057"/>
      <c r="G3160" s="1057"/>
      <c r="H3160" s="1057"/>
      <c r="I3160" s="1057"/>
      <c r="J3160" s="1057"/>
      <c r="K3160" s="1057"/>
      <c r="L3160" s="1057"/>
      <c r="M3160" s="1058"/>
      <c r="N3160" s="1059"/>
    </row>
    <row r="3161" spans="1:14" ht="60" customHeight="1">
      <c r="A3161" s="15"/>
      <c r="B3161" s="1060">
        <f>IF(I3165&gt;0,CONCATENATE(C3165,I3165),0)</f>
        <v>0</v>
      </c>
      <c r="C3161" s="1062"/>
      <c r="D3161" s="1064" t="str">
        <f>Master!$E$8</f>
        <v>Govt.Sr.Sec.Sch. Raimalwada</v>
      </c>
      <c r="E3161" s="1065"/>
      <c r="F3161" s="1065"/>
      <c r="G3161" s="1065"/>
      <c r="H3161" s="1065"/>
      <c r="I3161" s="1065"/>
      <c r="J3161" s="1065"/>
      <c r="K3161" s="1065"/>
      <c r="L3161" s="1065"/>
      <c r="M3161" s="1066"/>
      <c r="N3161" s="1059"/>
    </row>
    <row r="3162" spans="1:14" ht="35.25" customHeight="1" thickBot="1">
      <c r="A3162" s="15"/>
      <c r="B3162" s="1061"/>
      <c r="C3162" s="1063"/>
      <c r="D3162" s="1067" t="str">
        <f>Master!$E$11</f>
        <v>P.S.-Bapini (Jodhpur)</v>
      </c>
      <c r="E3162" s="1067"/>
      <c r="F3162" s="1067"/>
      <c r="G3162" s="1067"/>
      <c r="H3162" s="1067"/>
      <c r="I3162" s="1067"/>
      <c r="J3162" s="1067"/>
      <c r="K3162" s="1067"/>
      <c r="L3162" s="1067"/>
      <c r="M3162" s="1068"/>
      <c r="N3162" s="1059"/>
    </row>
    <row r="3163" spans="1:14" ht="31.5" customHeight="1">
      <c r="A3163" s="15"/>
      <c r="B3163" s="402"/>
      <c r="C3163" s="1069" t="s">
        <v>60</v>
      </c>
      <c r="D3163" s="1070"/>
      <c r="E3163" s="1070"/>
      <c r="F3163" s="1070"/>
      <c r="G3163" s="1070"/>
      <c r="H3163" s="1070"/>
      <c r="I3163" s="1071"/>
      <c r="J3163" s="1072" t="s">
        <v>88</v>
      </c>
      <c r="K3163" s="1072"/>
      <c r="L3163" s="1073">
        <f>Master!$E$14</f>
        <v>810000000</v>
      </c>
      <c r="M3163" s="1074"/>
      <c r="N3163" s="1059"/>
    </row>
    <row r="3164" spans="1:14" ht="18" customHeight="1" thickBot="1">
      <c r="A3164" s="15"/>
      <c r="B3164" s="188"/>
      <c r="C3164" s="1069"/>
      <c r="D3164" s="1070"/>
      <c r="E3164" s="1070"/>
      <c r="F3164" s="1070"/>
      <c r="G3164" s="1070"/>
      <c r="H3164" s="1070"/>
      <c r="I3164" s="1071"/>
      <c r="J3164" s="1075" t="s">
        <v>61</v>
      </c>
      <c r="K3164" s="1076"/>
      <c r="L3164" s="1079" t="str">
        <f>Master!$E$6</f>
        <v>2022-23</v>
      </c>
      <c r="M3164" s="1080"/>
      <c r="N3164" s="1059"/>
    </row>
    <row r="3165" spans="1:14" ht="20.25" customHeight="1" thickBot="1">
      <c r="A3165" s="15"/>
      <c r="B3165" s="188"/>
      <c r="C3165" s="1160" t="s">
        <v>119</v>
      </c>
      <c r="D3165" s="1161"/>
      <c r="E3165" s="1161"/>
      <c r="F3165" s="1161"/>
      <c r="G3165" s="1161"/>
      <c r="H3165" s="1161"/>
      <c r="I3165" s="1162">
        <f>VLOOKUP($A3160,'Result Entry'!$B$9:$F$108,5,0)</f>
        <v>0</v>
      </c>
      <c r="J3165" s="1077"/>
      <c r="K3165" s="1078"/>
      <c r="L3165" s="1081"/>
      <c r="M3165" s="1082"/>
      <c r="N3165" s="1059"/>
    </row>
    <row r="3166" spans="1:14" s="114" customFormat="1" ht="19.5" customHeight="1">
      <c r="A3166" s="392"/>
      <c r="B3166" s="393" t="s">
        <v>91</v>
      </c>
      <c r="C3166" s="1090" t="s">
        <v>21</v>
      </c>
      <c r="D3166" s="1091"/>
      <c r="E3166" s="1091"/>
      <c r="F3166" s="1092"/>
      <c r="G3166" s="1093" t="s">
        <v>1</v>
      </c>
      <c r="H3166" s="1094">
        <f>VLOOKUP($A3160,'Result Entry'!$B$9:$EQ$108,3,0)</f>
        <v>0</v>
      </c>
      <c r="I3166" s="1094"/>
      <c r="J3166" s="1094"/>
      <c r="K3166" s="1094"/>
      <c r="L3166" s="1094"/>
      <c r="M3166" s="1095"/>
      <c r="N3166" s="1059"/>
    </row>
    <row r="3167" spans="1:14" s="114" customFormat="1" ht="19.5" customHeight="1">
      <c r="A3167" s="392"/>
      <c r="B3167" s="393" t="s">
        <v>91</v>
      </c>
      <c r="C3167" s="1096" t="s">
        <v>23</v>
      </c>
      <c r="D3167" s="1097"/>
      <c r="E3167" s="1097"/>
      <c r="F3167" s="1098"/>
      <c r="G3167" s="1099" t="s">
        <v>1</v>
      </c>
      <c r="H3167" s="1100">
        <f>VLOOKUP($A3160,'Result Entry'!$B$9:$EQ$108,6,0)</f>
        <v>0</v>
      </c>
      <c r="I3167" s="1100"/>
      <c r="J3167" s="1100"/>
      <c r="K3167" s="1100"/>
      <c r="L3167" s="1100"/>
      <c r="M3167" s="1101"/>
      <c r="N3167" s="1059"/>
    </row>
    <row r="3168" spans="1:14" s="114" customFormat="1" ht="19.5" customHeight="1">
      <c r="A3168" s="392"/>
      <c r="B3168" s="393" t="s">
        <v>91</v>
      </c>
      <c r="C3168" s="1096" t="s">
        <v>24</v>
      </c>
      <c r="D3168" s="1097"/>
      <c r="E3168" s="1097"/>
      <c r="F3168" s="1098"/>
      <c r="G3168" s="1099" t="s">
        <v>1</v>
      </c>
      <c r="H3168" s="1100">
        <f>VLOOKUP($A3160,'Result Entry'!$B$9:$EQ$108,7,0)</f>
        <v>0</v>
      </c>
      <c r="I3168" s="1100"/>
      <c r="J3168" s="1100"/>
      <c r="K3168" s="1100"/>
      <c r="L3168" s="1100"/>
      <c r="M3168" s="1101"/>
      <c r="N3168" s="1059"/>
    </row>
    <row r="3169" spans="1:14" s="114" customFormat="1" ht="19.5" customHeight="1">
      <c r="A3169" s="392"/>
      <c r="B3169" s="393" t="s">
        <v>91</v>
      </c>
      <c r="C3169" s="1096" t="s">
        <v>62</v>
      </c>
      <c r="D3169" s="1097"/>
      <c r="E3169" s="1097"/>
      <c r="F3169" s="1098"/>
      <c r="G3169" s="1099" t="s">
        <v>1</v>
      </c>
      <c r="H3169" s="1100">
        <f>VLOOKUP($A3160,'Result Entry'!$B$9:$EQ$108,8,0)</f>
        <v>0</v>
      </c>
      <c r="I3169" s="1100"/>
      <c r="J3169" s="1100"/>
      <c r="K3169" s="1100"/>
      <c r="L3169" s="1100"/>
      <c r="M3169" s="1101"/>
      <c r="N3169" s="1059"/>
    </row>
    <row r="3170" spans="1:14" s="114" customFormat="1" ht="19.5" customHeight="1">
      <c r="A3170" s="392"/>
      <c r="B3170" s="393" t="s">
        <v>91</v>
      </c>
      <c r="C3170" s="1096" t="s">
        <v>63</v>
      </c>
      <c r="D3170" s="1097"/>
      <c r="E3170" s="1097"/>
      <c r="F3170" s="1098"/>
      <c r="G3170" s="1099" t="s">
        <v>1</v>
      </c>
      <c r="H3170" s="1102" t="str">
        <f>CONCATENATE('Result Entry'!$F$4,'Result Entry'!$I$4)</f>
        <v>2(A)</v>
      </c>
      <c r="I3170" s="1100"/>
      <c r="J3170" s="1100"/>
      <c r="K3170" s="1100"/>
      <c r="L3170" s="1100"/>
      <c r="M3170" s="1101"/>
      <c r="N3170" s="1059"/>
    </row>
    <row r="3171" spans="1:14" s="114" customFormat="1" ht="19.5" customHeight="1" thickBot="1">
      <c r="A3171" s="392"/>
      <c r="B3171" s="393" t="s">
        <v>91</v>
      </c>
      <c r="C3171" s="1103" t="s">
        <v>26</v>
      </c>
      <c r="D3171" s="1104"/>
      <c r="E3171" s="1104"/>
      <c r="F3171" s="1105"/>
      <c r="G3171" s="1106" t="s">
        <v>1</v>
      </c>
      <c r="H3171" s="1107">
        <f>VLOOKUP($A3160,'Result Entry'!$B$9:$EQ$108,9,0)</f>
        <v>0</v>
      </c>
      <c r="I3171" s="1107"/>
      <c r="J3171" s="1107"/>
      <c r="K3171" s="1107"/>
      <c r="L3171" s="1107"/>
      <c r="M3171" s="1108"/>
      <c r="N3171" s="1059"/>
    </row>
    <row r="3172" spans="1:14" s="114" customFormat="1" ht="37.5" customHeight="1">
      <c r="A3172" s="392"/>
      <c r="B3172" s="394" t="s">
        <v>91</v>
      </c>
      <c r="C3172" s="1005" t="s">
        <v>64</v>
      </c>
      <c r="D3172" s="1038"/>
      <c r="E3172" s="498" t="str">
        <f>'Result Entry'!$K$6</f>
        <v>First Test</v>
      </c>
      <c r="F3172" s="499" t="str">
        <f>'Result Entry'!$L$6</f>
        <v>Second Test</v>
      </c>
      <c r="G3172" s="499" t="str">
        <f>'Result Entry'!$M$6</f>
        <v>Third Test</v>
      </c>
      <c r="H3172" s="1083" t="s">
        <v>65</v>
      </c>
      <c r="I3172" s="1085" t="s">
        <v>183</v>
      </c>
      <c r="J3172" s="493" t="s">
        <v>32</v>
      </c>
      <c r="K3172" s="1039" t="s">
        <v>112</v>
      </c>
      <c r="L3172" s="1040"/>
      <c r="M3172" s="1084" t="s">
        <v>113</v>
      </c>
      <c r="N3172" s="1059"/>
    </row>
    <row r="3173" spans="1:14" s="114" customFormat="1" ht="22.5" customHeight="1" thickBot="1">
      <c r="A3173" s="392"/>
      <c r="B3173" s="394" t="s">
        <v>91</v>
      </c>
      <c r="C3173" s="1041" t="s">
        <v>66</v>
      </c>
      <c r="D3173" s="1042"/>
      <c r="E3173" s="504">
        <f>'Result Entry'!$K$7</f>
        <v>10</v>
      </c>
      <c r="F3173" s="505">
        <f>'Result Entry'!$L$7</f>
        <v>10</v>
      </c>
      <c r="G3173" s="545">
        <f>'Result Entry'!$M$7</f>
        <v>10</v>
      </c>
      <c r="H3173" s="506">
        <f>'Result Entry'!$R$7</f>
        <v>70</v>
      </c>
      <c r="I3173" s="507">
        <f>SUM(E3173:H3173)</f>
        <v>100</v>
      </c>
      <c r="J3173" s="508">
        <f>'Result Entry'!$V$7</f>
        <v>100</v>
      </c>
      <c r="K3173" s="1043">
        <f>I3173+J3173</f>
        <v>200</v>
      </c>
      <c r="L3173" s="1044"/>
      <c r="M3173" s="1086" t="s">
        <v>36</v>
      </c>
      <c r="N3173" s="1059"/>
    </row>
    <row r="3174" spans="1:14" s="114" customFormat="1" ht="22.5" customHeight="1">
      <c r="A3174" s="392"/>
      <c r="B3174" s="394" t="s">
        <v>91</v>
      </c>
      <c r="C3174" s="1045" t="str">
        <f>'Result Entry'!$K$3</f>
        <v>Hindi</v>
      </c>
      <c r="D3174" s="1046"/>
      <c r="E3174" s="500">
        <f>IF(OR(C3174="",$I3165="NSO"),"",VLOOKUP($A3160,'Result Entry'!$B$9:$EQ$108,10,0))</f>
        <v>0</v>
      </c>
      <c r="F3174" s="501">
        <f>IF(OR(C3174="",$I3165="NSO"),"",VLOOKUP($A3160,'Result Entry'!$B$9:$EQ$108,11,0))</f>
        <v>0</v>
      </c>
      <c r="G3174" s="544">
        <f>IF(OR(C3174="",$I3165="NSO"),"",VLOOKUP($A3160,'Result Entry'!$B$9:$EQ$108,12,0))</f>
        <v>0</v>
      </c>
      <c r="H3174" s="494">
        <f>IF(OR(C3174="",$I3165="NSO"),"",VLOOKUP($A3160,'Result Entry'!$B$9:$EQ$108,17,0))</f>
        <v>0</v>
      </c>
      <c r="I3174" s="395">
        <f t="shared" ref="I3174:I3178" si="243">SUM(E3174:H3174)</f>
        <v>0</v>
      </c>
      <c r="J3174" s="495">
        <f>IF(OR(C3174="",$I3165="NSO"),"",VLOOKUP($A3160,'Result Entry'!$B$9:$EQ$108,21,0))</f>
        <v>0</v>
      </c>
      <c r="K3174" s="1047">
        <f>SUM(I3174,J3174)</f>
        <v>0</v>
      </c>
      <c r="L3174" s="1048"/>
      <c r="M3174" s="396" t="str">
        <f>IF(OR(C3174="",$I3165="NSO"),"",VLOOKUP($A3160,'Result Entry'!$B$9:$EQ$108,24,0))</f>
        <v/>
      </c>
      <c r="N3174" s="1059"/>
    </row>
    <row r="3175" spans="1:14" s="114" customFormat="1" ht="22.5" customHeight="1">
      <c r="A3175" s="392"/>
      <c r="B3175" s="394" t="s">
        <v>91</v>
      </c>
      <c r="C3175" s="990" t="str">
        <f>'Result Entry'!$Z$3</f>
        <v>Mathematics</v>
      </c>
      <c r="D3175" s="1049"/>
      <c r="E3175" s="502">
        <f>IF(OR(C3175="",$I3165="NSO"),"",VLOOKUP($A3160,'Result Entry'!$B$9:$EQ$108,25,0))</f>
        <v>0</v>
      </c>
      <c r="F3175" s="503">
        <f>IF(OR(C3175="",$I3165="NSO"),"",VLOOKUP($A3160,'Result Entry'!$B$9:$EQ$108,26,0))</f>
        <v>0</v>
      </c>
      <c r="G3175" s="542">
        <f>IF(OR(C3175="",$I3165="NSO"),"",VLOOKUP($A3160,'Result Entry'!$B$9:$EQ$108,27,0))</f>
        <v>0</v>
      </c>
      <c r="H3175" s="494">
        <f>IF(OR(C3175="",$I3165="NSO"),"",VLOOKUP($A3160,'Result Entry'!$B$9:$EQ$108,32,0))</f>
        <v>0</v>
      </c>
      <c r="I3175" s="395">
        <f t="shared" si="243"/>
        <v>0</v>
      </c>
      <c r="J3175" s="495">
        <f>IF(OR(C3175="",$I3165="NSO"),"",VLOOKUP($A3160,'Result Entry'!$B$9:$EQ$108,36,0))</f>
        <v>0</v>
      </c>
      <c r="K3175" s="1050">
        <f t="shared" ref="K3175:K3180" si="244">SUM(I3175,J3175)</f>
        <v>0</v>
      </c>
      <c r="L3175" s="1051"/>
      <c r="M3175" s="396" t="str">
        <f>IF(OR(C3175="",$I3165="NSO"),"",VLOOKUP($A3160,'Result Entry'!$B$9:$EQ$108,39,0))</f>
        <v/>
      </c>
      <c r="N3175" s="1059"/>
    </row>
    <row r="3176" spans="1:14" s="114" customFormat="1" ht="22.5" customHeight="1" thickBot="1">
      <c r="A3176" s="392"/>
      <c r="B3176" s="394" t="s">
        <v>91</v>
      </c>
      <c r="C3176" s="1052" t="str">
        <f>'Result Entry'!$BD$3</f>
        <v>Env. Study</v>
      </c>
      <c r="D3176" s="1053"/>
      <c r="E3176" s="509">
        <f>IF(OR(C3176="",$I3165="NSO"),"",VLOOKUP($A3160,'Result Entry'!$B$9:$EQ$108,55,0))</f>
        <v>0</v>
      </c>
      <c r="F3176" s="510">
        <f>IF(OR(C3176="",$I3165="NSO"),"",VLOOKUP($A3160,'Result Entry'!$B$9:$EQ$108,56,0))</f>
        <v>0</v>
      </c>
      <c r="G3176" s="511">
        <f>IF(OR(C3176="",$I3165="NSO"),"",VLOOKUP($A3160,'Result Entry'!$B$9:$EQ$108,57,0))</f>
        <v>0</v>
      </c>
      <c r="H3176" s="512">
        <f>IF(OR(C3174="",$I3165="NSO"),"",VLOOKUP($A3160,'Result Entry'!$B$9:$EQ$108,62,0))</f>
        <v>0</v>
      </c>
      <c r="I3176" s="513">
        <f t="shared" si="243"/>
        <v>0</v>
      </c>
      <c r="J3176" s="514">
        <f>IF(OR(C3175="",$I3165="NSO"),"",VLOOKUP($A3160,'Result Entry'!$B$9:$EQ$108,66,0))</f>
        <v>0</v>
      </c>
      <c r="K3176" s="1054">
        <f t="shared" si="244"/>
        <v>0</v>
      </c>
      <c r="L3176" s="1055"/>
      <c r="M3176" s="515" t="str">
        <f>IF(OR(C3175="",$I3165="NSO"),"",VLOOKUP($A3160,'Result Entry'!$B$9:$EQ$108,69,0))</f>
        <v/>
      </c>
      <c r="N3176" s="1059"/>
    </row>
    <row r="3177" spans="1:14" s="114" customFormat="1" ht="22.5" customHeight="1">
      <c r="A3177" s="392"/>
      <c r="B3177" s="394" t="s">
        <v>91</v>
      </c>
      <c r="C3177" s="1016" t="s">
        <v>66</v>
      </c>
      <c r="D3177" s="1017"/>
      <c r="E3177" s="519">
        <f>'Result Entry'!$AO$7</f>
        <v>5</v>
      </c>
      <c r="F3177" s="520">
        <f>'Result Entry'!$AP$7</f>
        <v>5</v>
      </c>
      <c r="G3177" s="541">
        <f>'Result Entry'!$AQ$7</f>
        <v>5</v>
      </c>
      <c r="H3177" s="521">
        <f>'Result Entry'!$AV$7</f>
        <v>35</v>
      </c>
      <c r="I3177" s="522">
        <f t="shared" si="243"/>
        <v>50</v>
      </c>
      <c r="J3177" s="523">
        <f>'Result Entry'!$AZ$7</f>
        <v>50</v>
      </c>
      <c r="K3177" s="1018">
        <f t="shared" si="244"/>
        <v>100</v>
      </c>
      <c r="L3177" s="1019"/>
      <c r="M3177" s="1087" t="s">
        <v>36</v>
      </c>
      <c r="N3177" s="1059"/>
    </row>
    <row r="3178" spans="1:14" s="114" customFormat="1" ht="22.5" customHeight="1" thickBot="1">
      <c r="A3178" s="392"/>
      <c r="B3178" s="394" t="s">
        <v>91</v>
      </c>
      <c r="C3178" s="1012" t="str">
        <f>'Result Entry'!$AO$3</f>
        <v>English</v>
      </c>
      <c r="D3178" s="1013"/>
      <c r="E3178" s="517">
        <f>IF(OR(C3178="",$I3165="NSO"),"",VLOOKUP($A3160,'Result Entry'!$B$9:$EQ$108,40,0))</f>
        <v>0</v>
      </c>
      <c r="F3178" s="518">
        <f>IF(OR(C3178="",$I3165="NSO"),"",VLOOKUP($A3160,'Result Entry'!$B$9:$EQ$108,41,0))</f>
        <v>0</v>
      </c>
      <c r="G3178" s="546">
        <f>IF(OR(C3178="",$I3165="NSO"),"",VLOOKUP($A3160,'Result Entry'!$B$9:$EQ$108,42,0))</f>
        <v>0</v>
      </c>
      <c r="H3178" s="401">
        <f>IF(OR(C3178="",$I3165="NSO"),"",VLOOKUP($A3160,'Result Entry'!$B$9:$EQ$108,47,0))</f>
        <v>0</v>
      </c>
      <c r="I3178" s="496">
        <f t="shared" si="243"/>
        <v>0</v>
      </c>
      <c r="J3178" s="497">
        <f>IF(OR(C3178="",$I3165="NSO"),"",VLOOKUP($A3160,'Result Entry'!$B$9:$EQ$108,51,0))</f>
        <v>0</v>
      </c>
      <c r="K3178" s="1014">
        <f t="shared" si="244"/>
        <v>0</v>
      </c>
      <c r="L3178" s="1015"/>
      <c r="M3178" s="516" t="str">
        <f>IF(OR(C3178="",$I3165="NSO"),"",VLOOKUP($A3160,'Result Entry'!$B$9:$EQ$108,54,0))</f>
        <v/>
      </c>
      <c r="N3178" s="1059"/>
    </row>
    <row r="3179" spans="1:14" s="114" customFormat="1" ht="22.5" customHeight="1">
      <c r="A3179" s="392"/>
      <c r="B3179" s="394" t="s">
        <v>91</v>
      </c>
      <c r="C3179" s="1016" t="s">
        <v>66</v>
      </c>
      <c r="D3179" s="1017"/>
      <c r="E3179" s="519">
        <f>'Result Entry'!$BS$7</f>
        <v>10</v>
      </c>
      <c r="F3179" s="520">
        <f>'Result Entry'!$BT$7</f>
        <v>10</v>
      </c>
      <c r="G3179" s="541">
        <f>'Result Entry'!$BU$7</f>
        <v>10</v>
      </c>
      <c r="H3179" s="521">
        <f>'Result Entry'!$BZ$7</f>
        <v>70</v>
      </c>
      <c r="I3179" s="522">
        <f>SUM(E3179:H3179)</f>
        <v>100</v>
      </c>
      <c r="J3179" s="523">
        <f>'Result Entry'!$CD$7</f>
        <v>100</v>
      </c>
      <c r="K3179" s="1018">
        <f t="shared" si="244"/>
        <v>200</v>
      </c>
      <c r="L3179" s="1019"/>
      <c r="M3179" s="1087" t="s">
        <v>36</v>
      </c>
      <c r="N3179" s="1059"/>
    </row>
    <row r="3180" spans="1:14" s="114" customFormat="1" ht="22.5" customHeight="1" thickBot="1">
      <c r="A3180" s="392"/>
      <c r="B3180" s="394" t="s">
        <v>91</v>
      </c>
      <c r="C3180" s="1012" t="str">
        <f>'Result Entry'!$BS$3</f>
        <v>Sanskrit/Urdu</v>
      </c>
      <c r="D3180" s="1013"/>
      <c r="E3180" s="517">
        <f>IF(OR(C3180="",$I3165="NSO"),"",VLOOKUP($A3160,'Result Entry'!$B$9:$EQ$108,70,0))</f>
        <v>0</v>
      </c>
      <c r="F3180" s="518">
        <f>IF(OR(C3180="",$I3165="NSO"),"",VLOOKUP($A3160,'Result Entry'!$B$9:$EQ$108,71,0))</f>
        <v>0</v>
      </c>
      <c r="G3180" s="546">
        <f>IF(OR(C3180="",$I3165="NSO"),"",VLOOKUP($A3160,'Result Entry'!$B$9:$EQ$108,72,0))</f>
        <v>0</v>
      </c>
      <c r="H3180" s="401">
        <f>IF(OR(C3180="",$I3165="NSO"),"",VLOOKUP($A3160,'Result Entry'!$B$9:$EQ$108,77,0))</f>
        <v>0</v>
      </c>
      <c r="I3180" s="496">
        <f t="shared" ref="I3180" si="245">SUM(E3180:H3180)</f>
        <v>0</v>
      </c>
      <c r="J3180" s="497">
        <f>IF(OR(C3180="",$I3165="NSO"),"",VLOOKUP($A3160,'Result Entry'!$B$9:$EQ$108,81,0))</f>
        <v>0</v>
      </c>
      <c r="K3180" s="1014">
        <f t="shared" si="244"/>
        <v>0</v>
      </c>
      <c r="L3180" s="1015"/>
      <c r="M3180" s="516" t="str">
        <f>IF(OR(C3180="",$I3165="NSO"),"",VLOOKUP($A3160,'Result Entry'!$B$9:$EQ$108,84,0))</f>
        <v/>
      </c>
      <c r="N3180" s="1059"/>
    </row>
    <row r="3181" spans="1:14" s="114" customFormat="1" ht="14.25" customHeight="1" thickBot="1">
      <c r="A3181" s="392"/>
      <c r="B3181" s="394" t="s">
        <v>91</v>
      </c>
      <c r="C3181" s="1020"/>
      <c r="D3181" s="1021"/>
      <c r="E3181" s="1021"/>
      <c r="F3181" s="1021"/>
      <c r="G3181" s="1021"/>
      <c r="H3181" s="1021"/>
      <c r="I3181" s="1021"/>
      <c r="J3181" s="1021"/>
      <c r="K3181" s="1021"/>
      <c r="L3181" s="1021"/>
      <c r="M3181" s="1022"/>
      <c r="N3181" s="1059"/>
    </row>
    <row r="3182" spans="1:14" s="114" customFormat="1" ht="39" customHeight="1">
      <c r="A3182" s="392"/>
      <c r="B3182" s="394" t="s">
        <v>91</v>
      </c>
      <c r="C3182" s="1023" t="s">
        <v>114</v>
      </c>
      <c r="D3182" s="1024"/>
      <c r="E3182" s="1025"/>
      <c r="F3182" s="1029" t="s">
        <v>115</v>
      </c>
      <c r="G3182" s="1029"/>
      <c r="H3182" s="1030" t="s">
        <v>116</v>
      </c>
      <c r="I3182" s="1031"/>
      <c r="J3182" s="397" t="s">
        <v>51</v>
      </c>
      <c r="K3182" s="524" t="s">
        <v>117</v>
      </c>
      <c r="L3182" s="543" t="s">
        <v>49</v>
      </c>
      <c r="M3182" s="1089" t="s">
        <v>53</v>
      </c>
      <c r="N3182" s="1059"/>
    </row>
    <row r="3183" spans="1:14" s="114" customFormat="1" ht="18.75" customHeight="1" thickBot="1">
      <c r="A3183" s="392"/>
      <c r="B3183" s="394" t="s">
        <v>91</v>
      </c>
      <c r="C3183" s="1026"/>
      <c r="D3183" s="1027"/>
      <c r="E3183" s="1028"/>
      <c r="F3183" s="1109">
        <f>IF(OR($I3165="",$I3165="NSO"),"",VLOOKUP($A3160,'Result Entry'!$B$9:$EQ$108,120,0))</f>
        <v>900</v>
      </c>
      <c r="G3183" s="1110"/>
      <c r="H3183" s="1109">
        <f>IF(OR($I3165="",$I3165="NSO"),"",VLOOKUP($A3160,'Result Entry'!$B$9:$EQ$108,121,0))</f>
        <v>0</v>
      </c>
      <c r="I3183" s="1110"/>
      <c r="J3183" s="1111">
        <f>IF(OR($I3165="",$I3165="NSO"),"",VLOOKUP($A3160,'Result Entry'!$B$9:$EQ$108,122,0))</f>
        <v>0</v>
      </c>
      <c r="K3183" s="1112" t="str">
        <f>IF(OR($I3165="",$I3165="NSO"),"",VLOOKUP($A3160,'Result Entry'!$B$9:$EQ$108,123,0))</f>
        <v/>
      </c>
      <c r="L3183" s="1088" t="str">
        <f>IF(OR($I3165="",$I3165="NSO"),"",VLOOKUP($A3160,'Result Entry'!$B$9:$EQ$108,124,0))</f>
        <v/>
      </c>
      <c r="M3183" s="1113" t="str">
        <f>IF(OR($I3165="",$I3165="NSO"),"",VLOOKUP($A3160,'Result Entry'!$B$9:$EQ$108,126,0))</f>
        <v/>
      </c>
      <c r="N3183" s="1059"/>
    </row>
    <row r="3184" spans="1:14" s="114" customFormat="1" ht="18.75" customHeight="1" thickBot="1">
      <c r="A3184" s="392"/>
      <c r="B3184" s="393" t="s">
        <v>91</v>
      </c>
      <c r="C3184" s="1032"/>
      <c r="D3184" s="1033"/>
      <c r="E3184" s="1033"/>
      <c r="F3184" s="1033"/>
      <c r="G3184" s="1033"/>
      <c r="H3184" s="1034"/>
      <c r="I3184" s="1150" t="s">
        <v>71</v>
      </c>
      <c r="J3184" s="1151"/>
      <c r="K3184" s="1152">
        <f>IF(OR($I3165="",$I3165="NSO"),"",VLOOKUP($A3160,'Result Entry'!$B$9:$EQ$108,117,0))</f>
        <v>0</v>
      </c>
      <c r="L3184" s="1153" t="s">
        <v>90</v>
      </c>
      <c r="M3184" s="1154"/>
      <c r="N3184" s="1059"/>
    </row>
    <row r="3185" spans="1:14" s="114" customFormat="1" ht="18.75" customHeight="1" thickBot="1">
      <c r="A3185" s="392"/>
      <c r="B3185" s="393" t="s">
        <v>91</v>
      </c>
      <c r="C3185" s="1035" t="s">
        <v>70</v>
      </c>
      <c r="D3185" s="1036"/>
      <c r="E3185" s="1036"/>
      <c r="F3185" s="1036"/>
      <c r="G3185" s="1036"/>
      <c r="H3185" s="1037"/>
      <c r="I3185" s="1155" t="s">
        <v>72</v>
      </c>
      <c r="J3185" s="1156"/>
      <c r="K3185" s="1157">
        <f>IF(OR($I3165="",$I3165="NSO"),"",VLOOKUP($A3160,'Result Entry'!$B$9:$EQ$108,118,0))</f>
        <v>0</v>
      </c>
      <c r="L3185" s="1158" t="str">
        <f>IF(OR($I3165="",$I3165="NSO"),"",VLOOKUP($A3160,'Result Entry'!$B$9:$EQ$108,119,0))</f>
        <v/>
      </c>
      <c r="M3185" s="1159"/>
      <c r="N3185" s="1059"/>
    </row>
    <row r="3186" spans="1:14" s="114" customFormat="1" ht="18.75" customHeight="1" thickBot="1">
      <c r="A3186" s="392"/>
      <c r="B3186" s="393" t="s">
        <v>91</v>
      </c>
      <c r="C3186" s="981" t="s">
        <v>64</v>
      </c>
      <c r="D3186" s="982"/>
      <c r="E3186" s="983"/>
      <c r="F3186" s="984" t="s">
        <v>67</v>
      </c>
      <c r="G3186" s="985"/>
      <c r="H3186" s="398" t="s">
        <v>57</v>
      </c>
      <c r="I3186" s="986" t="s">
        <v>73</v>
      </c>
      <c r="J3186" s="987"/>
      <c r="K3186" s="988">
        <f>IF(OR($I3165="",$I3165="NSO"),"",VLOOKUP($A3160,'Result Entry'!$B$9:$EQ$108,127,0))</f>
        <v>0</v>
      </c>
      <c r="L3186" s="988"/>
      <c r="M3186" s="989"/>
      <c r="N3186" s="1059"/>
    </row>
    <row r="3187" spans="1:14" s="114" customFormat="1" ht="18.75" customHeight="1">
      <c r="A3187" s="392"/>
      <c r="B3187" s="393" t="s">
        <v>91</v>
      </c>
      <c r="C3187" s="1096" t="str">
        <f>'Result Entry'!$CH$3</f>
        <v>WORK EXP.</v>
      </c>
      <c r="D3187" s="1097"/>
      <c r="E3187" s="1125"/>
      <c r="F3187" s="1115" t="str">
        <f>IF(OR(C3187="",$I3165="NSO"),"",VLOOKUP($A3160,'Result Entry'!$B$9:$EQ$108,134,0))</f>
        <v>0/100</v>
      </c>
      <c r="G3187" s="1125"/>
      <c r="H3187" s="1126" t="str">
        <f>IF(OR(C3187="",$I3165="NSO"),"",VLOOKUP($A3160,'Result Entry'!$B$9:$EQ$108,92,0))</f>
        <v/>
      </c>
      <c r="I3187" s="991" t="s">
        <v>93</v>
      </c>
      <c r="J3187" s="992"/>
      <c r="K3187" s="993">
        <f>'Result Entry'!$U$2</f>
        <v>45070</v>
      </c>
      <c r="L3187" s="994"/>
      <c r="M3187" s="995"/>
      <c r="N3187" s="1059"/>
    </row>
    <row r="3188" spans="1:14" s="114" customFormat="1" ht="18.75" customHeight="1">
      <c r="A3188" s="392"/>
      <c r="B3188" s="393" t="s">
        <v>91</v>
      </c>
      <c r="C3188" s="1096" t="str">
        <f>'Result Entry'!$CP$3</f>
        <v>ART EDU.</v>
      </c>
      <c r="D3188" s="1097"/>
      <c r="E3188" s="1125"/>
      <c r="F3188" s="1115" t="str">
        <f>IF(OR(C3188="",$I3165="NSO"),"",VLOOKUP($A3160,'Result Entry'!$B$9:$EQ$108,138,0))</f>
        <v>0/100</v>
      </c>
      <c r="G3188" s="1125"/>
      <c r="H3188" s="1127" t="str">
        <f>IF(OR(C3188="",$I3165="NSO"),"",VLOOKUP($A3160,'Result Entry'!$B$9:$EQ$108,100,0))</f>
        <v/>
      </c>
      <c r="I3188" s="996"/>
      <c r="J3188" s="997"/>
      <c r="K3188" s="997"/>
      <c r="L3188" s="997"/>
      <c r="M3188" s="998"/>
      <c r="N3188" s="1059"/>
    </row>
    <row r="3189" spans="1:14" s="114" customFormat="1" ht="18.75" customHeight="1">
      <c r="A3189" s="392"/>
      <c r="B3189" s="393"/>
      <c r="C3189" s="1096" t="str">
        <f>'Result Entry'!$CX$3</f>
        <v>H&amp;P. EDU.</v>
      </c>
      <c r="D3189" s="1097"/>
      <c r="E3189" s="1125"/>
      <c r="F3189" s="1115" t="str">
        <f>IF(OR(C3189="",$I3165="NSO"),"",VLOOKUP($A3160,'Result Entry'!$B$9:$EQ$108,142,0))</f>
        <v>0/100</v>
      </c>
      <c r="G3189" s="1125"/>
      <c r="H3189" s="1127" t="str">
        <f>IF(OR(C3189="",$I3165="NSO"),"",VLOOKUP($A3160,'Result Entry'!$B$9:$EQ$108,108,0))</f>
        <v/>
      </c>
      <c r="I3189" s="999"/>
      <c r="J3189" s="1000"/>
      <c r="K3189" s="1000"/>
      <c r="L3189" s="1000"/>
      <c r="M3189" s="1001"/>
      <c r="N3189" s="1059"/>
    </row>
    <row r="3190" spans="1:14" s="114" customFormat="1" ht="23.25" customHeight="1" thickBot="1">
      <c r="A3190" s="392"/>
      <c r="B3190" s="393" t="s">
        <v>91</v>
      </c>
      <c r="C3190" s="1128">
        <f>'Result Entry'!$DF$3</f>
        <v>0</v>
      </c>
      <c r="D3190" s="1129"/>
      <c r="E3190" s="1130"/>
      <c r="F3190" s="1115" t="str">
        <f>IF(OR(C3190="",$I3165="NSO"),"",VLOOKUP($A3160,'Result Entry'!$B$9:$EQ$108,146,0))</f>
        <v>0/0</v>
      </c>
      <c r="G3190" s="1125"/>
      <c r="H3190" s="1131" t="str">
        <f>IF(OR(C3190="",$I3165="NSO"),"",VLOOKUP($A3160,'Result Entry'!$B$9:$EQ$108,116,0))</f>
        <v/>
      </c>
      <c r="I3190" s="1135" t="s">
        <v>86</v>
      </c>
      <c r="J3190" s="1136"/>
      <c r="K3190" s="1137"/>
      <c r="L3190" s="1138"/>
      <c r="M3190" s="1139"/>
      <c r="N3190" s="1059"/>
    </row>
    <row r="3191" spans="1:14" s="114" customFormat="1" ht="23.25" customHeight="1">
      <c r="A3191" s="392"/>
      <c r="B3191" s="393" t="s">
        <v>91</v>
      </c>
      <c r="C3191" s="1005" t="s">
        <v>74</v>
      </c>
      <c r="D3191" s="1006"/>
      <c r="E3191" s="1006"/>
      <c r="F3191" s="1006"/>
      <c r="G3191" s="1006"/>
      <c r="H3191" s="1007"/>
      <c r="I3191" s="1143" t="s">
        <v>184</v>
      </c>
      <c r="J3191" s="1144"/>
      <c r="K3191" s="1140"/>
      <c r="L3191" s="1141"/>
      <c r="M3191" s="1142"/>
      <c r="N3191" s="1059"/>
    </row>
    <row r="3192" spans="1:14" s="114" customFormat="1" ht="23.25" customHeight="1">
      <c r="A3192" s="392"/>
      <c r="B3192" s="393" t="s">
        <v>91</v>
      </c>
      <c r="C3192" s="399" t="s">
        <v>37</v>
      </c>
      <c r="D3192" s="1008" t="s">
        <v>80</v>
      </c>
      <c r="E3192" s="1009"/>
      <c r="F3192" s="1008" t="s">
        <v>81</v>
      </c>
      <c r="G3192" s="1010"/>
      <c r="H3192" s="1011"/>
      <c r="I3192" s="1145" t="s">
        <v>185</v>
      </c>
      <c r="J3192" s="1146"/>
      <c r="K3192" s="1002"/>
      <c r="L3192" s="1003"/>
      <c r="M3192" s="1004"/>
      <c r="N3192" s="1059"/>
    </row>
    <row r="3193" spans="1:14" s="114" customFormat="1" ht="18.75" customHeight="1">
      <c r="A3193" s="392"/>
      <c r="B3193" s="393" t="s">
        <v>91</v>
      </c>
      <c r="C3193" s="1114" t="s">
        <v>75</v>
      </c>
      <c r="D3193" s="1115" t="s">
        <v>164</v>
      </c>
      <c r="E3193" s="1116"/>
      <c r="F3193" s="1115" t="s">
        <v>82</v>
      </c>
      <c r="G3193" s="1117"/>
      <c r="H3193" s="1118"/>
      <c r="I3193" s="971" t="s">
        <v>87</v>
      </c>
      <c r="J3193" s="972"/>
      <c r="K3193" s="972"/>
      <c r="L3193" s="972"/>
      <c r="M3193" s="973"/>
      <c r="N3193" s="1059"/>
    </row>
    <row r="3194" spans="1:14" s="114" customFormat="1" ht="18.75" customHeight="1">
      <c r="A3194" s="392"/>
      <c r="B3194" s="393" t="s">
        <v>91</v>
      </c>
      <c r="C3194" s="1119" t="s">
        <v>76</v>
      </c>
      <c r="D3194" s="1115" t="s">
        <v>165</v>
      </c>
      <c r="E3194" s="1116"/>
      <c r="F3194" s="1115" t="s">
        <v>83</v>
      </c>
      <c r="G3194" s="1117"/>
      <c r="H3194" s="1118"/>
      <c r="I3194" s="974"/>
      <c r="J3194" s="975"/>
      <c r="K3194" s="975"/>
      <c r="L3194" s="975"/>
      <c r="M3194" s="976"/>
      <c r="N3194" s="1059"/>
    </row>
    <row r="3195" spans="1:14" s="114" customFormat="1" ht="18.75" customHeight="1">
      <c r="A3195" s="392"/>
      <c r="B3195" s="393" t="s">
        <v>91</v>
      </c>
      <c r="C3195" s="1119" t="s">
        <v>78</v>
      </c>
      <c r="D3195" s="1115" t="s">
        <v>166</v>
      </c>
      <c r="E3195" s="1116"/>
      <c r="F3195" s="1115" t="s">
        <v>84</v>
      </c>
      <c r="G3195" s="1117"/>
      <c r="H3195" s="1118"/>
      <c r="I3195" s="974"/>
      <c r="J3195" s="975"/>
      <c r="K3195" s="975"/>
      <c r="L3195" s="975"/>
      <c r="M3195" s="976"/>
      <c r="N3195" s="1059"/>
    </row>
    <row r="3196" spans="1:14" s="114" customFormat="1" ht="18.75" customHeight="1">
      <c r="A3196" s="392"/>
      <c r="B3196" s="393" t="s">
        <v>91</v>
      </c>
      <c r="C3196" s="1119" t="s">
        <v>77</v>
      </c>
      <c r="D3196" s="1115" t="s">
        <v>167</v>
      </c>
      <c r="E3196" s="1116"/>
      <c r="F3196" s="1115" t="s">
        <v>169</v>
      </c>
      <c r="G3196" s="1117"/>
      <c r="H3196" s="1118"/>
      <c r="I3196" s="977"/>
      <c r="J3196" s="978"/>
      <c r="K3196" s="978"/>
      <c r="L3196" s="978"/>
      <c r="M3196" s="979"/>
      <c r="N3196" s="1059"/>
    </row>
    <row r="3197" spans="1:14" s="114" customFormat="1" ht="18.75" customHeight="1" thickBot="1">
      <c r="A3197" s="392"/>
      <c r="B3197" s="400" t="s">
        <v>91</v>
      </c>
      <c r="C3197" s="1120" t="s">
        <v>79</v>
      </c>
      <c r="D3197" s="1121" t="s">
        <v>168</v>
      </c>
      <c r="E3197" s="1122"/>
      <c r="F3197" s="1121" t="s">
        <v>85</v>
      </c>
      <c r="G3197" s="1123"/>
      <c r="H3197" s="1124"/>
      <c r="I3197" s="1132" t="s">
        <v>118</v>
      </c>
      <c r="J3197" s="1133"/>
      <c r="K3197" s="1133"/>
      <c r="L3197" s="1133"/>
      <c r="M3197" s="1134"/>
      <c r="N3197" s="1059"/>
    </row>
    <row r="3198" spans="1:14" s="114" customFormat="1" ht="11.25" customHeight="1" thickBot="1">
      <c r="A3198" s="980"/>
      <c r="B3198" s="980"/>
      <c r="C3198" s="980"/>
      <c r="D3198" s="980"/>
      <c r="E3198" s="980"/>
      <c r="F3198" s="980"/>
      <c r="G3198" s="980"/>
      <c r="H3198" s="980"/>
      <c r="I3198" s="980"/>
      <c r="J3198" s="980"/>
      <c r="K3198" s="980"/>
      <c r="L3198" s="980"/>
      <c r="M3198" s="980"/>
      <c r="N3198" s="1059"/>
    </row>
    <row r="3199" spans="1:14" s="391" customFormat="1" ht="25.5" customHeight="1" thickBot="1">
      <c r="A3199" s="403">
        <f>A3160+1</f>
        <v>83</v>
      </c>
      <c r="B3199" s="1056" t="str">
        <f>B3160</f>
        <v>Department Of Sanskrit Education, Rajasthan</v>
      </c>
      <c r="C3199" s="1057"/>
      <c r="D3199" s="1057"/>
      <c r="E3199" s="1057"/>
      <c r="F3199" s="1057"/>
      <c r="G3199" s="1057"/>
      <c r="H3199" s="1057"/>
      <c r="I3199" s="1057"/>
      <c r="J3199" s="1057"/>
      <c r="K3199" s="1057"/>
      <c r="L3199" s="1057"/>
      <c r="M3199" s="1058"/>
      <c r="N3199" s="1059"/>
    </row>
    <row r="3200" spans="1:14" ht="60" customHeight="1">
      <c r="A3200" s="15"/>
      <c r="B3200" s="1060">
        <f>IF(I3204&gt;0,CONCATENATE(C3204,I3204),0)</f>
        <v>0</v>
      </c>
      <c r="C3200" s="1062"/>
      <c r="D3200" s="1064" t="str">
        <f>Master!$E$8</f>
        <v>Govt.Sr.Sec.Sch. Raimalwada</v>
      </c>
      <c r="E3200" s="1065"/>
      <c r="F3200" s="1065"/>
      <c r="G3200" s="1065"/>
      <c r="H3200" s="1065"/>
      <c r="I3200" s="1065"/>
      <c r="J3200" s="1065"/>
      <c r="K3200" s="1065"/>
      <c r="L3200" s="1065"/>
      <c r="M3200" s="1066"/>
      <c r="N3200" s="1059"/>
    </row>
    <row r="3201" spans="1:14" ht="35.25" customHeight="1" thickBot="1">
      <c r="A3201" s="15"/>
      <c r="B3201" s="1061"/>
      <c r="C3201" s="1063"/>
      <c r="D3201" s="1067" t="str">
        <f>Master!$E$11</f>
        <v>P.S.-Bapini (Jodhpur)</v>
      </c>
      <c r="E3201" s="1067"/>
      <c r="F3201" s="1067"/>
      <c r="G3201" s="1067"/>
      <c r="H3201" s="1067"/>
      <c r="I3201" s="1067"/>
      <c r="J3201" s="1067"/>
      <c r="K3201" s="1067"/>
      <c r="L3201" s="1067"/>
      <c r="M3201" s="1068"/>
      <c r="N3201" s="1059"/>
    </row>
    <row r="3202" spans="1:14" ht="31.5" customHeight="1">
      <c r="A3202" s="15"/>
      <c r="B3202" s="402"/>
      <c r="C3202" s="1069" t="s">
        <v>60</v>
      </c>
      <c r="D3202" s="1070"/>
      <c r="E3202" s="1070"/>
      <c r="F3202" s="1070"/>
      <c r="G3202" s="1070"/>
      <c r="H3202" s="1070"/>
      <c r="I3202" s="1071"/>
      <c r="J3202" s="1072" t="s">
        <v>88</v>
      </c>
      <c r="K3202" s="1072"/>
      <c r="L3202" s="1073">
        <f>Master!$E$14</f>
        <v>810000000</v>
      </c>
      <c r="M3202" s="1074"/>
      <c r="N3202" s="1059"/>
    </row>
    <row r="3203" spans="1:14" ht="18" customHeight="1" thickBot="1">
      <c r="A3203" s="15"/>
      <c r="B3203" s="188"/>
      <c r="C3203" s="1069"/>
      <c r="D3203" s="1070"/>
      <c r="E3203" s="1070"/>
      <c r="F3203" s="1070"/>
      <c r="G3203" s="1070"/>
      <c r="H3203" s="1070"/>
      <c r="I3203" s="1071"/>
      <c r="J3203" s="1075" t="s">
        <v>61</v>
      </c>
      <c r="K3203" s="1076"/>
      <c r="L3203" s="1079" t="str">
        <f>Master!$E$6</f>
        <v>2022-23</v>
      </c>
      <c r="M3203" s="1080"/>
      <c r="N3203" s="1059"/>
    </row>
    <row r="3204" spans="1:14" ht="20.25" customHeight="1" thickBot="1">
      <c r="A3204" s="15"/>
      <c r="B3204" s="188"/>
      <c r="C3204" s="1160" t="s">
        <v>119</v>
      </c>
      <c r="D3204" s="1161"/>
      <c r="E3204" s="1161"/>
      <c r="F3204" s="1161"/>
      <c r="G3204" s="1161"/>
      <c r="H3204" s="1161"/>
      <c r="I3204" s="1162">
        <f>VLOOKUP($A3199,'Result Entry'!$B$9:$F$108,5,0)</f>
        <v>0</v>
      </c>
      <c r="J3204" s="1077"/>
      <c r="K3204" s="1078"/>
      <c r="L3204" s="1081"/>
      <c r="M3204" s="1082"/>
      <c r="N3204" s="1059"/>
    </row>
    <row r="3205" spans="1:14" s="114" customFormat="1" ht="19.5" customHeight="1">
      <c r="A3205" s="392"/>
      <c r="B3205" s="393" t="s">
        <v>91</v>
      </c>
      <c r="C3205" s="1090" t="s">
        <v>21</v>
      </c>
      <c r="D3205" s="1091"/>
      <c r="E3205" s="1091"/>
      <c r="F3205" s="1092"/>
      <c r="G3205" s="1093" t="s">
        <v>1</v>
      </c>
      <c r="H3205" s="1094">
        <f>VLOOKUP($A3199,'Result Entry'!$B$9:$EQ$108,3,0)</f>
        <v>0</v>
      </c>
      <c r="I3205" s="1094"/>
      <c r="J3205" s="1094"/>
      <c r="K3205" s="1094"/>
      <c r="L3205" s="1094"/>
      <c r="M3205" s="1095"/>
      <c r="N3205" s="1059"/>
    </row>
    <row r="3206" spans="1:14" s="114" customFormat="1" ht="19.5" customHeight="1">
      <c r="A3206" s="392"/>
      <c r="B3206" s="393" t="s">
        <v>91</v>
      </c>
      <c r="C3206" s="1096" t="s">
        <v>23</v>
      </c>
      <c r="D3206" s="1097"/>
      <c r="E3206" s="1097"/>
      <c r="F3206" s="1098"/>
      <c r="G3206" s="1099" t="s">
        <v>1</v>
      </c>
      <c r="H3206" s="1100">
        <f>VLOOKUP($A3199,'Result Entry'!$B$9:$EQ$108,6,0)</f>
        <v>0</v>
      </c>
      <c r="I3206" s="1100"/>
      <c r="J3206" s="1100"/>
      <c r="K3206" s="1100"/>
      <c r="L3206" s="1100"/>
      <c r="M3206" s="1101"/>
      <c r="N3206" s="1059"/>
    </row>
    <row r="3207" spans="1:14" s="114" customFormat="1" ht="19.5" customHeight="1">
      <c r="A3207" s="392"/>
      <c r="B3207" s="393" t="s">
        <v>91</v>
      </c>
      <c r="C3207" s="1096" t="s">
        <v>24</v>
      </c>
      <c r="D3207" s="1097"/>
      <c r="E3207" s="1097"/>
      <c r="F3207" s="1098"/>
      <c r="G3207" s="1099" t="s">
        <v>1</v>
      </c>
      <c r="H3207" s="1100">
        <f>VLOOKUP($A3199,'Result Entry'!$B$9:$EQ$108,7,0)</f>
        <v>0</v>
      </c>
      <c r="I3207" s="1100"/>
      <c r="J3207" s="1100"/>
      <c r="K3207" s="1100"/>
      <c r="L3207" s="1100"/>
      <c r="M3207" s="1101"/>
      <c r="N3207" s="1059"/>
    </row>
    <row r="3208" spans="1:14" s="114" customFormat="1" ht="19.5" customHeight="1">
      <c r="A3208" s="392"/>
      <c r="B3208" s="393" t="s">
        <v>91</v>
      </c>
      <c r="C3208" s="1096" t="s">
        <v>62</v>
      </c>
      <c r="D3208" s="1097"/>
      <c r="E3208" s="1097"/>
      <c r="F3208" s="1098"/>
      <c r="G3208" s="1099" t="s">
        <v>1</v>
      </c>
      <c r="H3208" s="1100">
        <f>VLOOKUP($A3199,'Result Entry'!$B$9:$EQ$108,8,0)</f>
        <v>0</v>
      </c>
      <c r="I3208" s="1100"/>
      <c r="J3208" s="1100"/>
      <c r="K3208" s="1100"/>
      <c r="L3208" s="1100"/>
      <c r="M3208" s="1101"/>
      <c r="N3208" s="1059"/>
    </row>
    <row r="3209" spans="1:14" s="114" customFormat="1" ht="19.5" customHeight="1">
      <c r="A3209" s="392"/>
      <c r="B3209" s="393" t="s">
        <v>91</v>
      </c>
      <c r="C3209" s="1096" t="s">
        <v>63</v>
      </c>
      <c r="D3209" s="1097"/>
      <c r="E3209" s="1097"/>
      <c r="F3209" s="1098"/>
      <c r="G3209" s="1099" t="s">
        <v>1</v>
      </c>
      <c r="H3209" s="1102" t="str">
        <f>CONCATENATE('Result Entry'!$F$4,'Result Entry'!$I$4)</f>
        <v>2(A)</v>
      </c>
      <c r="I3209" s="1100"/>
      <c r="J3209" s="1100"/>
      <c r="K3209" s="1100"/>
      <c r="L3209" s="1100"/>
      <c r="M3209" s="1101"/>
      <c r="N3209" s="1059"/>
    </row>
    <row r="3210" spans="1:14" s="114" customFormat="1" ht="19.5" customHeight="1" thickBot="1">
      <c r="A3210" s="392"/>
      <c r="B3210" s="393" t="s">
        <v>91</v>
      </c>
      <c r="C3210" s="1103" t="s">
        <v>26</v>
      </c>
      <c r="D3210" s="1104"/>
      <c r="E3210" s="1104"/>
      <c r="F3210" s="1105"/>
      <c r="G3210" s="1106" t="s">
        <v>1</v>
      </c>
      <c r="H3210" s="1107">
        <f>VLOOKUP($A3199,'Result Entry'!$B$9:$EQ$108,9,0)</f>
        <v>0</v>
      </c>
      <c r="I3210" s="1107"/>
      <c r="J3210" s="1107"/>
      <c r="K3210" s="1107"/>
      <c r="L3210" s="1107"/>
      <c r="M3210" s="1108"/>
      <c r="N3210" s="1059"/>
    </row>
    <row r="3211" spans="1:14" s="114" customFormat="1" ht="37.5" customHeight="1">
      <c r="A3211" s="392"/>
      <c r="B3211" s="394" t="s">
        <v>91</v>
      </c>
      <c r="C3211" s="1005" t="s">
        <v>64</v>
      </c>
      <c r="D3211" s="1038"/>
      <c r="E3211" s="498" t="str">
        <f>'Result Entry'!$K$6</f>
        <v>First Test</v>
      </c>
      <c r="F3211" s="499" t="str">
        <f>'Result Entry'!$L$6</f>
        <v>Second Test</v>
      </c>
      <c r="G3211" s="499" t="str">
        <f>'Result Entry'!$M$6</f>
        <v>Third Test</v>
      </c>
      <c r="H3211" s="1083" t="s">
        <v>65</v>
      </c>
      <c r="I3211" s="1085" t="s">
        <v>183</v>
      </c>
      <c r="J3211" s="493" t="s">
        <v>32</v>
      </c>
      <c r="K3211" s="1039" t="s">
        <v>112</v>
      </c>
      <c r="L3211" s="1040"/>
      <c r="M3211" s="1084" t="s">
        <v>113</v>
      </c>
      <c r="N3211" s="1059"/>
    </row>
    <row r="3212" spans="1:14" s="114" customFormat="1" ht="22.5" customHeight="1" thickBot="1">
      <c r="A3212" s="392"/>
      <c r="B3212" s="394" t="s">
        <v>91</v>
      </c>
      <c r="C3212" s="1041" t="s">
        <v>66</v>
      </c>
      <c r="D3212" s="1042"/>
      <c r="E3212" s="504">
        <f>'Result Entry'!$K$7</f>
        <v>10</v>
      </c>
      <c r="F3212" s="505">
        <f>'Result Entry'!$L$7</f>
        <v>10</v>
      </c>
      <c r="G3212" s="545">
        <f>'Result Entry'!$M$7</f>
        <v>10</v>
      </c>
      <c r="H3212" s="506">
        <f>'Result Entry'!$R$7</f>
        <v>70</v>
      </c>
      <c r="I3212" s="507">
        <f>SUM(E3212:H3212)</f>
        <v>100</v>
      </c>
      <c r="J3212" s="508">
        <f>'Result Entry'!$V$7</f>
        <v>100</v>
      </c>
      <c r="K3212" s="1043">
        <f>I3212+J3212</f>
        <v>200</v>
      </c>
      <c r="L3212" s="1044"/>
      <c r="M3212" s="1086" t="s">
        <v>36</v>
      </c>
      <c r="N3212" s="1059"/>
    </row>
    <row r="3213" spans="1:14" s="114" customFormat="1" ht="22.5" customHeight="1">
      <c r="A3213" s="392"/>
      <c r="B3213" s="394" t="s">
        <v>91</v>
      </c>
      <c r="C3213" s="1045" t="str">
        <f>'Result Entry'!$K$3</f>
        <v>Hindi</v>
      </c>
      <c r="D3213" s="1046"/>
      <c r="E3213" s="500">
        <f>IF(OR(C3213="",$I3204="NSO"),"",VLOOKUP($A3199,'Result Entry'!$B$9:$EQ$108,10,0))</f>
        <v>0</v>
      </c>
      <c r="F3213" s="501">
        <f>IF(OR(C3213="",$I3204="NSO"),"",VLOOKUP($A3199,'Result Entry'!$B$9:$EQ$108,11,0))</f>
        <v>0</v>
      </c>
      <c r="G3213" s="544">
        <f>IF(OR(C3213="",$I3204="NSO"),"",VLOOKUP($A3199,'Result Entry'!$B$9:$EQ$108,12,0))</f>
        <v>0</v>
      </c>
      <c r="H3213" s="494">
        <f>IF(OR(C3213="",$I3204="NSO"),"",VLOOKUP($A3199,'Result Entry'!$B$9:$EQ$108,17,0))</f>
        <v>0</v>
      </c>
      <c r="I3213" s="395">
        <f t="shared" ref="I3213:I3217" si="246">SUM(E3213:H3213)</f>
        <v>0</v>
      </c>
      <c r="J3213" s="495">
        <f>IF(OR(C3213="",$I3204="NSO"),"",VLOOKUP($A3199,'Result Entry'!$B$9:$EQ$108,21,0))</f>
        <v>0</v>
      </c>
      <c r="K3213" s="1047">
        <f>SUM(I3213,J3213)</f>
        <v>0</v>
      </c>
      <c r="L3213" s="1048"/>
      <c r="M3213" s="396" t="str">
        <f>IF(OR(C3213="",$I3204="NSO"),"",VLOOKUP($A3199,'Result Entry'!$B$9:$EQ$108,24,0))</f>
        <v/>
      </c>
      <c r="N3213" s="1059"/>
    </row>
    <row r="3214" spans="1:14" s="114" customFormat="1" ht="22.5" customHeight="1">
      <c r="A3214" s="392"/>
      <c r="B3214" s="394" t="s">
        <v>91</v>
      </c>
      <c r="C3214" s="990" t="str">
        <f>'Result Entry'!$Z$3</f>
        <v>Mathematics</v>
      </c>
      <c r="D3214" s="1049"/>
      <c r="E3214" s="502">
        <f>IF(OR(C3214="",$I3204="NSO"),"",VLOOKUP($A3199,'Result Entry'!$B$9:$EQ$108,25,0))</f>
        <v>0</v>
      </c>
      <c r="F3214" s="503">
        <f>IF(OR(C3214="",$I3204="NSO"),"",VLOOKUP($A3199,'Result Entry'!$B$9:$EQ$108,26,0))</f>
        <v>0</v>
      </c>
      <c r="G3214" s="542">
        <f>IF(OR(C3214="",$I3204="NSO"),"",VLOOKUP($A3199,'Result Entry'!$B$9:$EQ$108,27,0))</f>
        <v>0</v>
      </c>
      <c r="H3214" s="494">
        <f>IF(OR(C3214="",$I3204="NSO"),"",VLOOKUP($A3199,'Result Entry'!$B$9:$EQ$108,32,0))</f>
        <v>0</v>
      </c>
      <c r="I3214" s="395">
        <f t="shared" si="246"/>
        <v>0</v>
      </c>
      <c r="J3214" s="495">
        <f>IF(OR(C3214="",$I3204="NSO"),"",VLOOKUP($A3199,'Result Entry'!$B$9:$EQ$108,36,0))</f>
        <v>0</v>
      </c>
      <c r="K3214" s="1050">
        <f t="shared" ref="K3214:K3219" si="247">SUM(I3214,J3214)</f>
        <v>0</v>
      </c>
      <c r="L3214" s="1051"/>
      <c r="M3214" s="396" t="str">
        <f>IF(OR(C3214="",$I3204="NSO"),"",VLOOKUP($A3199,'Result Entry'!$B$9:$EQ$108,39,0))</f>
        <v/>
      </c>
      <c r="N3214" s="1059"/>
    </row>
    <row r="3215" spans="1:14" s="114" customFormat="1" ht="22.5" customHeight="1" thickBot="1">
      <c r="A3215" s="392"/>
      <c r="B3215" s="394" t="s">
        <v>91</v>
      </c>
      <c r="C3215" s="1052" t="str">
        <f>'Result Entry'!$BD$3</f>
        <v>Env. Study</v>
      </c>
      <c r="D3215" s="1053"/>
      <c r="E3215" s="509">
        <f>IF(OR(C3215="",$I3204="NSO"),"",VLOOKUP($A3199,'Result Entry'!$B$9:$EQ$108,55,0))</f>
        <v>0</v>
      </c>
      <c r="F3215" s="510">
        <f>IF(OR(C3215="",$I3204="NSO"),"",VLOOKUP($A3199,'Result Entry'!$B$9:$EQ$108,56,0))</f>
        <v>0</v>
      </c>
      <c r="G3215" s="511">
        <f>IF(OR(C3215="",$I3204="NSO"),"",VLOOKUP($A3199,'Result Entry'!$B$9:$EQ$108,57,0))</f>
        <v>0</v>
      </c>
      <c r="H3215" s="512">
        <f>IF(OR(C3213="",$I3204="NSO"),"",VLOOKUP($A3199,'Result Entry'!$B$9:$EQ$108,62,0))</f>
        <v>0</v>
      </c>
      <c r="I3215" s="513">
        <f t="shared" si="246"/>
        <v>0</v>
      </c>
      <c r="J3215" s="514">
        <f>IF(OR(C3214="",$I3204="NSO"),"",VLOOKUP($A3199,'Result Entry'!$B$9:$EQ$108,66,0))</f>
        <v>0</v>
      </c>
      <c r="K3215" s="1054">
        <f t="shared" si="247"/>
        <v>0</v>
      </c>
      <c r="L3215" s="1055"/>
      <c r="M3215" s="515" t="str">
        <f>IF(OR(C3214="",$I3204="NSO"),"",VLOOKUP($A3199,'Result Entry'!$B$9:$EQ$108,69,0))</f>
        <v/>
      </c>
      <c r="N3215" s="1059"/>
    </row>
    <row r="3216" spans="1:14" s="114" customFormat="1" ht="22.5" customHeight="1">
      <c r="A3216" s="392"/>
      <c r="B3216" s="394" t="s">
        <v>91</v>
      </c>
      <c r="C3216" s="1016" t="s">
        <v>66</v>
      </c>
      <c r="D3216" s="1017"/>
      <c r="E3216" s="519">
        <f>'Result Entry'!$AO$7</f>
        <v>5</v>
      </c>
      <c r="F3216" s="520">
        <f>'Result Entry'!$AP$7</f>
        <v>5</v>
      </c>
      <c r="G3216" s="541">
        <f>'Result Entry'!$AQ$7</f>
        <v>5</v>
      </c>
      <c r="H3216" s="521">
        <f>'Result Entry'!$AV$7</f>
        <v>35</v>
      </c>
      <c r="I3216" s="522">
        <f t="shared" si="246"/>
        <v>50</v>
      </c>
      <c r="J3216" s="523">
        <f>'Result Entry'!$AZ$7</f>
        <v>50</v>
      </c>
      <c r="K3216" s="1018">
        <f t="shared" si="247"/>
        <v>100</v>
      </c>
      <c r="L3216" s="1019"/>
      <c r="M3216" s="1087" t="s">
        <v>36</v>
      </c>
      <c r="N3216" s="1059"/>
    </row>
    <row r="3217" spans="1:14" s="114" customFormat="1" ht="22.5" customHeight="1" thickBot="1">
      <c r="A3217" s="392"/>
      <c r="B3217" s="394" t="s">
        <v>91</v>
      </c>
      <c r="C3217" s="1012" t="str">
        <f>'Result Entry'!$AO$3</f>
        <v>English</v>
      </c>
      <c r="D3217" s="1013"/>
      <c r="E3217" s="517">
        <f>IF(OR(C3217="",$I3204="NSO"),"",VLOOKUP($A3199,'Result Entry'!$B$9:$EQ$108,40,0))</f>
        <v>0</v>
      </c>
      <c r="F3217" s="518">
        <f>IF(OR(C3217="",$I3204="NSO"),"",VLOOKUP($A3199,'Result Entry'!$B$9:$EQ$108,41,0))</f>
        <v>0</v>
      </c>
      <c r="G3217" s="546">
        <f>IF(OR(C3217="",$I3204="NSO"),"",VLOOKUP($A3199,'Result Entry'!$B$9:$EQ$108,42,0))</f>
        <v>0</v>
      </c>
      <c r="H3217" s="401">
        <f>IF(OR(C3217="",$I3204="NSO"),"",VLOOKUP($A3199,'Result Entry'!$B$9:$EQ$108,47,0))</f>
        <v>0</v>
      </c>
      <c r="I3217" s="496">
        <f t="shared" si="246"/>
        <v>0</v>
      </c>
      <c r="J3217" s="497">
        <f>IF(OR(C3217="",$I3204="NSO"),"",VLOOKUP($A3199,'Result Entry'!$B$9:$EQ$108,51,0))</f>
        <v>0</v>
      </c>
      <c r="K3217" s="1014">
        <f t="shared" si="247"/>
        <v>0</v>
      </c>
      <c r="L3217" s="1015"/>
      <c r="M3217" s="516" t="str">
        <f>IF(OR(C3217="",$I3204="NSO"),"",VLOOKUP($A3199,'Result Entry'!$B$9:$EQ$108,54,0))</f>
        <v/>
      </c>
      <c r="N3217" s="1059"/>
    </row>
    <row r="3218" spans="1:14" s="114" customFormat="1" ht="22.5" customHeight="1">
      <c r="A3218" s="392"/>
      <c r="B3218" s="394" t="s">
        <v>91</v>
      </c>
      <c r="C3218" s="1016" t="s">
        <v>66</v>
      </c>
      <c r="D3218" s="1017"/>
      <c r="E3218" s="519">
        <f>'Result Entry'!$BS$7</f>
        <v>10</v>
      </c>
      <c r="F3218" s="520">
        <f>'Result Entry'!$BT$7</f>
        <v>10</v>
      </c>
      <c r="G3218" s="541">
        <f>'Result Entry'!$BU$7</f>
        <v>10</v>
      </c>
      <c r="H3218" s="521">
        <f>'Result Entry'!$BZ$7</f>
        <v>70</v>
      </c>
      <c r="I3218" s="522">
        <f>SUM(E3218:H3218)</f>
        <v>100</v>
      </c>
      <c r="J3218" s="523">
        <f>'Result Entry'!$CD$7</f>
        <v>100</v>
      </c>
      <c r="K3218" s="1018">
        <f t="shared" si="247"/>
        <v>200</v>
      </c>
      <c r="L3218" s="1019"/>
      <c r="M3218" s="1087" t="s">
        <v>36</v>
      </c>
      <c r="N3218" s="1059"/>
    </row>
    <row r="3219" spans="1:14" s="114" customFormat="1" ht="22.5" customHeight="1" thickBot="1">
      <c r="A3219" s="392"/>
      <c r="B3219" s="394" t="s">
        <v>91</v>
      </c>
      <c r="C3219" s="1012" t="str">
        <f>'Result Entry'!$BS$3</f>
        <v>Sanskrit/Urdu</v>
      </c>
      <c r="D3219" s="1013"/>
      <c r="E3219" s="517">
        <f>IF(OR(C3219="",$I3204="NSO"),"",VLOOKUP($A3199,'Result Entry'!$B$9:$EQ$108,70,0))</f>
        <v>0</v>
      </c>
      <c r="F3219" s="518">
        <f>IF(OR(C3219="",$I3204="NSO"),"",VLOOKUP($A3199,'Result Entry'!$B$9:$EQ$108,71,0))</f>
        <v>0</v>
      </c>
      <c r="G3219" s="546">
        <f>IF(OR(C3219="",$I3204="NSO"),"",VLOOKUP($A3199,'Result Entry'!$B$9:$EQ$108,72,0))</f>
        <v>0</v>
      </c>
      <c r="H3219" s="401">
        <f>IF(OR(C3219="",$I3204="NSO"),"",VLOOKUP($A3199,'Result Entry'!$B$9:$EQ$108,77,0))</f>
        <v>0</v>
      </c>
      <c r="I3219" s="496">
        <f t="shared" ref="I3219" si="248">SUM(E3219:H3219)</f>
        <v>0</v>
      </c>
      <c r="J3219" s="497">
        <f>IF(OR(C3219="",$I3204="NSO"),"",VLOOKUP($A3199,'Result Entry'!$B$9:$EQ$108,81,0))</f>
        <v>0</v>
      </c>
      <c r="K3219" s="1014">
        <f t="shared" si="247"/>
        <v>0</v>
      </c>
      <c r="L3219" s="1015"/>
      <c r="M3219" s="516" t="str">
        <f>IF(OR(C3219="",$I3204="NSO"),"",VLOOKUP($A3199,'Result Entry'!$B$9:$EQ$108,84,0))</f>
        <v/>
      </c>
      <c r="N3219" s="1059"/>
    </row>
    <row r="3220" spans="1:14" s="114" customFormat="1" ht="14.25" customHeight="1" thickBot="1">
      <c r="A3220" s="392"/>
      <c r="B3220" s="394" t="s">
        <v>91</v>
      </c>
      <c r="C3220" s="1020"/>
      <c r="D3220" s="1021"/>
      <c r="E3220" s="1021"/>
      <c r="F3220" s="1021"/>
      <c r="G3220" s="1021"/>
      <c r="H3220" s="1021"/>
      <c r="I3220" s="1021"/>
      <c r="J3220" s="1021"/>
      <c r="K3220" s="1021"/>
      <c r="L3220" s="1021"/>
      <c r="M3220" s="1022"/>
      <c r="N3220" s="1059"/>
    </row>
    <row r="3221" spans="1:14" s="114" customFormat="1" ht="39" customHeight="1">
      <c r="A3221" s="392"/>
      <c r="B3221" s="394" t="s">
        <v>91</v>
      </c>
      <c r="C3221" s="1023" t="s">
        <v>114</v>
      </c>
      <c r="D3221" s="1024"/>
      <c r="E3221" s="1025"/>
      <c r="F3221" s="1029" t="s">
        <v>115</v>
      </c>
      <c r="G3221" s="1029"/>
      <c r="H3221" s="1030" t="s">
        <v>116</v>
      </c>
      <c r="I3221" s="1031"/>
      <c r="J3221" s="397" t="s">
        <v>51</v>
      </c>
      <c r="K3221" s="524" t="s">
        <v>117</v>
      </c>
      <c r="L3221" s="543" t="s">
        <v>49</v>
      </c>
      <c r="M3221" s="1089" t="s">
        <v>53</v>
      </c>
      <c r="N3221" s="1059"/>
    </row>
    <row r="3222" spans="1:14" s="114" customFormat="1" ht="18.75" customHeight="1" thickBot="1">
      <c r="A3222" s="392"/>
      <c r="B3222" s="394" t="s">
        <v>91</v>
      </c>
      <c r="C3222" s="1026"/>
      <c r="D3222" s="1027"/>
      <c r="E3222" s="1028"/>
      <c r="F3222" s="1109">
        <f>IF(OR($I3204="",$I3204="NSO"),"",VLOOKUP($A3199,'Result Entry'!$B$9:$EQ$108,120,0))</f>
        <v>900</v>
      </c>
      <c r="G3222" s="1110"/>
      <c r="H3222" s="1109">
        <f>IF(OR($I3204="",$I3204="NSO"),"",VLOOKUP($A3199,'Result Entry'!$B$9:$EQ$108,121,0))</f>
        <v>0</v>
      </c>
      <c r="I3222" s="1110"/>
      <c r="J3222" s="1111">
        <f>IF(OR($I3204="",$I3204="NSO"),"",VLOOKUP($A3199,'Result Entry'!$B$9:$EQ$108,122,0))</f>
        <v>0</v>
      </c>
      <c r="K3222" s="1112" t="str">
        <f>IF(OR($I3204="",$I3204="NSO"),"",VLOOKUP($A3199,'Result Entry'!$B$9:$EQ$108,123,0))</f>
        <v/>
      </c>
      <c r="L3222" s="1088" t="str">
        <f>IF(OR($I3204="",$I3204="NSO"),"",VLOOKUP($A3199,'Result Entry'!$B$9:$EQ$108,124,0))</f>
        <v/>
      </c>
      <c r="M3222" s="1113" t="str">
        <f>IF(OR($I3204="",$I3204="NSO"),"",VLOOKUP($A3199,'Result Entry'!$B$9:$EQ$108,126,0))</f>
        <v/>
      </c>
      <c r="N3222" s="1059"/>
    </row>
    <row r="3223" spans="1:14" s="114" customFormat="1" ht="18.75" customHeight="1" thickBot="1">
      <c r="A3223" s="392"/>
      <c r="B3223" s="393" t="s">
        <v>91</v>
      </c>
      <c r="C3223" s="1032"/>
      <c r="D3223" s="1033"/>
      <c r="E3223" s="1033"/>
      <c r="F3223" s="1033"/>
      <c r="G3223" s="1033"/>
      <c r="H3223" s="1034"/>
      <c r="I3223" s="1150" t="s">
        <v>71</v>
      </c>
      <c r="J3223" s="1151"/>
      <c r="K3223" s="1152">
        <f>IF(OR($I3204="",$I3204="NSO"),"",VLOOKUP($A3199,'Result Entry'!$B$9:$EQ$108,117,0))</f>
        <v>0</v>
      </c>
      <c r="L3223" s="1153" t="s">
        <v>90</v>
      </c>
      <c r="M3223" s="1154"/>
      <c r="N3223" s="1059"/>
    </row>
    <row r="3224" spans="1:14" s="114" customFormat="1" ht="18.75" customHeight="1" thickBot="1">
      <c r="A3224" s="392"/>
      <c r="B3224" s="393" t="s">
        <v>91</v>
      </c>
      <c r="C3224" s="1035" t="s">
        <v>70</v>
      </c>
      <c r="D3224" s="1036"/>
      <c r="E3224" s="1036"/>
      <c r="F3224" s="1036"/>
      <c r="G3224" s="1036"/>
      <c r="H3224" s="1037"/>
      <c r="I3224" s="1155" t="s">
        <v>72</v>
      </c>
      <c r="J3224" s="1156"/>
      <c r="K3224" s="1157">
        <f>IF(OR($I3204="",$I3204="NSO"),"",VLOOKUP($A3199,'Result Entry'!$B$9:$EQ$108,118,0))</f>
        <v>0</v>
      </c>
      <c r="L3224" s="1158" t="str">
        <f>IF(OR($I3204="",$I3204="NSO"),"",VLOOKUP($A3199,'Result Entry'!$B$9:$EQ$108,119,0))</f>
        <v/>
      </c>
      <c r="M3224" s="1159"/>
      <c r="N3224" s="1059"/>
    </row>
    <row r="3225" spans="1:14" s="114" customFormat="1" ht="18.75" customHeight="1" thickBot="1">
      <c r="A3225" s="392"/>
      <c r="B3225" s="393" t="s">
        <v>91</v>
      </c>
      <c r="C3225" s="981" t="s">
        <v>64</v>
      </c>
      <c r="D3225" s="982"/>
      <c r="E3225" s="983"/>
      <c r="F3225" s="984" t="s">
        <v>67</v>
      </c>
      <c r="G3225" s="985"/>
      <c r="H3225" s="398" t="s">
        <v>57</v>
      </c>
      <c r="I3225" s="986" t="s">
        <v>73</v>
      </c>
      <c r="J3225" s="987"/>
      <c r="K3225" s="988">
        <f>IF(OR($I3204="",$I3204="NSO"),"",VLOOKUP($A3199,'Result Entry'!$B$9:$EQ$108,127,0))</f>
        <v>0</v>
      </c>
      <c r="L3225" s="988"/>
      <c r="M3225" s="989"/>
      <c r="N3225" s="1059"/>
    </row>
    <row r="3226" spans="1:14" s="114" customFormat="1" ht="18.75" customHeight="1">
      <c r="A3226" s="392"/>
      <c r="B3226" s="393" t="s">
        <v>91</v>
      </c>
      <c r="C3226" s="1096" t="str">
        <f>'Result Entry'!$CH$3</f>
        <v>WORK EXP.</v>
      </c>
      <c r="D3226" s="1097"/>
      <c r="E3226" s="1125"/>
      <c r="F3226" s="1115" t="str">
        <f>IF(OR(C3226="",$I3204="NSO"),"",VLOOKUP($A3199,'Result Entry'!$B$9:$EQ$108,134,0))</f>
        <v>0/100</v>
      </c>
      <c r="G3226" s="1125"/>
      <c r="H3226" s="1126" t="str">
        <f>IF(OR(C3226="",$I3204="NSO"),"",VLOOKUP($A3199,'Result Entry'!$B$9:$EQ$108,92,0))</f>
        <v/>
      </c>
      <c r="I3226" s="991" t="s">
        <v>93</v>
      </c>
      <c r="J3226" s="992"/>
      <c r="K3226" s="993">
        <f>'Result Entry'!$U$2</f>
        <v>45070</v>
      </c>
      <c r="L3226" s="994"/>
      <c r="M3226" s="995"/>
      <c r="N3226" s="1059"/>
    </row>
    <row r="3227" spans="1:14" s="114" customFormat="1" ht="18.75" customHeight="1">
      <c r="A3227" s="392"/>
      <c r="B3227" s="393" t="s">
        <v>91</v>
      </c>
      <c r="C3227" s="1096" t="str">
        <f>'Result Entry'!$CP$3</f>
        <v>ART EDU.</v>
      </c>
      <c r="D3227" s="1097"/>
      <c r="E3227" s="1125"/>
      <c r="F3227" s="1115" t="str">
        <f>IF(OR(C3227="",$I3204="NSO"),"",VLOOKUP($A3199,'Result Entry'!$B$9:$EQ$108,138,0))</f>
        <v>0/100</v>
      </c>
      <c r="G3227" s="1125"/>
      <c r="H3227" s="1127" t="str">
        <f>IF(OR(C3227="",$I3204="NSO"),"",VLOOKUP($A3199,'Result Entry'!$B$9:$EQ$108,100,0))</f>
        <v/>
      </c>
      <c r="I3227" s="996"/>
      <c r="J3227" s="997"/>
      <c r="K3227" s="997"/>
      <c r="L3227" s="997"/>
      <c r="M3227" s="998"/>
      <c r="N3227" s="1059"/>
    </row>
    <row r="3228" spans="1:14" s="114" customFormat="1" ht="18.75" customHeight="1">
      <c r="A3228" s="392"/>
      <c r="B3228" s="393"/>
      <c r="C3228" s="1096" t="str">
        <f>'Result Entry'!$CX$3</f>
        <v>H&amp;P. EDU.</v>
      </c>
      <c r="D3228" s="1097"/>
      <c r="E3228" s="1125"/>
      <c r="F3228" s="1115" t="str">
        <f>IF(OR(C3228="",$I3204="NSO"),"",VLOOKUP($A3199,'Result Entry'!$B$9:$EQ$108,142,0))</f>
        <v>0/100</v>
      </c>
      <c r="G3228" s="1125"/>
      <c r="H3228" s="1127" t="str">
        <f>IF(OR(C3228="",$I3204="NSO"),"",VLOOKUP($A3199,'Result Entry'!$B$9:$EQ$108,108,0))</f>
        <v/>
      </c>
      <c r="I3228" s="999"/>
      <c r="J3228" s="1000"/>
      <c r="K3228" s="1000"/>
      <c r="L3228" s="1000"/>
      <c r="M3228" s="1001"/>
      <c r="N3228" s="1059"/>
    </row>
    <row r="3229" spans="1:14" s="114" customFormat="1" ht="23.25" customHeight="1" thickBot="1">
      <c r="A3229" s="392"/>
      <c r="B3229" s="393" t="s">
        <v>91</v>
      </c>
      <c r="C3229" s="1128">
        <f>'Result Entry'!$DF$3</f>
        <v>0</v>
      </c>
      <c r="D3229" s="1129"/>
      <c r="E3229" s="1130"/>
      <c r="F3229" s="1115" t="str">
        <f>IF(OR(C3229="",$I3204="NSO"),"",VLOOKUP($A3199,'Result Entry'!$B$9:$EQ$108,146,0))</f>
        <v>0/0</v>
      </c>
      <c r="G3229" s="1125"/>
      <c r="H3229" s="1131" t="str">
        <f>IF(OR(C3229="",$I3204="NSO"),"",VLOOKUP($A3199,'Result Entry'!$B$9:$EQ$108,116,0))</f>
        <v/>
      </c>
      <c r="I3229" s="1135" t="s">
        <v>86</v>
      </c>
      <c r="J3229" s="1136"/>
      <c r="K3229" s="1137"/>
      <c r="L3229" s="1138"/>
      <c r="M3229" s="1139"/>
      <c r="N3229" s="1059"/>
    </row>
    <row r="3230" spans="1:14" s="114" customFormat="1" ht="23.25" customHeight="1">
      <c r="A3230" s="392"/>
      <c r="B3230" s="393" t="s">
        <v>91</v>
      </c>
      <c r="C3230" s="1005" t="s">
        <v>74</v>
      </c>
      <c r="D3230" s="1006"/>
      <c r="E3230" s="1006"/>
      <c r="F3230" s="1006"/>
      <c r="G3230" s="1006"/>
      <c r="H3230" s="1007"/>
      <c r="I3230" s="1143" t="s">
        <v>184</v>
      </c>
      <c r="J3230" s="1144"/>
      <c r="K3230" s="1140"/>
      <c r="L3230" s="1141"/>
      <c r="M3230" s="1142"/>
      <c r="N3230" s="1059"/>
    </row>
    <row r="3231" spans="1:14" s="114" customFormat="1" ht="23.25" customHeight="1">
      <c r="A3231" s="392"/>
      <c r="B3231" s="393" t="s">
        <v>91</v>
      </c>
      <c r="C3231" s="399" t="s">
        <v>37</v>
      </c>
      <c r="D3231" s="1008" t="s">
        <v>80</v>
      </c>
      <c r="E3231" s="1009"/>
      <c r="F3231" s="1008" t="s">
        <v>81</v>
      </c>
      <c r="G3231" s="1010"/>
      <c r="H3231" s="1011"/>
      <c r="I3231" s="1145" t="s">
        <v>185</v>
      </c>
      <c r="J3231" s="1146"/>
      <c r="K3231" s="1002"/>
      <c r="L3231" s="1003"/>
      <c r="M3231" s="1004"/>
      <c r="N3231" s="1059"/>
    </row>
    <row r="3232" spans="1:14" s="114" customFormat="1" ht="18.75" customHeight="1">
      <c r="A3232" s="392"/>
      <c r="B3232" s="393" t="s">
        <v>91</v>
      </c>
      <c r="C3232" s="1114" t="s">
        <v>75</v>
      </c>
      <c r="D3232" s="1115" t="s">
        <v>164</v>
      </c>
      <c r="E3232" s="1116"/>
      <c r="F3232" s="1115" t="s">
        <v>82</v>
      </c>
      <c r="G3232" s="1117"/>
      <c r="H3232" s="1118"/>
      <c r="I3232" s="971" t="s">
        <v>87</v>
      </c>
      <c r="J3232" s="972"/>
      <c r="K3232" s="972"/>
      <c r="L3232" s="972"/>
      <c r="M3232" s="973"/>
      <c r="N3232" s="1059"/>
    </row>
    <row r="3233" spans="1:14" s="114" customFormat="1" ht="18.75" customHeight="1">
      <c r="A3233" s="392"/>
      <c r="B3233" s="393" t="s">
        <v>91</v>
      </c>
      <c r="C3233" s="1119" t="s">
        <v>76</v>
      </c>
      <c r="D3233" s="1115" t="s">
        <v>165</v>
      </c>
      <c r="E3233" s="1116"/>
      <c r="F3233" s="1115" t="s">
        <v>83</v>
      </c>
      <c r="G3233" s="1117"/>
      <c r="H3233" s="1118"/>
      <c r="I3233" s="974"/>
      <c r="J3233" s="975"/>
      <c r="K3233" s="975"/>
      <c r="L3233" s="975"/>
      <c r="M3233" s="976"/>
      <c r="N3233" s="1059"/>
    </row>
    <row r="3234" spans="1:14" s="114" customFormat="1" ht="18.75" customHeight="1">
      <c r="A3234" s="392"/>
      <c r="B3234" s="393" t="s">
        <v>91</v>
      </c>
      <c r="C3234" s="1119" t="s">
        <v>78</v>
      </c>
      <c r="D3234" s="1115" t="s">
        <v>166</v>
      </c>
      <c r="E3234" s="1116"/>
      <c r="F3234" s="1115" t="s">
        <v>84</v>
      </c>
      <c r="G3234" s="1117"/>
      <c r="H3234" s="1118"/>
      <c r="I3234" s="974"/>
      <c r="J3234" s="975"/>
      <c r="K3234" s="975"/>
      <c r="L3234" s="975"/>
      <c r="M3234" s="976"/>
      <c r="N3234" s="1059"/>
    </row>
    <row r="3235" spans="1:14" s="114" customFormat="1" ht="18.75" customHeight="1">
      <c r="A3235" s="392"/>
      <c r="B3235" s="393" t="s">
        <v>91</v>
      </c>
      <c r="C3235" s="1119" t="s">
        <v>77</v>
      </c>
      <c r="D3235" s="1115" t="s">
        <v>167</v>
      </c>
      <c r="E3235" s="1116"/>
      <c r="F3235" s="1115" t="s">
        <v>169</v>
      </c>
      <c r="G3235" s="1117"/>
      <c r="H3235" s="1118"/>
      <c r="I3235" s="977"/>
      <c r="J3235" s="978"/>
      <c r="K3235" s="978"/>
      <c r="L3235" s="978"/>
      <c r="M3235" s="979"/>
      <c r="N3235" s="1059"/>
    </row>
    <row r="3236" spans="1:14" s="114" customFormat="1" ht="18.75" customHeight="1" thickBot="1">
      <c r="A3236" s="392"/>
      <c r="B3236" s="400" t="s">
        <v>91</v>
      </c>
      <c r="C3236" s="1120" t="s">
        <v>79</v>
      </c>
      <c r="D3236" s="1121" t="s">
        <v>168</v>
      </c>
      <c r="E3236" s="1122"/>
      <c r="F3236" s="1121" t="s">
        <v>85</v>
      </c>
      <c r="G3236" s="1123"/>
      <c r="H3236" s="1124"/>
      <c r="I3236" s="1132" t="s">
        <v>118</v>
      </c>
      <c r="J3236" s="1133"/>
      <c r="K3236" s="1133"/>
      <c r="L3236" s="1133"/>
      <c r="M3236" s="1134"/>
      <c r="N3236" s="1059"/>
    </row>
    <row r="3237" spans="1:14" s="114" customFormat="1" ht="11.25" customHeight="1" thickBot="1">
      <c r="A3237" s="980"/>
      <c r="B3237" s="980"/>
      <c r="C3237" s="980"/>
      <c r="D3237" s="980"/>
      <c r="E3237" s="980"/>
      <c r="F3237" s="980"/>
      <c r="G3237" s="980"/>
      <c r="H3237" s="980"/>
      <c r="I3237" s="980"/>
      <c r="J3237" s="980"/>
      <c r="K3237" s="980"/>
      <c r="L3237" s="980"/>
      <c r="M3237" s="980"/>
      <c r="N3237" s="1059"/>
    </row>
    <row r="3238" spans="1:14" s="391" customFormat="1" ht="25.5" customHeight="1" thickBot="1">
      <c r="A3238" s="403">
        <f>A3199+1</f>
        <v>84</v>
      </c>
      <c r="B3238" s="1056" t="str">
        <f>B3199</f>
        <v>Department Of Sanskrit Education, Rajasthan</v>
      </c>
      <c r="C3238" s="1057"/>
      <c r="D3238" s="1057"/>
      <c r="E3238" s="1057"/>
      <c r="F3238" s="1057"/>
      <c r="G3238" s="1057"/>
      <c r="H3238" s="1057"/>
      <c r="I3238" s="1057"/>
      <c r="J3238" s="1057"/>
      <c r="K3238" s="1057"/>
      <c r="L3238" s="1057"/>
      <c r="M3238" s="1058"/>
      <c r="N3238" s="1059"/>
    </row>
    <row r="3239" spans="1:14" ht="60" customHeight="1">
      <c r="A3239" s="15"/>
      <c r="B3239" s="1060">
        <f>IF(I3243&gt;0,CONCATENATE(C3243,I3243),0)</f>
        <v>0</v>
      </c>
      <c r="C3239" s="1062"/>
      <c r="D3239" s="1064" t="str">
        <f>Master!$E$8</f>
        <v>Govt.Sr.Sec.Sch. Raimalwada</v>
      </c>
      <c r="E3239" s="1065"/>
      <c r="F3239" s="1065"/>
      <c r="G3239" s="1065"/>
      <c r="H3239" s="1065"/>
      <c r="I3239" s="1065"/>
      <c r="J3239" s="1065"/>
      <c r="K3239" s="1065"/>
      <c r="L3239" s="1065"/>
      <c r="M3239" s="1066"/>
      <c r="N3239" s="1059"/>
    </row>
    <row r="3240" spans="1:14" ht="35.25" customHeight="1" thickBot="1">
      <c r="A3240" s="15"/>
      <c r="B3240" s="1061"/>
      <c r="C3240" s="1063"/>
      <c r="D3240" s="1067" t="str">
        <f>Master!$E$11</f>
        <v>P.S.-Bapini (Jodhpur)</v>
      </c>
      <c r="E3240" s="1067"/>
      <c r="F3240" s="1067"/>
      <c r="G3240" s="1067"/>
      <c r="H3240" s="1067"/>
      <c r="I3240" s="1067"/>
      <c r="J3240" s="1067"/>
      <c r="K3240" s="1067"/>
      <c r="L3240" s="1067"/>
      <c r="M3240" s="1068"/>
      <c r="N3240" s="1059"/>
    </row>
    <row r="3241" spans="1:14" ht="31.5" customHeight="1">
      <c r="A3241" s="15"/>
      <c r="B3241" s="402"/>
      <c r="C3241" s="1069" t="s">
        <v>60</v>
      </c>
      <c r="D3241" s="1070"/>
      <c r="E3241" s="1070"/>
      <c r="F3241" s="1070"/>
      <c r="G3241" s="1070"/>
      <c r="H3241" s="1070"/>
      <c r="I3241" s="1071"/>
      <c r="J3241" s="1072" t="s">
        <v>88</v>
      </c>
      <c r="K3241" s="1072"/>
      <c r="L3241" s="1073">
        <f>Master!$E$14</f>
        <v>810000000</v>
      </c>
      <c r="M3241" s="1074"/>
      <c r="N3241" s="1059"/>
    </row>
    <row r="3242" spans="1:14" ht="18" customHeight="1" thickBot="1">
      <c r="A3242" s="15"/>
      <c r="B3242" s="188"/>
      <c r="C3242" s="1069"/>
      <c r="D3242" s="1070"/>
      <c r="E3242" s="1070"/>
      <c r="F3242" s="1070"/>
      <c r="G3242" s="1070"/>
      <c r="H3242" s="1070"/>
      <c r="I3242" s="1071"/>
      <c r="J3242" s="1075" t="s">
        <v>61</v>
      </c>
      <c r="K3242" s="1076"/>
      <c r="L3242" s="1079" t="str">
        <f>Master!$E$6</f>
        <v>2022-23</v>
      </c>
      <c r="M3242" s="1080"/>
      <c r="N3242" s="1059"/>
    </row>
    <row r="3243" spans="1:14" ht="20.25" customHeight="1" thickBot="1">
      <c r="A3243" s="15"/>
      <c r="B3243" s="188"/>
      <c r="C3243" s="1160" t="s">
        <v>119</v>
      </c>
      <c r="D3243" s="1161"/>
      <c r="E3243" s="1161"/>
      <c r="F3243" s="1161"/>
      <c r="G3243" s="1161"/>
      <c r="H3243" s="1161"/>
      <c r="I3243" s="1162">
        <f>VLOOKUP($A3238,'Result Entry'!$B$9:$F$108,5,0)</f>
        <v>0</v>
      </c>
      <c r="J3243" s="1077"/>
      <c r="K3243" s="1078"/>
      <c r="L3243" s="1081"/>
      <c r="M3243" s="1082"/>
      <c r="N3243" s="1059"/>
    </row>
    <row r="3244" spans="1:14" s="114" customFormat="1" ht="19.5" customHeight="1">
      <c r="A3244" s="392"/>
      <c r="B3244" s="393" t="s">
        <v>91</v>
      </c>
      <c r="C3244" s="1090" t="s">
        <v>21</v>
      </c>
      <c r="D3244" s="1091"/>
      <c r="E3244" s="1091"/>
      <c r="F3244" s="1092"/>
      <c r="G3244" s="1093" t="s">
        <v>1</v>
      </c>
      <c r="H3244" s="1094">
        <f>VLOOKUP($A3238,'Result Entry'!$B$9:$EQ$108,3,0)</f>
        <v>0</v>
      </c>
      <c r="I3244" s="1094"/>
      <c r="J3244" s="1094"/>
      <c r="K3244" s="1094"/>
      <c r="L3244" s="1094"/>
      <c r="M3244" s="1095"/>
      <c r="N3244" s="1059"/>
    </row>
    <row r="3245" spans="1:14" s="114" customFormat="1" ht="19.5" customHeight="1">
      <c r="A3245" s="392"/>
      <c r="B3245" s="393" t="s">
        <v>91</v>
      </c>
      <c r="C3245" s="1096" t="s">
        <v>23</v>
      </c>
      <c r="D3245" s="1097"/>
      <c r="E3245" s="1097"/>
      <c r="F3245" s="1098"/>
      <c r="G3245" s="1099" t="s">
        <v>1</v>
      </c>
      <c r="H3245" s="1100">
        <f>VLOOKUP($A3238,'Result Entry'!$B$9:$EQ$108,6,0)</f>
        <v>0</v>
      </c>
      <c r="I3245" s="1100"/>
      <c r="J3245" s="1100"/>
      <c r="K3245" s="1100"/>
      <c r="L3245" s="1100"/>
      <c r="M3245" s="1101"/>
      <c r="N3245" s="1059"/>
    </row>
    <row r="3246" spans="1:14" s="114" customFormat="1" ht="19.5" customHeight="1">
      <c r="A3246" s="392"/>
      <c r="B3246" s="393" t="s">
        <v>91</v>
      </c>
      <c r="C3246" s="1096" t="s">
        <v>24</v>
      </c>
      <c r="D3246" s="1097"/>
      <c r="E3246" s="1097"/>
      <c r="F3246" s="1098"/>
      <c r="G3246" s="1099" t="s">
        <v>1</v>
      </c>
      <c r="H3246" s="1100">
        <f>VLOOKUP($A3238,'Result Entry'!$B$9:$EQ$108,7,0)</f>
        <v>0</v>
      </c>
      <c r="I3246" s="1100"/>
      <c r="J3246" s="1100"/>
      <c r="K3246" s="1100"/>
      <c r="L3246" s="1100"/>
      <c r="M3246" s="1101"/>
      <c r="N3246" s="1059"/>
    </row>
    <row r="3247" spans="1:14" s="114" customFormat="1" ht="19.5" customHeight="1">
      <c r="A3247" s="392"/>
      <c r="B3247" s="393" t="s">
        <v>91</v>
      </c>
      <c r="C3247" s="1096" t="s">
        <v>62</v>
      </c>
      <c r="D3247" s="1097"/>
      <c r="E3247" s="1097"/>
      <c r="F3247" s="1098"/>
      <c r="G3247" s="1099" t="s">
        <v>1</v>
      </c>
      <c r="H3247" s="1100">
        <f>VLOOKUP($A3238,'Result Entry'!$B$9:$EQ$108,8,0)</f>
        <v>0</v>
      </c>
      <c r="I3247" s="1100"/>
      <c r="J3247" s="1100"/>
      <c r="K3247" s="1100"/>
      <c r="L3247" s="1100"/>
      <c r="M3247" s="1101"/>
      <c r="N3247" s="1059"/>
    </row>
    <row r="3248" spans="1:14" s="114" customFormat="1" ht="19.5" customHeight="1">
      <c r="A3248" s="392"/>
      <c r="B3248" s="393" t="s">
        <v>91</v>
      </c>
      <c r="C3248" s="1096" t="s">
        <v>63</v>
      </c>
      <c r="D3248" s="1097"/>
      <c r="E3248" s="1097"/>
      <c r="F3248" s="1098"/>
      <c r="G3248" s="1099" t="s">
        <v>1</v>
      </c>
      <c r="H3248" s="1102" t="str">
        <f>CONCATENATE('Result Entry'!$F$4,'Result Entry'!$I$4)</f>
        <v>2(A)</v>
      </c>
      <c r="I3248" s="1100"/>
      <c r="J3248" s="1100"/>
      <c r="K3248" s="1100"/>
      <c r="L3248" s="1100"/>
      <c r="M3248" s="1101"/>
      <c r="N3248" s="1059"/>
    </row>
    <row r="3249" spans="1:14" s="114" customFormat="1" ht="19.5" customHeight="1" thickBot="1">
      <c r="A3249" s="392"/>
      <c r="B3249" s="393" t="s">
        <v>91</v>
      </c>
      <c r="C3249" s="1103" t="s">
        <v>26</v>
      </c>
      <c r="D3249" s="1104"/>
      <c r="E3249" s="1104"/>
      <c r="F3249" s="1105"/>
      <c r="G3249" s="1106" t="s">
        <v>1</v>
      </c>
      <c r="H3249" s="1107">
        <f>VLOOKUP($A3238,'Result Entry'!$B$9:$EQ$108,9,0)</f>
        <v>0</v>
      </c>
      <c r="I3249" s="1107"/>
      <c r="J3249" s="1107"/>
      <c r="K3249" s="1107"/>
      <c r="L3249" s="1107"/>
      <c r="M3249" s="1108"/>
      <c r="N3249" s="1059"/>
    </row>
    <row r="3250" spans="1:14" s="114" customFormat="1" ht="37.5" customHeight="1">
      <c r="A3250" s="392"/>
      <c r="B3250" s="394" t="s">
        <v>91</v>
      </c>
      <c r="C3250" s="1005" t="s">
        <v>64</v>
      </c>
      <c r="D3250" s="1038"/>
      <c r="E3250" s="498" t="str">
        <f>'Result Entry'!$K$6</f>
        <v>First Test</v>
      </c>
      <c r="F3250" s="499" t="str">
        <f>'Result Entry'!$L$6</f>
        <v>Second Test</v>
      </c>
      <c r="G3250" s="499" t="str">
        <f>'Result Entry'!$M$6</f>
        <v>Third Test</v>
      </c>
      <c r="H3250" s="1083" t="s">
        <v>65</v>
      </c>
      <c r="I3250" s="1085" t="s">
        <v>183</v>
      </c>
      <c r="J3250" s="493" t="s">
        <v>32</v>
      </c>
      <c r="K3250" s="1039" t="s">
        <v>112</v>
      </c>
      <c r="L3250" s="1040"/>
      <c r="M3250" s="1084" t="s">
        <v>113</v>
      </c>
      <c r="N3250" s="1059"/>
    </row>
    <row r="3251" spans="1:14" s="114" customFormat="1" ht="22.5" customHeight="1" thickBot="1">
      <c r="A3251" s="392"/>
      <c r="B3251" s="394" t="s">
        <v>91</v>
      </c>
      <c r="C3251" s="1041" t="s">
        <v>66</v>
      </c>
      <c r="D3251" s="1042"/>
      <c r="E3251" s="504">
        <f>'Result Entry'!$K$7</f>
        <v>10</v>
      </c>
      <c r="F3251" s="505">
        <f>'Result Entry'!$L$7</f>
        <v>10</v>
      </c>
      <c r="G3251" s="545">
        <f>'Result Entry'!$M$7</f>
        <v>10</v>
      </c>
      <c r="H3251" s="506">
        <f>'Result Entry'!$R$7</f>
        <v>70</v>
      </c>
      <c r="I3251" s="507">
        <f>SUM(E3251:H3251)</f>
        <v>100</v>
      </c>
      <c r="J3251" s="508">
        <f>'Result Entry'!$V$7</f>
        <v>100</v>
      </c>
      <c r="K3251" s="1043">
        <f>I3251+J3251</f>
        <v>200</v>
      </c>
      <c r="L3251" s="1044"/>
      <c r="M3251" s="1086" t="s">
        <v>36</v>
      </c>
      <c r="N3251" s="1059"/>
    </row>
    <row r="3252" spans="1:14" s="114" customFormat="1" ht="22.5" customHeight="1">
      <c r="A3252" s="392"/>
      <c r="B3252" s="394" t="s">
        <v>91</v>
      </c>
      <c r="C3252" s="1045" t="str">
        <f>'Result Entry'!$K$3</f>
        <v>Hindi</v>
      </c>
      <c r="D3252" s="1046"/>
      <c r="E3252" s="500">
        <f>IF(OR(C3252="",$I3243="NSO"),"",VLOOKUP($A3238,'Result Entry'!$B$9:$EQ$108,10,0))</f>
        <v>0</v>
      </c>
      <c r="F3252" s="501">
        <f>IF(OR(C3252="",$I3243="NSO"),"",VLOOKUP($A3238,'Result Entry'!$B$9:$EQ$108,11,0))</f>
        <v>0</v>
      </c>
      <c r="G3252" s="544">
        <f>IF(OR(C3252="",$I3243="NSO"),"",VLOOKUP($A3238,'Result Entry'!$B$9:$EQ$108,12,0))</f>
        <v>0</v>
      </c>
      <c r="H3252" s="494">
        <f>IF(OR(C3252="",$I3243="NSO"),"",VLOOKUP($A3238,'Result Entry'!$B$9:$EQ$108,17,0))</f>
        <v>0</v>
      </c>
      <c r="I3252" s="395">
        <f t="shared" ref="I3252:I3256" si="249">SUM(E3252:H3252)</f>
        <v>0</v>
      </c>
      <c r="J3252" s="495">
        <f>IF(OR(C3252="",$I3243="NSO"),"",VLOOKUP($A3238,'Result Entry'!$B$9:$EQ$108,21,0))</f>
        <v>0</v>
      </c>
      <c r="K3252" s="1047">
        <f>SUM(I3252,J3252)</f>
        <v>0</v>
      </c>
      <c r="L3252" s="1048"/>
      <c r="M3252" s="396" t="str">
        <f>IF(OR(C3252="",$I3243="NSO"),"",VLOOKUP($A3238,'Result Entry'!$B$9:$EQ$108,24,0))</f>
        <v/>
      </c>
      <c r="N3252" s="1059"/>
    </row>
    <row r="3253" spans="1:14" s="114" customFormat="1" ht="22.5" customHeight="1">
      <c r="A3253" s="392"/>
      <c r="B3253" s="394" t="s">
        <v>91</v>
      </c>
      <c r="C3253" s="990" t="str">
        <f>'Result Entry'!$Z$3</f>
        <v>Mathematics</v>
      </c>
      <c r="D3253" s="1049"/>
      <c r="E3253" s="502">
        <f>IF(OR(C3253="",$I3243="NSO"),"",VLOOKUP($A3238,'Result Entry'!$B$9:$EQ$108,25,0))</f>
        <v>0</v>
      </c>
      <c r="F3253" s="503">
        <f>IF(OR(C3253="",$I3243="NSO"),"",VLOOKUP($A3238,'Result Entry'!$B$9:$EQ$108,26,0))</f>
        <v>0</v>
      </c>
      <c r="G3253" s="542">
        <f>IF(OR(C3253="",$I3243="NSO"),"",VLOOKUP($A3238,'Result Entry'!$B$9:$EQ$108,27,0))</f>
        <v>0</v>
      </c>
      <c r="H3253" s="494">
        <f>IF(OR(C3253="",$I3243="NSO"),"",VLOOKUP($A3238,'Result Entry'!$B$9:$EQ$108,32,0))</f>
        <v>0</v>
      </c>
      <c r="I3253" s="395">
        <f t="shared" si="249"/>
        <v>0</v>
      </c>
      <c r="J3253" s="495">
        <f>IF(OR(C3253="",$I3243="NSO"),"",VLOOKUP($A3238,'Result Entry'!$B$9:$EQ$108,36,0))</f>
        <v>0</v>
      </c>
      <c r="K3253" s="1050">
        <f t="shared" ref="K3253:K3258" si="250">SUM(I3253,J3253)</f>
        <v>0</v>
      </c>
      <c r="L3253" s="1051"/>
      <c r="M3253" s="396" t="str">
        <f>IF(OR(C3253="",$I3243="NSO"),"",VLOOKUP($A3238,'Result Entry'!$B$9:$EQ$108,39,0))</f>
        <v/>
      </c>
      <c r="N3253" s="1059"/>
    </row>
    <row r="3254" spans="1:14" s="114" customFormat="1" ht="22.5" customHeight="1" thickBot="1">
      <c r="A3254" s="392"/>
      <c r="B3254" s="394" t="s">
        <v>91</v>
      </c>
      <c r="C3254" s="1052" t="str">
        <f>'Result Entry'!$BD$3</f>
        <v>Env. Study</v>
      </c>
      <c r="D3254" s="1053"/>
      <c r="E3254" s="509">
        <f>IF(OR(C3254="",$I3243="NSO"),"",VLOOKUP($A3238,'Result Entry'!$B$9:$EQ$108,55,0))</f>
        <v>0</v>
      </c>
      <c r="F3254" s="510">
        <f>IF(OR(C3254="",$I3243="NSO"),"",VLOOKUP($A3238,'Result Entry'!$B$9:$EQ$108,56,0))</f>
        <v>0</v>
      </c>
      <c r="G3254" s="511">
        <f>IF(OR(C3254="",$I3243="NSO"),"",VLOOKUP($A3238,'Result Entry'!$B$9:$EQ$108,57,0))</f>
        <v>0</v>
      </c>
      <c r="H3254" s="512">
        <f>IF(OR(C3252="",$I3243="NSO"),"",VLOOKUP($A3238,'Result Entry'!$B$9:$EQ$108,62,0))</f>
        <v>0</v>
      </c>
      <c r="I3254" s="513">
        <f t="shared" si="249"/>
        <v>0</v>
      </c>
      <c r="J3254" s="514">
        <f>IF(OR(C3253="",$I3243="NSO"),"",VLOOKUP($A3238,'Result Entry'!$B$9:$EQ$108,66,0))</f>
        <v>0</v>
      </c>
      <c r="K3254" s="1054">
        <f t="shared" si="250"/>
        <v>0</v>
      </c>
      <c r="L3254" s="1055"/>
      <c r="M3254" s="515" t="str">
        <f>IF(OR(C3253="",$I3243="NSO"),"",VLOOKUP($A3238,'Result Entry'!$B$9:$EQ$108,69,0))</f>
        <v/>
      </c>
      <c r="N3254" s="1059"/>
    </row>
    <row r="3255" spans="1:14" s="114" customFormat="1" ht="22.5" customHeight="1">
      <c r="A3255" s="392"/>
      <c r="B3255" s="394" t="s">
        <v>91</v>
      </c>
      <c r="C3255" s="1016" t="s">
        <v>66</v>
      </c>
      <c r="D3255" s="1017"/>
      <c r="E3255" s="519">
        <f>'Result Entry'!$AO$7</f>
        <v>5</v>
      </c>
      <c r="F3255" s="520">
        <f>'Result Entry'!$AP$7</f>
        <v>5</v>
      </c>
      <c r="G3255" s="541">
        <f>'Result Entry'!$AQ$7</f>
        <v>5</v>
      </c>
      <c r="H3255" s="521">
        <f>'Result Entry'!$AV$7</f>
        <v>35</v>
      </c>
      <c r="I3255" s="522">
        <f t="shared" si="249"/>
        <v>50</v>
      </c>
      <c r="J3255" s="523">
        <f>'Result Entry'!$AZ$7</f>
        <v>50</v>
      </c>
      <c r="K3255" s="1018">
        <f t="shared" si="250"/>
        <v>100</v>
      </c>
      <c r="L3255" s="1019"/>
      <c r="M3255" s="1087" t="s">
        <v>36</v>
      </c>
      <c r="N3255" s="1059"/>
    </row>
    <row r="3256" spans="1:14" s="114" customFormat="1" ht="22.5" customHeight="1" thickBot="1">
      <c r="A3256" s="392"/>
      <c r="B3256" s="394" t="s">
        <v>91</v>
      </c>
      <c r="C3256" s="1012" t="str">
        <f>'Result Entry'!$AO$3</f>
        <v>English</v>
      </c>
      <c r="D3256" s="1013"/>
      <c r="E3256" s="517">
        <f>IF(OR(C3256="",$I3243="NSO"),"",VLOOKUP($A3238,'Result Entry'!$B$9:$EQ$108,40,0))</f>
        <v>0</v>
      </c>
      <c r="F3256" s="518">
        <f>IF(OR(C3256="",$I3243="NSO"),"",VLOOKUP($A3238,'Result Entry'!$B$9:$EQ$108,41,0))</f>
        <v>0</v>
      </c>
      <c r="G3256" s="546">
        <f>IF(OR(C3256="",$I3243="NSO"),"",VLOOKUP($A3238,'Result Entry'!$B$9:$EQ$108,42,0))</f>
        <v>0</v>
      </c>
      <c r="H3256" s="401">
        <f>IF(OR(C3256="",$I3243="NSO"),"",VLOOKUP($A3238,'Result Entry'!$B$9:$EQ$108,47,0))</f>
        <v>0</v>
      </c>
      <c r="I3256" s="496">
        <f t="shared" si="249"/>
        <v>0</v>
      </c>
      <c r="J3256" s="497">
        <f>IF(OR(C3256="",$I3243="NSO"),"",VLOOKUP($A3238,'Result Entry'!$B$9:$EQ$108,51,0))</f>
        <v>0</v>
      </c>
      <c r="K3256" s="1014">
        <f t="shared" si="250"/>
        <v>0</v>
      </c>
      <c r="L3256" s="1015"/>
      <c r="M3256" s="516" t="str">
        <f>IF(OR(C3256="",$I3243="NSO"),"",VLOOKUP($A3238,'Result Entry'!$B$9:$EQ$108,54,0))</f>
        <v/>
      </c>
      <c r="N3256" s="1059"/>
    </row>
    <row r="3257" spans="1:14" s="114" customFormat="1" ht="22.5" customHeight="1">
      <c r="A3257" s="392"/>
      <c r="B3257" s="394" t="s">
        <v>91</v>
      </c>
      <c r="C3257" s="1016" t="s">
        <v>66</v>
      </c>
      <c r="D3257" s="1017"/>
      <c r="E3257" s="519">
        <f>'Result Entry'!$BS$7</f>
        <v>10</v>
      </c>
      <c r="F3257" s="520">
        <f>'Result Entry'!$BT$7</f>
        <v>10</v>
      </c>
      <c r="G3257" s="541">
        <f>'Result Entry'!$BU$7</f>
        <v>10</v>
      </c>
      <c r="H3257" s="521">
        <f>'Result Entry'!$BZ$7</f>
        <v>70</v>
      </c>
      <c r="I3257" s="522">
        <f>SUM(E3257:H3257)</f>
        <v>100</v>
      </c>
      <c r="J3257" s="523">
        <f>'Result Entry'!$CD$7</f>
        <v>100</v>
      </c>
      <c r="K3257" s="1018">
        <f t="shared" si="250"/>
        <v>200</v>
      </c>
      <c r="L3257" s="1019"/>
      <c r="M3257" s="1087" t="s">
        <v>36</v>
      </c>
      <c r="N3257" s="1059"/>
    </row>
    <row r="3258" spans="1:14" s="114" customFormat="1" ht="22.5" customHeight="1" thickBot="1">
      <c r="A3258" s="392"/>
      <c r="B3258" s="394" t="s">
        <v>91</v>
      </c>
      <c r="C3258" s="1012" t="str">
        <f>'Result Entry'!$BS$3</f>
        <v>Sanskrit/Urdu</v>
      </c>
      <c r="D3258" s="1013"/>
      <c r="E3258" s="517">
        <f>IF(OR(C3258="",$I3243="NSO"),"",VLOOKUP($A3238,'Result Entry'!$B$9:$EQ$108,70,0))</f>
        <v>0</v>
      </c>
      <c r="F3258" s="518">
        <f>IF(OR(C3258="",$I3243="NSO"),"",VLOOKUP($A3238,'Result Entry'!$B$9:$EQ$108,71,0))</f>
        <v>0</v>
      </c>
      <c r="G3258" s="546">
        <f>IF(OR(C3258="",$I3243="NSO"),"",VLOOKUP($A3238,'Result Entry'!$B$9:$EQ$108,72,0))</f>
        <v>0</v>
      </c>
      <c r="H3258" s="401">
        <f>IF(OR(C3258="",$I3243="NSO"),"",VLOOKUP($A3238,'Result Entry'!$B$9:$EQ$108,77,0))</f>
        <v>0</v>
      </c>
      <c r="I3258" s="496">
        <f t="shared" ref="I3258" si="251">SUM(E3258:H3258)</f>
        <v>0</v>
      </c>
      <c r="J3258" s="497">
        <f>IF(OR(C3258="",$I3243="NSO"),"",VLOOKUP($A3238,'Result Entry'!$B$9:$EQ$108,81,0))</f>
        <v>0</v>
      </c>
      <c r="K3258" s="1014">
        <f t="shared" si="250"/>
        <v>0</v>
      </c>
      <c r="L3258" s="1015"/>
      <c r="M3258" s="516" t="str">
        <f>IF(OR(C3258="",$I3243="NSO"),"",VLOOKUP($A3238,'Result Entry'!$B$9:$EQ$108,84,0))</f>
        <v/>
      </c>
      <c r="N3258" s="1059"/>
    </row>
    <row r="3259" spans="1:14" s="114" customFormat="1" ht="14.25" customHeight="1" thickBot="1">
      <c r="A3259" s="392"/>
      <c r="B3259" s="394" t="s">
        <v>91</v>
      </c>
      <c r="C3259" s="1020"/>
      <c r="D3259" s="1021"/>
      <c r="E3259" s="1021"/>
      <c r="F3259" s="1021"/>
      <c r="G3259" s="1021"/>
      <c r="H3259" s="1021"/>
      <c r="I3259" s="1021"/>
      <c r="J3259" s="1021"/>
      <c r="K3259" s="1021"/>
      <c r="L3259" s="1021"/>
      <c r="M3259" s="1022"/>
      <c r="N3259" s="1059"/>
    </row>
    <row r="3260" spans="1:14" s="114" customFormat="1" ht="39" customHeight="1">
      <c r="A3260" s="392"/>
      <c r="B3260" s="394" t="s">
        <v>91</v>
      </c>
      <c r="C3260" s="1023" t="s">
        <v>114</v>
      </c>
      <c r="D3260" s="1024"/>
      <c r="E3260" s="1025"/>
      <c r="F3260" s="1029" t="s">
        <v>115</v>
      </c>
      <c r="G3260" s="1029"/>
      <c r="H3260" s="1030" t="s">
        <v>116</v>
      </c>
      <c r="I3260" s="1031"/>
      <c r="J3260" s="397" t="s">
        <v>51</v>
      </c>
      <c r="K3260" s="524" t="s">
        <v>117</v>
      </c>
      <c r="L3260" s="543" t="s">
        <v>49</v>
      </c>
      <c r="M3260" s="1089" t="s">
        <v>53</v>
      </c>
      <c r="N3260" s="1059"/>
    </row>
    <row r="3261" spans="1:14" s="114" customFormat="1" ht="18.75" customHeight="1" thickBot="1">
      <c r="A3261" s="392"/>
      <c r="B3261" s="394" t="s">
        <v>91</v>
      </c>
      <c r="C3261" s="1026"/>
      <c r="D3261" s="1027"/>
      <c r="E3261" s="1028"/>
      <c r="F3261" s="1109">
        <f>IF(OR($I3243="",$I3243="NSO"),"",VLOOKUP($A3238,'Result Entry'!$B$9:$EQ$108,120,0))</f>
        <v>900</v>
      </c>
      <c r="G3261" s="1110"/>
      <c r="H3261" s="1109">
        <f>IF(OR($I3243="",$I3243="NSO"),"",VLOOKUP($A3238,'Result Entry'!$B$9:$EQ$108,121,0))</f>
        <v>0</v>
      </c>
      <c r="I3261" s="1110"/>
      <c r="J3261" s="1111">
        <f>IF(OR($I3243="",$I3243="NSO"),"",VLOOKUP($A3238,'Result Entry'!$B$9:$EQ$108,122,0))</f>
        <v>0</v>
      </c>
      <c r="K3261" s="1112" t="str">
        <f>IF(OR($I3243="",$I3243="NSO"),"",VLOOKUP($A3238,'Result Entry'!$B$9:$EQ$108,123,0))</f>
        <v/>
      </c>
      <c r="L3261" s="1088" t="str">
        <f>IF(OR($I3243="",$I3243="NSO"),"",VLOOKUP($A3238,'Result Entry'!$B$9:$EQ$108,124,0))</f>
        <v/>
      </c>
      <c r="M3261" s="1113" t="str">
        <f>IF(OR($I3243="",$I3243="NSO"),"",VLOOKUP($A3238,'Result Entry'!$B$9:$EQ$108,126,0))</f>
        <v/>
      </c>
      <c r="N3261" s="1059"/>
    </row>
    <row r="3262" spans="1:14" s="114" customFormat="1" ht="18.75" customHeight="1" thickBot="1">
      <c r="A3262" s="392"/>
      <c r="B3262" s="393" t="s">
        <v>91</v>
      </c>
      <c r="C3262" s="1032"/>
      <c r="D3262" s="1033"/>
      <c r="E3262" s="1033"/>
      <c r="F3262" s="1033"/>
      <c r="G3262" s="1033"/>
      <c r="H3262" s="1034"/>
      <c r="I3262" s="1150" t="s">
        <v>71</v>
      </c>
      <c r="J3262" s="1151"/>
      <c r="K3262" s="1152">
        <f>IF(OR($I3243="",$I3243="NSO"),"",VLOOKUP($A3238,'Result Entry'!$B$9:$EQ$108,117,0))</f>
        <v>0</v>
      </c>
      <c r="L3262" s="1153" t="s">
        <v>90</v>
      </c>
      <c r="M3262" s="1154"/>
      <c r="N3262" s="1059"/>
    </row>
    <row r="3263" spans="1:14" s="114" customFormat="1" ht="18.75" customHeight="1" thickBot="1">
      <c r="A3263" s="392"/>
      <c r="B3263" s="393" t="s">
        <v>91</v>
      </c>
      <c r="C3263" s="1035" t="s">
        <v>70</v>
      </c>
      <c r="D3263" s="1036"/>
      <c r="E3263" s="1036"/>
      <c r="F3263" s="1036"/>
      <c r="G3263" s="1036"/>
      <c r="H3263" s="1037"/>
      <c r="I3263" s="1155" t="s">
        <v>72</v>
      </c>
      <c r="J3263" s="1156"/>
      <c r="K3263" s="1157">
        <f>IF(OR($I3243="",$I3243="NSO"),"",VLOOKUP($A3238,'Result Entry'!$B$9:$EQ$108,118,0))</f>
        <v>0</v>
      </c>
      <c r="L3263" s="1158" t="str">
        <f>IF(OR($I3243="",$I3243="NSO"),"",VLOOKUP($A3238,'Result Entry'!$B$9:$EQ$108,119,0))</f>
        <v/>
      </c>
      <c r="M3263" s="1159"/>
      <c r="N3263" s="1059"/>
    </row>
    <row r="3264" spans="1:14" s="114" customFormat="1" ht="18.75" customHeight="1" thickBot="1">
      <c r="A3264" s="392"/>
      <c r="B3264" s="393" t="s">
        <v>91</v>
      </c>
      <c r="C3264" s="981" t="s">
        <v>64</v>
      </c>
      <c r="D3264" s="982"/>
      <c r="E3264" s="983"/>
      <c r="F3264" s="984" t="s">
        <v>67</v>
      </c>
      <c r="G3264" s="985"/>
      <c r="H3264" s="398" t="s">
        <v>57</v>
      </c>
      <c r="I3264" s="986" t="s">
        <v>73</v>
      </c>
      <c r="J3264" s="987"/>
      <c r="K3264" s="988">
        <f>IF(OR($I3243="",$I3243="NSO"),"",VLOOKUP($A3238,'Result Entry'!$B$9:$EQ$108,127,0))</f>
        <v>0</v>
      </c>
      <c r="L3264" s="988"/>
      <c r="M3264" s="989"/>
      <c r="N3264" s="1059"/>
    </row>
    <row r="3265" spans="1:14" s="114" customFormat="1" ht="18.75" customHeight="1">
      <c r="A3265" s="392"/>
      <c r="B3265" s="393" t="s">
        <v>91</v>
      </c>
      <c r="C3265" s="1096" t="str">
        <f>'Result Entry'!$CH$3</f>
        <v>WORK EXP.</v>
      </c>
      <c r="D3265" s="1097"/>
      <c r="E3265" s="1125"/>
      <c r="F3265" s="1115" t="str">
        <f>IF(OR(C3265="",$I3243="NSO"),"",VLOOKUP($A3238,'Result Entry'!$B$9:$EQ$108,134,0))</f>
        <v>0/100</v>
      </c>
      <c r="G3265" s="1125"/>
      <c r="H3265" s="1126" t="str">
        <f>IF(OR(C3265="",$I3243="NSO"),"",VLOOKUP($A3238,'Result Entry'!$B$9:$EQ$108,92,0))</f>
        <v/>
      </c>
      <c r="I3265" s="991" t="s">
        <v>93</v>
      </c>
      <c r="J3265" s="992"/>
      <c r="K3265" s="993">
        <f>'Result Entry'!$U$2</f>
        <v>45070</v>
      </c>
      <c r="L3265" s="994"/>
      <c r="M3265" s="995"/>
      <c r="N3265" s="1059"/>
    </row>
    <row r="3266" spans="1:14" s="114" customFormat="1" ht="18.75" customHeight="1">
      <c r="A3266" s="392"/>
      <c r="B3266" s="393" t="s">
        <v>91</v>
      </c>
      <c r="C3266" s="1096" t="str">
        <f>'Result Entry'!$CP$3</f>
        <v>ART EDU.</v>
      </c>
      <c r="D3266" s="1097"/>
      <c r="E3266" s="1125"/>
      <c r="F3266" s="1115" t="str">
        <f>IF(OR(C3266="",$I3243="NSO"),"",VLOOKUP($A3238,'Result Entry'!$B$9:$EQ$108,138,0))</f>
        <v>0/100</v>
      </c>
      <c r="G3266" s="1125"/>
      <c r="H3266" s="1127" t="str">
        <f>IF(OR(C3266="",$I3243="NSO"),"",VLOOKUP($A3238,'Result Entry'!$B$9:$EQ$108,100,0))</f>
        <v/>
      </c>
      <c r="I3266" s="996"/>
      <c r="J3266" s="997"/>
      <c r="K3266" s="997"/>
      <c r="L3266" s="997"/>
      <c r="M3266" s="998"/>
      <c r="N3266" s="1059"/>
    </row>
    <row r="3267" spans="1:14" s="114" customFormat="1" ht="18.75" customHeight="1">
      <c r="A3267" s="392"/>
      <c r="B3267" s="393"/>
      <c r="C3267" s="1096" t="str">
        <f>'Result Entry'!$CX$3</f>
        <v>H&amp;P. EDU.</v>
      </c>
      <c r="D3267" s="1097"/>
      <c r="E3267" s="1125"/>
      <c r="F3267" s="1115" t="str">
        <f>IF(OR(C3267="",$I3243="NSO"),"",VLOOKUP($A3238,'Result Entry'!$B$9:$EQ$108,142,0))</f>
        <v>0/100</v>
      </c>
      <c r="G3267" s="1125"/>
      <c r="H3267" s="1127" t="str">
        <f>IF(OR(C3267="",$I3243="NSO"),"",VLOOKUP($A3238,'Result Entry'!$B$9:$EQ$108,108,0))</f>
        <v/>
      </c>
      <c r="I3267" s="999"/>
      <c r="J3267" s="1000"/>
      <c r="K3267" s="1000"/>
      <c r="L3267" s="1000"/>
      <c r="M3267" s="1001"/>
      <c r="N3267" s="1059"/>
    </row>
    <row r="3268" spans="1:14" s="114" customFormat="1" ht="23.25" customHeight="1" thickBot="1">
      <c r="A3268" s="392"/>
      <c r="B3268" s="393" t="s">
        <v>91</v>
      </c>
      <c r="C3268" s="1128">
        <f>'Result Entry'!$DF$3</f>
        <v>0</v>
      </c>
      <c r="D3268" s="1129"/>
      <c r="E3268" s="1130"/>
      <c r="F3268" s="1115" t="str">
        <f>IF(OR(C3268="",$I3243="NSO"),"",VLOOKUP($A3238,'Result Entry'!$B$9:$EQ$108,146,0))</f>
        <v>0/0</v>
      </c>
      <c r="G3268" s="1125"/>
      <c r="H3268" s="1131" t="str">
        <f>IF(OR(C3268="",$I3243="NSO"),"",VLOOKUP($A3238,'Result Entry'!$B$9:$EQ$108,116,0))</f>
        <v/>
      </c>
      <c r="I3268" s="1135" t="s">
        <v>86</v>
      </c>
      <c r="J3268" s="1136"/>
      <c r="K3268" s="1137"/>
      <c r="L3268" s="1138"/>
      <c r="M3268" s="1139"/>
      <c r="N3268" s="1059"/>
    </row>
    <row r="3269" spans="1:14" s="114" customFormat="1" ht="23.25" customHeight="1">
      <c r="A3269" s="392"/>
      <c r="B3269" s="393" t="s">
        <v>91</v>
      </c>
      <c r="C3269" s="1005" t="s">
        <v>74</v>
      </c>
      <c r="D3269" s="1006"/>
      <c r="E3269" s="1006"/>
      <c r="F3269" s="1006"/>
      <c r="G3269" s="1006"/>
      <c r="H3269" s="1007"/>
      <c r="I3269" s="1143" t="s">
        <v>184</v>
      </c>
      <c r="J3269" s="1144"/>
      <c r="K3269" s="1140"/>
      <c r="L3269" s="1141"/>
      <c r="M3269" s="1142"/>
      <c r="N3269" s="1059"/>
    </row>
    <row r="3270" spans="1:14" s="114" customFormat="1" ht="23.25" customHeight="1">
      <c r="A3270" s="392"/>
      <c r="B3270" s="393" t="s">
        <v>91</v>
      </c>
      <c r="C3270" s="399" t="s">
        <v>37</v>
      </c>
      <c r="D3270" s="1008" t="s">
        <v>80</v>
      </c>
      <c r="E3270" s="1009"/>
      <c r="F3270" s="1008" t="s">
        <v>81</v>
      </c>
      <c r="G3270" s="1010"/>
      <c r="H3270" s="1011"/>
      <c r="I3270" s="1145" t="s">
        <v>185</v>
      </c>
      <c r="J3270" s="1146"/>
      <c r="K3270" s="1002"/>
      <c r="L3270" s="1003"/>
      <c r="M3270" s="1004"/>
      <c r="N3270" s="1059"/>
    </row>
    <row r="3271" spans="1:14" s="114" customFormat="1" ht="18.75" customHeight="1">
      <c r="A3271" s="392"/>
      <c r="B3271" s="393" t="s">
        <v>91</v>
      </c>
      <c r="C3271" s="1114" t="s">
        <v>75</v>
      </c>
      <c r="D3271" s="1115" t="s">
        <v>164</v>
      </c>
      <c r="E3271" s="1116"/>
      <c r="F3271" s="1115" t="s">
        <v>82</v>
      </c>
      <c r="G3271" s="1117"/>
      <c r="H3271" s="1118"/>
      <c r="I3271" s="971" t="s">
        <v>87</v>
      </c>
      <c r="J3271" s="972"/>
      <c r="K3271" s="972"/>
      <c r="L3271" s="972"/>
      <c r="M3271" s="973"/>
      <c r="N3271" s="1059"/>
    </row>
    <row r="3272" spans="1:14" s="114" customFormat="1" ht="18.75" customHeight="1">
      <c r="A3272" s="392"/>
      <c r="B3272" s="393" t="s">
        <v>91</v>
      </c>
      <c r="C3272" s="1119" t="s">
        <v>76</v>
      </c>
      <c r="D3272" s="1115" t="s">
        <v>165</v>
      </c>
      <c r="E3272" s="1116"/>
      <c r="F3272" s="1115" t="s">
        <v>83</v>
      </c>
      <c r="G3272" s="1117"/>
      <c r="H3272" s="1118"/>
      <c r="I3272" s="974"/>
      <c r="J3272" s="975"/>
      <c r="K3272" s="975"/>
      <c r="L3272" s="975"/>
      <c r="M3272" s="976"/>
      <c r="N3272" s="1059"/>
    </row>
    <row r="3273" spans="1:14" s="114" customFormat="1" ht="18.75" customHeight="1">
      <c r="A3273" s="392"/>
      <c r="B3273" s="393" t="s">
        <v>91</v>
      </c>
      <c r="C3273" s="1119" t="s">
        <v>78</v>
      </c>
      <c r="D3273" s="1115" t="s">
        <v>166</v>
      </c>
      <c r="E3273" s="1116"/>
      <c r="F3273" s="1115" t="s">
        <v>84</v>
      </c>
      <c r="G3273" s="1117"/>
      <c r="H3273" s="1118"/>
      <c r="I3273" s="974"/>
      <c r="J3273" s="975"/>
      <c r="K3273" s="975"/>
      <c r="L3273" s="975"/>
      <c r="M3273" s="976"/>
      <c r="N3273" s="1059"/>
    </row>
    <row r="3274" spans="1:14" s="114" customFormat="1" ht="18.75" customHeight="1">
      <c r="A3274" s="392"/>
      <c r="B3274" s="393" t="s">
        <v>91</v>
      </c>
      <c r="C3274" s="1119" t="s">
        <v>77</v>
      </c>
      <c r="D3274" s="1115" t="s">
        <v>167</v>
      </c>
      <c r="E3274" s="1116"/>
      <c r="F3274" s="1115" t="s">
        <v>169</v>
      </c>
      <c r="G3274" s="1117"/>
      <c r="H3274" s="1118"/>
      <c r="I3274" s="977"/>
      <c r="J3274" s="978"/>
      <c r="K3274" s="978"/>
      <c r="L3274" s="978"/>
      <c r="M3274" s="979"/>
      <c r="N3274" s="1059"/>
    </row>
    <row r="3275" spans="1:14" s="114" customFormat="1" ht="18.75" customHeight="1" thickBot="1">
      <c r="A3275" s="392"/>
      <c r="B3275" s="400" t="s">
        <v>91</v>
      </c>
      <c r="C3275" s="1120" t="s">
        <v>79</v>
      </c>
      <c r="D3275" s="1121" t="s">
        <v>168</v>
      </c>
      <c r="E3275" s="1122"/>
      <c r="F3275" s="1121" t="s">
        <v>85</v>
      </c>
      <c r="G3275" s="1123"/>
      <c r="H3275" s="1124"/>
      <c r="I3275" s="1132" t="s">
        <v>118</v>
      </c>
      <c r="J3275" s="1133"/>
      <c r="K3275" s="1133"/>
      <c r="L3275" s="1133"/>
      <c r="M3275" s="1134"/>
      <c r="N3275" s="1059"/>
    </row>
    <row r="3276" spans="1:14" s="114" customFormat="1" ht="11.25" customHeight="1" thickBot="1">
      <c r="A3276" s="980"/>
      <c r="B3276" s="980"/>
      <c r="C3276" s="980"/>
      <c r="D3276" s="980"/>
      <c r="E3276" s="980"/>
      <c r="F3276" s="980"/>
      <c r="G3276" s="980"/>
      <c r="H3276" s="980"/>
      <c r="I3276" s="980"/>
      <c r="J3276" s="980"/>
      <c r="K3276" s="980"/>
      <c r="L3276" s="980"/>
      <c r="M3276" s="980"/>
      <c r="N3276" s="1059"/>
    </row>
    <row r="3277" spans="1:14" s="391" customFormat="1" ht="25.5" customHeight="1" thickBot="1">
      <c r="A3277" s="403">
        <f>A3238+1</f>
        <v>85</v>
      </c>
      <c r="B3277" s="1056" t="str">
        <f>B3238</f>
        <v>Department Of Sanskrit Education, Rajasthan</v>
      </c>
      <c r="C3277" s="1057"/>
      <c r="D3277" s="1057"/>
      <c r="E3277" s="1057"/>
      <c r="F3277" s="1057"/>
      <c r="G3277" s="1057"/>
      <c r="H3277" s="1057"/>
      <c r="I3277" s="1057"/>
      <c r="J3277" s="1057"/>
      <c r="K3277" s="1057"/>
      <c r="L3277" s="1057"/>
      <c r="M3277" s="1058"/>
      <c r="N3277" s="1059"/>
    </row>
    <row r="3278" spans="1:14" ht="60" customHeight="1">
      <c r="A3278" s="15"/>
      <c r="B3278" s="1060">
        <f>IF(I3282&gt;0,CONCATENATE(C3282,I3282),0)</f>
        <v>0</v>
      </c>
      <c r="C3278" s="1062"/>
      <c r="D3278" s="1064" t="str">
        <f>Master!$E$8</f>
        <v>Govt.Sr.Sec.Sch. Raimalwada</v>
      </c>
      <c r="E3278" s="1065"/>
      <c r="F3278" s="1065"/>
      <c r="G3278" s="1065"/>
      <c r="H3278" s="1065"/>
      <c r="I3278" s="1065"/>
      <c r="J3278" s="1065"/>
      <c r="K3278" s="1065"/>
      <c r="L3278" s="1065"/>
      <c r="M3278" s="1066"/>
      <c r="N3278" s="1059"/>
    </row>
    <row r="3279" spans="1:14" ht="35.25" customHeight="1" thickBot="1">
      <c r="A3279" s="15"/>
      <c r="B3279" s="1061"/>
      <c r="C3279" s="1063"/>
      <c r="D3279" s="1067" t="str">
        <f>Master!$E$11</f>
        <v>P.S.-Bapini (Jodhpur)</v>
      </c>
      <c r="E3279" s="1067"/>
      <c r="F3279" s="1067"/>
      <c r="G3279" s="1067"/>
      <c r="H3279" s="1067"/>
      <c r="I3279" s="1067"/>
      <c r="J3279" s="1067"/>
      <c r="K3279" s="1067"/>
      <c r="L3279" s="1067"/>
      <c r="M3279" s="1068"/>
      <c r="N3279" s="1059"/>
    </row>
    <row r="3280" spans="1:14" ht="31.5" customHeight="1">
      <c r="A3280" s="15"/>
      <c r="B3280" s="402"/>
      <c r="C3280" s="1069" t="s">
        <v>60</v>
      </c>
      <c r="D3280" s="1070"/>
      <c r="E3280" s="1070"/>
      <c r="F3280" s="1070"/>
      <c r="G3280" s="1070"/>
      <c r="H3280" s="1070"/>
      <c r="I3280" s="1071"/>
      <c r="J3280" s="1072" t="s">
        <v>88</v>
      </c>
      <c r="K3280" s="1072"/>
      <c r="L3280" s="1073">
        <f>Master!$E$14</f>
        <v>810000000</v>
      </c>
      <c r="M3280" s="1074"/>
      <c r="N3280" s="1059"/>
    </row>
    <row r="3281" spans="1:14" ht="18" customHeight="1" thickBot="1">
      <c r="A3281" s="15"/>
      <c r="B3281" s="188"/>
      <c r="C3281" s="1069"/>
      <c r="D3281" s="1070"/>
      <c r="E3281" s="1070"/>
      <c r="F3281" s="1070"/>
      <c r="G3281" s="1070"/>
      <c r="H3281" s="1070"/>
      <c r="I3281" s="1071"/>
      <c r="J3281" s="1075" t="s">
        <v>61</v>
      </c>
      <c r="K3281" s="1076"/>
      <c r="L3281" s="1079" t="str">
        <f>Master!$E$6</f>
        <v>2022-23</v>
      </c>
      <c r="M3281" s="1080"/>
      <c r="N3281" s="1059"/>
    </row>
    <row r="3282" spans="1:14" ht="20.25" customHeight="1" thickBot="1">
      <c r="A3282" s="15"/>
      <c r="B3282" s="188"/>
      <c r="C3282" s="1160" t="s">
        <v>119</v>
      </c>
      <c r="D3282" s="1161"/>
      <c r="E3282" s="1161"/>
      <c r="F3282" s="1161"/>
      <c r="G3282" s="1161"/>
      <c r="H3282" s="1161"/>
      <c r="I3282" s="1162">
        <f>VLOOKUP($A3277,'Result Entry'!$B$9:$F$108,5,0)</f>
        <v>0</v>
      </c>
      <c r="J3282" s="1077"/>
      <c r="K3282" s="1078"/>
      <c r="L3282" s="1081"/>
      <c r="M3282" s="1082"/>
      <c r="N3282" s="1059"/>
    </row>
    <row r="3283" spans="1:14" s="114" customFormat="1" ht="19.5" customHeight="1">
      <c r="A3283" s="392"/>
      <c r="B3283" s="393" t="s">
        <v>91</v>
      </c>
      <c r="C3283" s="1090" t="s">
        <v>21</v>
      </c>
      <c r="D3283" s="1091"/>
      <c r="E3283" s="1091"/>
      <c r="F3283" s="1092"/>
      <c r="G3283" s="1093" t="s">
        <v>1</v>
      </c>
      <c r="H3283" s="1094">
        <f>VLOOKUP($A3277,'Result Entry'!$B$9:$EQ$108,3,0)</f>
        <v>0</v>
      </c>
      <c r="I3283" s="1094"/>
      <c r="J3283" s="1094"/>
      <c r="K3283" s="1094"/>
      <c r="L3283" s="1094"/>
      <c r="M3283" s="1095"/>
      <c r="N3283" s="1059"/>
    </row>
    <row r="3284" spans="1:14" s="114" customFormat="1" ht="19.5" customHeight="1">
      <c r="A3284" s="392"/>
      <c r="B3284" s="393" t="s">
        <v>91</v>
      </c>
      <c r="C3284" s="1096" t="s">
        <v>23</v>
      </c>
      <c r="D3284" s="1097"/>
      <c r="E3284" s="1097"/>
      <c r="F3284" s="1098"/>
      <c r="G3284" s="1099" t="s">
        <v>1</v>
      </c>
      <c r="H3284" s="1100">
        <f>VLOOKUP($A3277,'Result Entry'!$B$9:$EQ$108,6,0)</f>
        <v>0</v>
      </c>
      <c r="I3284" s="1100"/>
      <c r="J3284" s="1100"/>
      <c r="K3284" s="1100"/>
      <c r="L3284" s="1100"/>
      <c r="M3284" s="1101"/>
      <c r="N3284" s="1059"/>
    </row>
    <row r="3285" spans="1:14" s="114" customFormat="1" ht="19.5" customHeight="1">
      <c r="A3285" s="392"/>
      <c r="B3285" s="393" t="s">
        <v>91</v>
      </c>
      <c r="C3285" s="1096" t="s">
        <v>24</v>
      </c>
      <c r="D3285" s="1097"/>
      <c r="E3285" s="1097"/>
      <c r="F3285" s="1098"/>
      <c r="G3285" s="1099" t="s">
        <v>1</v>
      </c>
      <c r="H3285" s="1100">
        <f>VLOOKUP($A3277,'Result Entry'!$B$9:$EQ$108,7,0)</f>
        <v>0</v>
      </c>
      <c r="I3285" s="1100"/>
      <c r="J3285" s="1100"/>
      <c r="K3285" s="1100"/>
      <c r="L3285" s="1100"/>
      <c r="M3285" s="1101"/>
      <c r="N3285" s="1059"/>
    </row>
    <row r="3286" spans="1:14" s="114" customFormat="1" ht="19.5" customHeight="1">
      <c r="A3286" s="392"/>
      <c r="B3286" s="393" t="s">
        <v>91</v>
      </c>
      <c r="C3286" s="1096" t="s">
        <v>62</v>
      </c>
      <c r="D3286" s="1097"/>
      <c r="E3286" s="1097"/>
      <c r="F3286" s="1098"/>
      <c r="G3286" s="1099" t="s">
        <v>1</v>
      </c>
      <c r="H3286" s="1100">
        <f>VLOOKUP($A3277,'Result Entry'!$B$9:$EQ$108,8,0)</f>
        <v>0</v>
      </c>
      <c r="I3286" s="1100"/>
      <c r="J3286" s="1100"/>
      <c r="K3286" s="1100"/>
      <c r="L3286" s="1100"/>
      <c r="M3286" s="1101"/>
      <c r="N3286" s="1059"/>
    </row>
    <row r="3287" spans="1:14" s="114" customFormat="1" ht="19.5" customHeight="1">
      <c r="A3287" s="392"/>
      <c r="B3287" s="393" t="s">
        <v>91</v>
      </c>
      <c r="C3287" s="1096" t="s">
        <v>63</v>
      </c>
      <c r="D3287" s="1097"/>
      <c r="E3287" s="1097"/>
      <c r="F3287" s="1098"/>
      <c r="G3287" s="1099" t="s">
        <v>1</v>
      </c>
      <c r="H3287" s="1102" t="str">
        <f>CONCATENATE('Result Entry'!$F$4,'Result Entry'!$I$4)</f>
        <v>2(A)</v>
      </c>
      <c r="I3287" s="1100"/>
      <c r="J3287" s="1100"/>
      <c r="K3287" s="1100"/>
      <c r="L3287" s="1100"/>
      <c r="M3287" s="1101"/>
      <c r="N3287" s="1059"/>
    </row>
    <row r="3288" spans="1:14" s="114" customFormat="1" ht="19.5" customHeight="1" thickBot="1">
      <c r="A3288" s="392"/>
      <c r="B3288" s="393" t="s">
        <v>91</v>
      </c>
      <c r="C3288" s="1103" t="s">
        <v>26</v>
      </c>
      <c r="D3288" s="1104"/>
      <c r="E3288" s="1104"/>
      <c r="F3288" s="1105"/>
      <c r="G3288" s="1106" t="s">
        <v>1</v>
      </c>
      <c r="H3288" s="1107">
        <f>VLOOKUP($A3277,'Result Entry'!$B$9:$EQ$108,9,0)</f>
        <v>0</v>
      </c>
      <c r="I3288" s="1107"/>
      <c r="J3288" s="1107"/>
      <c r="K3288" s="1107"/>
      <c r="L3288" s="1107"/>
      <c r="M3288" s="1108"/>
      <c r="N3288" s="1059"/>
    </row>
    <row r="3289" spans="1:14" s="114" customFormat="1" ht="37.5" customHeight="1">
      <c r="A3289" s="392"/>
      <c r="B3289" s="394" t="s">
        <v>91</v>
      </c>
      <c r="C3289" s="1005" t="s">
        <v>64</v>
      </c>
      <c r="D3289" s="1038"/>
      <c r="E3289" s="498" t="str">
        <f>'Result Entry'!$K$6</f>
        <v>First Test</v>
      </c>
      <c r="F3289" s="499" t="str">
        <f>'Result Entry'!$L$6</f>
        <v>Second Test</v>
      </c>
      <c r="G3289" s="499" t="str">
        <f>'Result Entry'!$M$6</f>
        <v>Third Test</v>
      </c>
      <c r="H3289" s="1083" t="s">
        <v>65</v>
      </c>
      <c r="I3289" s="1085" t="s">
        <v>183</v>
      </c>
      <c r="J3289" s="493" t="s">
        <v>32</v>
      </c>
      <c r="K3289" s="1039" t="s">
        <v>112</v>
      </c>
      <c r="L3289" s="1040"/>
      <c r="M3289" s="1084" t="s">
        <v>113</v>
      </c>
      <c r="N3289" s="1059"/>
    </row>
    <row r="3290" spans="1:14" s="114" customFormat="1" ht="22.5" customHeight="1" thickBot="1">
      <c r="A3290" s="392"/>
      <c r="B3290" s="394" t="s">
        <v>91</v>
      </c>
      <c r="C3290" s="1041" t="s">
        <v>66</v>
      </c>
      <c r="D3290" s="1042"/>
      <c r="E3290" s="504">
        <f>'Result Entry'!$K$7</f>
        <v>10</v>
      </c>
      <c r="F3290" s="505">
        <f>'Result Entry'!$L$7</f>
        <v>10</v>
      </c>
      <c r="G3290" s="545">
        <f>'Result Entry'!$M$7</f>
        <v>10</v>
      </c>
      <c r="H3290" s="506">
        <f>'Result Entry'!$R$7</f>
        <v>70</v>
      </c>
      <c r="I3290" s="507">
        <f>SUM(E3290:H3290)</f>
        <v>100</v>
      </c>
      <c r="J3290" s="508">
        <f>'Result Entry'!$V$7</f>
        <v>100</v>
      </c>
      <c r="K3290" s="1043">
        <f>I3290+J3290</f>
        <v>200</v>
      </c>
      <c r="L3290" s="1044"/>
      <c r="M3290" s="1086" t="s">
        <v>36</v>
      </c>
      <c r="N3290" s="1059"/>
    </row>
    <row r="3291" spans="1:14" s="114" customFormat="1" ht="22.5" customHeight="1">
      <c r="A3291" s="392"/>
      <c r="B3291" s="394" t="s">
        <v>91</v>
      </c>
      <c r="C3291" s="1045" t="str">
        <f>'Result Entry'!$K$3</f>
        <v>Hindi</v>
      </c>
      <c r="D3291" s="1046"/>
      <c r="E3291" s="500">
        <f>IF(OR(C3291="",$I3282="NSO"),"",VLOOKUP($A3277,'Result Entry'!$B$9:$EQ$108,10,0))</f>
        <v>0</v>
      </c>
      <c r="F3291" s="501">
        <f>IF(OR(C3291="",$I3282="NSO"),"",VLOOKUP($A3277,'Result Entry'!$B$9:$EQ$108,11,0))</f>
        <v>0</v>
      </c>
      <c r="G3291" s="544">
        <f>IF(OR(C3291="",$I3282="NSO"),"",VLOOKUP($A3277,'Result Entry'!$B$9:$EQ$108,12,0))</f>
        <v>0</v>
      </c>
      <c r="H3291" s="494">
        <f>IF(OR(C3291="",$I3282="NSO"),"",VLOOKUP($A3277,'Result Entry'!$B$9:$EQ$108,17,0))</f>
        <v>0</v>
      </c>
      <c r="I3291" s="395">
        <f t="shared" ref="I3291:I3295" si="252">SUM(E3291:H3291)</f>
        <v>0</v>
      </c>
      <c r="J3291" s="495">
        <f>IF(OR(C3291="",$I3282="NSO"),"",VLOOKUP($A3277,'Result Entry'!$B$9:$EQ$108,21,0))</f>
        <v>0</v>
      </c>
      <c r="K3291" s="1047">
        <f>SUM(I3291,J3291)</f>
        <v>0</v>
      </c>
      <c r="L3291" s="1048"/>
      <c r="M3291" s="396" t="str">
        <f>IF(OR(C3291="",$I3282="NSO"),"",VLOOKUP($A3277,'Result Entry'!$B$9:$EQ$108,24,0))</f>
        <v/>
      </c>
      <c r="N3291" s="1059"/>
    </row>
    <row r="3292" spans="1:14" s="114" customFormat="1" ht="22.5" customHeight="1">
      <c r="A3292" s="392"/>
      <c r="B3292" s="394" t="s">
        <v>91</v>
      </c>
      <c r="C3292" s="990" t="str">
        <f>'Result Entry'!$Z$3</f>
        <v>Mathematics</v>
      </c>
      <c r="D3292" s="1049"/>
      <c r="E3292" s="502">
        <f>IF(OR(C3292="",$I3282="NSO"),"",VLOOKUP($A3277,'Result Entry'!$B$9:$EQ$108,25,0))</f>
        <v>0</v>
      </c>
      <c r="F3292" s="503">
        <f>IF(OR(C3292="",$I3282="NSO"),"",VLOOKUP($A3277,'Result Entry'!$B$9:$EQ$108,26,0))</f>
        <v>0</v>
      </c>
      <c r="G3292" s="542">
        <f>IF(OR(C3292="",$I3282="NSO"),"",VLOOKUP($A3277,'Result Entry'!$B$9:$EQ$108,27,0))</f>
        <v>0</v>
      </c>
      <c r="H3292" s="494">
        <f>IF(OR(C3292="",$I3282="NSO"),"",VLOOKUP($A3277,'Result Entry'!$B$9:$EQ$108,32,0))</f>
        <v>0</v>
      </c>
      <c r="I3292" s="395">
        <f t="shared" si="252"/>
        <v>0</v>
      </c>
      <c r="J3292" s="495">
        <f>IF(OR(C3292="",$I3282="NSO"),"",VLOOKUP($A3277,'Result Entry'!$B$9:$EQ$108,36,0))</f>
        <v>0</v>
      </c>
      <c r="K3292" s="1050">
        <f t="shared" ref="K3292:K3297" si="253">SUM(I3292,J3292)</f>
        <v>0</v>
      </c>
      <c r="L3292" s="1051"/>
      <c r="M3292" s="396" t="str">
        <f>IF(OR(C3292="",$I3282="NSO"),"",VLOOKUP($A3277,'Result Entry'!$B$9:$EQ$108,39,0))</f>
        <v/>
      </c>
      <c r="N3292" s="1059"/>
    </row>
    <row r="3293" spans="1:14" s="114" customFormat="1" ht="22.5" customHeight="1" thickBot="1">
      <c r="A3293" s="392"/>
      <c r="B3293" s="394" t="s">
        <v>91</v>
      </c>
      <c r="C3293" s="1052" t="str">
        <f>'Result Entry'!$BD$3</f>
        <v>Env. Study</v>
      </c>
      <c r="D3293" s="1053"/>
      <c r="E3293" s="509">
        <f>IF(OR(C3293="",$I3282="NSO"),"",VLOOKUP($A3277,'Result Entry'!$B$9:$EQ$108,55,0))</f>
        <v>0</v>
      </c>
      <c r="F3293" s="510">
        <f>IF(OR(C3293="",$I3282="NSO"),"",VLOOKUP($A3277,'Result Entry'!$B$9:$EQ$108,56,0))</f>
        <v>0</v>
      </c>
      <c r="G3293" s="511">
        <f>IF(OR(C3293="",$I3282="NSO"),"",VLOOKUP($A3277,'Result Entry'!$B$9:$EQ$108,57,0))</f>
        <v>0</v>
      </c>
      <c r="H3293" s="512">
        <f>IF(OR(C3291="",$I3282="NSO"),"",VLOOKUP($A3277,'Result Entry'!$B$9:$EQ$108,62,0))</f>
        <v>0</v>
      </c>
      <c r="I3293" s="513">
        <f t="shared" si="252"/>
        <v>0</v>
      </c>
      <c r="J3293" s="514">
        <f>IF(OR(C3292="",$I3282="NSO"),"",VLOOKUP($A3277,'Result Entry'!$B$9:$EQ$108,66,0))</f>
        <v>0</v>
      </c>
      <c r="K3293" s="1054">
        <f t="shared" si="253"/>
        <v>0</v>
      </c>
      <c r="L3293" s="1055"/>
      <c r="M3293" s="515" t="str">
        <f>IF(OR(C3292="",$I3282="NSO"),"",VLOOKUP($A3277,'Result Entry'!$B$9:$EQ$108,69,0))</f>
        <v/>
      </c>
      <c r="N3293" s="1059"/>
    </row>
    <row r="3294" spans="1:14" s="114" customFormat="1" ht="22.5" customHeight="1">
      <c r="A3294" s="392"/>
      <c r="B3294" s="394" t="s">
        <v>91</v>
      </c>
      <c r="C3294" s="1016" t="s">
        <v>66</v>
      </c>
      <c r="D3294" s="1017"/>
      <c r="E3294" s="519">
        <f>'Result Entry'!$AO$7</f>
        <v>5</v>
      </c>
      <c r="F3294" s="520">
        <f>'Result Entry'!$AP$7</f>
        <v>5</v>
      </c>
      <c r="G3294" s="541">
        <f>'Result Entry'!$AQ$7</f>
        <v>5</v>
      </c>
      <c r="H3294" s="521">
        <f>'Result Entry'!$AV$7</f>
        <v>35</v>
      </c>
      <c r="I3294" s="522">
        <f t="shared" si="252"/>
        <v>50</v>
      </c>
      <c r="J3294" s="523">
        <f>'Result Entry'!$AZ$7</f>
        <v>50</v>
      </c>
      <c r="K3294" s="1018">
        <f t="shared" si="253"/>
        <v>100</v>
      </c>
      <c r="L3294" s="1019"/>
      <c r="M3294" s="1087" t="s">
        <v>36</v>
      </c>
      <c r="N3294" s="1059"/>
    </row>
    <row r="3295" spans="1:14" s="114" customFormat="1" ht="22.5" customHeight="1" thickBot="1">
      <c r="A3295" s="392"/>
      <c r="B3295" s="394" t="s">
        <v>91</v>
      </c>
      <c r="C3295" s="1012" t="str">
        <f>'Result Entry'!$AO$3</f>
        <v>English</v>
      </c>
      <c r="D3295" s="1013"/>
      <c r="E3295" s="517">
        <f>IF(OR(C3295="",$I3282="NSO"),"",VLOOKUP($A3277,'Result Entry'!$B$9:$EQ$108,40,0))</f>
        <v>0</v>
      </c>
      <c r="F3295" s="518">
        <f>IF(OR(C3295="",$I3282="NSO"),"",VLOOKUP($A3277,'Result Entry'!$B$9:$EQ$108,41,0))</f>
        <v>0</v>
      </c>
      <c r="G3295" s="546">
        <f>IF(OR(C3295="",$I3282="NSO"),"",VLOOKUP($A3277,'Result Entry'!$B$9:$EQ$108,42,0))</f>
        <v>0</v>
      </c>
      <c r="H3295" s="401">
        <f>IF(OR(C3295="",$I3282="NSO"),"",VLOOKUP($A3277,'Result Entry'!$B$9:$EQ$108,47,0))</f>
        <v>0</v>
      </c>
      <c r="I3295" s="496">
        <f t="shared" si="252"/>
        <v>0</v>
      </c>
      <c r="J3295" s="497">
        <f>IF(OR(C3295="",$I3282="NSO"),"",VLOOKUP($A3277,'Result Entry'!$B$9:$EQ$108,51,0))</f>
        <v>0</v>
      </c>
      <c r="K3295" s="1014">
        <f t="shared" si="253"/>
        <v>0</v>
      </c>
      <c r="L3295" s="1015"/>
      <c r="M3295" s="516" t="str">
        <f>IF(OR(C3295="",$I3282="NSO"),"",VLOOKUP($A3277,'Result Entry'!$B$9:$EQ$108,54,0))</f>
        <v/>
      </c>
      <c r="N3295" s="1059"/>
    </row>
    <row r="3296" spans="1:14" s="114" customFormat="1" ht="22.5" customHeight="1">
      <c r="A3296" s="392"/>
      <c r="B3296" s="394" t="s">
        <v>91</v>
      </c>
      <c r="C3296" s="1016" t="s">
        <v>66</v>
      </c>
      <c r="D3296" s="1017"/>
      <c r="E3296" s="519">
        <f>'Result Entry'!$BS$7</f>
        <v>10</v>
      </c>
      <c r="F3296" s="520">
        <f>'Result Entry'!$BT$7</f>
        <v>10</v>
      </c>
      <c r="G3296" s="541">
        <f>'Result Entry'!$BU$7</f>
        <v>10</v>
      </c>
      <c r="H3296" s="521">
        <f>'Result Entry'!$BZ$7</f>
        <v>70</v>
      </c>
      <c r="I3296" s="522">
        <f>SUM(E3296:H3296)</f>
        <v>100</v>
      </c>
      <c r="J3296" s="523">
        <f>'Result Entry'!$CD$7</f>
        <v>100</v>
      </c>
      <c r="K3296" s="1018">
        <f t="shared" si="253"/>
        <v>200</v>
      </c>
      <c r="L3296" s="1019"/>
      <c r="M3296" s="1087" t="s">
        <v>36</v>
      </c>
      <c r="N3296" s="1059"/>
    </row>
    <row r="3297" spans="1:14" s="114" customFormat="1" ht="22.5" customHeight="1" thickBot="1">
      <c r="A3297" s="392"/>
      <c r="B3297" s="394" t="s">
        <v>91</v>
      </c>
      <c r="C3297" s="1012" t="str">
        <f>'Result Entry'!$BS$3</f>
        <v>Sanskrit/Urdu</v>
      </c>
      <c r="D3297" s="1013"/>
      <c r="E3297" s="517">
        <f>IF(OR(C3297="",$I3282="NSO"),"",VLOOKUP($A3277,'Result Entry'!$B$9:$EQ$108,70,0))</f>
        <v>0</v>
      </c>
      <c r="F3297" s="518">
        <f>IF(OR(C3297="",$I3282="NSO"),"",VLOOKUP($A3277,'Result Entry'!$B$9:$EQ$108,71,0))</f>
        <v>0</v>
      </c>
      <c r="G3297" s="546">
        <f>IF(OR(C3297="",$I3282="NSO"),"",VLOOKUP($A3277,'Result Entry'!$B$9:$EQ$108,72,0))</f>
        <v>0</v>
      </c>
      <c r="H3297" s="401">
        <f>IF(OR(C3297="",$I3282="NSO"),"",VLOOKUP($A3277,'Result Entry'!$B$9:$EQ$108,77,0))</f>
        <v>0</v>
      </c>
      <c r="I3297" s="496">
        <f t="shared" ref="I3297" si="254">SUM(E3297:H3297)</f>
        <v>0</v>
      </c>
      <c r="J3297" s="497">
        <f>IF(OR(C3297="",$I3282="NSO"),"",VLOOKUP($A3277,'Result Entry'!$B$9:$EQ$108,81,0))</f>
        <v>0</v>
      </c>
      <c r="K3297" s="1014">
        <f t="shared" si="253"/>
        <v>0</v>
      </c>
      <c r="L3297" s="1015"/>
      <c r="M3297" s="516" t="str">
        <f>IF(OR(C3297="",$I3282="NSO"),"",VLOOKUP($A3277,'Result Entry'!$B$9:$EQ$108,84,0))</f>
        <v/>
      </c>
      <c r="N3297" s="1059"/>
    </row>
    <row r="3298" spans="1:14" s="114" customFormat="1" ht="14.25" customHeight="1" thickBot="1">
      <c r="A3298" s="392"/>
      <c r="B3298" s="394" t="s">
        <v>91</v>
      </c>
      <c r="C3298" s="1020"/>
      <c r="D3298" s="1021"/>
      <c r="E3298" s="1021"/>
      <c r="F3298" s="1021"/>
      <c r="G3298" s="1021"/>
      <c r="H3298" s="1021"/>
      <c r="I3298" s="1021"/>
      <c r="J3298" s="1021"/>
      <c r="K3298" s="1021"/>
      <c r="L3298" s="1021"/>
      <c r="M3298" s="1022"/>
      <c r="N3298" s="1059"/>
    </row>
    <row r="3299" spans="1:14" s="114" customFormat="1" ht="39" customHeight="1">
      <c r="A3299" s="392"/>
      <c r="B3299" s="394" t="s">
        <v>91</v>
      </c>
      <c r="C3299" s="1023" t="s">
        <v>114</v>
      </c>
      <c r="D3299" s="1024"/>
      <c r="E3299" s="1025"/>
      <c r="F3299" s="1029" t="s">
        <v>115</v>
      </c>
      <c r="G3299" s="1029"/>
      <c r="H3299" s="1030" t="s">
        <v>116</v>
      </c>
      <c r="I3299" s="1031"/>
      <c r="J3299" s="397" t="s">
        <v>51</v>
      </c>
      <c r="K3299" s="524" t="s">
        <v>117</v>
      </c>
      <c r="L3299" s="543" t="s">
        <v>49</v>
      </c>
      <c r="M3299" s="1089" t="s">
        <v>53</v>
      </c>
      <c r="N3299" s="1059"/>
    </row>
    <row r="3300" spans="1:14" s="114" customFormat="1" ht="18.75" customHeight="1" thickBot="1">
      <c r="A3300" s="392"/>
      <c r="B3300" s="394" t="s">
        <v>91</v>
      </c>
      <c r="C3300" s="1026"/>
      <c r="D3300" s="1027"/>
      <c r="E3300" s="1028"/>
      <c r="F3300" s="1109">
        <f>IF(OR($I3282="",$I3282="NSO"),"",VLOOKUP($A3277,'Result Entry'!$B$9:$EQ$108,120,0))</f>
        <v>900</v>
      </c>
      <c r="G3300" s="1110"/>
      <c r="H3300" s="1109">
        <f>IF(OR($I3282="",$I3282="NSO"),"",VLOOKUP($A3277,'Result Entry'!$B$9:$EQ$108,121,0))</f>
        <v>0</v>
      </c>
      <c r="I3300" s="1110"/>
      <c r="J3300" s="1111">
        <f>IF(OR($I3282="",$I3282="NSO"),"",VLOOKUP($A3277,'Result Entry'!$B$9:$EQ$108,122,0))</f>
        <v>0</v>
      </c>
      <c r="K3300" s="1112" t="str">
        <f>IF(OR($I3282="",$I3282="NSO"),"",VLOOKUP($A3277,'Result Entry'!$B$9:$EQ$108,123,0))</f>
        <v/>
      </c>
      <c r="L3300" s="1088" t="str">
        <f>IF(OR($I3282="",$I3282="NSO"),"",VLOOKUP($A3277,'Result Entry'!$B$9:$EQ$108,124,0))</f>
        <v/>
      </c>
      <c r="M3300" s="1113" t="str">
        <f>IF(OR($I3282="",$I3282="NSO"),"",VLOOKUP($A3277,'Result Entry'!$B$9:$EQ$108,126,0))</f>
        <v/>
      </c>
      <c r="N3300" s="1059"/>
    </row>
    <row r="3301" spans="1:14" s="114" customFormat="1" ht="18.75" customHeight="1" thickBot="1">
      <c r="A3301" s="392"/>
      <c r="B3301" s="393" t="s">
        <v>91</v>
      </c>
      <c r="C3301" s="1032"/>
      <c r="D3301" s="1033"/>
      <c r="E3301" s="1033"/>
      <c r="F3301" s="1033"/>
      <c r="G3301" s="1033"/>
      <c r="H3301" s="1034"/>
      <c r="I3301" s="1150" t="s">
        <v>71</v>
      </c>
      <c r="J3301" s="1151"/>
      <c r="K3301" s="1152">
        <f>IF(OR($I3282="",$I3282="NSO"),"",VLOOKUP($A3277,'Result Entry'!$B$9:$EQ$108,117,0))</f>
        <v>0</v>
      </c>
      <c r="L3301" s="1153" t="s">
        <v>90</v>
      </c>
      <c r="M3301" s="1154"/>
      <c r="N3301" s="1059"/>
    </row>
    <row r="3302" spans="1:14" s="114" customFormat="1" ht="18.75" customHeight="1" thickBot="1">
      <c r="A3302" s="392"/>
      <c r="B3302" s="393" t="s">
        <v>91</v>
      </c>
      <c r="C3302" s="1035" t="s">
        <v>70</v>
      </c>
      <c r="D3302" s="1036"/>
      <c r="E3302" s="1036"/>
      <c r="F3302" s="1036"/>
      <c r="G3302" s="1036"/>
      <c r="H3302" s="1037"/>
      <c r="I3302" s="1155" t="s">
        <v>72</v>
      </c>
      <c r="J3302" s="1156"/>
      <c r="K3302" s="1157">
        <f>IF(OR($I3282="",$I3282="NSO"),"",VLOOKUP($A3277,'Result Entry'!$B$9:$EQ$108,118,0))</f>
        <v>0</v>
      </c>
      <c r="L3302" s="1158" t="str">
        <f>IF(OR($I3282="",$I3282="NSO"),"",VLOOKUP($A3277,'Result Entry'!$B$9:$EQ$108,119,0))</f>
        <v/>
      </c>
      <c r="M3302" s="1159"/>
      <c r="N3302" s="1059"/>
    </row>
    <row r="3303" spans="1:14" s="114" customFormat="1" ht="18.75" customHeight="1" thickBot="1">
      <c r="A3303" s="392"/>
      <c r="B3303" s="393" t="s">
        <v>91</v>
      </c>
      <c r="C3303" s="981" t="s">
        <v>64</v>
      </c>
      <c r="D3303" s="982"/>
      <c r="E3303" s="983"/>
      <c r="F3303" s="984" t="s">
        <v>67</v>
      </c>
      <c r="G3303" s="985"/>
      <c r="H3303" s="398" t="s">
        <v>57</v>
      </c>
      <c r="I3303" s="986" t="s">
        <v>73</v>
      </c>
      <c r="J3303" s="987"/>
      <c r="K3303" s="988">
        <f>IF(OR($I3282="",$I3282="NSO"),"",VLOOKUP($A3277,'Result Entry'!$B$9:$EQ$108,127,0))</f>
        <v>0</v>
      </c>
      <c r="L3303" s="988"/>
      <c r="M3303" s="989"/>
      <c r="N3303" s="1059"/>
    </row>
    <row r="3304" spans="1:14" s="114" customFormat="1" ht="18.75" customHeight="1">
      <c r="A3304" s="392"/>
      <c r="B3304" s="393" t="s">
        <v>91</v>
      </c>
      <c r="C3304" s="1096" t="str">
        <f>'Result Entry'!$CH$3</f>
        <v>WORK EXP.</v>
      </c>
      <c r="D3304" s="1097"/>
      <c r="E3304" s="1125"/>
      <c r="F3304" s="1115" t="str">
        <f>IF(OR(C3304="",$I3282="NSO"),"",VLOOKUP($A3277,'Result Entry'!$B$9:$EQ$108,134,0))</f>
        <v>0/100</v>
      </c>
      <c r="G3304" s="1125"/>
      <c r="H3304" s="1126" t="str">
        <f>IF(OR(C3304="",$I3282="NSO"),"",VLOOKUP($A3277,'Result Entry'!$B$9:$EQ$108,92,0))</f>
        <v/>
      </c>
      <c r="I3304" s="991" t="s">
        <v>93</v>
      </c>
      <c r="J3304" s="992"/>
      <c r="K3304" s="993">
        <f>'Result Entry'!$U$2</f>
        <v>45070</v>
      </c>
      <c r="L3304" s="994"/>
      <c r="M3304" s="995"/>
      <c r="N3304" s="1059"/>
    </row>
    <row r="3305" spans="1:14" s="114" customFormat="1" ht="18.75" customHeight="1">
      <c r="A3305" s="392"/>
      <c r="B3305" s="393" t="s">
        <v>91</v>
      </c>
      <c r="C3305" s="1096" t="str">
        <f>'Result Entry'!$CP$3</f>
        <v>ART EDU.</v>
      </c>
      <c r="D3305" s="1097"/>
      <c r="E3305" s="1125"/>
      <c r="F3305" s="1115" t="str">
        <f>IF(OR(C3305="",$I3282="NSO"),"",VLOOKUP($A3277,'Result Entry'!$B$9:$EQ$108,138,0))</f>
        <v>0/100</v>
      </c>
      <c r="G3305" s="1125"/>
      <c r="H3305" s="1127" t="str">
        <f>IF(OR(C3305="",$I3282="NSO"),"",VLOOKUP($A3277,'Result Entry'!$B$9:$EQ$108,100,0))</f>
        <v/>
      </c>
      <c r="I3305" s="996"/>
      <c r="J3305" s="997"/>
      <c r="K3305" s="997"/>
      <c r="L3305" s="997"/>
      <c r="M3305" s="998"/>
      <c r="N3305" s="1059"/>
    </row>
    <row r="3306" spans="1:14" s="114" customFormat="1" ht="18.75" customHeight="1">
      <c r="A3306" s="392"/>
      <c r="B3306" s="393"/>
      <c r="C3306" s="1096" t="str">
        <f>'Result Entry'!$CX$3</f>
        <v>H&amp;P. EDU.</v>
      </c>
      <c r="D3306" s="1097"/>
      <c r="E3306" s="1125"/>
      <c r="F3306" s="1115" t="str">
        <f>IF(OR(C3306="",$I3282="NSO"),"",VLOOKUP($A3277,'Result Entry'!$B$9:$EQ$108,142,0))</f>
        <v>0/100</v>
      </c>
      <c r="G3306" s="1125"/>
      <c r="H3306" s="1127" t="str">
        <f>IF(OR(C3306="",$I3282="NSO"),"",VLOOKUP($A3277,'Result Entry'!$B$9:$EQ$108,108,0))</f>
        <v/>
      </c>
      <c r="I3306" s="999"/>
      <c r="J3306" s="1000"/>
      <c r="K3306" s="1000"/>
      <c r="L3306" s="1000"/>
      <c r="M3306" s="1001"/>
      <c r="N3306" s="1059"/>
    </row>
    <row r="3307" spans="1:14" s="114" customFormat="1" ht="23.25" customHeight="1" thickBot="1">
      <c r="A3307" s="392"/>
      <c r="B3307" s="393" t="s">
        <v>91</v>
      </c>
      <c r="C3307" s="1128">
        <f>'Result Entry'!$DF$3</f>
        <v>0</v>
      </c>
      <c r="D3307" s="1129"/>
      <c r="E3307" s="1130"/>
      <c r="F3307" s="1115" t="str">
        <f>IF(OR(C3307="",$I3282="NSO"),"",VLOOKUP($A3277,'Result Entry'!$B$9:$EQ$108,146,0))</f>
        <v>0/0</v>
      </c>
      <c r="G3307" s="1125"/>
      <c r="H3307" s="1131" t="str">
        <f>IF(OR(C3307="",$I3282="NSO"),"",VLOOKUP($A3277,'Result Entry'!$B$9:$EQ$108,116,0))</f>
        <v/>
      </c>
      <c r="I3307" s="1135" t="s">
        <v>86</v>
      </c>
      <c r="J3307" s="1136"/>
      <c r="K3307" s="1137"/>
      <c r="L3307" s="1138"/>
      <c r="M3307" s="1139"/>
      <c r="N3307" s="1059"/>
    </row>
    <row r="3308" spans="1:14" s="114" customFormat="1" ht="23.25" customHeight="1">
      <c r="A3308" s="392"/>
      <c r="B3308" s="393" t="s">
        <v>91</v>
      </c>
      <c r="C3308" s="1005" t="s">
        <v>74</v>
      </c>
      <c r="D3308" s="1006"/>
      <c r="E3308" s="1006"/>
      <c r="F3308" s="1006"/>
      <c r="G3308" s="1006"/>
      <c r="H3308" s="1007"/>
      <c r="I3308" s="1143" t="s">
        <v>184</v>
      </c>
      <c r="J3308" s="1144"/>
      <c r="K3308" s="1140"/>
      <c r="L3308" s="1141"/>
      <c r="M3308" s="1142"/>
      <c r="N3308" s="1059"/>
    </row>
    <row r="3309" spans="1:14" s="114" customFormat="1" ht="23.25" customHeight="1">
      <c r="A3309" s="392"/>
      <c r="B3309" s="393" t="s">
        <v>91</v>
      </c>
      <c r="C3309" s="399" t="s">
        <v>37</v>
      </c>
      <c r="D3309" s="1008" t="s">
        <v>80</v>
      </c>
      <c r="E3309" s="1009"/>
      <c r="F3309" s="1008" t="s">
        <v>81</v>
      </c>
      <c r="G3309" s="1010"/>
      <c r="H3309" s="1011"/>
      <c r="I3309" s="1145" t="s">
        <v>185</v>
      </c>
      <c r="J3309" s="1146"/>
      <c r="K3309" s="1002"/>
      <c r="L3309" s="1003"/>
      <c r="M3309" s="1004"/>
      <c r="N3309" s="1059"/>
    </row>
    <row r="3310" spans="1:14" s="114" customFormat="1" ht="18.75" customHeight="1">
      <c r="A3310" s="392"/>
      <c r="B3310" s="393" t="s">
        <v>91</v>
      </c>
      <c r="C3310" s="1114" t="s">
        <v>75</v>
      </c>
      <c r="D3310" s="1115" t="s">
        <v>164</v>
      </c>
      <c r="E3310" s="1116"/>
      <c r="F3310" s="1115" t="s">
        <v>82</v>
      </c>
      <c r="G3310" s="1117"/>
      <c r="H3310" s="1118"/>
      <c r="I3310" s="971" t="s">
        <v>87</v>
      </c>
      <c r="J3310" s="972"/>
      <c r="K3310" s="972"/>
      <c r="L3310" s="972"/>
      <c r="M3310" s="973"/>
      <c r="N3310" s="1059"/>
    </row>
    <row r="3311" spans="1:14" s="114" customFormat="1" ht="18.75" customHeight="1">
      <c r="A3311" s="392"/>
      <c r="B3311" s="393" t="s">
        <v>91</v>
      </c>
      <c r="C3311" s="1119" t="s">
        <v>76</v>
      </c>
      <c r="D3311" s="1115" t="s">
        <v>165</v>
      </c>
      <c r="E3311" s="1116"/>
      <c r="F3311" s="1115" t="s">
        <v>83</v>
      </c>
      <c r="G3311" s="1117"/>
      <c r="H3311" s="1118"/>
      <c r="I3311" s="974"/>
      <c r="J3311" s="975"/>
      <c r="K3311" s="975"/>
      <c r="L3311" s="975"/>
      <c r="M3311" s="976"/>
      <c r="N3311" s="1059"/>
    </row>
    <row r="3312" spans="1:14" s="114" customFormat="1" ht="18.75" customHeight="1">
      <c r="A3312" s="392"/>
      <c r="B3312" s="393" t="s">
        <v>91</v>
      </c>
      <c r="C3312" s="1119" t="s">
        <v>78</v>
      </c>
      <c r="D3312" s="1115" t="s">
        <v>166</v>
      </c>
      <c r="E3312" s="1116"/>
      <c r="F3312" s="1115" t="s">
        <v>84</v>
      </c>
      <c r="G3312" s="1117"/>
      <c r="H3312" s="1118"/>
      <c r="I3312" s="974"/>
      <c r="J3312" s="975"/>
      <c r="K3312" s="975"/>
      <c r="L3312" s="975"/>
      <c r="M3312" s="976"/>
      <c r="N3312" s="1059"/>
    </row>
    <row r="3313" spans="1:14" s="114" customFormat="1" ht="18.75" customHeight="1">
      <c r="A3313" s="392"/>
      <c r="B3313" s="393" t="s">
        <v>91</v>
      </c>
      <c r="C3313" s="1119" t="s">
        <v>77</v>
      </c>
      <c r="D3313" s="1115" t="s">
        <v>167</v>
      </c>
      <c r="E3313" s="1116"/>
      <c r="F3313" s="1115" t="s">
        <v>169</v>
      </c>
      <c r="G3313" s="1117"/>
      <c r="H3313" s="1118"/>
      <c r="I3313" s="977"/>
      <c r="J3313" s="978"/>
      <c r="K3313" s="978"/>
      <c r="L3313" s="978"/>
      <c r="M3313" s="979"/>
      <c r="N3313" s="1059"/>
    </row>
    <row r="3314" spans="1:14" s="114" customFormat="1" ht="18.75" customHeight="1" thickBot="1">
      <c r="A3314" s="392"/>
      <c r="B3314" s="400" t="s">
        <v>91</v>
      </c>
      <c r="C3314" s="1120" t="s">
        <v>79</v>
      </c>
      <c r="D3314" s="1121" t="s">
        <v>168</v>
      </c>
      <c r="E3314" s="1122"/>
      <c r="F3314" s="1121" t="s">
        <v>85</v>
      </c>
      <c r="G3314" s="1123"/>
      <c r="H3314" s="1124"/>
      <c r="I3314" s="1132" t="s">
        <v>118</v>
      </c>
      <c r="J3314" s="1133"/>
      <c r="K3314" s="1133"/>
      <c r="L3314" s="1133"/>
      <c r="M3314" s="1134"/>
      <c r="N3314" s="1059"/>
    </row>
    <row r="3315" spans="1:14" s="114" customFormat="1" ht="11.25" customHeight="1" thickBot="1">
      <c r="A3315" s="980"/>
      <c r="B3315" s="980"/>
      <c r="C3315" s="980"/>
      <c r="D3315" s="980"/>
      <c r="E3315" s="980"/>
      <c r="F3315" s="980"/>
      <c r="G3315" s="980"/>
      <c r="H3315" s="980"/>
      <c r="I3315" s="980"/>
      <c r="J3315" s="980"/>
      <c r="K3315" s="980"/>
      <c r="L3315" s="980"/>
      <c r="M3315" s="980"/>
      <c r="N3315" s="1059"/>
    </row>
    <row r="3316" spans="1:14" s="391" customFormat="1" ht="25.5" customHeight="1" thickBot="1">
      <c r="A3316" s="403">
        <f>A3277+1</f>
        <v>86</v>
      </c>
      <c r="B3316" s="1056" t="str">
        <f>B3277</f>
        <v>Department Of Sanskrit Education, Rajasthan</v>
      </c>
      <c r="C3316" s="1057"/>
      <c r="D3316" s="1057"/>
      <c r="E3316" s="1057"/>
      <c r="F3316" s="1057"/>
      <c r="G3316" s="1057"/>
      <c r="H3316" s="1057"/>
      <c r="I3316" s="1057"/>
      <c r="J3316" s="1057"/>
      <c r="K3316" s="1057"/>
      <c r="L3316" s="1057"/>
      <c r="M3316" s="1058"/>
      <c r="N3316" s="1059"/>
    </row>
    <row r="3317" spans="1:14" ht="60" customHeight="1">
      <c r="A3317" s="15"/>
      <c r="B3317" s="1060">
        <f>IF(I3321&gt;0,CONCATENATE(C3321,I3321),0)</f>
        <v>0</v>
      </c>
      <c r="C3317" s="1062"/>
      <c r="D3317" s="1064" t="str">
        <f>Master!$E$8</f>
        <v>Govt.Sr.Sec.Sch. Raimalwada</v>
      </c>
      <c r="E3317" s="1065"/>
      <c r="F3317" s="1065"/>
      <c r="G3317" s="1065"/>
      <c r="H3317" s="1065"/>
      <c r="I3317" s="1065"/>
      <c r="J3317" s="1065"/>
      <c r="K3317" s="1065"/>
      <c r="L3317" s="1065"/>
      <c r="M3317" s="1066"/>
      <c r="N3317" s="1059"/>
    </row>
    <row r="3318" spans="1:14" ht="35.25" customHeight="1" thickBot="1">
      <c r="A3318" s="15"/>
      <c r="B3318" s="1061"/>
      <c r="C3318" s="1063"/>
      <c r="D3318" s="1067" t="str">
        <f>Master!$E$11</f>
        <v>P.S.-Bapini (Jodhpur)</v>
      </c>
      <c r="E3318" s="1067"/>
      <c r="F3318" s="1067"/>
      <c r="G3318" s="1067"/>
      <c r="H3318" s="1067"/>
      <c r="I3318" s="1067"/>
      <c r="J3318" s="1067"/>
      <c r="K3318" s="1067"/>
      <c r="L3318" s="1067"/>
      <c r="M3318" s="1068"/>
      <c r="N3318" s="1059"/>
    </row>
    <row r="3319" spans="1:14" ht="31.5" customHeight="1">
      <c r="A3319" s="15"/>
      <c r="B3319" s="402"/>
      <c r="C3319" s="1069" t="s">
        <v>60</v>
      </c>
      <c r="D3319" s="1070"/>
      <c r="E3319" s="1070"/>
      <c r="F3319" s="1070"/>
      <c r="G3319" s="1070"/>
      <c r="H3319" s="1070"/>
      <c r="I3319" s="1071"/>
      <c r="J3319" s="1072" t="s">
        <v>88</v>
      </c>
      <c r="K3319" s="1072"/>
      <c r="L3319" s="1073">
        <f>Master!$E$14</f>
        <v>810000000</v>
      </c>
      <c r="M3319" s="1074"/>
      <c r="N3319" s="1059"/>
    </row>
    <row r="3320" spans="1:14" ht="18" customHeight="1" thickBot="1">
      <c r="A3320" s="15"/>
      <c r="B3320" s="188"/>
      <c r="C3320" s="1069"/>
      <c r="D3320" s="1070"/>
      <c r="E3320" s="1070"/>
      <c r="F3320" s="1070"/>
      <c r="G3320" s="1070"/>
      <c r="H3320" s="1070"/>
      <c r="I3320" s="1071"/>
      <c r="J3320" s="1075" t="s">
        <v>61</v>
      </c>
      <c r="K3320" s="1076"/>
      <c r="L3320" s="1079" t="str">
        <f>Master!$E$6</f>
        <v>2022-23</v>
      </c>
      <c r="M3320" s="1080"/>
      <c r="N3320" s="1059"/>
    </row>
    <row r="3321" spans="1:14" ht="20.25" customHeight="1" thickBot="1">
      <c r="A3321" s="15"/>
      <c r="B3321" s="188"/>
      <c r="C3321" s="1160" t="s">
        <v>119</v>
      </c>
      <c r="D3321" s="1161"/>
      <c r="E3321" s="1161"/>
      <c r="F3321" s="1161"/>
      <c r="G3321" s="1161"/>
      <c r="H3321" s="1161"/>
      <c r="I3321" s="1162">
        <f>VLOOKUP($A3316,'Result Entry'!$B$9:$F$108,5,0)</f>
        <v>0</v>
      </c>
      <c r="J3321" s="1077"/>
      <c r="K3321" s="1078"/>
      <c r="L3321" s="1081"/>
      <c r="M3321" s="1082"/>
      <c r="N3321" s="1059"/>
    </row>
    <row r="3322" spans="1:14" s="114" customFormat="1" ht="19.5" customHeight="1">
      <c r="A3322" s="392"/>
      <c r="B3322" s="393" t="s">
        <v>91</v>
      </c>
      <c r="C3322" s="1090" t="s">
        <v>21</v>
      </c>
      <c r="D3322" s="1091"/>
      <c r="E3322" s="1091"/>
      <c r="F3322" s="1092"/>
      <c r="G3322" s="1093" t="s">
        <v>1</v>
      </c>
      <c r="H3322" s="1094">
        <f>VLOOKUP($A3316,'Result Entry'!$B$9:$EQ$108,3,0)</f>
        <v>0</v>
      </c>
      <c r="I3322" s="1094"/>
      <c r="J3322" s="1094"/>
      <c r="K3322" s="1094"/>
      <c r="L3322" s="1094"/>
      <c r="M3322" s="1095"/>
      <c r="N3322" s="1059"/>
    </row>
    <row r="3323" spans="1:14" s="114" customFormat="1" ht="19.5" customHeight="1">
      <c r="A3323" s="392"/>
      <c r="B3323" s="393" t="s">
        <v>91</v>
      </c>
      <c r="C3323" s="1096" t="s">
        <v>23</v>
      </c>
      <c r="D3323" s="1097"/>
      <c r="E3323" s="1097"/>
      <c r="F3323" s="1098"/>
      <c r="G3323" s="1099" t="s">
        <v>1</v>
      </c>
      <c r="H3323" s="1100">
        <f>VLOOKUP($A3316,'Result Entry'!$B$9:$EQ$108,6,0)</f>
        <v>0</v>
      </c>
      <c r="I3323" s="1100"/>
      <c r="J3323" s="1100"/>
      <c r="K3323" s="1100"/>
      <c r="L3323" s="1100"/>
      <c r="M3323" s="1101"/>
      <c r="N3323" s="1059"/>
    </row>
    <row r="3324" spans="1:14" s="114" customFormat="1" ht="19.5" customHeight="1">
      <c r="A3324" s="392"/>
      <c r="B3324" s="393" t="s">
        <v>91</v>
      </c>
      <c r="C3324" s="1096" t="s">
        <v>24</v>
      </c>
      <c r="D3324" s="1097"/>
      <c r="E3324" s="1097"/>
      <c r="F3324" s="1098"/>
      <c r="G3324" s="1099" t="s">
        <v>1</v>
      </c>
      <c r="H3324" s="1100">
        <f>VLOOKUP($A3316,'Result Entry'!$B$9:$EQ$108,7,0)</f>
        <v>0</v>
      </c>
      <c r="I3324" s="1100"/>
      <c r="J3324" s="1100"/>
      <c r="K3324" s="1100"/>
      <c r="L3324" s="1100"/>
      <c r="M3324" s="1101"/>
      <c r="N3324" s="1059"/>
    </row>
    <row r="3325" spans="1:14" s="114" customFormat="1" ht="19.5" customHeight="1">
      <c r="A3325" s="392"/>
      <c r="B3325" s="393" t="s">
        <v>91</v>
      </c>
      <c r="C3325" s="1096" t="s">
        <v>62</v>
      </c>
      <c r="D3325" s="1097"/>
      <c r="E3325" s="1097"/>
      <c r="F3325" s="1098"/>
      <c r="G3325" s="1099" t="s">
        <v>1</v>
      </c>
      <c r="H3325" s="1100">
        <f>VLOOKUP($A3316,'Result Entry'!$B$9:$EQ$108,8,0)</f>
        <v>0</v>
      </c>
      <c r="I3325" s="1100"/>
      <c r="J3325" s="1100"/>
      <c r="K3325" s="1100"/>
      <c r="L3325" s="1100"/>
      <c r="M3325" s="1101"/>
      <c r="N3325" s="1059"/>
    </row>
    <row r="3326" spans="1:14" s="114" customFormat="1" ht="19.5" customHeight="1">
      <c r="A3326" s="392"/>
      <c r="B3326" s="393" t="s">
        <v>91</v>
      </c>
      <c r="C3326" s="1096" t="s">
        <v>63</v>
      </c>
      <c r="D3326" s="1097"/>
      <c r="E3326" s="1097"/>
      <c r="F3326" s="1098"/>
      <c r="G3326" s="1099" t="s">
        <v>1</v>
      </c>
      <c r="H3326" s="1102" t="str">
        <f>CONCATENATE('Result Entry'!$F$4,'Result Entry'!$I$4)</f>
        <v>2(A)</v>
      </c>
      <c r="I3326" s="1100"/>
      <c r="J3326" s="1100"/>
      <c r="K3326" s="1100"/>
      <c r="L3326" s="1100"/>
      <c r="M3326" s="1101"/>
      <c r="N3326" s="1059"/>
    </row>
    <row r="3327" spans="1:14" s="114" customFormat="1" ht="19.5" customHeight="1" thickBot="1">
      <c r="A3327" s="392"/>
      <c r="B3327" s="393" t="s">
        <v>91</v>
      </c>
      <c r="C3327" s="1103" t="s">
        <v>26</v>
      </c>
      <c r="D3327" s="1104"/>
      <c r="E3327" s="1104"/>
      <c r="F3327" s="1105"/>
      <c r="G3327" s="1106" t="s">
        <v>1</v>
      </c>
      <c r="H3327" s="1107">
        <f>VLOOKUP($A3316,'Result Entry'!$B$9:$EQ$108,9,0)</f>
        <v>0</v>
      </c>
      <c r="I3327" s="1107"/>
      <c r="J3327" s="1107"/>
      <c r="K3327" s="1107"/>
      <c r="L3327" s="1107"/>
      <c r="M3327" s="1108"/>
      <c r="N3327" s="1059"/>
    </row>
    <row r="3328" spans="1:14" s="114" customFormat="1" ht="37.5" customHeight="1">
      <c r="A3328" s="392"/>
      <c r="B3328" s="394" t="s">
        <v>91</v>
      </c>
      <c r="C3328" s="1005" t="s">
        <v>64</v>
      </c>
      <c r="D3328" s="1038"/>
      <c r="E3328" s="498" t="str">
        <f>'Result Entry'!$K$6</f>
        <v>First Test</v>
      </c>
      <c r="F3328" s="499" t="str">
        <f>'Result Entry'!$L$6</f>
        <v>Second Test</v>
      </c>
      <c r="G3328" s="499" t="str">
        <f>'Result Entry'!$M$6</f>
        <v>Third Test</v>
      </c>
      <c r="H3328" s="1083" t="s">
        <v>65</v>
      </c>
      <c r="I3328" s="1085" t="s">
        <v>183</v>
      </c>
      <c r="J3328" s="493" t="s">
        <v>32</v>
      </c>
      <c r="K3328" s="1039" t="s">
        <v>112</v>
      </c>
      <c r="L3328" s="1040"/>
      <c r="M3328" s="1084" t="s">
        <v>113</v>
      </c>
      <c r="N3328" s="1059"/>
    </row>
    <row r="3329" spans="1:14" s="114" customFormat="1" ht="22.5" customHeight="1" thickBot="1">
      <c r="A3329" s="392"/>
      <c r="B3329" s="394" t="s">
        <v>91</v>
      </c>
      <c r="C3329" s="1041" t="s">
        <v>66</v>
      </c>
      <c r="D3329" s="1042"/>
      <c r="E3329" s="504">
        <f>'Result Entry'!$K$7</f>
        <v>10</v>
      </c>
      <c r="F3329" s="505">
        <f>'Result Entry'!$L$7</f>
        <v>10</v>
      </c>
      <c r="G3329" s="545">
        <f>'Result Entry'!$M$7</f>
        <v>10</v>
      </c>
      <c r="H3329" s="506">
        <f>'Result Entry'!$R$7</f>
        <v>70</v>
      </c>
      <c r="I3329" s="507">
        <f>SUM(E3329:H3329)</f>
        <v>100</v>
      </c>
      <c r="J3329" s="508">
        <f>'Result Entry'!$V$7</f>
        <v>100</v>
      </c>
      <c r="K3329" s="1043">
        <f>I3329+J3329</f>
        <v>200</v>
      </c>
      <c r="L3329" s="1044"/>
      <c r="M3329" s="1086" t="s">
        <v>36</v>
      </c>
      <c r="N3329" s="1059"/>
    </row>
    <row r="3330" spans="1:14" s="114" customFormat="1" ht="22.5" customHeight="1">
      <c r="A3330" s="392"/>
      <c r="B3330" s="394" t="s">
        <v>91</v>
      </c>
      <c r="C3330" s="1045" t="str">
        <f>'Result Entry'!$K$3</f>
        <v>Hindi</v>
      </c>
      <c r="D3330" s="1046"/>
      <c r="E3330" s="500">
        <f>IF(OR(C3330="",$I3321="NSO"),"",VLOOKUP($A3316,'Result Entry'!$B$9:$EQ$108,10,0))</f>
        <v>0</v>
      </c>
      <c r="F3330" s="501">
        <f>IF(OR(C3330="",$I3321="NSO"),"",VLOOKUP($A3316,'Result Entry'!$B$9:$EQ$108,11,0))</f>
        <v>0</v>
      </c>
      <c r="G3330" s="544">
        <f>IF(OR(C3330="",$I3321="NSO"),"",VLOOKUP($A3316,'Result Entry'!$B$9:$EQ$108,12,0))</f>
        <v>0</v>
      </c>
      <c r="H3330" s="494">
        <f>IF(OR(C3330="",$I3321="NSO"),"",VLOOKUP($A3316,'Result Entry'!$B$9:$EQ$108,17,0))</f>
        <v>0</v>
      </c>
      <c r="I3330" s="395">
        <f t="shared" ref="I3330:I3334" si="255">SUM(E3330:H3330)</f>
        <v>0</v>
      </c>
      <c r="J3330" s="495">
        <f>IF(OR(C3330="",$I3321="NSO"),"",VLOOKUP($A3316,'Result Entry'!$B$9:$EQ$108,21,0))</f>
        <v>0</v>
      </c>
      <c r="K3330" s="1047">
        <f>SUM(I3330,J3330)</f>
        <v>0</v>
      </c>
      <c r="L3330" s="1048"/>
      <c r="M3330" s="396" t="str">
        <f>IF(OR(C3330="",$I3321="NSO"),"",VLOOKUP($A3316,'Result Entry'!$B$9:$EQ$108,24,0))</f>
        <v/>
      </c>
      <c r="N3330" s="1059"/>
    </row>
    <row r="3331" spans="1:14" s="114" customFormat="1" ht="22.5" customHeight="1">
      <c r="A3331" s="392"/>
      <c r="B3331" s="394" t="s">
        <v>91</v>
      </c>
      <c r="C3331" s="990" t="str">
        <f>'Result Entry'!$Z$3</f>
        <v>Mathematics</v>
      </c>
      <c r="D3331" s="1049"/>
      <c r="E3331" s="502">
        <f>IF(OR(C3331="",$I3321="NSO"),"",VLOOKUP($A3316,'Result Entry'!$B$9:$EQ$108,25,0))</f>
        <v>0</v>
      </c>
      <c r="F3331" s="503">
        <f>IF(OR(C3331="",$I3321="NSO"),"",VLOOKUP($A3316,'Result Entry'!$B$9:$EQ$108,26,0))</f>
        <v>0</v>
      </c>
      <c r="G3331" s="542">
        <f>IF(OR(C3331="",$I3321="NSO"),"",VLOOKUP($A3316,'Result Entry'!$B$9:$EQ$108,27,0))</f>
        <v>0</v>
      </c>
      <c r="H3331" s="494">
        <f>IF(OR(C3331="",$I3321="NSO"),"",VLOOKUP($A3316,'Result Entry'!$B$9:$EQ$108,32,0))</f>
        <v>0</v>
      </c>
      <c r="I3331" s="395">
        <f t="shared" si="255"/>
        <v>0</v>
      </c>
      <c r="J3331" s="495">
        <f>IF(OR(C3331="",$I3321="NSO"),"",VLOOKUP($A3316,'Result Entry'!$B$9:$EQ$108,36,0))</f>
        <v>0</v>
      </c>
      <c r="K3331" s="1050">
        <f t="shared" ref="K3331:K3336" si="256">SUM(I3331,J3331)</f>
        <v>0</v>
      </c>
      <c r="L3331" s="1051"/>
      <c r="M3331" s="396" t="str">
        <f>IF(OR(C3331="",$I3321="NSO"),"",VLOOKUP($A3316,'Result Entry'!$B$9:$EQ$108,39,0))</f>
        <v/>
      </c>
      <c r="N3331" s="1059"/>
    </row>
    <row r="3332" spans="1:14" s="114" customFormat="1" ht="22.5" customHeight="1" thickBot="1">
      <c r="A3332" s="392"/>
      <c r="B3332" s="394" t="s">
        <v>91</v>
      </c>
      <c r="C3332" s="1052" t="str">
        <f>'Result Entry'!$BD$3</f>
        <v>Env. Study</v>
      </c>
      <c r="D3332" s="1053"/>
      <c r="E3332" s="509">
        <f>IF(OR(C3332="",$I3321="NSO"),"",VLOOKUP($A3316,'Result Entry'!$B$9:$EQ$108,55,0))</f>
        <v>0</v>
      </c>
      <c r="F3332" s="510">
        <f>IF(OR(C3332="",$I3321="NSO"),"",VLOOKUP($A3316,'Result Entry'!$B$9:$EQ$108,56,0))</f>
        <v>0</v>
      </c>
      <c r="G3332" s="511">
        <f>IF(OR(C3332="",$I3321="NSO"),"",VLOOKUP($A3316,'Result Entry'!$B$9:$EQ$108,57,0))</f>
        <v>0</v>
      </c>
      <c r="H3332" s="512">
        <f>IF(OR(C3330="",$I3321="NSO"),"",VLOOKUP($A3316,'Result Entry'!$B$9:$EQ$108,62,0))</f>
        <v>0</v>
      </c>
      <c r="I3332" s="513">
        <f t="shared" si="255"/>
        <v>0</v>
      </c>
      <c r="J3332" s="514">
        <f>IF(OR(C3331="",$I3321="NSO"),"",VLOOKUP($A3316,'Result Entry'!$B$9:$EQ$108,66,0))</f>
        <v>0</v>
      </c>
      <c r="K3332" s="1054">
        <f t="shared" si="256"/>
        <v>0</v>
      </c>
      <c r="L3332" s="1055"/>
      <c r="M3332" s="515" t="str">
        <f>IF(OR(C3331="",$I3321="NSO"),"",VLOOKUP($A3316,'Result Entry'!$B$9:$EQ$108,69,0))</f>
        <v/>
      </c>
      <c r="N3332" s="1059"/>
    </row>
    <row r="3333" spans="1:14" s="114" customFormat="1" ht="22.5" customHeight="1">
      <c r="A3333" s="392"/>
      <c r="B3333" s="394" t="s">
        <v>91</v>
      </c>
      <c r="C3333" s="1016" t="s">
        <v>66</v>
      </c>
      <c r="D3333" s="1017"/>
      <c r="E3333" s="519">
        <f>'Result Entry'!$AO$7</f>
        <v>5</v>
      </c>
      <c r="F3333" s="520">
        <f>'Result Entry'!$AP$7</f>
        <v>5</v>
      </c>
      <c r="G3333" s="541">
        <f>'Result Entry'!$AQ$7</f>
        <v>5</v>
      </c>
      <c r="H3333" s="521">
        <f>'Result Entry'!$AV$7</f>
        <v>35</v>
      </c>
      <c r="I3333" s="522">
        <f t="shared" si="255"/>
        <v>50</v>
      </c>
      <c r="J3333" s="523">
        <f>'Result Entry'!$AZ$7</f>
        <v>50</v>
      </c>
      <c r="K3333" s="1018">
        <f t="shared" si="256"/>
        <v>100</v>
      </c>
      <c r="L3333" s="1019"/>
      <c r="M3333" s="1087" t="s">
        <v>36</v>
      </c>
      <c r="N3333" s="1059"/>
    </row>
    <row r="3334" spans="1:14" s="114" customFormat="1" ht="22.5" customHeight="1" thickBot="1">
      <c r="A3334" s="392"/>
      <c r="B3334" s="394" t="s">
        <v>91</v>
      </c>
      <c r="C3334" s="1012" t="str">
        <f>'Result Entry'!$AO$3</f>
        <v>English</v>
      </c>
      <c r="D3334" s="1013"/>
      <c r="E3334" s="517">
        <f>IF(OR(C3334="",$I3321="NSO"),"",VLOOKUP($A3316,'Result Entry'!$B$9:$EQ$108,40,0))</f>
        <v>0</v>
      </c>
      <c r="F3334" s="518">
        <f>IF(OR(C3334="",$I3321="NSO"),"",VLOOKUP($A3316,'Result Entry'!$B$9:$EQ$108,41,0))</f>
        <v>0</v>
      </c>
      <c r="G3334" s="546">
        <f>IF(OR(C3334="",$I3321="NSO"),"",VLOOKUP($A3316,'Result Entry'!$B$9:$EQ$108,42,0))</f>
        <v>0</v>
      </c>
      <c r="H3334" s="401">
        <f>IF(OR(C3334="",$I3321="NSO"),"",VLOOKUP($A3316,'Result Entry'!$B$9:$EQ$108,47,0))</f>
        <v>0</v>
      </c>
      <c r="I3334" s="496">
        <f t="shared" si="255"/>
        <v>0</v>
      </c>
      <c r="J3334" s="497">
        <f>IF(OR(C3334="",$I3321="NSO"),"",VLOOKUP($A3316,'Result Entry'!$B$9:$EQ$108,51,0))</f>
        <v>0</v>
      </c>
      <c r="K3334" s="1014">
        <f t="shared" si="256"/>
        <v>0</v>
      </c>
      <c r="L3334" s="1015"/>
      <c r="M3334" s="516" t="str">
        <f>IF(OR(C3334="",$I3321="NSO"),"",VLOOKUP($A3316,'Result Entry'!$B$9:$EQ$108,54,0))</f>
        <v/>
      </c>
      <c r="N3334" s="1059"/>
    </row>
    <row r="3335" spans="1:14" s="114" customFormat="1" ht="22.5" customHeight="1">
      <c r="A3335" s="392"/>
      <c r="B3335" s="394" t="s">
        <v>91</v>
      </c>
      <c r="C3335" s="1016" t="s">
        <v>66</v>
      </c>
      <c r="D3335" s="1017"/>
      <c r="E3335" s="519">
        <f>'Result Entry'!$BS$7</f>
        <v>10</v>
      </c>
      <c r="F3335" s="520">
        <f>'Result Entry'!$BT$7</f>
        <v>10</v>
      </c>
      <c r="G3335" s="541">
        <f>'Result Entry'!$BU$7</f>
        <v>10</v>
      </c>
      <c r="H3335" s="521">
        <f>'Result Entry'!$BZ$7</f>
        <v>70</v>
      </c>
      <c r="I3335" s="522">
        <f>SUM(E3335:H3335)</f>
        <v>100</v>
      </c>
      <c r="J3335" s="523">
        <f>'Result Entry'!$CD$7</f>
        <v>100</v>
      </c>
      <c r="K3335" s="1018">
        <f t="shared" si="256"/>
        <v>200</v>
      </c>
      <c r="L3335" s="1019"/>
      <c r="M3335" s="1087" t="s">
        <v>36</v>
      </c>
      <c r="N3335" s="1059"/>
    </row>
    <row r="3336" spans="1:14" s="114" customFormat="1" ht="22.5" customHeight="1" thickBot="1">
      <c r="A3336" s="392"/>
      <c r="B3336" s="394" t="s">
        <v>91</v>
      </c>
      <c r="C3336" s="1012" t="str">
        <f>'Result Entry'!$BS$3</f>
        <v>Sanskrit/Urdu</v>
      </c>
      <c r="D3336" s="1013"/>
      <c r="E3336" s="517">
        <f>IF(OR(C3336="",$I3321="NSO"),"",VLOOKUP($A3316,'Result Entry'!$B$9:$EQ$108,70,0))</f>
        <v>0</v>
      </c>
      <c r="F3336" s="518">
        <f>IF(OR(C3336="",$I3321="NSO"),"",VLOOKUP($A3316,'Result Entry'!$B$9:$EQ$108,71,0))</f>
        <v>0</v>
      </c>
      <c r="G3336" s="546">
        <f>IF(OR(C3336="",$I3321="NSO"),"",VLOOKUP($A3316,'Result Entry'!$B$9:$EQ$108,72,0))</f>
        <v>0</v>
      </c>
      <c r="H3336" s="401">
        <f>IF(OR(C3336="",$I3321="NSO"),"",VLOOKUP($A3316,'Result Entry'!$B$9:$EQ$108,77,0))</f>
        <v>0</v>
      </c>
      <c r="I3336" s="496">
        <f t="shared" ref="I3336" si="257">SUM(E3336:H3336)</f>
        <v>0</v>
      </c>
      <c r="J3336" s="497">
        <f>IF(OR(C3336="",$I3321="NSO"),"",VLOOKUP($A3316,'Result Entry'!$B$9:$EQ$108,81,0))</f>
        <v>0</v>
      </c>
      <c r="K3336" s="1014">
        <f t="shared" si="256"/>
        <v>0</v>
      </c>
      <c r="L3336" s="1015"/>
      <c r="M3336" s="516" t="str">
        <f>IF(OR(C3336="",$I3321="NSO"),"",VLOOKUP($A3316,'Result Entry'!$B$9:$EQ$108,84,0))</f>
        <v/>
      </c>
      <c r="N3336" s="1059"/>
    </row>
    <row r="3337" spans="1:14" s="114" customFormat="1" ht="14.25" customHeight="1" thickBot="1">
      <c r="A3337" s="392"/>
      <c r="B3337" s="394" t="s">
        <v>91</v>
      </c>
      <c r="C3337" s="1020"/>
      <c r="D3337" s="1021"/>
      <c r="E3337" s="1021"/>
      <c r="F3337" s="1021"/>
      <c r="G3337" s="1021"/>
      <c r="H3337" s="1021"/>
      <c r="I3337" s="1021"/>
      <c r="J3337" s="1021"/>
      <c r="K3337" s="1021"/>
      <c r="L3337" s="1021"/>
      <c r="M3337" s="1022"/>
      <c r="N3337" s="1059"/>
    </row>
    <row r="3338" spans="1:14" s="114" customFormat="1" ht="39" customHeight="1">
      <c r="A3338" s="392"/>
      <c r="B3338" s="394" t="s">
        <v>91</v>
      </c>
      <c r="C3338" s="1023" t="s">
        <v>114</v>
      </c>
      <c r="D3338" s="1024"/>
      <c r="E3338" s="1025"/>
      <c r="F3338" s="1029" t="s">
        <v>115</v>
      </c>
      <c r="G3338" s="1029"/>
      <c r="H3338" s="1030" t="s">
        <v>116</v>
      </c>
      <c r="I3338" s="1031"/>
      <c r="J3338" s="397" t="s">
        <v>51</v>
      </c>
      <c r="K3338" s="524" t="s">
        <v>117</v>
      </c>
      <c r="L3338" s="543" t="s">
        <v>49</v>
      </c>
      <c r="M3338" s="1089" t="s">
        <v>53</v>
      </c>
      <c r="N3338" s="1059"/>
    </row>
    <row r="3339" spans="1:14" s="114" customFormat="1" ht="18.75" customHeight="1" thickBot="1">
      <c r="A3339" s="392"/>
      <c r="B3339" s="394" t="s">
        <v>91</v>
      </c>
      <c r="C3339" s="1026"/>
      <c r="D3339" s="1027"/>
      <c r="E3339" s="1028"/>
      <c r="F3339" s="1109">
        <f>IF(OR($I3321="",$I3321="NSO"),"",VLOOKUP($A3316,'Result Entry'!$B$9:$EQ$108,120,0))</f>
        <v>900</v>
      </c>
      <c r="G3339" s="1110"/>
      <c r="H3339" s="1109">
        <f>IF(OR($I3321="",$I3321="NSO"),"",VLOOKUP($A3316,'Result Entry'!$B$9:$EQ$108,121,0))</f>
        <v>0</v>
      </c>
      <c r="I3339" s="1110"/>
      <c r="J3339" s="1111">
        <f>IF(OR($I3321="",$I3321="NSO"),"",VLOOKUP($A3316,'Result Entry'!$B$9:$EQ$108,122,0))</f>
        <v>0</v>
      </c>
      <c r="K3339" s="1112" t="str">
        <f>IF(OR($I3321="",$I3321="NSO"),"",VLOOKUP($A3316,'Result Entry'!$B$9:$EQ$108,123,0))</f>
        <v/>
      </c>
      <c r="L3339" s="1088" t="str">
        <f>IF(OR($I3321="",$I3321="NSO"),"",VLOOKUP($A3316,'Result Entry'!$B$9:$EQ$108,124,0))</f>
        <v/>
      </c>
      <c r="M3339" s="1113" t="str">
        <f>IF(OR($I3321="",$I3321="NSO"),"",VLOOKUP($A3316,'Result Entry'!$B$9:$EQ$108,126,0))</f>
        <v/>
      </c>
      <c r="N3339" s="1059"/>
    </row>
    <row r="3340" spans="1:14" s="114" customFormat="1" ht="18.75" customHeight="1" thickBot="1">
      <c r="A3340" s="392"/>
      <c r="B3340" s="393" t="s">
        <v>91</v>
      </c>
      <c r="C3340" s="1032"/>
      <c r="D3340" s="1033"/>
      <c r="E3340" s="1033"/>
      <c r="F3340" s="1033"/>
      <c r="G3340" s="1033"/>
      <c r="H3340" s="1034"/>
      <c r="I3340" s="1150" t="s">
        <v>71</v>
      </c>
      <c r="J3340" s="1151"/>
      <c r="K3340" s="1152">
        <f>IF(OR($I3321="",$I3321="NSO"),"",VLOOKUP($A3316,'Result Entry'!$B$9:$EQ$108,117,0))</f>
        <v>0</v>
      </c>
      <c r="L3340" s="1153" t="s">
        <v>90</v>
      </c>
      <c r="M3340" s="1154"/>
      <c r="N3340" s="1059"/>
    </row>
    <row r="3341" spans="1:14" s="114" customFormat="1" ht="18.75" customHeight="1" thickBot="1">
      <c r="A3341" s="392"/>
      <c r="B3341" s="393" t="s">
        <v>91</v>
      </c>
      <c r="C3341" s="1035" t="s">
        <v>70</v>
      </c>
      <c r="D3341" s="1036"/>
      <c r="E3341" s="1036"/>
      <c r="F3341" s="1036"/>
      <c r="G3341" s="1036"/>
      <c r="H3341" s="1037"/>
      <c r="I3341" s="1155" t="s">
        <v>72</v>
      </c>
      <c r="J3341" s="1156"/>
      <c r="K3341" s="1157">
        <f>IF(OR($I3321="",$I3321="NSO"),"",VLOOKUP($A3316,'Result Entry'!$B$9:$EQ$108,118,0))</f>
        <v>0</v>
      </c>
      <c r="L3341" s="1158" t="str">
        <f>IF(OR($I3321="",$I3321="NSO"),"",VLOOKUP($A3316,'Result Entry'!$B$9:$EQ$108,119,0))</f>
        <v/>
      </c>
      <c r="M3341" s="1159"/>
      <c r="N3341" s="1059"/>
    </row>
    <row r="3342" spans="1:14" s="114" customFormat="1" ht="18.75" customHeight="1" thickBot="1">
      <c r="A3342" s="392"/>
      <c r="B3342" s="393" t="s">
        <v>91</v>
      </c>
      <c r="C3342" s="981" t="s">
        <v>64</v>
      </c>
      <c r="D3342" s="982"/>
      <c r="E3342" s="983"/>
      <c r="F3342" s="984" t="s">
        <v>67</v>
      </c>
      <c r="G3342" s="985"/>
      <c r="H3342" s="398" t="s">
        <v>57</v>
      </c>
      <c r="I3342" s="986" t="s">
        <v>73</v>
      </c>
      <c r="J3342" s="987"/>
      <c r="K3342" s="988">
        <f>IF(OR($I3321="",$I3321="NSO"),"",VLOOKUP($A3316,'Result Entry'!$B$9:$EQ$108,127,0))</f>
        <v>0</v>
      </c>
      <c r="L3342" s="988"/>
      <c r="M3342" s="989"/>
      <c r="N3342" s="1059"/>
    </row>
    <row r="3343" spans="1:14" s="114" customFormat="1" ht="18.75" customHeight="1">
      <c r="A3343" s="392"/>
      <c r="B3343" s="393" t="s">
        <v>91</v>
      </c>
      <c r="C3343" s="1096" t="str">
        <f>'Result Entry'!$CH$3</f>
        <v>WORK EXP.</v>
      </c>
      <c r="D3343" s="1097"/>
      <c r="E3343" s="1125"/>
      <c r="F3343" s="1115" t="str">
        <f>IF(OR(C3343="",$I3321="NSO"),"",VLOOKUP($A3316,'Result Entry'!$B$9:$EQ$108,134,0))</f>
        <v>0/100</v>
      </c>
      <c r="G3343" s="1125"/>
      <c r="H3343" s="1126" t="str">
        <f>IF(OR(C3343="",$I3321="NSO"),"",VLOOKUP($A3316,'Result Entry'!$B$9:$EQ$108,92,0))</f>
        <v/>
      </c>
      <c r="I3343" s="991" t="s">
        <v>93</v>
      </c>
      <c r="J3343" s="992"/>
      <c r="K3343" s="993">
        <f>'Result Entry'!$U$2</f>
        <v>45070</v>
      </c>
      <c r="L3343" s="994"/>
      <c r="M3343" s="995"/>
      <c r="N3343" s="1059"/>
    </row>
    <row r="3344" spans="1:14" s="114" customFormat="1" ht="18.75" customHeight="1">
      <c r="A3344" s="392"/>
      <c r="B3344" s="393" t="s">
        <v>91</v>
      </c>
      <c r="C3344" s="1096" t="str">
        <f>'Result Entry'!$CP$3</f>
        <v>ART EDU.</v>
      </c>
      <c r="D3344" s="1097"/>
      <c r="E3344" s="1125"/>
      <c r="F3344" s="1115" t="str">
        <f>IF(OR(C3344="",$I3321="NSO"),"",VLOOKUP($A3316,'Result Entry'!$B$9:$EQ$108,138,0))</f>
        <v>0/100</v>
      </c>
      <c r="G3344" s="1125"/>
      <c r="H3344" s="1127" t="str">
        <f>IF(OR(C3344="",$I3321="NSO"),"",VLOOKUP($A3316,'Result Entry'!$B$9:$EQ$108,100,0))</f>
        <v/>
      </c>
      <c r="I3344" s="996"/>
      <c r="J3344" s="997"/>
      <c r="K3344" s="997"/>
      <c r="L3344" s="997"/>
      <c r="M3344" s="998"/>
      <c r="N3344" s="1059"/>
    </row>
    <row r="3345" spans="1:14" s="114" customFormat="1" ht="18.75" customHeight="1">
      <c r="A3345" s="392"/>
      <c r="B3345" s="393"/>
      <c r="C3345" s="1096" t="str">
        <f>'Result Entry'!$CX$3</f>
        <v>H&amp;P. EDU.</v>
      </c>
      <c r="D3345" s="1097"/>
      <c r="E3345" s="1125"/>
      <c r="F3345" s="1115" t="str">
        <f>IF(OR(C3345="",$I3321="NSO"),"",VLOOKUP($A3316,'Result Entry'!$B$9:$EQ$108,142,0))</f>
        <v>0/100</v>
      </c>
      <c r="G3345" s="1125"/>
      <c r="H3345" s="1127" t="str">
        <f>IF(OR(C3345="",$I3321="NSO"),"",VLOOKUP($A3316,'Result Entry'!$B$9:$EQ$108,108,0))</f>
        <v/>
      </c>
      <c r="I3345" s="999"/>
      <c r="J3345" s="1000"/>
      <c r="K3345" s="1000"/>
      <c r="L3345" s="1000"/>
      <c r="M3345" s="1001"/>
      <c r="N3345" s="1059"/>
    </row>
    <row r="3346" spans="1:14" s="114" customFormat="1" ht="23.25" customHeight="1" thickBot="1">
      <c r="A3346" s="392"/>
      <c r="B3346" s="393" t="s">
        <v>91</v>
      </c>
      <c r="C3346" s="1128">
        <f>'Result Entry'!$DF$3</f>
        <v>0</v>
      </c>
      <c r="D3346" s="1129"/>
      <c r="E3346" s="1130"/>
      <c r="F3346" s="1115" t="str">
        <f>IF(OR(C3346="",$I3321="NSO"),"",VLOOKUP($A3316,'Result Entry'!$B$9:$EQ$108,146,0))</f>
        <v>0/0</v>
      </c>
      <c r="G3346" s="1125"/>
      <c r="H3346" s="1131" t="str">
        <f>IF(OR(C3346="",$I3321="NSO"),"",VLOOKUP($A3316,'Result Entry'!$B$9:$EQ$108,116,0))</f>
        <v/>
      </c>
      <c r="I3346" s="1135" t="s">
        <v>86</v>
      </c>
      <c r="J3346" s="1136"/>
      <c r="K3346" s="1137"/>
      <c r="L3346" s="1138"/>
      <c r="M3346" s="1139"/>
      <c r="N3346" s="1059"/>
    </row>
    <row r="3347" spans="1:14" s="114" customFormat="1" ht="23.25" customHeight="1">
      <c r="A3347" s="392"/>
      <c r="B3347" s="393" t="s">
        <v>91</v>
      </c>
      <c r="C3347" s="1005" t="s">
        <v>74</v>
      </c>
      <c r="D3347" s="1006"/>
      <c r="E3347" s="1006"/>
      <c r="F3347" s="1006"/>
      <c r="G3347" s="1006"/>
      <c r="H3347" s="1007"/>
      <c r="I3347" s="1143" t="s">
        <v>184</v>
      </c>
      <c r="J3347" s="1144"/>
      <c r="K3347" s="1140"/>
      <c r="L3347" s="1141"/>
      <c r="M3347" s="1142"/>
      <c r="N3347" s="1059"/>
    </row>
    <row r="3348" spans="1:14" s="114" customFormat="1" ht="23.25" customHeight="1">
      <c r="A3348" s="392"/>
      <c r="B3348" s="393" t="s">
        <v>91</v>
      </c>
      <c r="C3348" s="399" t="s">
        <v>37</v>
      </c>
      <c r="D3348" s="1008" t="s">
        <v>80</v>
      </c>
      <c r="E3348" s="1009"/>
      <c r="F3348" s="1008" t="s">
        <v>81</v>
      </c>
      <c r="G3348" s="1010"/>
      <c r="H3348" s="1011"/>
      <c r="I3348" s="1145" t="s">
        <v>185</v>
      </c>
      <c r="J3348" s="1146"/>
      <c r="K3348" s="1002"/>
      <c r="L3348" s="1003"/>
      <c r="M3348" s="1004"/>
      <c r="N3348" s="1059"/>
    </row>
    <row r="3349" spans="1:14" s="114" customFormat="1" ht="18.75" customHeight="1">
      <c r="A3349" s="392"/>
      <c r="B3349" s="393" t="s">
        <v>91</v>
      </c>
      <c r="C3349" s="1114" t="s">
        <v>75</v>
      </c>
      <c r="D3349" s="1115" t="s">
        <v>164</v>
      </c>
      <c r="E3349" s="1116"/>
      <c r="F3349" s="1115" t="s">
        <v>82</v>
      </c>
      <c r="G3349" s="1117"/>
      <c r="H3349" s="1118"/>
      <c r="I3349" s="971" t="s">
        <v>87</v>
      </c>
      <c r="J3349" s="972"/>
      <c r="K3349" s="972"/>
      <c r="L3349" s="972"/>
      <c r="M3349" s="973"/>
      <c r="N3349" s="1059"/>
    </row>
    <row r="3350" spans="1:14" s="114" customFormat="1" ht="18.75" customHeight="1">
      <c r="A3350" s="392"/>
      <c r="B3350" s="393" t="s">
        <v>91</v>
      </c>
      <c r="C3350" s="1119" t="s">
        <v>76</v>
      </c>
      <c r="D3350" s="1115" t="s">
        <v>165</v>
      </c>
      <c r="E3350" s="1116"/>
      <c r="F3350" s="1115" t="s">
        <v>83</v>
      </c>
      <c r="G3350" s="1117"/>
      <c r="H3350" s="1118"/>
      <c r="I3350" s="974"/>
      <c r="J3350" s="975"/>
      <c r="K3350" s="975"/>
      <c r="L3350" s="975"/>
      <c r="M3350" s="976"/>
      <c r="N3350" s="1059"/>
    </row>
    <row r="3351" spans="1:14" s="114" customFormat="1" ht="18.75" customHeight="1">
      <c r="A3351" s="392"/>
      <c r="B3351" s="393" t="s">
        <v>91</v>
      </c>
      <c r="C3351" s="1119" t="s">
        <v>78</v>
      </c>
      <c r="D3351" s="1115" t="s">
        <v>166</v>
      </c>
      <c r="E3351" s="1116"/>
      <c r="F3351" s="1115" t="s">
        <v>84</v>
      </c>
      <c r="G3351" s="1117"/>
      <c r="H3351" s="1118"/>
      <c r="I3351" s="974"/>
      <c r="J3351" s="975"/>
      <c r="K3351" s="975"/>
      <c r="L3351" s="975"/>
      <c r="M3351" s="976"/>
      <c r="N3351" s="1059"/>
    </row>
    <row r="3352" spans="1:14" s="114" customFormat="1" ht="18.75" customHeight="1">
      <c r="A3352" s="392"/>
      <c r="B3352" s="393" t="s">
        <v>91</v>
      </c>
      <c r="C3352" s="1119" t="s">
        <v>77</v>
      </c>
      <c r="D3352" s="1115" t="s">
        <v>167</v>
      </c>
      <c r="E3352" s="1116"/>
      <c r="F3352" s="1115" t="s">
        <v>169</v>
      </c>
      <c r="G3352" s="1117"/>
      <c r="H3352" s="1118"/>
      <c r="I3352" s="977"/>
      <c r="J3352" s="978"/>
      <c r="K3352" s="978"/>
      <c r="L3352" s="978"/>
      <c r="M3352" s="979"/>
      <c r="N3352" s="1059"/>
    </row>
    <row r="3353" spans="1:14" s="114" customFormat="1" ht="18.75" customHeight="1" thickBot="1">
      <c r="A3353" s="392"/>
      <c r="B3353" s="400" t="s">
        <v>91</v>
      </c>
      <c r="C3353" s="1120" t="s">
        <v>79</v>
      </c>
      <c r="D3353" s="1121" t="s">
        <v>168</v>
      </c>
      <c r="E3353" s="1122"/>
      <c r="F3353" s="1121" t="s">
        <v>85</v>
      </c>
      <c r="G3353" s="1123"/>
      <c r="H3353" s="1124"/>
      <c r="I3353" s="1132" t="s">
        <v>118</v>
      </c>
      <c r="J3353" s="1133"/>
      <c r="K3353" s="1133"/>
      <c r="L3353" s="1133"/>
      <c r="M3353" s="1134"/>
      <c r="N3353" s="1059"/>
    </row>
    <row r="3354" spans="1:14" s="114" customFormat="1" ht="11.25" customHeight="1" thickBot="1">
      <c r="A3354" s="980"/>
      <c r="B3354" s="980"/>
      <c r="C3354" s="980"/>
      <c r="D3354" s="980"/>
      <c r="E3354" s="980"/>
      <c r="F3354" s="980"/>
      <c r="G3354" s="980"/>
      <c r="H3354" s="980"/>
      <c r="I3354" s="980"/>
      <c r="J3354" s="980"/>
      <c r="K3354" s="980"/>
      <c r="L3354" s="980"/>
      <c r="M3354" s="980"/>
      <c r="N3354" s="1059"/>
    </row>
    <row r="3355" spans="1:14" s="391" customFormat="1" ht="25.5" customHeight="1" thickBot="1">
      <c r="A3355" s="403">
        <f>A3316+1</f>
        <v>87</v>
      </c>
      <c r="B3355" s="1056" t="str">
        <f>B3316</f>
        <v>Department Of Sanskrit Education, Rajasthan</v>
      </c>
      <c r="C3355" s="1057"/>
      <c r="D3355" s="1057"/>
      <c r="E3355" s="1057"/>
      <c r="F3355" s="1057"/>
      <c r="G3355" s="1057"/>
      <c r="H3355" s="1057"/>
      <c r="I3355" s="1057"/>
      <c r="J3355" s="1057"/>
      <c r="K3355" s="1057"/>
      <c r="L3355" s="1057"/>
      <c r="M3355" s="1058"/>
      <c r="N3355" s="1059"/>
    </row>
    <row r="3356" spans="1:14" ht="60" customHeight="1">
      <c r="A3356" s="15"/>
      <c r="B3356" s="1060">
        <f>IF(I3360&gt;0,CONCATENATE(C3360,I3360),0)</f>
        <v>0</v>
      </c>
      <c r="C3356" s="1062"/>
      <c r="D3356" s="1064" t="str">
        <f>Master!$E$8</f>
        <v>Govt.Sr.Sec.Sch. Raimalwada</v>
      </c>
      <c r="E3356" s="1065"/>
      <c r="F3356" s="1065"/>
      <c r="G3356" s="1065"/>
      <c r="H3356" s="1065"/>
      <c r="I3356" s="1065"/>
      <c r="J3356" s="1065"/>
      <c r="K3356" s="1065"/>
      <c r="L3356" s="1065"/>
      <c r="M3356" s="1066"/>
      <c r="N3356" s="1059"/>
    </row>
    <row r="3357" spans="1:14" ht="35.25" customHeight="1" thickBot="1">
      <c r="A3357" s="15"/>
      <c r="B3357" s="1061"/>
      <c r="C3357" s="1063"/>
      <c r="D3357" s="1067" t="str">
        <f>Master!$E$11</f>
        <v>P.S.-Bapini (Jodhpur)</v>
      </c>
      <c r="E3357" s="1067"/>
      <c r="F3357" s="1067"/>
      <c r="G3357" s="1067"/>
      <c r="H3357" s="1067"/>
      <c r="I3357" s="1067"/>
      <c r="J3357" s="1067"/>
      <c r="K3357" s="1067"/>
      <c r="L3357" s="1067"/>
      <c r="M3357" s="1068"/>
      <c r="N3357" s="1059"/>
    </row>
    <row r="3358" spans="1:14" ht="31.5" customHeight="1">
      <c r="A3358" s="15"/>
      <c r="B3358" s="402"/>
      <c r="C3358" s="1069" t="s">
        <v>60</v>
      </c>
      <c r="D3358" s="1070"/>
      <c r="E3358" s="1070"/>
      <c r="F3358" s="1070"/>
      <c r="G3358" s="1070"/>
      <c r="H3358" s="1070"/>
      <c r="I3358" s="1071"/>
      <c r="J3358" s="1072" t="s">
        <v>88</v>
      </c>
      <c r="K3358" s="1072"/>
      <c r="L3358" s="1073">
        <f>Master!$E$14</f>
        <v>810000000</v>
      </c>
      <c r="M3358" s="1074"/>
      <c r="N3358" s="1059"/>
    </row>
    <row r="3359" spans="1:14" ht="18" customHeight="1" thickBot="1">
      <c r="A3359" s="15"/>
      <c r="B3359" s="188"/>
      <c r="C3359" s="1069"/>
      <c r="D3359" s="1070"/>
      <c r="E3359" s="1070"/>
      <c r="F3359" s="1070"/>
      <c r="G3359" s="1070"/>
      <c r="H3359" s="1070"/>
      <c r="I3359" s="1071"/>
      <c r="J3359" s="1075" t="s">
        <v>61</v>
      </c>
      <c r="K3359" s="1076"/>
      <c r="L3359" s="1079" t="str">
        <f>Master!$E$6</f>
        <v>2022-23</v>
      </c>
      <c r="M3359" s="1080"/>
      <c r="N3359" s="1059"/>
    </row>
    <row r="3360" spans="1:14" ht="20.25" customHeight="1" thickBot="1">
      <c r="A3360" s="15"/>
      <c r="B3360" s="188"/>
      <c r="C3360" s="1160" t="s">
        <v>119</v>
      </c>
      <c r="D3360" s="1161"/>
      <c r="E3360" s="1161"/>
      <c r="F3360" s="1161"/>
      <c r="G3360" s="1161"/>
      <c r="H3360" s="1161"/>
      <c r="I3360" s="1162">
        <f>VLOOKUP($A3355,'Result Entry'!$B$9:$F$108,5,0)</f>
        <v>0</v>
      </c>
      <c r="J3360" s="1077"/>
      <c r="K3360" s="1078"/>
      <c r="L3360" s="1081"/>
      <c r="M3360" s="1082"/>
      <c r="N3360" s="1059"/>
    </row>
    <row r="3361" spans="1:14" s="114" customFormat="1" ht="19.5" customHeight="1">
      <c r="A3361" s="392"/>
      <c r="B3361" s="393" t="s">
        <v>91</v>
      </c>
      <c r="C3361" s="1090" t="s">
        <v>21</v>
      </c>
      <c r="D3361" s="1091"/>
      <c r="E3361" s="1091"/>
      <c r="F3361" s="1092"/>
      <c r="G3361" s="1093" t="s">
        <v>1</v>
      </c>
      <c r="H3361" s="1094">
        <f>VLOOKUP($A3355,'Result Entry'!$B$9:$EQ$108,3,0)</f>
        <v>0</v>
      </c>
      <c r="I3361" s="1094"/>
      <c r="J3361" s="1094"/>
      <c r="K3361" s="1094"/>
      <c r="L3361" s="1094"/>
      <c r="M3361" s="1095"/>
      <c r="N3361" s="1059"/>
    </row>
    <row r="3362" spans="1:14" s="114" customFormat="1" ht="19.5" customHeight="1">
      <c r="A3362" s="392"/>
      <c r="B3362" s="393" t="s">
        <v>91</v>
      </c>
      <c r="C3362" s="1096" t="s">
        <v>23</v>
      </c>
      <c r="D3362" s="1097"/>
      <c r="E3362" s="1097"/>
      <c r="F3362" s="1098"/>
      <c r="G3362" s="1099" t="s">
        <v>1</v>
      </c>
      <c r="H3362" s="1100">
        <f>VLOOKUP($A3355,'Result Entry'!$B$9:$EQ$108,6,0)</f>
        <v>0</v>
      </c>
      <c r="I3362" s="1100"/>
      <c r="J3362" s="1100"/>
      <c r="K3362" s="1100"/>
      <c r="L3362" s="1100"/>
      <c r="M3362" s="1101"/>
      <c r="N3362" s="1059"/>
    </row>
    <row r="3363" spans="1:14" s="114" customFormat="1" ht="19.5" customHeight="1">
      <c r="A3363" s="392"/>
      <c r="B3363" s="393" t="s">
        <v>91</v>
      </c>
      <c r="C3363" s="1096" t="s">
        <v>24</v>
      </c>
      <c r="D3363" s="1097"/>
      <c r="E3363" s="1097"/>
      <c r="F3363" s="1098"/>
      <c r="G3363" s="1099" t="s">
        <v>1</v>
      </c>
      <c r="H3363" s="1100">
        <f>VLOOKUP($A3355,'Result Entry'!$B$9:$EQ$108,7,0)</f>
        <v>0</v>
      </c>
      <c r="I3363" s="1100"/>
      <c r="J3363" s="1100"/>
      <c r="K3363" s="1100"/>
      <c r="L3363" s="1100"/>
      <c r="M3363" s="1101"/>
      <c r="N3363" s="1059"/>
    </row>
    <row r="3364" spans="1:14" s="114" customFormat="1" ht="19.5" customHeight="1">
      <c r="A3364" s="392"/>
      <c r="B3364" s="393" t="s">
        <v>91</v>
      </c>
      <c r="C3364" s="1096" t="s">
        <v>62</v>
      </c>
      <c r="D3364" s="1097"/>
      <c r="E3364" s="1097"/>
      <c r="F3364" s="1098"/>
      <c r="G3364" s="1099" t="s">
        <v>1</v>
      </c>
      <c r="H3364" s="1100">
        <f>VLOOKUP($A3355,'Result Entry'!$B$9:$EQ$108,8,0)</f>
        <v>0</v>
      </c>
      <c r="I3364" s="1100"/>
      <c r="J3364" s="1100"/>
      <c r="K3364" s="1100"/>
      <c r="L3364" s="1100"/>
      <c r="M3364" s="1101"/>
      <c r="N3364" s="1059"/>
    </row>
    <row r="3365" spans="1:14" s="114" customFormat="1" ht="19.5" customHeight="1">
      <c r="A3365" s="392"/>
      <c r="B3365" s="393" t="s">
        <v>91</v>
      </c>
      <c r="C3365" s="1096" t="s">
        <v>63</v>
      </c>
      <c r="D3365" s="1097"/>
      <c r="E3365" s="1097"/>
      <c r="F3365" s="1098"/>
      <c r="G3365" s="1099" t="s">
        <v>1</v>
      </c>
      <c r="H3365" s="1102" t="str">
        <f>CONCATENATE('Result Entry'!$F$4,'Result Entry'!$I$4)</f>
        <v>2(A)</v>
      </c>
      <c r="I3365" s="1100"/>
      <c r="J3365" s="1100"/>
      <c r="K3365" s="1100"/>
      <c r="L3365" s="1100"/>
      <c r="M3365" s="1101"/>
      <c r="N3365" s="1059"/>
    </row>
    <row r="3366" spans="1:14" s="114" customFormat="1" ht="19.5" customHeight="1" thickBot="1">
      <c r="A3366" s="392"/>
      <c r="B3366" s="393" t="s">
        <v>91</v>
      </c>
      <c r="C3366" s="1103" t="s">
        <v>26</v>
      </c>
      <c r="D3366" s="1104"/>
      <c r="E3366" s="1104"/>
      <c r="F3366" s="1105"/>
      <c r="G3366" s="1106" t="s">
        <v>1</v>
      </c>
      <c r="H3366" s="1107">
        <f>VLOOKUP($A3355,'Result Entry'!$B$9:$EQ$108,9,0)</f>
        <v>0</v>
      </c>
      <c r="I3366" s="1107"/>
      <c r="J3366" s="1107"/>
      <c r="K3366" s="1107"/>
      <c r="L3366" s="1107"/>
      <c r="M3366" s="1108"/>
      <c r="N3366" s="1059"/>
    </row>
    <row r="3367" spans="1:14" s="114" customFormat="1" ht="37.5" customHeight="1">
      <c r="A3367" s="392"/>
      <c r="B3367" s="394" t="s">
        <v>91</v>
      </c>
      <c r="C3367" s="1005" t="s">
        <v>64</v>
      </c>
      <c r="D3367" s="1038"/>
      <c r="E3367" s="498" t="str">
        <f>'Result Entry'!$K$6</f>
        <v>First Test</v>
      </c>
      <c r="F3367" s="499" t="str">
        <f>'Result Entry'!$L$6</f>
        <v>Second Test</v>
      </c>
      <c r="G3367" s="499" t="str">
        <f>'Result Entry'!$M$6</f>
        <v>Third Test</v>
      </c>
      <c r="H3367" s="1083" t="s">
        <v>65</v>
      </c>
      <c r="I3367" s="1085" t="s">
        <v>183</v>
      </c>
      <c r="J3367" s="493" t="s">
        <v>32</v>
      </c>
      <c r="K3367" s="1039" t="s">
        <v>112</v>
      </c>
      <c r="L3367" s="1040"/>
      <c r="M3367" s="1084" t="s">
        <v>113</v>
      </c>
      <c r="N3367" s="1059"/>
    </row>
    <row r="3368" spans="1:14" s="114" customFormat="1" ht="22.5" customHeight="1" thickBot="1">
      <c r="A3368" s="392"/>
      <c r="B3368" s="394" t="s">
        <v>91</v>
      </c>
      <c r="C3368" s="1041" t="s">
        <v>66</v>
      </c>
      <c r="D3368" s="1042"/>
      <c r="E3368" s="504">
        <f>'Result Entry'!$K$7</f>
        <v>10</v>
      </c>
      <c r="F3368" s="505">
        <f>'Result Entry'!$L$7</f>
        <v>10</v>
      </c>
      <c r="G3368" s="545">
        <f>'Result Entry'!$M$7</f>
        <v>10</v>
      </c>
      <c r="H3368" s="506">
        <f>'Result Entry'!$R$7</f>
        <v>70</v>
      </c>
      <c r="I3368" s="507">
        <f>SUM(E3368:H3368)</f>
        <v>100</v>
      </c>
      <c r="J3368" s="508">
        <f>'Result Entry'!$V$7</f>
        <v>100</v>
      </c>
      <c r="K3368" s="1043">
        <f>I3368+J3368</f>
        <v>200</v>
      </c>
      <c r="L3368" s="1044"/>
      <c r="M3368" s="1086" t="s">
        <v>36</v>
      </c>
      <c r="N3368" s="1059"/>
    </row>
    <row r="3369" spans="1:14" s="114" customFormat="1" ht="22.5" customHeight="1">
      <c r="A3369" s="392"/>
      <c r="B3369" s="394" t="s">
        <v>91</v>
      </c>
      <c r="C3369" s="1045" t="str">
        <f>'Result Entry'!$K$3</f>
        <v>Hindi</v>
      </c>
      <c r="D3369" s="1046"/>
      <c r="E3369" s="500">
        <f>IF(OR(C3369="",$I3360="NSO"),"",VLOOKUP($A3355,'Result Entry'!$B$9:$EQ$108,10,0))</f>
        <v>0</v>
      </c>
      <c r="F3369" s="501">
        <f>IF(OR(C3369="",$I3360="NSO"),"",VLOOKUP($A3355,'Result Entry'!$B$9:$EQ$108,11,0))</f>
        <v>0</v>
      </c>
      <c r="G3369" s="544">
        <f>IF(OR(C3369="",$I3360="NSO"),"",VLOOKUP($A3355,'Result Entry'!$B$9:$EQ$108,12,0))</f>
        <v>0</v>
      </c>
      <c r="H3369" s="494">
        <f>IF(OR(C3369="",$I3360="NSO"),"",VLOOKUP($A3355,'Result Entry'!$B$9:$EQ$108,17,0))</f>
        <v>0</v>
      </c>
      <c r="I3369" s="395">
        <f t="shared" ref="I3369:I3373" si="258">SUM(E3369:H3369)</f>
        <v>0</v>
      </c>
      <c r="J3369" s="495">
        <f>IF(OR(C3369="",$I3360="NSO"),"",VLOOKUP($A3355,'Result Entry'!$B$9:$EQ$108,21,0))</f>
        <v>0</v>
      </c>
      <c r="K3369" s="1047">
        <f>SUM(I3369,J3369)</f>
        <v>0</v>
      </c>
      <c r="L3369" s="1048"/>
      <c r="M3369" s="396" t="str">
        <f>IF(OR(C3369="",$I3360="NSO"),"",VLOOKUP($A3355,'Result Entry'!$B$9:$EQ$108,24,0))</f>
        <v/>
      </c>
      <c r="N3369" s="1059"/>
    </row>
    <row r="3370" spans="1:14" s="114" customFormat="1" ht="22.5" customHeight="1">
      <c r="A3370" s="392"/>
      <c r="B3370" s="394" t="s">
        <v>91</v>
      </c>
      <c r="C3370" s="990" t="str">
        <f>'Result Entry'!$Z$3</f>
        <v>Mathematics</v>
      </c>
      <c r="D3370" s="1049"/>
      <c r="E3370" s="502">
        <f>IF(OR(C3370="",$I3360="NSO"),"",VLOOKUP($A3355,'Result Entry'!$B$9:$EQ$108,25,0))</f>
        <v>0</v>
      </c>
      <c r="F3370" s="503">
        <f>IF(OR(C3370="",$I3360="NSO"),"",VLOOKUP($A3355,'Result Entry'!$B$9:$EQ$108,26,0))</f>
        <v>0</v>
      </c>
      <c r="G3370" s="542">
        <f>IF(OR(C3370="",$I3360="NSO"),"",VLOOKUP($A3355,'Result Entry'!$B$9:$EQ$108,27,0))</f>
        <v>0</v>
      </c>
      <c r="H3370" s="494">
        <f>IF(OR(C3370="",$I3360="NSO"),"",VLOOKUP($A3355,'Result Entry'!$B$9:$EQ$108,32,0))</f>
        <v>0</v>
      </c>
      <c r="I3370" s="395">
        <f t="shared" si="258"/>
        <v>0</v>
      </c>
      <c r="J3370" s="495">
        <f>IF(OR(C3370="",$I3360="NSO"),"",VLOOKUP($A3355,'Result Entry'!$B$9:$EQ$108,36,0))</f>
        <v>0</v>
      </c>
      <c r="K3370" s="1050">
        <f t="shared" ref="K3370:K3375" si="259">SUM(I3370,J3370)</f>
        <v>0</v>
      </c>
      <c r="L3370" s="1051"/>
      <c r="M3370" s="396" t="str">
        <f>IF(OR(C3370="",$I3360="NSO"),"",VLOOKUP($A3355,'Result Entry'!$B$9:$EQ$108,39,0))</f>
        <v/>
      </c>
      <c r="N3370" s="1059"/>
    </row>
    <row r="3371" spans="1:14" s="114" customFormat="1" ht="22.5" customHeight="1" thickBot="1">
      <c r="A3371" s="392"/>
      <c r="B3371" s="394" t="s">
        <v>91</v>
      </c>
      <c r="C3371" s="1052" t="str">
        <f>'Result Entry'!$BD$3</f>
        <v>Env. Study</v>
      </c>
      <c r="D3371" s="1053"/>
      <c r="E3371" s="509">
        <f>IF(OR(C3371="",$I3360="NSO"),"",VLOOKUP($A3355,'Result Entry'!$B$9:$EQ$108,55,0))</f>
        <v>0</v>
      </c>
      <c r="F3371" s="510">
        <f>IF(OR(C3371="",$I3360="NSO"),"",VLOOKUP($A3355,'Result Entry'!$B$9:$EQ$108,56,0))</f>
        <v>0</v>
      </c>
      <c r="G3371" s="511">
        <f>IF(OR(C3371="",$I3360="NSO"),"",VLOOKUP($A3355,'Result Entry'!$B$9:$EQ$108,57,0))</f>
        <v>0</v>
      </c>
      <c r="H3371" s="512">
        <f>IF(OR(C3369="",$I3360="NSO"),"",VLOOKUP($A3355,'Result Entry'!$B$9:$EQ$108,62,0))</f>
        <v>0</v>
      </c>
      <c r="I3371" s="513">
        <f t="shared" si="258"/>
        <v>0</v>
      </c>
      <c r="J3371" s="514">
        <f>IF(OR(C3370="",$I3360="NSO"),"",VLOOKUP($A3355,'Result Entry'!$B$9:$EQ$108,66,0))</f>
        <v>0</v>
      </c>
      <c r="K3371" s="1054">
        <f t="shared" si="259"/>
        <v>0</v>
      </c>
      <c r="L3371" s="1055"/>
      <c r="M3371" s="515" t="str">
        <f>IF(OR(C3370="",$I3360="NSO"),"",VLOOKUP($A3355,'Result Entry'!$B$9:$EQ$108,69,0))</f>
        <v/>
      </c>
      <c r="N3371" s="1059"/>
    </row>
    <row r="3372" spans="1:14" s="114" customFormat="1" ht="22.5" customHeight="1">
      <c r="A3372" s="392"/>
      <c r="B3372" s="394" t="s">
        <v>91</v>
      </c>
      <c r="C3372" s="1016" t="s">
        <v>66</v>
      </c>
      <c r="D3372" s="1017"/>
      <c r="E3372" s="519">
        <f>'Result Entry'!$AO$7</f>
        <v>5</v>
      </c>
      <c r="F3372" s="520">
        <f>'Result Entry'!$AP$7</f>
        <v>5</v>
      </c>
      <c r="G3372" s="541">
        <f>'Result Entry'!$AQ$7</f>
        <v>5</v>
      </c>
      <c r="H3372" s="521">
        <f>'Result Entry'!$AV$7</f>
        <v>35</v>
      </c>
      <c r="I3372" s="522">
        <f t="shared" si="258"/>
        <v>50</v>
      </c>
      <c r="J3372" s="523">
        <f>'Result Entry'!$AZ$7</f>
        <v>50</v>
      </c>
      <c r="K3372" s="1018">
        <f t="shared" si="259"/>
        <v>100</v>
      </c>
      <c r="L3372" s="1019"/>
      <c r="M3372" s="1087" t="s">
        <v>36</v>
      </c>
      <c r="N3372" s="1059"/>
    </row>
    <row r="3373" spans="1:14" s="114" customFormat="1" ht="22.5" customHeight="1" thickBot="1">
      <c r="A3373" s="392"/>
      <c r="B3373" s="394" t="s">
        <v>91</v>
      </c>
      <c r="C3373" s="1012" t="str">
        <f>'Result Entry'!$AO$3</f>
        <v>English</v>
      </c>
      <c r="D3373" s="1013"/>
      <c r="E3373" s="517">
        <f>IF(OR(C3373="",$I3360="NSO"),"",VLOOKUP($A3355,'Result Entry'!$B$9:$EQ$108,40,0))</f>
        <v>0</v>
      </c>
      <c r="F3373" s="518">
        <f>IF(OR(C3373="",$I3360="NSO"),"",VLOOKUP($A3355,'Result Entry'!$B$9:$EQ$108,41,0))</f>
        <v>0</v>
      </c>
      <c r="G3373" s="546">
        <f>IF(OR(C3373="",$I3360="NSO"),"",VLOOKUP($A3355,'Result Entry'!$B$9:$EQ$108,42,0))</f>
        <v>0</v>
      </c>
      <c r="H3373" s="401">
        <f>IF(OR(C3373="",$I3360="NSO"),"",VLOOKUP($A3355,'Result Entry'!$B$9:$EQ$108,47,0))</f>
        <v>0</v>
      </c>
      <c r="I3373" s="496">
        <f t="shared" si="258"/>
        <v>0</v>
      </c>
      <c r="J3373" s="497">
        <f>IF(OR(C3373="",$I3360="NSO"),"",VLOOKUP($A3355,'Result Entry'!$B$9:$EQ$108,51,0))</f>
        <v>0</v>
      </c>
      <c r="K3373" s="1014">
        <f t="shared" si="259"/>
        <v>0</v>
      </c>
      <c r="L3373" s="1015"/>
      <c r="M3373" s="516" t="str">
        <f>IF(OR(C3373="",$I3360="NSO"),"",VLOOKUP($A3355,'Result Entry'!$B$9:$EQ$108,54,0))</f>
        <v/>
      </c>
      <c r="N3373" s="1059"/>
    </row>
    <row r="3374" spans="1:14" s="114" customFormat="1" ht="22.5" customHeight="1">
      <c r="A3374" s="392"/>
      <c r="B3374" s="394" t="s">
        <v>91</v>
      </c>
      <c r="C3374" s="1016" t="s">
        <v>66</v>
      </c>
      <c r="D3374" s="1017"/>
      <c r="E3374" s="519">
        <f>'Result Entry'!$BS$7</f>
        <v>10</v>
      </c>
      <c r="F3374" s="520">
        <f>'Result Entry'!$BT$7</f>
        <v>10</v>
      </c>
      <c r="G3374" s="541">
        <f>'Result Entry'!$BU$7</f>
        <v>10</v>
      </c>
      <c r="H3374" s="521">
        <f>'Result Entry'!$BZ$7</f>
        <v>70</v>
      </c>
      <c r="I3374" s="522">
        <f>SUM(E3374:H3374)</f>
        <v>100</v>
      </c>
      <c r="J3374" s="523">
        <f>'Result Entry'!$CD$7</f>
        <v>100</v>
      </c>
      <c r="K3374" s="1018">
        <f t="shared" si="259"/>
        <v>200</v>
      </c>
      <c r="L3374" s="1019"/>
      <c r="M3374" s="1087" t="s">
        <v>36</v>
      </c>
      <c r="N3374" s="1059"/>
    </row>
    <row r="3375" spans="1:14" s="114" customFormat="1" ht="22.5" customHeight="1" thickBot="1">
      <c r="A3375" s="392"/>
      <c r="B3375" s="394" t="s">
        <v>91</v>
      </c>
      <c r="C3375" s="1012" t="str">
        <f>'Result Entry'!$BS$3</f>
        <v>Sanskrit/Urdu</v>
      </c>
      <c r="D3375" s="1013"/>
      <c r="E3375" s="517">
        <f>IF(OR(C3375="",$I3360="NSO"),"",VLOOKUP($A3355,'Result Entry'!$B$9:$EQ$108,70,0))</f>
        <v>0</v>
      </c>
      <c r="F3375" s="518">
        <f>IF(OR(C3375="",$I3360="NSO"),"",VLOOKUP($A3355,'Result Entry'!$B$9:$EQ$108,71,0))</f>
        <v>0</v>
      </c>
      <c r="G3375" s="546">
        <f>IF(OR(C3375="",$I3360="NSO"),"",VLOOKUP($A3355,'Result Entry'!$B$9:$EQ$108,72,0))</f>
        <v>0</v>
      </c>
      <c r="H3375" s="401">
        <f>IF(OR(C3375="",$I3360="NSO"),"",VLOOKUP($A3355,'Result Entry'!$B$9:$EQ$108,77,0))</f>
        <v>0</v>
      </c>
      <c r="I3375" s="496">
        <f t="shared" ref="I3375" si="260">SUM(E3375:H3375)</f>
        <v>0</v>
      </c>
      <c r="J3375" s="497">
        <f>IF(OR(C3375="",$I3360="NSO"),"",VLOOKUP($A3355,'Result Entry'!$B$9:$EQ$108,81,0))</f>
        <v>0</v>
      </c>
      <c r="K3375" s="1014">
        <f t="shared" si="259"/>
        <v>0</v>
      </c>
      <c r="L3375" s="1015"/>
      <c r="M3375" s="516" t="str">
        <f>IF(OR(C3375="",$I3360="NSO"),"",VLOOKUP($A3355,'Result Entry'!$B$9:$EQ$108,84,0))</f>
        <v/>
      </c>
      <c r="N3375" s="1059"/>
    </row>
    <row r="3376" spans="1:14" s="114" customFormat="1" ht="14.25" customHeight="1" thickBot="1">
      <c r="A3376" s="392"/>
      <c r="B3376" s="394" t="s">
        <v>91</v>
      </c>
      <c r="C3376" s="1020"/>
      <c r="D3376" s="1021"/>
      <c r="E3376" s="1021"/>
      <c r="F3376" s="1021"/>
      <c r="G3376" s="1021"/>
      <c r="H3376" s="1021"/>
      <c r="I3376" s="1021"/>
      <c r="J3376" s="1021"/>
      <c r="K3376" s="1021"/>
      <c r="L3376" s="1021"/>
      <c r="M3376" s="1022"/>
      <c r="N3376" s="1059"/>
    </row>
    <row r="3377" spans="1:14" s="114" customFormat="1" ht="39" customHeight="1">
      <c r="A3377" s="392"/>
      <c r="B3377" s="394" t="s">
        <v>91</v>
      </c>
      <c r="C3377" s="1023" t="s">
        <v>114</v>
      </c>
      <c r="D3377" s="1024"/>
      <c r="E3377" s="1025"/>
      <c r="F3377" s="1029" t="s">
        <v>115</v>
      </c>
      <c r="G3377" s="1029"/>
      <c r="H3377" s="1030" t="s">
        <v>116</v>
      </c>
      <c r="I3377" s="1031"/>
      <c r="J3377" s="397" t="s">
        <v>51</v>
      </c>
      <c r="K3377" s="524" t="s">
        <v>117</v>
      </c>
      <c r="L3377" s="543" t="s">
        <v>49</v>
      </c>
      <c r="M3377" s="1089" t="s">
        <v>53</v>
      </c>
      <c r="N3377" s="1059"/>
    </row>
    <row r="3378" spans="1:14" s="114" customFormat="1" ht="18.75" customHeight="1" thickBot="1">
      <c r="A3378" s="392"/>
      <c r="B3378" s="394" t="s">
        <v>91</v>
      </c>
      <c r="C3378" s="1026"/>
      <c r="D3378" s="1027"/>
      <c r="E3378" s="1028"/>
      <c r="F3378" s="1109">
        <f>IF(OR($I3360="",$I3360="NSO"),"",VLOOKUP($A3355,'Result Entry'!$B$9:$EQ$108,120,0))</f>
        <v>900</v>
      </c>
      <c r="G3378" s="1110"/>
      <c r="H3378" s="1109">
        <f>IF(OR($I3360="",$I3360="NSO"),"",VLOOKUP($A3355,'Result Entry'!$B$9:$EQ$108,121,0))</f>
        <v>0</v>
      </c>
      <c r="I3378" s="1110"/>
      <c r="J3378" s="1111">
        <f>IF(OR($I3360="",$I3360="NSO"),"",VLOOKUP($A3355,'Result Entry'!$B$9:$EQ$108,122,0))</f>
        <v>0</v>
      </c>
      <c r="K3378" s="1112" t="str">
        <f>IF(OR($I3360="",$I3360="NSO"),"",VLOOKUP($A3355,'Result Entry'!$B$9:$EQ$108,123,0))</f>
        <v/>
      </c>
      <c r="L3378" s="1088" t="str">
        <f>IF(OR($I3360="",$I3360="NSO"),"",VLOOKUP($A3355,'Result Entry'!$B$9:$EQ$108,124,0))</f>
        <v/>
      </c>
      <c r="M3378" s="1113" t="str">
        <f>IF(OR($I3360="",$I3360="NSO"),"",VLOOKUP($A3355,'Result Entry'!$B$9:$EQ$108,126,0))</f>
        <v/>
      </c>
      <c r="N3378" s="1059"/>
    </row>
    <row r="3379" spans="1:14" s="114" customFormat="1" ht="18.75" customHeight="1" thickBot="1">
      <c r="A3379" s="392"/>
      <c r="B3379" s="393" t="s">
        <v>91</v>
      </c>
      <c r="C3379" s="1032"/>
      <c r="D3379" s="1033"/>
      <c r="E3379" s="1033"/>
      <c r="F3379" s="1033"/>
      <c r="G3379" s="1033"/>
      <c r="H3379" s="1034"/>
      <c r="I3379" s="1150" t="s">
        <v>71</v>
      </c>
      <c r="J3379" s="1151"/>
      <c r="K3379" s="1152">
        <f>IF(OR($I3360="",$I3360="NSO"),"",VLOOKUP($A3355,'Result Entry'!$B$9:$EQ$108,117,0))</f>
        <v>0</v>
      </c>
      <c r="L3379" s="1153" t="s">
        <v>90</v>
      </c>
      <c r="M3379" s="1154"/>
      <c r="N3379" s="1059"/>
    </row>
    <row r="3380" spans="1:14" s="114" customFormat="1" ht="18.75" customHeight="1" thickBot="1">
      <c r="A3380" s="392"/>
      <c r="B3380" s="393" t="s">
        <v>91</v>
      </c>
      <c r="C3380" s="1035" t="s">
        <v>70</v>
      </c>
      <c r="D3380" s="1036"/>
      <c r="E3380" s="1036"/>
      <c r="F3380" s="1036"/>
      <c r="G3380" s="1036"/>
      <c r="H3380" s="1037"/>
      <c r="I3380" s="1155" t="s">
        <v>72</v>
      </c>
      <c r="J3380" s="1156"/>
      <c r="K3380" s="1157">
        <f>IF(OR($I3360="",$I3360="NSO"),"",VLOOKUP($A3355,'Result Entry'!$B$9:$EQ$108,118,0))</f>
        <v>0</v>
      </c>
      <c r="L3380" s="1158" t="str">
        <f>IF(OR($I3360="",$I3360="NSO"),"",VLOOKUP($A3355,'Result Entry'!$B$9:$EQ$108,119,0))</f>
        <v/>
      </c>
      <c r="M3380" s="1159"/>
      <c r="N3380" s="1059"/>
    </row>
    <row r="3381" spans="1:14" s="114" customFormat="1" ht="18.75" customHeight="1" thickBot="1">
      <c r="A3381" s="392"/>
      <c r="B3381" s="393" t="s">
        <v>91</v>
      </c>
      <c r="C3381" s="981" t="s">
        <v>64</v>
      </c>
      <c r="D3381" s="982"/>
      <c r="E3381" s="983"/>
      <c r="F3381" s="984" t="s">
        <v>67</v>
      </c>
      <c r="G3381" s="985"/>
      <c r="H3381" s="398" t="s">
        <v>57</v>
      </c>
      <c r="I3381" s="986" t="s">
        <v>73</v>
      </c>
      <c r="J3381" s="987"/>
      <c r="K3381" s="988">
        <f>IF(OR($I3360="",$I3360="NSO"),"",VLOOKUP($A3355,'Result Entry'!$B$9:$EQ$108,127,0))</f>
        <v>0</v>
      </c>
      <c r="L3381" s="988"/>
      <c r="M3381" s="989"/>
      <c r="N3381" s="1059"/>
    </row>
    <row r="3382" spans="1:14" s="114" customFormat="1" ht="18.75" customHeight="1">
      <c r="A3382" s="392"/>
      <c r="B3382" s="393" t="s">
        <v>91</v>
      </c>
      <c r="C3382" s="1096" t="str">
        <f>'Result Entry'!$CH$3</f>
        <v>WORK EXP.</v>
      </c>
      <c r="D3382" s="1097"/>
      <c r="E3382" s="1125"/>
      <c r="F3382" s="1115" t="str">
        <f>IF(OR(C3382="",$I3360="NSO"),"",VLOOKUP($A3355,'Result Entry'!$B$9:$EQ$108,134,0))</f>
        <v>0/100</v>
      </c>
      <c r="G3382" s="1125"/>
      <c r="H3382" s="1126" t="str">
        <f>IF(OR(C3382="",$I3360="NSO"),"",VLOOKUP($A3355,'Result Entry'!$B$9:$EQ$108,92,0))</f>
        <v/>
      </c>
      <c r="I3382" s="991" t="s">
        <v>93</v>
      </c>
      <c r="J3382" s="992"/>
      <c r="K3382" s="993">
        <f>'Result Entry'!$U$2</f>
        <v>45070</v>
      </c>
      <c r="L3382" s="994"/>
      <c r="M3382" s="995"/>
      <c r="N3382" s="1059"/>
    </row>
    <row r="3383" spans="1:14" s="114" customFormat="1" ht="18.75" customHeight="1">
      <c r="A3383" s="392"/>
      <c r="B3383" s="393" t="s">
        <v>91</v>
      </c>
      <c r="C3383" s="1096" t="str">
        <f>'Result Entry'!$CP$3</f>
        <v>ART EDU.</v>
      </c>
      <c r="D3383" s="1097"/>
      <c r="E3383" s="1125"/>
      <c r="F3383" s="1115" t="str">
        <f>IF(OR(C3383="",$I3360="NSO"),"",VLOOKUP($A3355,'Result Entry'!$B$9:$EQ$108,138,0))</f>
        <v>0/100</v>
      </c>
      <c r="G3383" s="1125"/>
      <c r="H3383" s="1127" t="str">
        <f>IF(OR(C3383="",$I3360="NSO"),"",VLOOKUP($A3355,'Result Entry'!$B$9:$EQ$108,100,0))</f>
        <v/>
      </c>
      <c r="I3383" s="996"/>
      <c r="J3383" s="997"/>
      <c r="K3383" s="997"/>
      <c r="L3383" s="997"/>
      <c r="M3383" s="998"/>
      <c r="N3383" s="1059"/>
    </row>
    <row r="3384" spans="1:14" s="114" customFormat="1" ht="18.75" customHeight="1">
      <c r="A3384" s="392"/>
      <c r="B3384" s="393"/>
      <c r="C3384" s="1096" t="str">
        <f>'Result Entry'!$CX$3</f>
        <v>H&amp;P. EDU.</v>
      </c>
      <c r="D3384" s="1097"/>
      <c r="E3384" s="1125"/>
      <c r="F3384" s="1115" t="str">
        <f>IF(OR(C3384="",$I3360="NSO"),"",VLOOKUP($A3355,'Result Entry'!$B$9:$EQ$108,142,0))</f>
        <v>0/100</v>
      </c>
      <c r="G3384" s="1125"/>
      <c r="H3384" s="1127" t="str">
        <f>IF(OR(C3384="",$I3360="NSO"),"",VLOOKUP($A3355,'Result Entry'!$B$9:$EQ$108,108,0))</f>
        <v/>
      </c>
      <c r="I3384" s="999"/>
      <c r="J3384" s="1000"/>
      <c r="K3384" s="1000"/>
      <c r="L3384" s="1000"/>
      <c r="M3384" s="1001"/>
      <c r="N3384" s="1059"/>
    </row>
    <row r="3385" spans="1:14" s="114" customFormat="1" ht="23.25" customHeight="1" thickBot="1">
      <c r="A3385" s="392"/>
      <c r="B3385" s="393" t="s">
        <v>91</v>
      </c>
      <c r="C3385" s="1128">
        <f>'Result Entry'!$DF$3</f>
        <v>0</v>
      </c>
      <c r="D3385" s="1129"/>
      <c r="E3385" s="1130"/>
      <c r="F3385" s="1115" t="str">
        <f>IF(OR(C3385="",$I3360="NSO"),"",VLOOKUP($A3355,'Result Entry'!$B$9:$EQ$108,146,0))</f>
        <v>0/0</v>
      </c>
      <c r="G3385" s="1125"/>
      <c r="H3385" s="1131" t="str">
        <f>IF(OR(C3385="",$I3360="NSO"),"",VLOOKUP($A3355,'Result Entry'!$B$9:$EQ$108,116,0))</f>
        <v/>
      </c>
      <c r="I3385" s="1135" t="s">
        <v>86</v>
      </c>
      <c r="J3385" s="1136"/>
      <c r="K3385" s="1137"/>
      <c r="L3385" s="1138"/>
      <c r="M3385" s="1139"/>
      <c r="N3385" s="1059"/>
    </row>
    <row r="3386" spans="1:14" s="114" customFormat="1" ht="23.25" customHeight="1">
      <c r="A3386" s="392"/>
      <c r="B3386" s="393" t="s">
        <v>91</v>
      </c>
      <c r="C3386" s="1005" t="s">
        <v>74</v>
      </c>
      <c r="D3386" s="1006"/>
      <c r="E3386" s="1006"/>
      <c r="F3386" s="1006"/>
      <c r="G3386" s="1006"/>
      <c r="H3386" s="1007"/>
      <c r="I3386" s="1143" t="s">
        <v>184</v>
      </c>
      <c r="J3386" s="1144"/>
      <c r="K3386" s="1140"/>
      <c r="L3386" s="1141"/>
      <c r="M3386" s="1142"/>
      <c r="N3386" s="1059"/>
    </row>
    <row r="3387" spans="1:14" s="114" customFormat="1" ht="23.25" customHeight="1">
      <c r="A3387" s="392"/>
      <c r="B3387" s="393" t="s">
        <v>91</v>
      </c>
      <c r="C3387" s="399" t="s">
        <v>37</v>
      </c>
      <c r="D3387" s="1008" t="s">
        <v>80</v>
      </c>
      <c r="E3387" s="1009"/>
      <c r="F3387" s="1008" t="s">
        <v>81</v>
      </c>
      <c r="G3387" s="1010"/>
      <c r="H3387" s="1011"/>
      <c r="I3387" s="1145" t="s">
        <v>185</v>
      </c>
      <c r="J3387" s="1146"/>
      <c r="K3387" s="1002"/>
      <c r="L3387" s="1003"/>
      <c r="M3387" s="1004"/>
      <c r="N3387" s="1059"/>
    </row>
    <row r="3388" spans="1:14" s="114" customFormat="1" ht="18.75" customHeight="1">
      <c r="A3388" s="392"/>
      <c r="B3388" s="393" t="s">
        <v>91</v>
      </c>
      <c r="C3388" s="1114" t="s">
        <v>75</v>
      </c>
      <c r="D3388" s="1115" t="s">
        <v>164</v>
      </c>
      <c r="E3388" s="1116"/>
      <c r="F3388" s="1115" t="s">
        <v>82</v>
      </c>
      <c r="G3388" s="1117"/>
      <c r="H3388" s="1118"/>
      <c r="I3388" s="971" t="s">
        <v>87</v>
      </c>
      <c r="J3388" s="972"/>
      <c r="K3388" s="972"/>
      <c r="L3388" s="972"/>
      <c r="M3388" s="973"/>
      <c r="N3388" s="1059"/>
    </row>
    <row r="3389" spans="1:14" s="114" customFormat="1" ht="18.75" customHeight="1">
      <c r="A3389" s="392"/>
      <c r="B3389" s="393" t="s">
        <v>91</v>
      </c>
      <c r="C3389" s="1119" t="s">
        <v>76</v>
      </c>
      <c r="D3389" s="1115" t="s">
        <v>165</v>
      </c>
      <c r="E3389" s="1116"/>
      <c r="F3389" s="1115" t="s">
        <v>83</v>
      </c>
      <c r="G3389" s="1117"/>
      <c r="H3389" s="1118"/>
      <c r="I3389" s="974"/>
      <c r="J3389" s="975"/>
      <c r="K3389" s="975"/>
      <c r="L3389" s="975"/>
      <c r="M3389" s="976"/>
      <c r="N3389" s="1059"/>
    </row>
    <row r="3390" spans="1:14" s="114" customFormat="1" ht="18.75" customHeight="1">
      <c r="A3390" s="392"/>
      <c r="B3390" s="393" t="s">
        <v>91</v>
      </c>
      <c r="C3390" s="1119" t="s">
        <v>78</v>
      </c>
      <c r="D3390" s="1115" t="s">
        <v>166</v>
      </c>
      <c r="E3390" s="1116"/>
      <c r="F3390" s="1115" t="s">
        <v>84</v>
      </c>
      <c r="G3390" s="1117"/>
      <c r="H3390" s="1118"/>
      <c r="I3390" s="974"/>
      <c r="J3390" s="975"/>
      <c r="K3390" s="975"/>
      <c r="L3390" s="975"/>
      <c r="M3390" s="976"/>
      <c r="N3390" s="1059"/>
    </row>
    <row r="3391" spans="1:14" s="114" customFormat="1" ht="18.75" customHeight="1">
      <c r="A3391" s="392"/>
      <c r="B3391" s="393" t="s">
        <v>91</v>
      </c>
      <c r="C3391" s="1119" t="s">
        <v>77</v>
      </c>
      <c r="D3391" s="1115" t="s">
        <v>167</v>
      </c>
      <c r="E3391" s="1116"/>
      <c r="F3391" s="1115" t="s">
        <v>169</v>
      </c>
      <c r="G3391" s="1117"/>
      <c r="H3391" s="1118"/>
      <c r="I3391" s="977"/>
      <c r="J3391" s="978"/>
      <c r="K3391" s="978"/>
      <c r="L3391" s="978"/>
      <c r="M3391" s="979"/>
      <c r="N3391" s="1059"/>
    </row>
    <row r="3392" spans="1:14" s="114" customFormat="1" ht="18.75" customHeight="1" thickBot="1">
      <c r="A3392" s="392"/>
      <c r="B3392" s="400" t="s">
        <v>91</v>
      </c>
      <c r="C3392" s="1120" t="s">
        <v>79</v>
      </c>
      <c r="D3392" s="1121" t="s">
        <v>168</v>
      </c>
      <c r="E3392" s="1122"/>
      <c r="F3392" s="1121" t="s">
        <v>85</v>
      </c>
      <c r="G3392" s="1123"/>
      <c r="H3392" s="1124"/>
      <c r="I3392" s="1132" t="s">
        <v>118</v>
      </c>
      <c r="J3392" s="1133"/>
      <c r="K3392" s="1133"/>
      <c r="L3392" s="1133"/>
      <c r="M3392" s="1134"/>
      <c r="N3392" s="1059"/>
    </row>
    <row r="3393" spans="1:14" s="114" customFormat="1" ht="11.25" customHeight="1" thickBot="1">
      <c r="A3393" s="980"/>
      <c r="B3393" s="980"/>
      <c r="C3393" s="980"/>
      <c r="D3393" s="980"/>
      <c r="E3393" s="980"/>
      <c r="F3393" s="980"/>
      <c r="G3393" s="980"/>
      <c r="H3393" s="980"/>
      <c r="I3393" s="980"/>
      <c r="J3393" s="980"/>
      <c r="K3393" s="980"/>
      <c r="L3393" s="980"/>
      <c r="M3393" s="980"/>
      <c r="N3393" s="1059"/>
    </row>
    <row r="3394" spans="1:14" s="391" customFormat="1" ht="25.5" customHeight="1" thickBot="1">
      <c r="A3394" s="403">
        <f>A3355+1</f>
        <v>88</v>
      </c>
      <c r="B3394" s="1056" t="str">
        <f>B3355</f>
        <v>Department Of Sanskrit Education, Rajasthan</v>
      </c>
      <c r="C3394" s="1057"/>
      <c r="D3394" s="1057"/>
      <c r="E3394" s="1057"/>
      <c r="F3394" s="1057"/>
      <c r="G3394" s="1057"/>
      <c r="H3394" s="1057"/>
      <c r="I3394" s="1057"/>
      <c r="J3394" s="1057"/>
      <c r="K3394" s="1057"/>
      <c r="L3394" s="1057"/>
      <c r="M3394" s="1058"/>
      <c r="N3394" s="1059"/>
    </row>
    <row r="3395" spans="1:14" ht="60" customHeight="1">
      <c r="A3395" s="15"/>
      <c r="B3395" s="1060">
        <f>IF(I3399&gt;0,CONCATENATE(C3399,I3399),0)</f>
        <v>0</v>
      </c>
      <c r="C3395" s="1062"/>
      <c r="D3395" s="1064" t="str">
        <f>Master!$E$8</f>
        <v>Govt.Sr.Sec.Sch. Raimalwada</v>
      </c>
      <c r="E3395" s="1065"/>
      <c r="F3395" s="1065"/>
      <c r="G3395" s="1065"/>
      <c r="H3395" s="1065"/>
      <c r="I3395" s="1065"/>
      <c r="J3395" s="1065"/>
      <c r="K3395" s="1065"/>
      <c r="L3395" s="1065"/>
      <c r="M3395" s="1066"/>
      <c r="N3395" s="1059"/>
    </row>
    <row r="3396" spans="1:14" ht="35.25" customHeight="1" thickBot="1">
      <c r="A3396" s="15"/>
      <c r="B3396" s="1061"/>
      <c r="C3396" s="1063"/>
      <c r="D3396" s="1067" t="str">
        <f>Master!$E$11</f>
        <v>P.S.-Bapini (Jodhpur)</v>
      </c>
      <c r="E3396" s="1067"/>
      <c r="F3396" s="1067"/>
      <c r="G3396" s="1067"/>
      <c r="H3396" s="1067"/>
      <c r="I3396" s="1067"/>
      <c r="J3396" s="1067"/>
      <c r="K3396" s="1067"/>
      <c r="L3396" s="1067"/>
      <c r="M3396" s="1068"/>
      <c r="N3396" s="1059"/>
    </row>
    <row r="3397" spans="1:14" ht="31.5" customHeight="1">
      <c r="A3397" s="15"/>
      <c r="B3397" s="402"/>
      <c r="C3397" s="1069" t="s">
        <v>60</v>
      </c>
      <c r="D3397" s="1070"/>
      <c r="E3397" s="1070"/>
      <c r="F3397" s="1070"/>
      <c r="G3397" s="1070"/>
      <c r="H3397" s="1070"/>
      <c r="I3397" s="1071"/>
      <c r="J3397" s="1072" t="s">
        <v>88</v>
      </c>
      <c r="K3397" s="1072"/>
      <c r="L3397" s="1073">
        <f>Master!$E$14</f>
        <v>810000000</v>
      </c>
      <c r="M3397" s="1074"/>
      <c r="N3397" s="1059"/>
    </row>
    <row r="3398" spans="1:14" ht="18" customHeight="1" thickBot="1">
      <c r="A3398" s="15"/>
      <c r="B3398" s="188"/>
      <c r="C3398" s="1069"/>
      <c r="D3398" s="1070"/>
      <c r="E3398" s="1070"/>
      <c r="F3398" s="1070"/>
      <c r="G3398" s="1070"/>
      <c r="H3398" s="1070"/>
      <c r="I3398" s="1071"/>
      <c r="J3398" s="1075" t="s">
        <v>61</v>
      </c>
      <c r="K3398" s="1076"/>
      <c r="L3398" s="1079" t="str">
        <f>Master!$E$6</f>
        <v>2022-23</v>
      </c>
      <c r="M3398" s="1080"/>
      <c r="N3398" s="1059"/>
    </row>
    <row r="3399" spans="1:14" ht="20.25" customHeight="1" thickBot="1">
      <c r="A3399" s="15"/>
      <c r="B3399" s="188"/>
      <c r="C3399" s="1160" t="s">
        <v>119</v>
      </c>
      <c r="D3399" s="1161"/>
      <c r="E3399" s="1161"/>
      <c r="F3399" s="1161"/>
      <c r="G3399" s="1161"/>
      <c r="H3399" s="1161"/>
      <c r="I3399" s="1162">
        <f>VLOOKUP($A3394,'Result Entry'!$B$9:$F$108,5,0)</f>
        <v>0</v>
      </c>
      <c r="J3399" s="1077"/>
      <c r="K3399" s="1078"/>
      <c r="L3399" s="1081"/>
      <c r="M3399" s="1082"/>
      <c r="N3399" s="1059"/>
    </row>
    <row r="3400" spans="1:14" s="114" customFormat="1" ht="19.5" customHeight="1">
      <c r="A3400" s="392"/>
      <c r="B3400" s="393" t="s">
        <v>91</v>
      </c>
      <c r="C3400" s="1090" t="s">
        <v>21</v>
      </c>
      <c r="D3400" s="1091"/>
      <c r="E3400" s="1091"/>
      <c r="F3400" s="1092"/>
      <c r="G3400" s="1093" t="s">
        <v>1</v>
      </c>
      <c r="H3400" s="1094">
        <f>VLOOKUP($A3394,'Result Entry'!$B$9:$EQ$108,3,0)</f>
        <v>0</v>
      </c>
      <c r="I3400" s="1094"/>
      <c r="J3400" s="1094"/>
      <c r="K3400" s="1094"/>
      <c r="L3400" s="1094"/>
      <c r="M3400" s="1095"/>
      <c r="N3400" s="1059"/>
    </row>
    <row r="3401" spans="1:14" s="114" customFormat="1" ht="19.5" customHeight="1">
      <c r="A3401" s="392"/>
      <c r="B3401" s="393" t="s">
        <v>91</v>
      </c>
      <c r="C3401" s="1096" t="s">
        <v>23</v>
      </c>
      <c r="D3401" s="1097"/>
      <c r="E3401" s="1097"/>
      <c r="F3401" s="1098"/>
      <c r="G3401" s="1099" t="s">
        <v>1</v>
      </c>
      <c r="H3401" s="1100">
        <f>VLOOKUP($A3394,'Result Entry'!$B$9:$EQ$108,6,0)</f>
        <v>0</v>
      </c>
      <c r="I3401" s="1100"/>
      <c r="J3401" s="1100"/>
      <c r="K3401" s="1100"/>
      <c r="L3401" s="1100"/>
      <c r="M3401" s="1101"/>
      <c r="N3401" s="1059"/>
    </row>
    <row r="3402" spans="1:14" s="114" customFormat="1" ht="19.5" customHeight="1">
      <c r="A3402" s="392"/>
      <c r="B3402" s="393" t="s">
        <v>91</v>
      </c>
      <c r="C3402" s="1096" t="s">
        <v>24</v>
      </c>
      <c r="D3402" s="1097"/>
      <c r="E3402" s="1097"/>
      <c r="F3402" s="1098"/>
      <c r="G3402" s="1099" t="s">
        <v>1</v>
      </c>
      <c r="H3402" s="1100">
        <f>VLOOKUP($A3394,'Result Entry'!$B$9:$EQ$108,7,0)</f>
        <v>0</v>
      </c>
      <c r="I3402" s="1100"/>
      <c r="J3402" s="1100"/>
      <c r="K3402" s="1100"/>
      <c r="L3402" s="1100"/>
      <c r="M3402" s="1101"/>
      <c r="N3402" s="1059"/>
    </row>
    <row r="3403" spans="1:14" s="114" customFormat="1" ht="19.5" customHeight="1">
      <c r="A3403" s="392"/>
      <c r="B3403" s="393" t="s">
        <v>91</v>
      </c>
      <c r="C3403" s="1096" t="s">
        <v>62</v>
      </c>
      <c r="D3403" s="1097"/>
      <c r="E3403" s="1097"/>
      <c r="F3403" s="1098"/>
      <c r="G3403" s="1099" t="s">
        <v>1</v>
      </c>
      <c r="H3403" s="1100">
        <f>VLOOKUP($A3394,'Result Entry'!$B$9:$EQ$108,8,0)</f>
        <v>0</v>
      </c>
      <c r="I3403" s="1100"/>
      <c r="J3403" s="1100"/>
      <c r="K3403" s="1100"/>
      <c r="L3403" s="1100"/>
      <c r="M3403" s="1101"/>
      <c r="N3403" s="1059"/>
    </row>
    <row r="3404" spans="1:14" s="114" customFormat="1" ht="19.5" customHeight="1">
      <c r="A3404" s="392"/>
      <c r="B3404" s="393" t="s">
        <v>91</v>
      </c>
      <c r="C3404" s="1096" t="s">
        <v>63</v>
      </c>
      <c r="D3404" s="1097"/>
      <c r="E3404" s="1097"/>
      <c r="F3404" s="1098"/>
      <c r="G3404" s="1099" t="s">
        <v>1</v>
      </c>
      <c r="H3404" s="1102" t="str">
        <f>CONCATENATE('Result Entry'!$F$4,'Result Entry'!$I$4)</f>
        <v>2(A)</v>
      </c>
      <c r="I3404" s="1100"/>
      <c r="J3404" s="1100"/>
      <c r="K3404" s="1100"/>
      <c r="L3404" s="1100"/>
      <c r="M3404" s="1101"/>
      <c r="N3404" s="1059"/>
    </row>
    <row r="3405" spans="1:14" s="114" customFormat="1" ht="19.5" customHeight="1" thickBot="1">
      <c r="A3405" s="392"/>
      <c r="B3405" s="393" t="s">
        <v>91</v>
      </c>
      <c r="C3405" s="1103" t="s">
        <v>26</v>
      </c>
      <c r="D3405" s="1104"/>
      <c r="E3405" s="1104"/>
      <c r="F3405" s="1105"/>
      <c r="G3405" s="1106" t="s">
        <v>1</v>
      </c>
      <c r="H3405" s="1107">
        <f>VLOOKUP($A3394,'Result Entry'!$B$9:$EQ$108,9,0)</f>
        <v>0</v>
      </c>
      <c r="I3405" s="1107"/>
      <c r="J3405" s="1107"/>
      <c r="K3405" s="1107"/>
      <c r="L3405" s="1107"/>
      <c r="M3405" s="1108"/>
      <c r="N3405" s="1059"/>
    </row>
    <row r="3406" spans="1:14" s="114" customFormat="1" ht="37.5" customHeight="1">
      <c r="A3406" s="392"/>
      <c r="B3406" s="394" t="s">
        <v>91</v>
      </c>
      <c r="C3406" s="1005" t="s">
        <v>64</v>
      </c>
      <c r="D3406" s="1038"/>
      <c r="E3406" s="498" t="str">
        <f>'Result Entry'!$K$6</f>
        <v>First Test</v>
      </c>
      <c r="F3406" s="499" t="str">
        <f>'Result Entry'!$L$6</f>
        <v>Second Test</v>
      </c>
      <c r="G3406" s="499" t="str">
        <f>'Result Entry'!$M$6</f>
        <v>Third Test</v>
      </c>
      <c r="H3406" s="1083" t="s">
        <v>65</v>
      </c>
      <c r="I3406" s="1085" t="s">
        <v>183</v>
      </c>
      <c r="J3406" s="493" t="s">
        <v>32</v>
      </c>
      <c r="K3406" s="1039" t="s">
        <v>112</v>
      </c>
      <c r="L3406" s="1040"/>
      <c r="M3406" s="1084" t="s">
        <v>113</v>
      </c>
      <c r="N3406" s="1059"/>
    </row>
    <row r="3407" spans="1:14" s="114" customFormat="1" ht="22.5" customHeight="1" thickBot="1">
      <c r="A3407" s="392"/>
      <c r="B3407" s="394" t="s">
        <v>91</v>
      </c>
      <c r="C3407" s="1041" t="s">
        <v>66</v>
      </c>
      <c r="D3407" s="1042"/>
      <c r="E3407" s="504">
        <f>'Result Entry'!$K$7</f>
        <v>10</v>
      </c>
      <c r="F3407" s="505">
        <f>'Result Entry'!$L$7</f>
        <v>10</v>
      </c>
      <c r="G3407" s="545">
        <f>'Result Entry'!$M$7</f>
        <v>10</v>
      </c>
      <c r="H3407" s="506">
        <f>'Result Entry'!$R$7</f>
        <v>70</v>
      </c>
      <c r="I3407" s="507">
        <f>SUM(E3407:H3407)</f>
        <v>100</v>
      </c>
      <c r="J3407" s="508">
        <f>'Result Entry'!$V$7</f>
        <v>100</v>
      </c>
      <c r="K3407" s="1043">
        <f>I3407+J3407</f>
        <v>200</v>
      </c>
      <c r="L3407" s="1044"/>
      <c r="M3407" s="1086" t="s">
        <v>36</v>
      </c>
      <c r="N3407" s="1059"/>
    </row>
    <row r="3408" spans="1:14" s="114" customFormat="1" ht="22.5" customHeight="1">
      <c r="A3408" s="392"/>
      <c r="B3408" s="394" t="s">
        <v>91</v>
      </c>
      <c r="C3408" s="1045" t="str">
        <f>'Result Entry'!$K$3</f>
        <v>Hindi</v>
      </c>
      <c r="D3408" s="1046"/>
      <c r="E3408" s="500">
        <f>IF(OR(C3408="",$I3399="NSO"),"",VLOOKUP($A3394,'Result Entry'!$B$9:$EQ$108,10,0))</f>
        <v>0</v>
      </c>
      <c r="F3408" s="501">
        <f>IF(OR(C3408="",$I3399="NSO"),"",VLOOKUP($A3394,'Result Entry'!$B$9:$EQ$108,11,0))</f>
        <v>0</v>
      </c>
      <c r="G3408" s="544">
        <f>IF(OR(C3408="",$I3399="NSO"),"",VLOOKUP($A3394,'Result Entry'!$B$9:$EQ$108,12,0))</f>
        <v>0</v>
      </c>
      <c r="H3408" s="494">
        <f>IF(OR(C3408="",$I3399="NSO"),"",VLOOKUP($A3394,'Result Entry'!$B$9:$EQ$108,17,0))</f>
        <v>0</v>
      </c>
      <c r="I3408" s="395">
        <f t="shared" ref="I3408:I3412" si="261">SUM(E3408:H3408)</f>
        <v>0</v>
      </c>
      <c r="J3408" s="495">
        <f>IF(OR(C3408="",$I3399="NSO"),"",VLOOKUP($A3394,'Result Entry'!$B$9:$EQ$108,21,0))</f>
        <v>0</v>
      </c>
      <c r="K3408" s="1047">
        <f>SUM(I3408,J3408)</f>
        <v>0</v>
      </c>
      <c r="L3408" s="1048"/>
      <c r="M3408" s="396" t="str">
        <f>IF(OR(C3408="",$I3399="NSO"),"",VLOOKUP($A3394,'Result Entry'!$B$9:$EQ$108,24,0))</f>
        <v/>
      </c>
      <c r="N3408" s="1059"/>
    </row>
    <row r="3409" spans="1:14" s="114" customFormat="1" ht="22.5" customHeight="1">
      <c r="A3409" s="392"/>
      <c r="B3409" s="394" t="s">
        <v>91</v>
      </c>
      <c r="C3409" s="990" t="str">
        <f>'Result Entry'!$Z$3</f>
        <v>Mathematics</v>
      </c>
      <c r="D3409" s="1049"/>
      <c r="E3409" s="502">
        <f>IF(OR(C3409="",$I3399="NSO"),"",VLOOKUP($A3394,'Result Entry'!$B$9:$EQ$108,25,0))</f>
        <v>0</v>
      </c>
      <c r="F3409" s="503">
        <f>IF(OR(C3409="",$I3399="NSO"),"",VLOOKUP($A3394,'Result Entry'!$B$9:$EQ$108,26,0))</f>
        <v>0</v>
      </c>
      <c r="G3409" s="542">
        <f>IF(OR(C3409="",$I3399="NSO"),"",VLOOKUP($A3394,'Result Entry'!$B$9:$EQ$108,27,0))</f>
        <v>0</v>
      </c>
      <c r="H3409" s="494">
        <f>IF(OR(C3409="",$I3399="NSO"),"",VLOOKUP($A3394,'Result Entry'!$B$9:$EQ$108,32,0))</f>
        <v>0</v>
      </c>
      <c r="I3409" s="395">
        <f t="shared" si="261"/>
        <v>0</v>
      </c>
      <c r="J3409" s="495">
        <f>IF(OR(C3409="",$I3399="NSO"),"",VLOOKUP($A3394,'Result Entry'!$B$9:$EQ$108,36,0))</f>
        <v>0</v>
      </c>
      <c r="K3409" s="1050">
        <f t="shared" ref="K3409:K3414" si="262">SUM(I3409,J3409)</f>
        <v>0</v>
      </c>
      <c r="L3409" s="1051"/>
      <c r="M3409" s="396" t="str">
        <f>IF(OR(C3409="",$I3399="NSO"),"",VLOOKUP($A3394,'Result Entry'!$B$9:$EQ$108,39,0))</f>
        <v/>
      </c>
      <c r="N3409" s="1059"/>
    </row>
    <row r="3410" spans="1:14" s="114" customFormat="1" ht="22.5" customHeight="1" thickBot="1">
      <c r="A3410" s="392"/>
      <c r="B3410" s="394" t="s">
        <v>91</v>
      </c>
      <c r="C3410" s="1052" t="str">
        <f>'Result Entry'!$BD$3</f>
        <v>Env. Study</v>
      </c>
      <c r="D3410" s="1053"/>
      <c r="E3410" s="509">
        <f>IF(OR(C3410="",$I3399="NSO"),"",VLOOKUP($A3394,'Result Entry'!$B$9:$EQ$108,55,0))</f>
        <v>0</v>
      </c>
      <c r="F3410" s="510">
        <f>IF(OR(C3410="",$I3399="NSO"),"",VLOOKUP($A3394,'Result Entry'!$B$9:$EQ$108,56,0))</f>
        <v>0</v>
      </c>
      <c r="G3410" s="511">
        <f>IF(OR(C3410="",$I3399="NSO"),"",VLOOKUP($A3394,'Result Entry'!$B$9:$EQ$108,57,0))</f>
        <v>0</v>
      </c>
      <c r="H3410" s="512">
        <f>IF(OR(C3408="",$I3399="NSO"),"",VLOOKUP($A3394,'Result Entry'!$B$9:$EQ$108,62,0))</f>
        <v>0</v>
      </c>
      <c r="I3410" s="513">
        <f t="shared" si="261"/>
        <v>0</v>
      </c>
      <c r="J3410" s="514">
        <f>IF(OR(C3409="",$I3399="NSO"),"",VLOOKUP($A3394,'Result Entry'!$B$9:$EQ$108,66,0))</f>
        <v>0</v>
      </c>
      <c r="K3410" s="1054">
        <f t="shared" si="262"/>
        <v>0</v>
      </c>
      <c r="L3410" s="1055"/>
      <c r="M3410" s="515" t="str">
        <f>IF(OR(C3409="",$I3399="NSO"),"",VLOOKUP($A3394,'Result Entry'!$B$9:$EQ$108,69,0))</f>
        <v/>
      </c>
      <c r="N3410" s="1059"/>
    </row>
    <row r="3411" spans="1:14" s="114" customFormat="1" ht="22.5" customHeight="1">
      <c r="A3411" s="392"/>
      <c r="B3411" s="394" t="s">
        <v>91</v>
      </c>
      <c r="C3411" s="1016" t="s">
        <v>66</v>
      </c>
      <c r="D3411" s="1017"/>
      <c r="E3411" s="519">
        <f>'Result Entry'!$AO$7</f>
        <v>5</v>
      </c>
      <c r="F3411" s="520">
        <f>'Result Entry'!$AP$7</f>
        <v>5</v>
      </c>
      <c r="G3411" s="541">
        <f>'Result Entry'!$AQ$7</f>
        <v>5</v>
      </c>
      <c r="H3411" s="521">
        <f>'Result Entry'!$AV$7</f>
        <v>35</v>
      </c>
      <c r="I3411" s="522">
        <f t="shared" si="261"/>
        <v>50</v>
      </c>
      <c r="J3411" s="523">
        <f>'Result Entry'!$AZ$7</f>
        <v>50</v>
      </c>
      <c r="K3411" s="1018">
        <f t="shared" si="262"/>
        <v>100</v>
      </c>
      <c r="L3411" s="1019"/>
      <c r="M3411" s="1087" t="s">
        <v>36</v>
      </c>
      <c r="N3411" s="1059"/>
    </row>
    <row r="3412" spans="1:14" s="114" customFormat="1" ht="22.5" customHeight="1" thickBot="1">
      <c r="A3412" s="392"/>
      <c r="B3412" s="394" t="s">
        <v>91</v>
      </c>
      <c r="C3412" s="1012" t="str">
        <f>'Result Entry'!$AO$3</f>
        <v>English</v>
      </c>
      <c r="D3412" s="1013"/>
      <c r="E3412" s="517">
        <f>IF(OR(C3412="",$I3399="NSO"),"",VLOOKUP($A3394,'Result Entry'!$B$9:$EQ$108,40,0))</f>
        <v>0</v>
      </c>
      <c r="F3412" s="518">
        <f>IF(OR(C3412="",$I3399="NSO"),"",VLOOKUP($A3394,'Result Entry'!$B$9:$EQ$108,41,0))</f>
        <v>0</v>
      </c>
      <c r="G3412" s="546">
        <f>IF(OR(C3412="",$I3399="NSO"),"",VLOOKUP($A3394,'Result Entry'!$B$9:$EQ$108,42,0))</f>
        <v>0</v>
      </c>
      <c r="H3412" s="401">
        <f>IF(OR(C3412="",$I3399="NSO"),"",VLOOKUP($A3394,'Result Entry'!$B$9:$EQ$108,47,0))</f>
        <v>0</v>
      </c>
      <c r="I3412" s="496">
        <f t="shared" si="261"/>
        <v>0</v>
      </c>
      <c r="J3412" s="497">
        <f>IF(OR(C3412="",$I3399="NSO"),"",VLOOKUP($A3394,'Result Entry'!$B$9:$EQ$108,51,0))</f>
        <v>0</v>
      </c>
      <c r="K3412" s="1014">
        <f t="shared" si="262"/>
        <v>0</v>
      </c>
      <c r="L3412" s="1015"/>
      <c r="M3412" s="516" t="str">
        <f>IF(OR(C3412="",$I3399="NSO"),"",VLOOKUP($A3394,'Result Entry'!$B$9:$EQ$108,54,0))</f>
        <v/>
      </c>
      <c r="N3412" s="1059"/>
    </row>
    <row r="3413" spans="1:14" s="114" customFormat="1" ht="22.5" customHeight="1">
      <c r="A3413" s="392"/>
      <c r="B3413" s="394" t="s">
        <v>91</v>
      </c>
      <c r="C3413" s="1016" t="s">
        <v>66</v>
      </c>
      <c r="D3413" s="1017"/>
      <c r="E3413" s="519">
        <f>'Result Entry'!$BS$7</f>
        <v>10</v>
      </c>
      <c r="F3413" s="520">
        <f>'Result Entry'!$BT$7</f>
        <v>10</v>
      </c>
      <c r="G3413" s="541">
        <f>'Result Entry'!$BU$7</f>
        <v>10</v>
      </c>
      <c r="H3413" s="521">
        <f>'Result Entry'!$BZ$7</f>
        <v>70</v>
      </c>
      <c r="I3413" s="522">
        <f>SUM(E3413:H3413)</f>
        <v>100</v>
      </c>
      <c r="J3413" s="523">
        <f>'Result Entry'!$CD$7</f>
        <v>100</v>
      </c>
      <c r="K3413" s="1018">
        <f t="shared" si="262"/>
        <v>200</v>
      </c>
      <c r="L3413" s="1019"/>
      <c r="M3413" s="1087" t="s">
        <v>36</v>
      </c>
      <c r="N3413" s="1059"/>
    </row>
    <row r="3414" spans="1:14" s="114" customFormat="1" ht="22.5" customHeight="1" thickBot="1">
      <c r="A3414" s="392"/>
      <c r="B3414" s="394" t="s">
        <v>91</v>
      </c>
      <c r="C3414" s="1012" t="str">
        <f>'Result Entry'!$BS$3</f>
        <v>Sanskrit/Urdu</v>
      </c>
      <c r="D3414" s="1013"/>
      <c r="E3414" s="517">
        <f>IF(OR(C3414="",$I3399="NSO"),"",VLOOKUP($A3394,'Result Entry'!$B$9:$EQ$108,70,0))</f>
        <v>0</v>
      </c>
      <c r="F3414" s="518">
        <f>IF(OR(C3414="",$I3399="NSO"),"",VLOOKUP($A3394,'Result Entry'!$B$9:$EQ$108,71,0))</f>
        <v>0</v>
      </c>
      <c r="G3414" s="546">
        <f>IF(OR(C3414="",$I3399="NSO"),"",VLOOKUP($A3394,'Result Entry'!$B$9:$EQ$108,72,0))</f>
        <v>0</v>
      </c>
      <c r="H3414" s="401">
        <f>IF(OR(C3414="",$I3399="NSO"),"",VLOOKUP($A3394,'Result Entry'!$B$9:$EQ$108,77,0))</f>
        <v>0</v>
      </c>
      <c r="I3414" s="496">
        <f t="shared" ref="I3414" si="263">SUM(E3414:H3414)</f>
        <v>0</v>
      </c>
      <c r="J3414" s="497">
        <f>IF(OR(C3414="",$I3399="NSO"),"",VLOOKUP($A3394,'Result Entry'!$B$9:$EQ$108,81,0))</f>
        <v>0</v>
      </c>
      <c r="K3414" s="1014">
        <f t="shared" si="262"/>
        <v>0</v>
      </c>
      <c r="L3414" s="1015"/>
      <c r="M3414" s="516" t="str">
        <f>IF(OR(C3414="",$I3399="NSO"),"",VLOOKUP($A3394,'Result Entry'!$B$9:$EQ$108,84,0))</f>
        <v/>
      </c>
      <c r="N3414" s="1059"/>
    </row>
    <row r="3415" spans="1:14" s="114" customFormat="1" ht="14.25" customHeight="1" thickBot="1">
      <c r="A3415" s="392"/>
      <c r="B3415" s="394" t="s">
        <v>91</v>
      </c>
      <c r="C3415" s="1020"/>
      <c r="D3415" s="1021"/>
      <c r="E3415" s="1021"/>
      <c r="F3415" s="1021"/>
      <c r="G3415" s="1021"/>
      <c r="H3415" s="1021"/>
      <c r="I3415" s="1021"/>
      <c r="J3415" s="1021"/>
      <c r="K3415" s="1021"/>
      <c r="L3415" s="1021"/>
      <c r="M3415" s="1022"/>
      <c r="N3415" s="1059"/>
    </row>
    <row r="3416" spans="1:14" s="114" customFormat="1" ht="39" customHeight="1">
      <c r="A3416" s="392"/>
      <c r="B3416" s="394" t="s">
        <v>91</v>
      </c>
      <c r="C3416" s="1023" t="s">
        <v>114</v>
      </c>
      <c r="D3416" s="1024"/>
      <c r="E3416" s="1025"/>
      <c r="F3416" s="1029" t="s">
        <v>115</v>
      </c>
      <c r="G3416" s="1029"/>
      <c r="H3416" s="1030" t="s">
        <v>116</v>
      </c>
      <c r="I3416" s="1031"/>
      <c r="J3416" s="397" t="s">
        <v>51</v>
      </c>
      <c r="K3416" s="524" t="s">
        <v>117</v>
      </c>
      <c r="L3416" s="543" t="s">
        <v>49</v>
      </c>
      <c r="M3416" s="1089" t="s">
        <v>53</v>
      </c>
      <c r="N3416" s="1059"/>
    </row>
    <row r="3417" spans="1:14" s="114" customFormat="1" ht="18.75" customHeight="1" thickBot="1">
      <c r="A3417" s="392"/>
      <c r="B3417" s="394" t="s">
        <v>91</v>
      </c>
      <c r="C3417" s="1026"/>
      <c r="D3417" s="1027"/>
      <c r="E3417" s="1028"/>
      <c r="F3417" s="1109">
        <f>IF(OR($I3399="",$I3399="NSO"),"",VLOOKUP($A3394,'Result Entry'!$B$9:$EQ$108,120,0))</f>
        <v>900</v>
      </c>
      <c r="G3417" s="1110"/>
      <c r="H3417" s="1109">
        <f>IF(OR($I3399="",$I3399="NSO"),"",VLOOKUP($A3394,'Result Entry'!$B$9:$EQ$108,121,0))</f>
        <v>0</v>
      </c>
      <c r="I3417" s="1110"/>
      <c r="J3417" s="1111">
        <f>IF(OR($I3399="",$I3399="NSO"),"",VLOOKUP($A3394,'Result Entry'!$B$9:$EQ$108,122,0))</f>
        <v>0</v>
      </c>
      <c r="K3417" s="1112" t="str">
        <f>IF(OR($I3399="",$I3399="NSO"),"",VLOOKUP($A3394,'Result Entry'!$B$9:$EQ$108,123,0))</f>
        <v/>
      </c>
      <c r="L3417" s="1088" t="str">
        <f>IF(OR($I3399="",$I3399="NSO"),"",VLOOKUP($A3394,'Result Entry'!$B$9:$EQ$108,124,0))</f>
        <v/>
      </c>
      <c r="M3417" s="1113" t="str">
        <f>IF(OR($I3399="",$I3399="NSO"),"",VLOOKUP($A3394,'Result Entry'!$B$9:$EQ$108,126,0))</f>
        <v/>
      </c>
      <c r="N3417" s="1059"/>
    </row>
    <row r="3418" spans="1:14" s="114" customFormat="1" ht="18.75" customHeight="1" thickBot="1">
      <c r="A3418" s="392"/>
      <c r="B3418" s="393" t="s">
        <v>91</v>
      </c>
      <c r="C3418" s="1032"/>
      <c r="D3418" s="1033"/>
      <c r="E3418" s="1033"/>
      <c r="F3418" s="1033"/>
      <c r="G3418" s="1033"/>
      <c r="H3418" s="1034"/>
      <c r="I3418" s="1150" t="s">
        <v>71</v>
      </c>
      <c r="J3418" s="1151"/>
      <c r="K3418" s="1152">
        <f>IF(OR($I3399="",$I3399="NSO"),"",VLOOKUP($A3394,'Result Entry'!$B$9:$EQ$108,117,0))</f>
        <v>0</v>
      </c>
      <c r="L3418" s="1153" t="s">
        <v>90</v>
      </c>
      <c r="M3418" s="1154"/>
      <c r="N3418" s="1059"/>
    </row>
    <row r="3419" spans="1:14" s="114" customFormat="1" ht="18.75" customHeight="1" thickBot="1">
      <c r="A3419" s="392"/>
      <c r="B3419" s="393" t="s">
        <v>91</v>
      </c>
      <c r="C3419" s="1035" t="s">
        <v>70</v>
      </c>
      <c r="D3419" s="1036"/>
      <c r="E3419" s="1036"/>
      <c r="F3419" s="1036"/>
      <c r="G3419" s="1036"/>
      <c r="H3419" s="1037"/>
      <c r="I3419" s="1155" t="s">
        <v>72</v>
      </c>
      <c r="J3419" s="1156"/>
      <c r="K3419" s="1157">
        <f>IF(OR($I3399="",$I3399="NSO"),"",VLOOKUP($A3394,'Result Entry'!$B$9:$EQ$108,118,0))</f>
        <v>0</v>
      </c>
      <c r="L3419" s="1158" t="str">
        <f>IF(OR($I3399="",$I3399="NSO"),"",VLOOKUP($A3394,'Result Entry'!$B$9:$EQ$108,119,0))</f>
        <v/>
      </c>
      <c r="M3419" s="1159"/>
      <c r="N3419" s="1059"/>
    </row>
    <row r="3420" spans="1:14" s="114" customFormat="1" ht="18.75" customHeight="1" thickBot="1">
      <c r="A3420" s="392"/>
      <c r="B3420" s="393" t="s">
        <v>91</v>
      </c>
      <c r="C3420" s="981" t="s">
        <v>64</v>
      </c>
      <c r="D3420" s="982"/>
      <c r="E3420" s="983"/>
      <c r="F3420" s="984" t="s">
        <v>67</v>
      </c>
      <c r="G3420" s="985"/>
      <c r="H3420" s="398" t="s">
        <v>57</v>
      </c>
      <c r="I3420" s="986" t="s">
        <v>73</v>
      </c>
      <c r="J3420" s="987"/>
      <c r="K3420" s="988">
        <f>IF(OR($I3399="",$I3399="NSO"),"",VLOOKUP($A3394,'Result Entry'!$B$9:$EQ$108,127,0))</f>
        <v>0</v>
      </c>
      <c r="L3420" s="988"/>
      <c r="M3420" s="989"/>
      <c r="N3420" s="1059"/>
    </row>
    <row r="3421" spans="1:14" s="114" customFormat="1" ht="18.75" customHeight="1">
      <c r="A3421" s="392"/>
      <c r="B3421" s="393" t="s">
        <v>91</v>
      </c>
      <c r="C3421" s="1096" t="str">
        <f>'Result Entry'!$CH$3</f>
        <v>WORK EXP.</v>
      </c>
      <c r="D3421" s="1097"/>
      <c r="E3421" s="1125"/>
      <c r="F3421" s="1115" t="str">
        <f>IF(OR(C3421="",$I3399="NSO"),"",VLOOKUP($A3394,'Result Entry'!$B$9:$EQ$108,134,0))</f>
        <v>0/100</v>
      </c>
      <c r="G3421" s="1125"/>
      <c r="H3421" s="1126" t="str">
        <f>IF(OR(C3421="",$I3399="NSO"),"",VLOOKUP($A3394,'Result Entry'!$B$9:$EQ$108,92,0))</f>
        <v/>
      </c>
      <c r="I3421" s="991" t="s">
        <v>93</v>
      </c>
      <c r="J3421" s="992"/>
      <c r="K3421" s="993">
        <f>'Result Entry'!$U$2</f>
        <v>45070</v>
      </c>
      <c r="L3421" s="994"/>
      <c r="M3421" s="995"/>
      <c r="N3421" s="1059"/>
    </row>
    <row r="3422" spans="1:14" s="114" customFormat="1" ht="18.75" customHeight="1">
      <c r="A3422" s="392"/>
      <c r="B3422" s="393" t="s">
        <v>91</v>
      </c>
      <c r="C3422" s="1096" t="str">
        <f>'Result Entry'!$CP$3</f>
        <v>ART EDU.</v>
      </c>
      <c r="D3422" s="1097"/>
      <c r="E3422" s="1125"/>
      <c r="F3422" s="1115" t="str">
        <f>IF(OR(C3422="",$I3399="NSO"),"",VLOOKUP($A3394,'Result Entry'!$B$9:$EQ$108,138,0))</f>
        <v>0/100</v>
      </c>
      <c r="G3422" s="1125"/>
      <c r="H3422" s="1127" t="str">
        <f>IF(OR(C3422="",$I3399="NSO"),"",VLOOKUP($A3394,'Result Entry'!$B$9:$EQ$108,100,0))</f>
        <v/>
      </c>
      <c r="I3422" s="996"/>
      <c r="J3422" s="997"/>
      <c r="K3422" s="997"/>
      <c r="L3422" s="997"/>
      <c r="M3422" s="998"/>
      <c r="N3422" s="1059"/>
    </row>
    <row r="3423" spans="1:14" s="114" customFormat="1" ht="18.75" customHeight="1">
      <c r="A3423" s="392"/>
      <c r="B3423" s="393"/>
      <c r="C3423" s="1096" t="str">
        <f>'Result Entry'!$CX$3</f>
        <v>H&amp;P. EDU.</v>
      </c>
      <c r="D3423" s="1097"/>
      <c r="E3423" s="1125"/>
      <c r="F3423" s="1115" t="str">
        <f>IF(OR(C3423="",$I3399="NSO"),"",VLOOKUP($A3394,'Result Entry'!$B$9:$EQ$108,142,0))</f>
        <v>0/100</v>
      </c>
      <c r="G3423" s="1125"/>
      <c r="H3423" s="1127" t="str">
        <f>IF(OR(C3423="",$I3399="NSO"),"",VLOOKUP($A3394,'Result Entry'!$B$9:$EQ$108,108,0))</f>
        <v/>
      </c>
      <c r="I3423" s="999"/>
      <c r="J3423" s="1000"/>
      <c r="K3423" s="1000"/>
      <c r="L3423" s="1000"/>
      <c r="M3423" s="1001"/>
      <c r="N3423" s="1059"/>
    </row>
    <row r="3424" spans="1:14" s="114" customFormat="1" ht="23.25" customHeight="1" thickBot="1">
      <c r="A3424" s="392"/>
      <c r="B3424" s="393" t="s">
        <v>91</v>
      </c>
      <c r="C3424" s="1128">
        <f>'Result Entry'!$DF$3</f>
        <v>0</v>
      </c>
      <c r="D3424" s="1129"/>
      <c r="E3424" s="1130"/>
      <c r="F3424" s="1115" t="str">
        <f>IF(OR(C3424="",$I3399="NSO"),"",VLOOKUP($A3394,'Result Entry'!$B$9:$EQ$108,146,0))</f>
        <v>0/0</v>
      </c>
      <c r="G3424" s="1125"/>
      <c r="H3424" s="1131" t="str">
        <f>IF(OR(C3424="",$I3399="NSO"),"",VLOOKUP($A3394,'Result Entry'!$B$9:$EQ$108,116,0))</f>
        <v/>
      </c>
      <c r="I3424" s="1135" t="s">
        <v>86</v>
      </c>
      <c r="J3424" s="1136"/>
      <c r="K3424" s="1137"/>
      <c r="L3424" s="1138"/>
      <c r="M3424" s="1139"/>
      <c r="N3424" s="1059"/>
    </row>
    <row r="3425" spans="1:14" s="114" customFormat="1" ht="23.25" customHeight="1">
      <c r="A3425" s="392"/>
      <c r="B3425" s="393" t="s">
        <v>91</v>
      </c>
      <c r="C3425" s="1005" t="s">
        <v>74</v>
      </c>
      <c r="D3425" s="1006"/>
      <c r="E3425" s="1006"/>
      <c r="F3425" s="1006"/>
      <c r="G3425" s="1006"/>
      <c r="H3425" s="1007"/>
      <c r="I3425" s="1143" t="s">
        <v>184</v>
      </c>
      <c r="J3425" s="1144"/>
      <c r="K3425" s="1140"/>
      <c r="L3425" s="1141"/>
      <c r="M3425" s="1142"/>
      <c r="N3425" s="1059"/>
    </row>
    <row r="3426" spans="1:14" s="114" customFormat="1" ht="23.25" customHeight="1">
      <c r="A3426" s="392"/>
      <c r="B3426" s="393" t="s">
        <v>91</v>
      </c>
      <c r="C3426" s="399" t="s">
        <v>37</v>
      </c>
      <c r="D3426" s="1008" t="s">
        <v>80</v>
      </c>
      <c r="E3426" s="1009"/>
      <c r="F3426" s="1008" t="s">
        <v>81</v>
      </c>
      <c r="G3426" s="1010"/>
      <c r="H3426" s="1011"/>
      <c r="I3426" s="1145" t="s">
        <v>185</v>
      </c>
      <c r="J3426" s="1146"/>
      <c r="K3426" s="1002"/>
      <c r="L3426" s="1003"/>
      <c r="M3426" s="1004"/>
      <c r="N3426" s="1059"/>
    </row>
    <row r="3427" spans="1:14" s="114" customFormat="1" ht="18.75" customHeight="1">
      <c r="A3427" s="392"/>
      <c r="B3427" s="393" t="s">
        <v>91</v>
      </c>
      <c r="C3427" s="1114" t="s">
        <v>75</v>
      </c>
      <c r="D3427" s="1115" t="s">
        <v>164</v>
      </c>
      <c r="E3427" s="1116"/>
      <c r="F3427" s="1115" t="s">
        <v>82</v>
      </c>
      <c r="G3427" s="1117"/>
      <c r="H3427" s="1118"/>
      <c r="I3427" s="971" t="s">
        <v>87</v>
      </c>
      <c r="J3427" s="972"/>
      <c r="K3427" s="972"/>
      <c r="L3427" s="972"/>
      <c r="M3427" s="973"/>
      <c r="N3427" s="1059"/>
    </row>
    <row r="3428" spans="1:14" s="114" customFormat="1" ht="18.75" customHeight="1">
      <c r="A3428" s="392"/>
      <c r="B3428" s="393" t="s">
        <v>91</v>
      </c>
      <c r="C3428" s="1119" t="s">
        <v>76</v>
      </c>
      <c r="D3428" s="1115" t="s">
        <v>165</v>
      </c>
      <c r="E3428" s="1116"/>
      <c r="F3428" s="1115" t="s">
        <v>83</v>
      </c>
      <c r="G3428" s="1117"/>
      <c r="H3428" s="1118"/>
      <c r="I3428" s="974"/>
      <c r="J3428" s="975"/>
      <c r="K3428" s="975"/>
      <c r="L3428" s="975"/>
      <c r="M3428" s="976"/>
      <c r="N3428" s="1059"/>
    </row>
    <row r="3429" spans="1:14" s="114" customFormat="1" ht="18.75" customHeight="1">
      <c r="A3429" s="392"/>
      <c r="B3429" s="393" t="s">
        <v>91</v>
      </c>
      <c r="C3429" s="1119" t="s">
        <v>78</v>
      </c>
      <c r="D3429" s="1115" t="s">
        <v>166</v>
      </c>
      <c r="E3429" s="1116"/>
      <c r="F3429" s="1115" t="s">
        <v>84</v>
      </c>
      <c r="G3429" s="1117"/>
      <c r="H3429" s="1118"/>
      <c r="I3429" s="974"/>
      <c r="J3429" s="975"/>
      <c r="K3429" s="975"/>
      <c r="L3429" s="975"/>
      <c r="M3429" s="976"/>
      <c r="N3429" s="1059"/>
    </row>
    <row r="3430" spans="1:14" s="114" customFormat="1" ht="18.75" customHeight="1">
      <c r="A3430" s="392"/>
      <c r="B3430" s="393" t="s">
        <v>91</v>
      </c>
      <c r="C3430" s="1119" t="s">
        <v>77</v>
      </c>
      <c r="D3430" s="1115" t="s">
        <v>167</v>
      </c>
      <c r="E3430" s="1116"/>
      <c r="F3430" s="1115" t="s">
        <v>169</v>
      </c>
      <c r="G3430" s="1117"/>
      <c r="H3430" s="1118"/>
      <c r="I3430" s="977"/>
      <c r="J3430" s="978"/>
      <c r="K3430" s="978"/>
      <c r="L3430" s="978"/>
      <c r="M3430" s="979"/>
      <c r="N3430" s="1059"/>
    </row>
    <row r="3431" spans="1:14" s="114" customFormat="1" ht="18.75" customHeight="1" thickBot="1">
      <c r="A3431" s="392"/>
      <c r="B3431" s="400" t="s">
        <v>91</v>
      </c>
      <c r="C3431" s="1120" t="s">
        <v>79</v>
      </c>
      <c r="D3431" s="1121" t="s">
        <v>168</v>
      </c>
      <c r="E3431" s="1122"/>
      <c r="F3431" s="1121" t="s">
        <v>85</v>
      </c>
      <c r="G3431" s="1123"/>
      <c r="H3431" s="1124"/>
      <c r="I3431" s="1132" t="s">
        <v>118</v>
      </c>
      <c r="J3431" s="1133"/>
      <c r="K3431" s="1133"/>
      <c r="L3431" s="1133"/>
      <c r="M3431" s="1134"/>
      <c r="N3431" s="1059"/>
    </row>
    <row r="3432" spans="1:14" s="114" customFormat="1" ht="11.25" customHeight="1" thickBot="1">
      <c r="A3432" s="980"/>
      <c r="B3432" s="980"/>
      <c r="C3432" s="980"/>
      <c r="D3432" s="980"/>
      <c r="E3432" s="980"/>
      <c r="F3432" s="980"/>
      <c r="G3432" s="980"/>
      <c r="H3432" s="980"/>
      <c r="I3432" s="980"/>
      <c r="J3432" s="980"/>
      <c r="K3432" s="980"/>
      <c r="L3432" s="980"/>
      <c r="M3432" s="980"/>
      <c r="N3432" s="1059"/>
    </row>
    <row r="3433" spans="1:14" s="391" customFormat="1" ht="25.5" customHeight="1" thickBot="1">
      <c r="A3433" s="403">
        <f>A3394+1</f>
        <v>89</v>
      </c>
      <c r="B3433" s="1056" t="str">
        <f>B3394</f>
        <v>Department Of Sanskrit Education, Rajasthan</v>
      </c>
      <c r="C3433" s="1057"/>
      <c r="D3433" s="1057"/>
      <c r="E3433" s="1057"/>
      <c r="F3433" s="1057"/>
      <c r="G3433" s="1057"/>
      <c r="H3433" s="1057"/>
      <c r="I3433" s="1057"/>
      <c r="J3433" s="1057"/>
      <c r="K3433" s="1057"/>
      <c r="L3433" s="1057"/>
      <c r="M3433" s="1058"/>
      <c r="N3433" s="1059"/>
    </row>
    <row r="3434" spans="1:14" ht="60" customHeight="1">
      <c r="A3434" s="15"/>
      <c r="B3434" s="1060">
        <f>IF(I3438&gt;0,CONCATENATE(C3438,I3438),0)</f>
        <v>0</v>
      </c>
      <c r="C3434" s="1062"/>
      <c r="D3434" s="1064" t="str">
        <f>Master!$E$8</f>
        <v>Govt.Sr.Sec.Sch. Raimalwada</v>
      </c>
      <c r="E3434" s="1065"/>
      <c r="F3434" s="1065"/>
      <c r="G3434" s="1065"/>
      <c r="H3434" s="1065"/>
      <c r="I3434" s="1065"/>
      <c r="J3434" s="1065"/>
      <c r="K3434" s="1065"/>
      <c r="L3434" s="1065"/>
      <c r="M3434" s="1066"/>
      <c r="N3434" s="1059"/>
    </row>
    <row r="3435" spans="1:14" ht="35.25" customHeight="1" thickBot="1">
      <c r="A3435" s="15"/>
      <c r="B3435" s="1061"/>
      <c r="C3435" s="1063"/>
      <c r="D3435" s="1067" t="str">
        <f>Master!$E$11</f>
        <v>P.S.-Bapini (Jodhpur)</v>
      </c>
      <c r="E3435" s="1067"/>
      <c r="F3435" s="1067"/>
      <c r="G3435" s="1067"/>
      <c r="H3435" s="1067"/>
      <c r="I3435" s="1067"/>
      <c r="J3435" s="1067"/>
      <c r="K3435" s="1067"/>
      <c r="L3435" s="1067"/>
      <c r="M3435" s="1068"/>
      <c r="N3435" s="1059"/>
    </row>
    <row r="3436" spans="1:14" ht="31.5" customHeight="1">
      <c r="A3436" s="15"/>
      <c r="B3436" s="402"/>
      <c r="C3436" s="1069" t="s">
        <v>60</v>
      </c>
      <c r="D3436" s="1070"/>
      <c r="E3436" s="1070"/>
      <c r="F3436" s="1070"/>
      <c r="G3436" s="1070"/>
      <c r="H3436" s="1070"/>
      <c r="I3436" s="1071"/>
      <c r="J3436" s="1072" t="s">
        <v>88</v>
      </c>
      <c r="K3436" s="1072"/>
      <c r="L3436" s="1073">
        <f>Master!$E$14</f>
        <v>810000000</v>
      </c>
      <c r="M3436" s="1074"/>
      <c r="N3436" s="1059"/>
    </row>
    <row r="3437" spans="1:14" ht="18" customHeight="1" thickBot="1">
      <c r="A3437" s="15"/>
      <c r="B3437" s="188"/>
      <c r="C3437" s="1069"/>
      <c r="D3437" s="1070"/>
      <c r="E3437" s="1070"/>
      <c r="F3437" s="1070"/>
      <c r="G3437" s="1070"/>
      <c r="H3437" s="1070"/>
      <c r="I3437" s="1071"/>
      <c r="J3437" s="1075" t="s">
        <v>61</v>
      </c>
      <c r="K3437" s="1076"/>
      <c r="L3437" s="1079" t="str">
        <f>Master!$E$6</f>
        <v>2022-23</v>
      </c>
      <c r="M3437" s="1080"/>
      <c r="N3437" s="1059"/>
    </row>
    <row r="3438" spans="1:14" ht="20.25" customHeight="1" thickBot="1">
      <c r="A3438" s="15"/>
      <c r="B3438" s="188"/>
      <c r="C3438" s="1160" t="s">
        <v>119</v>
      </c>
      <c r="D3438" s="1161"/>
      <c r="E3438" s="1161"/>
      <c r="F3438" s="1161"/>
      <c r="G3438" s="1161"/>
      <c r="H3438" s="1161"/>
      <c r="I3438" s="1162">
        <f>VLOOKUP($A3433,'Result Entry'!$B$9:$F$108,5,0)</f>
        <v>0</v>
      </c>
      <c r="J3438" s="1077"/>
      <c r="K3438" s="1078"/>
      <c r="L3438" s="1081"/>
      <c r="M3438" s="1082"/>
      <c r="N3438" s="1059"/>
    </row>
    <row r="3439" spans="1:14" s="114" customFormat="1" ht="19.5" customHeight="1">
      <c r="A3439" s="392"/>
      <c r="B3439" s="393" t="s">
        <v>91</v>
      </c>
      <c r="C3439" s="1090" t="s">
        <v>21</v>
      </c>
      <c r="D3439" s="1091"/>
      <c r="E3439" s="1091"/>
      <c r="F3439" s="1092"/>
      <c r="G3439" s="1093" t="s">
        <v>1</v>
      </c>
      <c r="H3439" s="1094">
        <f>VLOOKUP($A3433,'Result Entry'!$B$9:$EQ$108,3,0)</f>
        <v>0</v>
      </c>
      <c r="I3439" s="1094"/>
      <c r="J3439" s="1094"/>
      <c r="K3439" s="1094"/>
      <c r="L3439" s="1094"/>
      <c r="M3439" s="1095"/>
      <c r="N3439" s="1059"/>
    </row>
    <row r="3440" spans="1:14" s="114" customFormat="1" ht="19.5" customHeight="1">
      <c r="A3440" s="392"/>
      <c r="B3440" s="393" t="s">
        <v>91</v>
      </c>
      <c r="C3440" s="1096" t="s">
        <v>23</v>
      </c>
      <c r="D3440" s="1097"/>
      <c r="E3440" s="1097"/>
      <c r="F3440" s="1098"/>
      <c r="G3440" s="1099" t="s">
        <v>1</v>
      </c>
      <c r="H3440" s="1100">
        <f>VLOOKUP($A3433,'Result Entry'!$B$9:$EQ$108,6,0)</f>
        <v>0</v>
      </c>
      <c r="I3440" s="1100"/>
      <c r="J3440" s="1100"/>
      <c r="K3440" s="1100"/>
      <c r="L3440" s="1100"/>
      <c r="M3440" s="1101"/>
      <c r="N3440" s="1059"/>
    </row>
    <row r="3441" spans="1:14" s="114" customFormat="1" ht="19.5" customHeight="1">
      <c r="A3441" s="392"/>
      <c r="B3441" s="393" t="s">
        <v>91</v>
      </c>
      <c r="C3441" s="1096" t="s">
        <v>24</v>
      </c>
      <c r="D3441" s="1097"/>
      <c r="E3441" s="1097"/>
      <c r="F3441" s="1098"/>
      <c r="G3441" s="1099" t="s">
        <v>1</v>
      </c>
      <c r="H3441" s="1100">
        <f>VLOOKUP($A3433,'Result Entry'!$B$9:$EQ$108,7,0)</f>
        <v>0</v>
      </c>
      <c r="I3441" s="1100"/>
      <c r="J3441" s="1100"/>
      <c r="K3441" s="1100"/>
      <c r="L3441" s="1100"/>
      <c r="M3441" s="1101"/>
      <c r="N3441" s="1059"/>
    </row>
    <row r="3442" spans="1:14" s="114" customFormat="1" ht="19.5" customHeight="1">
      <c r="A3442" s="392"/>
      <c r="B3442" s="393" t="s">
        <v>91</v>
      </c>
      <c r="C3442" s="1096" t="s">
        <v>62</v>
      </c>
      <c r="D3442" s="1097"/>
      <c r="E3442" s="1097"/>
      <c r="F3442" s="1098"/>
      <c r="G3442" s="1099" t="s">
        <v>1</v>
      </c>
      <c r="H3442" s="1100">
        <f>VLOOKUP($A3433,'Result Entry'!$B$9:$EQ$108,8,0)</f>
        <v>0</v>
      </c>
      <c r="I3442" s="1100"/>
      <c r="J3442" s="1100"/>
      <c r="K3442" s="1100"/>
      <c r="L3442" s="1100"/>
      <c r="M3442" s="1101"/>
      <c r="N3442" s="1059"/>
    </row>
    <row r="3443" spans="1:14" s="114" customFormat="1" ht="19.5" customHeight="1">
      <c r="A3443" s="392"/>
      <c r="B3443" s="393" t="s">
        <v>91</v>
      </c>
      <c r="C3443" s="1096" t="s">
        <v>63</v>
      </c>
      <c r="D3443" s="1097"/>
      <c r="E3443" s="1097"/>
      <c r="F3443" s="1098"/>
      <c r="G3443" s="1099" t="s">
        <v>1</v>
      </c>
      <c r="H3443" s="1102" t="str">
        <f>CONCATENATE('Result Entry'!$F$4,'Result Entry'!$I$4)</f>
        <v>2(A)</v>
      </c>
      <c r="I3443" s="1100"/>
      <c r="J3443" s="1100"/>
      <c r="K3443" s="1100"/>
      <c r="L3443" s="1100"/>
      <c r="M3443" s="1101"/>
      <c r="N3443" s="1059"/>
    </row>
    <row r="3444" spans="1:14" s="114" customFormat="1" ht="19.5" customHeight="1" thickBot="1">
      <c r="A3444" s="392"/>
      <c r="B3444" s="393" t="s">
        <v>91</v>
      </c>
      <c r="C3444" s="1103" t="s">
        <v>26</v>
      </c>
      <c r="D3444" s="1104"/>
      <c r="E3444" s="1104"/>
      <c r="F3444" s="1105"/>
      <c r="G3444" s="1106" t="s">
        <v>1</v>
      </c>
      <c r="H3444" s="1107">
        <f>VLOOKUP($A3433,'Result Entry'!$B$9:$EQ$108,9,0)</f>
        <v>0</v>
      </c>
      <c r="I3444" s="1107"/>
      <c r="J3444" s="1107"/>
      <c r="K3444" s="1107"/>
      <c r="L3444" s="1107"/>
      <c r="M3444" s="1108"/>
      <c r="N3444" s="1059"/>
    </row>
    <row r="3445" spans="1:14" s="114" customFormat="1" ht="37.5" customHeight="1">
      <c r="A3445" s="392"/>
      <c r="B3445" s="394" t="s">
        <v>91</v>
      </c>
      <c r="C3445" s="1005" t="s">
        <v>64</v>
      </c>
      <c r="D3445" s="1038"/>
      <c r="E3445" s="498" t="str">
        <f>'Result Entry'!$K$6</f>
        <v>First Test</v>
      </c>
      <c r="F3445" s="499" t="str">
        <f>'Result Entry'!$L$6</f>
        <v>Second Test</v>
      </c>
      <c r="G3445" s="499" t="str">
        <f>'Result Entry'!$M$6</f>
        <v>Third Test</v>
      </c>
      <c r="H3445" s="1083" t="s">
        <v>65</v>
      </c>
      <c r="I3445" s="1085" t="s">
        <v>183</v>
      </c>
      <c r="J3445" s="493" t="s">
        <v>32</v>
      </c>
      <c r="K3445" s="1039" t="s">
        <v>112</v>
      </c>
      <c r="L3445" s="1040"/>
      <c r="M3445" s="1084" t="s">
        <v>113</v>
      </c>
      <c r="N3445" s="1059"/>
    </row>
    <row r="3446" spans="1:14" s="114" customFormat="1" ht="22.5" customHeight="1" thickBot="1">
      <c r="A3446" s="392"/>
      <c r="B3446" s="394" t="s">
        <v>91</v>
      </c>
      <c r="C3446" s="1041" t="s">
        <v>66</v>
      </c>
      <c r="D3446" s="1042"/>
      <c r="E3446" s="504">
        <f>'Result Entry'!$K$7</f>
        <v>10</v>
      </c>
      <c r="F3446" s="505">
        <f>'Result Entry'!$L$7</f>
        <v>10</v>
      </c>
      <c r="G3446" s="545">
        <f>'Result Entry'!$M$7</f>
        <v>10</v>
      </c>
      <c r="H3446" s="506">
        <f>'Result Entry'!$R$7</f>
        <v>70</v>
      </c>
      <c r="I3446" s="507">
        <f>SUM(E3446:H3446)</f>
        <v>100</v>
      </c>
      <c r="J3446" s="508">
        <f>'Result Entry'!$V$7</f>
        <v>100</v>
      </c>
      <c r="K3446" s="1043">
        <f>I3446+J3446</f>
        <v>200</v>
      </c>
      <c r="L3446" s="1044"/>
      <c r="M3446" s="1086" t="s">
        <v>36</v>
      </c>
      <c r="N3446" s="1059"/>
    </row>
    <row r="3447" spans="1:14" s="114" customFormat="1" ht="22.5" customHeight="1">
      <c r="A3447" s="392"/>
      <c r="B3447" s="394" t="s">
        <v>91</v>
      </c>
      <c r="C3447" s="1045" t="str">
        <f>'Result Entry'!$K$3</f>
        <v>Hindi</v>
      </c>
      <c r="D3447" s="1046"/>
      <c r="E3447" s="500">
        <f>IF(OR(C3447="",$I3438="NSO"),"",VLOOKUP($A3433,'Result Entry'!$B$9:$EQ$108,10,0))</f>
        <v>0</v>
      </c>
      <c r="F3447" s="501">
        <f>IF(OR(C3447="",$I3438="NSO"),"",VLOOKUP($A3433,'Result Entry'!$B$9:$EQ$108,11,0))</f>
        <v>0</v>
      </c>
      <c r="G3447" s="544">
        <f>IF(OR(C3447="",$I3438="NSO"),"",VLOOKUP($A3433,'Result Entry'!$B$9:$EQ$108,12,0))</f>
        <v>0</v>
      </c>
      <c r="H3447" s="494">
        <f>IF(OR(C3447="",$I3438="NSO"),"",VLOOKUP($A3433,'Result Entry'!$B$9:$EQ$108,17,0))</f>
        <v>0</v>
      </c>
      <c r="I3447" s="395">
        <f t="shared" ref="I3447:I3451" si="264">SUM(E3447:H3447)</f>
        <v>0</v>
      </c>
      <c r="J3447" s="495">
        <f>IF(OR(C3447="",$I3438="NSO"),"",VLOOKUP($A3433,'Result Entry'!$B$9:$EQ$108,21,0))</f>
        <v>0</v>
      </c>
      <c r="K3447" s="1047">
        <f>SUM(I3447,J3447)</f>
        <v>0</v>
      </c>
      <c r="L3447" s="1048"/>
      <c r="M3447" s="396" t="str">
        <f>IF(OR(C3447="",$I3438="NSO"),"",VLOOKUP($A3433,'Result Entry'!$B$9:$EQ$108,24,0))</f>
        <v/>
      </c>
      <c r="N3447" s="1059"/>
    </row>
    <row r="3448" spans="1:14" s="114" customFormat="1" ht="22.5" customHeight="1">
      <c r="A3448" s="392"/>
      <c r="B3448" s="394" t="s">
        <v>91</v>
      </c>
      <c r="C3448" s="990" t="str">
        <f>'Result Entry'!$Z$3</f>
        <v>Mathematics</v>
      </c>
      <c r="D3448" s="1049"/>
      <c r="E3448" s="502">
        <f>IF(OR(C3448="",$I3438="NSO"),"",VLOOKUP($A3433,'Result Entry'!$B$9:$EQ$108,25,0))</f>
        <v>0</v>
      </c>
      <c r="F3448" s="503">
        <f>IF(OR(C3448="",$I3438="NSO"),"",VLOOKUP($A3433,'Result Entry'!$B$9:$EQ$108,26,0))</f>
        <v>0</v>
      </c>
      <c r="G3448" s="542">
        <f>IF(OR(C3448="",$I3438="NSO"),"",VLOOKUP($A3433,'Result Entry'!$B$9:$EQ$108,27,0))</f>
        <v>0</v>
      </c>
      <c r="H3448" s="494">
        <f>IF(OR(C3448="",$I3438="NSO"),"",VLOOKUP($A3433,'Result Entry'!$B$9:$EQ$108,32,0))</f>
        <v>0</v>
      </c>
      <c r="I3448" s="395">
        <f t="shared" si="264"/>
        <v>0</v>
      </c>
      <c r="J3448" s="495">
        <f>IF(OR(C3448="",$I3438="NSO"),"",VLOOKUP($A3433,'Result Entry'!$B$9:$EQ$108,36,0))</f>
        <v>0</v>
      </c>
      <c r="K3448" s="1050">
        <f t="shared" ref="K3448:K3453" si="265">SUM(I3448,J3448)</f>
        <v>0</v>
      </c>
      <c r="L3448" s="1051"/>
      <c r="M3448" s="396" t="str">
        <f>IF(OR(C3448="",$I3438="NSO"),"",VLOOKUP($A3433,'Result Entry'!$B$9:$EQ$108,39,0))</f>
        <v/>
      </c>
      <c r="N3448" s="1059"/>
    </row>
    <row r="3449" spans="1:14" s="114" customFormat="1" ht="22.5" customHeight="1" thickBot="1">
      <c r="A3449" s="392"/>
      <c r="B3449" s="394" t="s">
        <v>91</v>
      </c>
      <c r="C3449" s="1052" t="str">
        <f>'Result Entry'!$BD$3</f>
        <v>Env. Study</v>
      </c>
      <c r="D3449" s="1053"/>
      <c r="E3449" s="509">
        <f>IF(OR(C3449="",$I3438="NSO"),"",VLOOKUP($A3433,'Result Entry'!$B$9:$EQ$108,55,0))</f>
        <v>0</v>
      </c>
      <c r="F3449" s="510">
        <f>IF(OR(C3449="",$I3438="NSO"),"",VLOOKUP($A3433,'Result Entry'!$B$9:$EQ$108,56,0))</f>
        <v>0</v>
      </c>
      <c r="G3449" s="511">
        <f>IF(OR(C3449="",$I3438="NSO"),"",VLOOKUP($A3433,'Result Entry'!$B$9:$EQ$108,57,0))</f>
        <v>0</v>
      </c>
      <c r="H3449" s="512">
        <f>IF(OR(C3447="",$I3438="NSO"),"",VLOOKUP($A3433,'Result Entry'!$B$9:$EQ$108,62,0))</f>
        <v>0</v>
      </c>
      <c r="I3449" s="513">
        <f t="shared" si="264"/>
        <v>0</v>
      </c>
      <c r="J3449" s="514">
        <f>IF(OR(C3448="",$I3438="NSO"),"",VLOOKUP($A3433,'Result Entry'!$B$9:$EQ$108,66,0))</f>
        <v>0</v>
      </c>
      <c r="K3449" s="1054">
        <f t="shared" si="265"/>
        <v>0</v>
      </c>
      <c r="L3449" s="1055"/>
      <c r="M3449" s="515" t="str">
        <f>IF(OR(C3448="",$I3438="NSO"),"",VLOOKUP($A3433,'Result Entry'!$B$9:$EQ$108,69,0))</f>
        <v/>
      </c>
      <c r="N3449" s="1059"/>
    </row>
    <row r="3450" spans="1:14" s="114" customFormat="1" ht="22.5" customHeight="1">
      <c r="A3450" s="392"/>
      <c r="B3450" s="394" t="s">
        <v>91</v>
      </c>
      <c r="C3450" s="1016" t="s">
        <v>66</v>
      </c>
      <c r="D3450" s="1017"/>
      <c r="E3450" s="519">
        <f>'Result Entry'!$AO$7</f>
        <v>5</v>
      </c>
      <c r="F3450" s="520">
        <f>'Result Entry'!$AP$7</f>
        <v>5</v>
      </c>
      <c r="G3450" s="541">
        <f>'Result Entry'!$AQ$7</f>
        <v>5</v>
      </c>
      <c r="H3450" s="521">
        <f>'Result Entry'!$AV$7</f>
        <v>35</v>
      </c>
      <c r="I3450" s="522">
        <f t="shared" si="264"/>
        <v>50</v>
      </c>
      <c r="J3450" s="523">
        <f>'Result Entry'!$AZ$7</f>
        <v>50</v>
      </c>
      <c r="K3450" s="1018">
        <f t="shared" si="265"/>
        <v>100</v>
      </c>
      <c r="L3450" s="1019"/>
      <c r="M3450" s="1087" t="s">
        <v>36</v>
      </c>
      <c r="N3450" s="1059"/>
    </row>
    <row r="3451" spans="1:14" s="114" customFormat="1" ht="22.5" customHeight="1" thickBot="1">
      <c r="A3451" s="392"/>
      <c r="B3451" s="394" t="s">
        <v>91</v>
      </c>
      <c r="C3451" s="1012" t="str">
        <f>'Result Entry'!$AO$3</f>
        <v>English</v>
      </c>
      <c r="D3451" s="1013"/>
      <c r="E3451" s="517">
        <f>IF(OR(C3451="",$I3438="NSO"),"",VLOOKUP($A3433,'Result Entry'!$B$9:$EQ$108,40,0))</f>
        <v>0</v>
      </c>
      <c r="F3451" s="518">
        <f>IF(OR(C3451="",$I3438="NSO"),"",VLOOKUP($A3433,'Result Entry'!$B$9:$EQ$108,41,0))</f>
        <v>0</v>
      </c>
      <c r="G3451" s="546">
        <f>IF(OR(C3451="",$I3438="NSO"),"",VLOOKUP($A3433,'Result Entry'!$B$9:$EQ$108,42,0))</f>
        <v>0</v>
      </c>
      <c r="H3451" s="401">
        <f>IF(OR(C3451="",$I3438="NSO"),"",VLOOKUP($A3433,'Result Entry'!$B$9:$EQ$108,47,0))</f>
        <v>0</v>
      </c>
      <c r="I3451" s="496">
        <f t="shared" si="264"/>
        <v>0</v>
      </c>
      <c r="J3451" s="497">
        <f>IF(OR(C3451="",$I3438="NSO"),"",VLOOKUP($A3433,'Result Entry'!$B$9:$EQ$108,51,0))</f>
        <v>0</v>
      </c>
      <c r="K3451" s="1014">
        <f t="shared" si="265"/>
        <v>0</v>
      </c>
      <c r="L3451" s="1015"/>
      <c r="M3451" s="516" t="str">
        <f>IF(OR(C3451="",$I3438="NSO"),"",VLOOKUP($A3433,'Result Entry'!$B$9:$EQ$108,54,0))</f>
        <v/>
      </c>
      <c r="N3451" s="1059"/>
    </row>
    <row r="3452" spans="1:14" s="114" customFormat="1" ht="22.5" customHeight="1">
      <c r="A3452" s="392"/>
      <c r="B3452" s="394" t="s">
        <v>91</v>
      </c>
      <c r="C3452" s="1016" t="s">
        <v>66</v>
      </c>
      <c r="D3452" s="1017"/>
      <c r="E3452" s="519">
        <f>'Result Entry'!$BS$7</f>
        <v>10</v>
      </c>
      <c r="F3452" s="520">
        <f>'Result Entry'!$BT$7</f>
        <v>10</v>
      </c>
      <c r="G3452" s="541">
        <f>'Result Entry'!$BU$7</f>
        <v>10</v>
      </c>
      <c r="H3452" s="521">
        <f>'Result Entry'!$BZ$7</f>
        <v>70</v>
      </c>
      <c r="I3452" s="522">
        <f>SUM(E3452:H3452)</f>
        <v>100</v>
      </c>
      <c r="J3452" s="523">
        <f>'Result Entry'!$CD$7</f>
        <v>100</v>
      </c>
      <c r="K3452" s="1018">
        <f t="shared" si="265"/>
        <v>200</v>
      </c>
      <c r="L3452" s="1019"/>
      <c r="M3452" s="1087" t="s">
        <v>36</v>
      </c>
      <c r="N3452" s="1059"/>
    </row>
    <row r="3453" spans="1:14" s="114" customFormat="1" ht="22.5" customHeight="1" thickBot="1">
      <c r="A3453" s="392"/>
      <c r="B3453" s="394" t="s">
        <v>91</v>
      </c>
      <c r="C3453" s="1012" t="str">
        <f>'Result Entry'!$BS$3</f>
        <v>Sanskrit/Urdu</v>
      </c>
      <c r="D3453" s="1013"/>
      <c r="E3453" s="517">
        <f>IF(OR(C3453="",$I3438="NSO"),"",VLOOKUP($A3433,'Result Entry'!$B$9:$EQ$108,70,0))</f>
        <v>0</v>
      </c>
      <c r="F3453" s="518">
        <f>IF(OR(C3453="",$I3438="NSO"),"",VLOOKUP($A3433,'Result Entry'!$B$9:$EQ$108,71,0))</f>
        <v>0</v>
      </c>
      <c r="G3453" s="546">
        <f>IF(OR(C3453="",$I3438="NSO"),"",VLOOKUP($A3433,'Result Entry'!$B$9:$EQ$108,72,0))</f>
        <v>0</v>
      </c>
      <c r="H3453" s="401">
        <f>IF(OR(C3453="",$I3438="NSO"),"",VLOOKUP($A3433,'Result Entry'!$B$9:$EQ$108,77,0))</f>
        <v>0</v>
      </c>
      <c r="I3453" s="496">
        <f t="shared" ref="I3453" si="266">SUM(E3453:H3453)</f>
        <v>0</v>
      </c>
      <c r="J3453" s="497">
        <f>IF(OR(C3453="",$I3438="NSO"),"",VLOOKUP($A3433,'Result Entry'!$B$9:$EQ$108,81,0))</f>
        <v>0</v>
      </c>
      <c r="K3453" s="1014">
        <f t="shared" si="265"/>
        <v>0</v>
      </c>
      <c r="L3453" s="1015"/>
      <c r="M3453" s="516" t="str">
        <f>IF(OR(C3453="",$I3438="NSO"),"",VLOOKUP($A3433,'Result Entry'!$B$9:$EQ$108,84,0))</f>
        <v/>
      </c>
      <c r="N3453" s="1059"/>
    </row>
    <row r="3454" spans="1:14" s="114" customFormat="1" ht="14.25" customHeight="1" thickBot="1">
      <c r="A3454" s="392"/>
      <c r="B3454" s="394" t="s">
        <v>91</v>
      </c>
      <c r="C3454" s="1020"/>
      <c r="D3454" s="1021"/>
      <c r="E3454" s="1021"/>
      <c r="F3454" s="1021"/>
      <c r="G3454" s="1021"/>
      <c r="H3454" s="1021"/>
      <c r="I3454" s="1021"/>
      <c r="J3454" s="1021"/>
      <c r="K3454" s="1021"/>
      <c r="L3454" s="1021"/>
      <c r="M3454" s="1022"/>
      <c r="N3454" s="1059"/>
    </row>
    <row r="3455" spans="1:14" s="114" customFormat="1" ht="39" customHeight="1">
      <c r="A3455" s="392"/>
      <c r="B3455" s="394" t="s">
        <v>91</v>
      </c>
      <c r="C3455" s="1023" t="s">
        <v>114</v>
      </c>
      <c r="D3455" s="1024"/>
      <c r="E3455" s="1025"/>
      <c r="F3455" s="1029" t="s">
        <v>115</v>
      </c>
      <c r="G3455" s="1029"/>
      <c r="H3455" s="1030" t="s">
        <v>116</v>
      </c>
      <c r="I3455" s="1031"/>
      <c r="J3455" s="397" t="s">
        <v>51</v>
      </c>
      <c r="K3455" s="524" t="s">
        <v>117</v>
      </c>
      <c r="L3455" s="543" t="s">
        <v>49</v>
      </c>
      <c r="M3455" s="1089" t="s">
        <v>53</v>
      </c>
      <c r="N3455" s="1059"/>
    </row>
    <row r="3456" spans="1:14" s="114" customFormat="1" ht="18.75" customHeight="1" thickBot="1">
      <c r="A3456" s="392"/>
      <c r="B3456" s="394" t="s">
        <v>91</v>
      </c>
      <c r="C3456" s="1026"/>
      <c r="D3456" s="1027"/>
      <c r="E3456" s="1028"/>
      <c r="F3456" s="1109">
        <f>IF(OR($I3438="",$I3438="NSO"),"",VLOOKUP($A3433,'Result Entry'!$B$9:$EQ$108,120,0))</f>
        <v>900</v>
      </c>
      <c r="G3456" s="1110"/>
      <c r="H3456" s="1109">
        <f>IF(OR($I3438="",$I3438="NSO"),"",VLOOKUP($A3433,'Result Entry'!$B$9:$EQ$108,121,0))</f>
        <v>0</v>
      </c>
      <c r="I3456" s="1110"/>
      <c r="J3456" s="1111">
        <f>IF(OR($I3438="",$I3438="NSO"),"",VLOOKUP($A3433,'Result Entry'!$B$9:$EQ$108,122,0))</f>
        <v>0</v>
      </c>
      <c r="K3456" s="1112" t="str">
        <f>IF(OR($I3438="",$I3438="NSO"),"",VLOOKUP($A3433,'Result Entry'!$B$9:$EQ$108,123,0))</f>
        <v/>
      </c>
      <c r="L3456" s="1088" t="str">
        <f>IF(OR($I3438="",$I3438="NSO"),"",VLOOKUP($A3433,'Result Entry'!$B$9:$EQ$108,124,0))</f>
        <v/>
      </c>
      <c r="M3456" s="1113" t="str">
        <f>IF(OR($I3438="",$I3438="NSO"),"",VLOOKUP($A3433,'Result Entry'!$B$9:$EQ$108,126,0))</f>
        <v/>
      </c>
      <c r="N3456" s="1059"/>
    </row>
    <row r="3457" spans="1:14" s="114" customFormat="1" ht="18.75" customHeight="1" thickBot="1">
      <c r="A3457" s="392"/>
      <c r="B3457" s="393" t="s">
        <v>91</v>
      </c>
      <c r="C3457" s="1032"/>
      <c r="D3457" s="1033"/>
      <c r="E3457" s="1033"/>
      <c r="F3457" s="1033"/>
      <c r="G3457" s="1033"/>
      <c r="H3457" s="1034"/>
      <c r="I3457" s="1150" t="s">
        <v>71</v>
      </c>
      <c r="J3457" s="1151"/>
      <c r="K3457" s="1152">
        <f>IF(OR($I3438="",$I3438="NSO"),"",VLOOKUP($A3433,'Result Entry'!$B$9:$EQ$108,117,0))</f>
        <v>0</v>
      </c>
      <c r="L3457" s="1153" t="s">
        <v>90</v>
      </c>
      <c r="M3457" s="1154"/>
      <c r="N3457" s="1059"/>
    </row>
    <row r="3458" spans="1:14" s="114" customFormat="1" ht="18.75" customHeight="1" thickBot="1">
      <c r="A3458" s="392"/>
      <c r="B3458" s="393" t="s">
        <v>91</v>
      </c>
      <c r="C3458" s="1035" t="s">
        <v>70</v>
      </c>
      <c r="D3458" s="1036"/>
      <c r="E3458" s="1036"/>
      <c r="F3458" s="1036"/>
      <c r="G3458" s="1036"/>
      <c r="H3458" s="1037"/>
      <c r="I3458" s="1155" t="s">
        <v>72</v>
      </c>
      <c r="J3458" s="1156"/>
      <c r="K3458" s="1157">
        <f>IF(OR($I3438="",$I3438="NSO"),"",VLOOKUP($A3433,'Result Entry'!$B$9:$EQ$108,118,0))</f>
        <v>0</v>
      </c>
      <c r="L3458" s="1158" t="str">
        <f>IF(OR($I3438="",$I3438="NSO"),"",VLOOKUP($A3433,'Result Entry'!$B$9:$EQ$108,119,0))</f>
        <v/>
      </c>
      <c r="M3458" s="1159"/>
      <c r="N3458" s="1059"/>
    </row>
    <row r="3459" spans="1:14" s="114" customFormat="1" ht="18.75" customHeight="1" thickBot="1">
      <c r="A3459" s="392"/>
      <c r="B3459" s="393" t="s">
        <v>91</v>
      </c>
      <c r="C3459" s="981" t="s">
        <v>64</v>
      </c>
      <c r="D3459" s="982"/>
      <c r="E3459" s="983"/>
      <c r="F3459" s="984" t="s">
        <v>67</v>
      </c>
      <c r="G3459" s="985"/>
      <c r="H3459" s="398" t="s">
        <v>57</v>
      </c>
      <c r="I3459" s="986" t="s">
        <v>73</v>
      </c>
      <c r="J3459" s="987"/>
      <c r="K3459" s="988">
        <f>IF(OR($I3438="",$I3438="NSO"),"",VLOOKUP($A3433,'Result Entry'!$B$9:$EQ$108,127,0))</f>
        <v>0</v>
      </c>
      <c r="L3459" s="988"/>
      <c r="M3459" s="989"/>
      <c r="N3459" s="1059"/>
    </row>
    <row r="3460" spans="1:14" s="114" customFormat="1" ht="18.75" customHeight="1">
      <c r="A3460" s="392"/>
      <c r="B3460" s="393" t="s">
        <v>91</v>
      </c>
      <c r="C3460" s="1096" t="str">
        <f>'Result Entry'!$CH$3</f>
        <v>WORK EXP.</v>
      </c>
      <c r="D3460" s="1097"/>
      <c r="E3460" s="1125"/>
      <c r="F3460" s="1115" t="str">
        <f>IF(OR(C3460="",$I3438="NSO"),"",VLOOKUP($A3433,'Result Entry'!$B$9:$EQ$108,134,0))</f>
        <v>0/100</v>
      </c>
      <c r="G3460" s="1125"/>
      <c r="H3460" s="1126" t="str">
        <f>IF(OR(C3460="",$I3438="NSO"),"",VLOOKUP($A3433,'Result Entry'!$B$9:$EQ$108,92,0))</f>
        <v/>
      </c>
      <c r="I3460" s="991" t="s">
        <v>93</v>
      </c>
      <c r="J3460" s="992"/>
      <c r="K3460" s="993">
        <f>'Result Entry'!$U$2</f>
        <v>45070</v>
      </c>
      <c r="L3460" s="994"/>
      <c r="M3460" s="995"/>
      <c r="N3460" s="1059"/>
    </row>
    <row r="3461" spans="1:14" s="114" customFormat="1" ht="18.75" customHeight="1">
      <c r="A3461" s="392"/>
      <c r="B3461" s="393" t="s">
        <v>91</v>
      </c>
      <c r="C3461" s="1096" t="str">
        <f>'Result Entry'!$CP$3</f>
        <v>ART EDU.</v>
      </c>
      <c r="D3461" s="1097"/>
      <c r="E3461" s="1125"/>
      <c r="F3461" s="1115" t="str">
        <f>IF(OR(C3461="",$I3438="NSO"),"",VLOOKUP($A3433,'Result Entry'!$B$9:$EQ$108,138,0))</f>
        <v>0/100</v>
      </c>
      <c r="G3461" s="1125"/>
      <c r="H3461" s="1127" t="str">
        <f>IF(OR(C3461="",$I3438="NSO"),"",VLOOKUP($A3433,'Result Entry'!$B$9:$EQ$108,100,0))</f>
        <v/>
      </c>
      <c r="I3461" s="996"/>
      <c r="J3461" s="997"/>
      <c r="K3461" s="997"/>
      <c r="L3461" s="997"/>
      <c r="M3461" s="998"/>
      <c r="N3461" s="1059"/>
    </row>
    <row r="3462" spans="1:14" s="114" customFormat="1" ht="18.75" customHeight="1">
      <c r="A3462" s="392"/>
      <c r="B3462" s="393"/>
      <c r="C3462" s="1096" t="str">
        <f>'Result Entry'!$CX$3</f>
        <v>H&amp;P. EDU.</v>
      </c>
      <c r="D3462" s="1097"/>
      <c r="E3462" s="1125"/>
      <c r="F3462" s="1115" t="str">
        <f>IF(OR(C3462="",$I3438="NSO"),"",VLOOKUP($A3433,'Result Entry'!$B$9:$EQ$108,142,0))</f>
        <v>0/100</v>
      </c>
      <c r="G3462" s="1125"/>
      <c r="H3462" s="1127" t="str">
        <f>IF(OR(C3462="",$I3438="NSO"),"",VLOOKUP($A3433,'Result Entry'!$B$9:$EQ$108,108,0))</f>
        <v/>
      </c>
      <c r="I3462" s="999"/>
      <c r="J3462" s="1000"/>
      <c r="K3462" s="1000"/>
      <c r="L3462" s="1000"/>
      <c r="M3462" s="1001"/>
      <c r="N3462" s="1059"/>
    </row>
    <row r="3463" spans="1:14" s="114" customFormat="1" ht="23.25" customHeight="1" thickBot="1">
      <c r="A3463" s="392"/>
      <c r="B3463" s="393" t="s">
        <v>91</v>
      </c>
      <c r="C3463" s="1128">
        <f>'Result Entry'!$DF$3</f>
        <v>0</v>
      </c>
      <c r="D3463" s="1129"/>
      <c r="E3463" s="1130"/>
      <c r="F3463" s="1115" t="str">
        <f>IF(OR(C3463="",$I3438="NSO"),"",VLOOKUP($A3433,'Result Entry'!$B$9:$EQ$108,146,0))</f>
        <v>0/0</v>
      </c>
      <c r="G3463" s="1125"/>
      <c r="H3463" s="1131" t="str">
        <f>IF(OR(C3463="",$I3438="NSO"),"",VLOOKUP($A3433,'Result Entry'!$B$9:$EQ$108,116,0))</f>
        <v/>
      </c>
      <c r="I3463" s="1135" t="s">
        <v>86</v>
      </c>
      <c r="J3463" s="1136"/>
      <c r="K3463" s="1137"/>
      <c r="L3463" s="1138"/>
      <c r="M3463" s="1139"/>
      <c r="N3463" s="1059"/>
    </row>
    <row r="3464" spans="1:14" s="114" customFormat="1" ht="23.25" customHeight="1">
      <c r="A3464" s="392"/>
      <c r="B3464" s="393" t="s">
        <v>91</v>
      </c>
      <c r="C3464" s="1005" t="s">
        <v>74</v>
      </c>
      <c r="D3464" s="1006"/>
      <c r="E3464" s="1006"/>
      <c r="F3464" s="1006"/>
      <c r="G3464" s="1006"/>
      <c r="H3464" s="1007"/>
      <c r="I3464" s="1143" t="s">
        <v>184</v>
      </c>
      <c r="J3464" s="1144"/>
      <c r="K3464" s="1140"/>
      <c r="L3464" s="1141"/>
      <c r="M3464" s="1142"/>
      <c r="N3464" s="1059"/>
    </row>
    <row r="3465" spans="1:14" s="114" customFormat="1" ht="23.25" customHeight="1">
      <c r="A3465" s="392"/>
      <c r="B3465" s="393" t="s">
        <v>91</v>
      </c>
      <c r="C3465" s="399" t="s">
        <v>37</v>
      </c>
      <c r="D3465" s="1008" t="s">
        <v>80</v>
      </c>
      <c r="E3465" s="1009"/>
      <c r="F3465" s="1008" t="s">
        <v>81</v>
      </c>
      <c r="G3465" s="1010"/>
      <c r="H3465" s="1011"/>
      <c r="I3465" s="1145" t="s">
        <v>185</v>
      </c>
      <c r="J3465" s="1146"/>
      <c r="K3465" s="1002"/>
      <c r="L3465" s="1003"/>
      <c r="M3465" s="1004"/>
      <c r="N3465" s="1059"/>
    </row>
    <row r="3466" spans="1:14" s="114" customFormat="1" ht="18.75" customHeight="1">
      <c r="A3466" s="392"/>
      <c r="B3466" s="393" t="s">
        <v>91</v>
      </c>
      <c r="C3466" s="1114" t="s">
        <v>75</v>
      </c>
      <c r="D3466" s="1115" t="s">
        <v>164</v>
      </c>
      <c r="E3466" s="1116"/>
      <c r="F3466" s="1115" t="s">
        <v>82</v>
      </c>
      <c r="G3466" s="1117"/>
      <c r="H3466" s="1118"/>
      <c r="I3466" s="971" t="s">
        <v>87</v>
      </c>
      <c r="J3466" s="972"/>
      <c r="K3466" s="972"/>
      <c r="L3466" s="972"/>
      <c r="M3466" s="973"/>
      <c r="N3466" s="1059"/>
    </row>
    <row r="3467" spans="1:14" s="114" customFormat="1" ht="18.75" customHeight="1">
      <c r="A3467" s="392"/>
      <c r="B3467" s="393" t="s">
        <v>91</v>
      </c>
      <c r="C3467" s="1119" t="s">
        <v>76</v>
      </c>
      <c r="D3467" s="1115" t="s">
        <v>165</v>
      </c>
      <c r="E3467" s="1116"/>
      <c r="F3467" s="1115" t="s">
        <v>83</v>
      </c>
      <c r="G3467" s="1117"/>
      <c r="H3467" s="1118"/>
      <c r="I3467" s="974"/>
      <c r="J3467" s="975"/>
      <c r="K3467" s="975"/>
      <c r="L3467" s="975"/>
      <c r="M3467" s="976"/>
      <c r="N3467" s="1059"/>
    </row>
    <row r="3468" spans="1:14" s="114" customFormat="1" ht="18.75" customHeight="1">
      <c r="A3468" s="392"/>
      <c r="B3468" s="393" t="s">
        <v>91</v>
      </c>
      <c r="C3468" s="1119" t="s">
        <v>78</v>
      </c>
      <c r="D3468" s="1115" t="s">
        <v>166</v>
      </c>
      <c r="E3468" s="1116"/>
      <c r="F3468" s="1115" t="s">
        <v>84</v>
      </c>
      <c r="G3468" s="1117"/>
      <c r="H3468" s="1118"/>
      <c r="I3468" s="974"/>
      <c r="J3468" s="975"/>
      <c r="K3468" s="975"/>
      <c r="L3468" s="975"/>
      <c r="M3468" s="976"/>
      <c r="N3468" s="1059"/>
    </row>
    <row r="3469" spans="1:14" s="114" customFormat="1" ht="18.75" customHeight="1">
      <c r="A3469" s="392"/>
      <c r="B3469" s="393" t="s">
        <v>91</v>
      </c>
      <c r="C3469" s="1119" t="s">
        <v>77</v>
      </c>
      <c r="D3469" s="1115" t="s">
        <v>167</v>
      </c>
      <c r="E3469" s="1116"/>
      <c r="F3469" s="1115" t="s">
        <v>169</v>
      </c>
      <c r="G3469" s="1117"/>
      <c r="H3469" s="1118"/>
      <c r="I3469" s="977"/>
      <c r="J3469" s="978"/>
      <c r="K3469" s="978"/>
      <c r="L3469" s="978"/>
      <c r="M3469" s="979"/>
      <c r="N3469" s="1059"/>
    </row>
    <row r="3470" spans="1:14" s="114" customFormat="1" ht="18.75" customHeight="1" thickBot="1">
      <c r="A3470" s="392"/>
      <c r="B3470" s="400" t="s">
        <v>91</v>
      </c>
      <c r="C3470" s="1120" t="s">
        <v>79</v>
      </c>
      <c r="D3470" s="1121" t="s">
        <v>168</v>
      </c>
      <c r="E3470" s="1122"/>
      <c r="F3470" s="1121" t="s">
        <v>85</v>
      </c>
      <c r="G3470" s="1123"/>
      <c r="H3470" s="1124"/>
      <c r="I3470" s="1132" t="s">
        <v>118</v>
      </c>
      <c r="J3470" s="1133"/>
      <c r="K3470" s="1133"/>
      <c r="L3470" s="1133"/>
      <c r="M3470" s="1134"/>
      <c r="N3470" s="1059"/>
    </row>
    <row r="3471" spans="1:14" s="114" customFormat="1" ht="11.25" customHeight="1" thickBot="1">
      <c r="A3471" s="980"/>
      <c r="B3471" s="980"/>
      <c r="C3471" s="980"/>
      <c r="D3471" s="980"/>
      <c r="E3471" s="980"/>
      <c r="F3471" s="980"/>
      <c r="G3471" s="980"/>
      <c r="H3471" s="980"/>
      <c r="I3471" s="980"/>
      <c r="J3471" s="980"/>
      <c r="K3471" s="980"/>
      <c r="L3471" s="980"/>
      <c r="M3471" s="980"/>
      <c r="N3471" s="1059"/>
    </row>
    <row r="3472" spans="1:14" s="391" customFormat="1" ht="25.5" customHeight="1" thickBot="1">
      <c r="A3472" s="403">
        <f>A3433+1</f>
        <v>90</v>
      </c>
      <c r="B3472" s="1056" t="str">
        <f>B3433</f>
        <v>Department Of Sanskrit Education, Rajasthan</v>
      </c>
      <c r="C3472" s="1057"/>
      <c r="D3472" s="1057"/>
      <c r="E3472" s="1057"/>
      <c r="F3472" s="1057"/>
      <c r="G3472" s="1057"/>
      <c r="H3472" s="1057"/>
      <c r="I3472" s="1057"/>
      <c r="J3472" s="1057"/>
      <c r="K3472" s="1057"/>
      <c r="L3472" s="1057"/>
      <c r="M3472" s="1058"/>
      <c r="N3472" s="1059"/>
    </row>
    <row r="3473" spans="1:14" ht="60" customHeight="1">
      <c r="A3473" s="15"/>
      <c r="B3473" s="1060">
        <f>IF(I3477&gt;0,CONCATENATE(C3477,I3477),0)</f>
        <v>0</v>
      </c>
      <c r="C3473" s="1062"/>
      <c r="D3473" s="1064" t="str">
        <f>Master!$E$8</f>
        <v>Govt.Sr.Sec.Sch. Raimalwada</v>
      </c>
      <c r="E3473" s="1065"/>
      <c r="F3473" s="1065"/>
      <c r="G3473" s="1065"/>
      <c r="H3473" s="1065"/>
      <c r="I3473" s="1065"/>
      <c r="J3473" s="1065"/>
      <c r="K3473" s="1065"/>
      <c r="L3473" s="1065"/>
      <c r="M3473" s="1066"/>
      <c r="N3473" s="1059"/>
    </row>
    <row r="3474" spans="1:14" ht="35.25" customHeight="1" thickBot="1">
      <c r="A3474" s="15"/>
      <c r="B3474" s="1061"/>
      <c r="C3474" s="1063"/>
      <c r="D3474" s="1067" t="str">
        <f>Master!$E$11</f>
        <v>P.S.-Bapini (Jodhpur)</v>
      </c>
      <c r="E3474" s="1067"/>
      <c r="F3474" s="1067"/>
      <c r="G3474" s="1067"/>
      <c r="H3474" s="1067"/>
      <c r="I3474" s="1067"/>
      <c r="J3474" s="1067"/>
      <c r="K3474" s="1067"/>
      <c r="L3474" s="1067"/>
      <c r="M3474" s="1068"/>
      <c r="N3474" s="1059"/>
    </row>
    <row r="3475" spans="1:14" ht="31.5" customHeight="1">
      <c r="A3475" s="15"/>
      <c r="B3475" s="402"/>
      <c r="C3475" s="1069" t="s">
        <v>60</v>
      </c>
      <c r="D3475" s="1070"/>
      <c r="E3475" s="1070"/>
      <c r="F3475" s="1070"/>
      <c r="G3475" s="1070"/>
      <c r="H3475" s="1070"/>
      <c r="I3475" s="1071"/>
      <c r="J3475" s="1072" t="s">
        <v>88</v>
      </c>
      <c r="K3475" s="1072"/>
      <c r="L3475" s="1073">
        <f>Master!$E$14</f>
        <v>810000000</v>
      </c>
      <c r="M3475" s="1074"/>
      <c r="N3475" s="1059"/>
    </row>
    <row r="3476" spans="1:14" ht="18" customHeight="1" thickBot="1">
      <c r="A3476" s="15"/>
      <c r="B3476" s="188"/>
      <c r="C3476" s="1069"/>
      <c r="D3476" s="1070"/>
      <c r="E3476" s="1070"/>
      <c r="F3476" s="1070"/>
      <c r="G3476" s="1070"/>
      <c r="H3476" s="1070"/>
      <c r="I3476" s="1071"/>
      <c r="J3476" s="1075" t="s">
        <v>61</v>
      </c>
      <c r="K3476" s="1076"/>
      <c r="L3476" s="1079" t="str">
        <f>Master!$E$6</f>
        <v>2022-23</v>
      </c>
      <c r="M3476" s="1080"/>
      <c r="N3476" s="1059"/>
    </row>
    <row r="3477" spans="1:14" ht="20.25" customHeight="1" thickBot="1">
      <c r="A3477" s="15"/>
      <c r="B3477" s="188"/>
      <c r="C3477" s="1160" t="s">
        <v>119</v>
      </c>
      <c r="D3477" s="1161"/>
      <c r="E3477" s="1161"/>
      <c r="F3477" s="1161"/>
      <c r="G3477" s="1161"/>
      <c r="H3477" s="1161"/>
      <c r="I3477" s="1162">
        <f>VLOOKUP($A3472,'Result Entry'!$B$9:$F$108,5,0)</f>
        <v>0</v>
      </c>
      <c r="J3477" s="1077"/>
      <c r="K3477" s="1078"/>
      <c r="L3477" s="1081"/>
      <c r="M3477" s="1082"/>
      <c r="N3477" s="1059"/>
    </row>
    <row r="3478" spans="1:14" s="114" customFormat="1" ht="19.5" customHeight="1">
      <c r="A3478" s="392"/>
      <c r="B3478" s="393" t="s">
        <v>91</v>
      </c>
      <c r="C3478" s="1090" t="s">
        <v>21</v>
      </c>
      <c r="D3478" s="1091"/>
      <c r="E3478" s="1091"/>
      <c r="F3478" s="1092"/>
      <c r="G3478" s="1093" t="s">
        <v>1</v>
      </c>
      <c r="H3478" s="1094">
        <f>VLOOKUP($A3472,'Result Entry'!$B$9:$EQ$108,3,0)</f>
        <v>0</v>
      </c>
      <c r="I3478" s="1094"/>
      <c r="J3478" s="1094"/>
      <c r="K3478" s="1094"/>
      <c r="L3478" s="1094"/>
      <c r="M3478" s="1095"/>
      <c r="N3478" s="1059"/>
    </row>
    <row r="3479" spans="1:14" s="114" customFormat="1" ht="19.5" customHeight="1">
      <c r="A3479" s="392"/>
      <c r="B3479" s="393" t="s">
        <v>91</v>
      </c>
      <c r="C3479" s="1096" t="s">
        <v>23</v>
      </c>
      <c r="D3479" s="1097"/>
      <c r="E3479" s="1097"/>
      <c r="F3479" s="1098"/>
      <c r="G3479" s="1099" t="s">
        <v>1</v>
      </c>
      <c r="H3479" s="1100">
        <f>VLOOKUP($A3472,'Result Entry'!$B$9:$EQ$108,6,0)</f>
        <v>0</v>
      </c>
      <c r="I3479" s="1100"/>
      <c r="J3479" s="1100"/>
      <c r="K3479" s="1100"/>
      <c r="L3479" s="1100"/>
      <c r="M3479" s="1101"/>
      <c r="N3479" s="1059"/>
    </row>
    <row r="3480" spans="1:14" s="114" customFormat="1" ht="19.5" customHeight="1">
      <c r="A3480" s="392"/>
      <c r="B3480" s="393" t="s">
        <v>91</v>
      </c>
      <c r="C3480" s="1096" t="s">
        <v>24</v>
      </c>
      <c r="D3480" s="1097"/>
      <c r="E3480" s="1097"/>
      <c r="F3480" s="1098"/>
      <c r="G3480" s="1099" t="s">
        <v>1</v>
      </c>
      <c r="H3480" s="1100">
        <f>VLOOKUP($A3472,'Result Entry'!$B$9:$EQ$108,7,0)</f>
        <v>0</v>
      </c>
      <c r="I3480" s="1100"/>
      <c r="J3480" s="1100"/>
      <c r="K3480" s="1100"/>
      <c r="L3480" s="1100"/>
      <c r="M3480" s="1101"/>
      <c r="N3480" s="1059"/>
    </row>
    <row r="3481" spans="1:14" s="114" customFormat="1" ht="19.5" customHeight="1">
      <c r="A3481" s="392"/>
      <c r="B3481" s="393" t="s">
        <v>91</v>
      </c>
      <c r="C3481" s="1096" t="s">
        <v>62</v>
      </c>
      <c r="D3481" s="1097"/>
      <c r="E3481" s="1097"/>
      <c r="F3481" s="1098"/>
      <c r="G3481" s="1099" t="s">
        <v>1</v>
      </c>
      <c r="H3481" s="1100">
        <f>VLOOKUP($A3472,'Result Entry'!$B$9:$EQ$108,8,0)</f>
        <v>0</v>
      </c>
      <c r="I3481" s="1100"/>
      <c r="J3481" s="1100"/>
      <c r="K3481" s="1100"/>
      <c r="L3481" s="1100"/>
      <c r="M3481" s="1101"/>
      <c r="N3481" s="1059"/>
    </row>
    <row r="3482" spans="1:14" s="114" customFormat="1" ht="19.5" customHeight="1">
      <c r="A3482" s="392"/>
      <c r="B3482" s="393" t="s">
        <v>91</v>
      </c>
      <c r="C3482" s="1096" t="s">
        <v>63</v>
      </c>
      <c r="D3482" s="1097"/>
      <c r="E3482" s="1097"/>
      <c r="F3482" s="1098"/>
      <c r="G3482" s="1099" t="s">
        <v>1</v>
      </c>
      <c r="H3482" s="1102" t="str">
        <f>CONCATENATE('Result Entry'!$F$4,'Result Entry'!$I$4)</f>
        <v>2(A)</v>
      </c>
      <c r="I3482" s="1100"/>
      <c r="J3482" s="1100"/>
      <c r="K3482" s="1100"/>
      <c r="L3482" s="1100"/>
      <c r="M3482" s="1101"/>
      <c r="N3482" s="1059"/>
    </row>
    <row r="3483" spans="1:14" s="114" customFormat="1" ht="19.5" customHeight="1" thickBot="1">
      <c r="A3483" s="392"/>
      <c r="B3483" s="393" t="s">
        <v>91</v>
      </c>
      <c r="C3483" s="1103" t="s">
        <v>26</v>
      </c>
      <c r="D3483" s="1104"/>
      <c r="E3483" s="1104"/>
      <c r="F3483" s="1105"/>
      <c r="G3483" s="1106" t="s">
        <v>1</v>
      </c>
      <c r="H3483" s="1107">
        <f>VLOOKUP($A3472,'Result Entry'!$B$9:$EQ$108,9,0)</f>
        <v>0</v>
      </c>
      <c r="I3483" s="1107"/>
      <c r="J3483" s="1107"/>
      <c r="K3483" s="1107"/>
      <c r="L3483" s="1107"/>
      <c r="M3483" s="1108"/>
      <c r="N3483" s="1059"/>
    </row>
    <row r="3484" spans="1:14" s="114" customFormat="1" ht="37.5" customHeight="1">
      <c r="A3484" s="392"/>
      <c r="B3484" s="394" t="s">
        <v>91</v>
      </c>
      <c r="C3484" s="1005" t="s">
        <v>64</v>
      </c>
      <c r="D3484" s="1038"/>
      <c r="E3484" s="498" t="str">
        <f>'Result Entry'!$K$6</f>
        <v>First Test</v>
      </c>
      <c r="F3484" s="499" t="str">
        <f>'Result Entry'!$L$6</f>
        <v>Second Test</v>
      </c>
      <c r="G3484" s="499" t="str">
        <f>'Result Entry'!$M$6</f>
        <v>Third Test</v>
      </c>
      <c r="H3484" s="1083" t="s">
        <v>65</v>
      </c>
      <c r="I3484" s="1085" t="s">
        <v>183</v>
      </c>
      <c r="J3484" s="493" t="s">
        <v>32</v>
      </c>
      <c r="K3484" s="1039" t="s">
        <v>112</v>
      </c>
      <c r="L3484" s="1040"/>
      <c r="M3484" s="1084" t="s">
        <v>113</v>
      </c>
      <c r="N3484" s="1059"/>
    </row>
    <row r="3485" spans="1:14" s="114" customFormat="1" ht="22.5" customHeight="1" thickBot="1">
      <c r="A3485" s="392"/>
      <c r="B3485" s="394" t="s">
        <v>91</v>
      </c>
      <c r="C3485" s="1041" t="s">
        <v>66</v>
      </c>
      <c r="D3485" s="1042"/>
      <c r="E3485" s="504">
        <f>'Result Entry'!$K$7</f>
        <v>10</v>
      </c>
      <c r="F3485" s="505">
        <f>'Result Entry'!$L$7</f>
        <v>10</v>
      </c>
      <c r="G3485" s="545">
        <f>'Result Entry'!$M$7</f>
        <v>10</v>
      </c>
      <c r="H3485" s="506">
        <f>'Result Entry'!$R$7</f>
        <v>70</v>
      </c>
      <c r="I3485" s="507">
        <f>SUM(E3485:H3485)</f>
        <v>100</v>
      </c>
      <c r="J3485" s="508">
        <f>'Result Entry'!$V$7</f>
        <v>100</v>
      </c>
      <c r="K3485" s="1043">
        <f>I3485+J3485</f>
        <v>200</v>
      </c>
      <c r="L3485" s="1044"/>
      <c r="M3485" s="1086" t="s">
        <v>36</v>
      </c>
      <c r="N3485" s="1059"/>
    </row>
    <row r="3486" spans="1:14" s="114" customFormat="1" ht="22.5" customHeight="1">
      <c r="A3486" s="392"/>
      <c r="B3486" s="394" t="s">
        <v>91</v>
      </c>
      <c r="C3486" s="1045" t="str">
        <f>'Result Entry'!$K$3</f>
        <v>Hindi</v>
      </c>
      <c r="D3486" s="1046"/>
      <c r="E3486" s="500">
        <f>IF(OR(C3486="",$I3477="NSO"),"",VLOOKUP($A3472,'Result Entry'!$B$9:$EQ$108,10,0))</f>
        <v>0</v>
      </c>
      <c r="F3486" s="501">
        <f>IF(OR(C3486="",$I3477="NSO"),"",VLOOKUP($A3472,'Result Entry'!$B$9:$EQ$108,11,0))</f>
        <v>0</v>
      </c>
      <c r="G3486" s="544">
        <f>IF(OR(C3486="",$I3477="NSO"),"",VLOOKUP($A3472,'Result Entry'!$B$9:$EQ$108,12,0))</f>
        <v>0</v>
      </c>
      <c r="H3486" s="494">
        <f>IF(OR(C3486="",$I3477="NSO"),"",VLOOKUP($A3472,'Result Entry'!$B$9:$EQ$108,17,0))</f>
        <v>0</v>
      </c>
      <c r="I3486" s="395">
        <f t="shared" ref="I3486:I3490" si="267">SUM(E3486:H3486)</f>
        <v>0</v>
      </c>
      <c r="J3486" s="495">
        <f>IF(OR(C3486="",$I3477="NSO"),"",VLOOKUP($A3472,'Result Entry'!$B$9:$EQ$108,21,0))</f>
        <v>0</v>
      </c>
      <c r="K3486" s="1047">
        <f>SUM(I3486,J3486)</f>
        <v>0</v>
      </c>
      <c r="L3486" s="1048"/>
      <c r="M3486" s="396" t="str">
        <f>IF(OR(C3486="",$I3477="NSO"),"",VLOOKUP($A3472,'Result Entry'!$B$9:$EQ$108,24,0))</f>
        <v/>
      </c>
      <c r="N3486" s="1059"/>
    </row>
    <row r="3487" spans="1:14" s="114" customFormat="1" ht="22.5" customHeight="1">
      <c r="A3487" s="392"/>
      <c r="B3487" s="394" t="s">
        <v>91</v>
      </c>
      <c r="C3487" s="990" t="str">
        <f>'Result Entry'!$Z$3</f>
        <v>Mathematics</v>
      </c>
      <c r="D3487" s="1049"/>
      <c r="E3487" s="502">
        <f>IF(OR(C3487="",$I3477="NSO"),"",VLOOKUP($A3472,'Result Entry'!$B$9:$EQ$108,25,0))</f>
        <v>0</v>
      </c>
      <c r="F3487" s="503">
        <f>IF(OR(C3487="",$I3477="NSO"),"",VLOOKUP($A3472,'Result Entry'!$B$9:$EQ$108,26,0))</f>
        <v>0</v>
      </c>
      <c r="G3487" s="542">
        <f>IF(OR(C3487="",$I3477="NSO"),"",VLOOKUP($A3472,'Result Entry'!$B$9:$EQ$108,27,0))</f>
        <v>0</v>
      </c>
      <c r="H3487" s="494">
        <f>IF(OR(C3487="",$I3477="NSO"),"",VLOOKUP($A3472,'Result Entry'!$B$9:$EQ$108,32,0))</f>
        <v>0</v>
      </c>
      <c r="I3487" s="395">
        <f t="shared" si="267"/>
        <v>0</v>
      </c>
      <c r="J3487" s="495">
        <f>IF(OR(C3487="",$I3477="NSO"),"",VLOOKUP($A3472,'Result Entry'!$B$9:$EQ$108,36,0))</f>
        <v>0</v>
      </c>
      <c r="K3487" s="1050">
        <f t="shared" ref="K3487:K3492" si="268">SUM(I3487,J3487)</f>
        <v>0</v>
      </c>
      <c r="L3487" s="1051"/>
      <c r="M3487" s="396" t="str">
        <f>IF(OR(C3487="",$I3477="NSO"),"",VLOOKUP($A3472,'Result Entry'!$B$9:$EQ$108,39,0))</f>
        <v/>
      </c>
      <c r="N3487" s="1059"/>
    </row>
    <row r="3488" spans="1:14" s="114" customFormat="1" ht="22.5" customHeight="1" thickBot="1">
      <c r="A3488" s="392"/>
      <c r="B3488" s="394" t="s">
        <v>91</v>
      </c>
      <c r="C3488" s="1052" t="str">
        <f>'Result Entry'!$BD$3</f>
        <v>Env. Study</v>
      </c>
      <c r="D3488" s="1053"/>
      <c r="E3488" s="509">
        <f>IF(OR(C3488="",$I3477="NSO"),"",VLOOKUP($A3472,'Result Entry'!$B$9:$EQ$108,55,0))</f>
        <v>0</v>
      </c>
      <c r="F3488" s="510">
        <f>IF(OR(C3488="",$I3477="NSO"),"",VLOOKUP($A3472,'Result Entry'!$B$9:$EQ$108,56,0))</f>
        <v>0</v>
      </c>
      <c r="G3488" s="511">
        <f>IF(OR(C3488="",$I3477="NSO"),"",VLOOKUP($A3472,'Result Entry'!$B$9:$EQ$108,57,0))</f>
        <v>0</v>
      </c>
      <c r="H3488" s="512">
        <f>IF(OR(C3486="",$I3477="NSO"),"",VLOOKUP($A3472,'Result Entry'!$B$9:$EQ$108,62,0))</f>
        <v>0</v>
      </c>
      <c r="I3488" s="513">
        <f t="shared" si="267"/>
        <v>0</v>
      </c>
      <c r="J3488" s="514">
        <f>IF(OR(C3487="",$I3477="NSO"),"",VLOOKUP($A3472,'Result Entry'!$B$9:$EQ$108,66,0))</f>
        <v>0</v>
      </c>
      <c r="K3488" s="1054">
        <f t="shared" si="268"/>
        <v>0</v>
      </c>
      <c r="L3488" s="1055"/>
      <c r="M3488" s="515" t="str">
        <f>IF(OR(C3487="",$I3477="NSO"),"",VLOOKUP($A3472,'Result Entry'!$B$9:$EQ$108,69,0))</f>
        <v/>
      </c>
      <c r="N3488" s="1059"/>
    </row>
    <row r="3489" spans="1:14" s="114" customFormat="1" ht="22.5" customHeight="1">
      <c r="A3489" s="392"/>
      <c r="B3489" s="394" t="s">
        <v>91</v>
      </c>
      <c r="C3489" s="1016" t="s">
        <v>66</v>
      </c>
      <c r="D3489" s="1017"/>
      <c r="E3489" s="519">
        <f>'Result Entry'!$AO$7</f>
        <v>5</v>
      </c>
      <c r="F3489" s="520">
        <f>'Result Entry'!$AP$7</f>
        <v>5</v>
      </c>
      <c r="G3489" s="541">
        <f>'Result Entry'!$AQ$7</f>
        <v>5</v>
      </c>
      <c r="H3489" s="521">
        <f>'Result Entry'!$AV$7</f>
        <v>35</v>
      </c>
      <c r="I3489" s="522">
        <f t="shared" si="267"/>
        <v>50</v>
      </c>
      <c r="J3489" s="523">
        <f>'Result Entry'!$AZ$7</f>
        <v>50</v>
      </c>
      <c r="K3489" s="1018">
        <f t="shared" si="268"/>
        <v>100</v>
      </c>
      <c r="L3489" s="1019"/>
      <c r="M3489" s="1087" t="s">
        <v>36</v>
      </c>
      <c r="N3489" s="1059"/>
    </row>
    <row r="3490" spans="1:14" s="114" customFormat="1" ht="22.5" customHeight="1" thickBot="1">
      <c r="A3490" s="392"/>
      <c r="B3490" s="394" t="s">
        <v>91</v>
      </c>
      <c r="C3490" s="1012" t="str">
        <f>'Result Entry'!$AO$3</f>
        <v>English</v>
      </c>
      <c r="D3490" s="1013"/>
      <c r="E3490" s="517">
        <f>IF(OR(C3490="",$I3477="NSO"),"",VLOOKUP($A3472,'Result Entry'!$B$9:$EQ$108,40,0))</f>
        <v>0</v>
      </c>
      <c r="F3490" s="518">
        <f>IF(OR(C3490="",$I3477="NSO"),"",VLOOKUP($A3472,'Result Entry'!$B$9:$EQ$108,41,0))</f>
        <v>0</v>
      </c>
      <c r="G3490" s="546">
        <f>IF(OR(C3490="",$I3477="NSO"),"",VLOOKUP($A3472,'Result Entry'!$B$9:$EQ$108,42,0))</f>
        <v>0</v>
      </c>
      <c r="H3490" s="401">
        <f>IF(OR(C3490="",$I3477="NSO"),"",VLOOKUP($A3472,'Result Entry'!$B$9:$EQ$108,47,0))</f>
        <v>0</v>
      </c>
      <c r="I3490" s="496">
        <f t="shared" si="267"/>
        <v>0</v>
      </c>
      <c r="J3490" s="497">
        <f>IF(OR(C3490="",$I3477="NSO"),"",VLOOKUP($A3472,'Result Entry'!$B$9:$EQ$108,51,0))</f>
        <v>0</v>
      </c>
      <c r="K3490" s="1014">
        <f t="shared" si="268"/>
        <v>0</v>
      </c>
      <c r="L3490" s="1015"/>
      <c r="M3490" s="516" t="str">
        <f>IF(OR(C3490="",$I3477="NSO"),"",VLOOKUP($A3472,'Result Entry'!$B$9:$EQ$108,54,0))</f>
        <v/>
      </c>
      <c r="N3490" s="1059"/>
    </row>
    <row r="3491" spans="1:14" s="114" customFormat="1" ht="22.5" customHeight="1">
      <c r="A3491" s="392"/>
      <c r="B3491" s="394" t="s">
        <v>91</v>
      </c>
      <c r="C3491" s="1016" t="s">
        <v>66</v>
      </c>
      <c r="D3491" s="1017"/>
      <c r="E3491" s="519">
        <f>'Result Entry'!$BS$7</f>
        <v>10</v>
      </c>
      <c r="F3491" s="520">
        <f>'Result Entry'!$BT$7</f>
        <v>10</v>
      </c>
      <c r="G3491" s="541">
        <f>'Result Entry'!$BU$7</f>
        <v>10</v>
      </c>
      <c r="H3491" s="521">
        <f>'Result Entry'!$BZ$7</f>
        <v>70</v>
      </c>
      <c r="I3491" s="522">
        <f>SUM(E3491:H3491)</f>
        <v>100</v>
      </c>
      <c r="J3491" s="523">
        <f>'Result Entry'!$CD$7</f>
        <v>100</v>
      </c>
      <c r="K3491" s="1018">
        <f t="shared" si="268"/>
        <v>200</v>
      </c>
      <c r="L3491" s="1019"/>
      <c r="M3491" s="1087" t="s">
        <v>36</v>
      </c>
      <c r="N3491" s="1059"/>
    </row>
    <row r="3492" spans="1:14" s="114" customFormat="1" ht="22.5" customHeight="1" thickBot="1">
      <c r="A3492" s="392"/>
      <c r="B3492" s="394" t="s">
        <v>91</v>
      </c>
      <c r="C3492" s="1012" t="str">
        <f>'Result Entry'!$BS$3</f>
        <v>Sanskrit/Urdu</v>
      </c>
      <c r="D3492" s="1013"/>
      <c r="E3492" s="517">
        <f>IF(OR(C3492="",$I3477="NSO"),"",VLOOKUP($A3472,'Result Entry'!$B$9:$EQ$108,70,0))</f>
        <v>0</v>
      </c>
      <c r="F3492" s="518">
        <f>IF(OR(C3492="",$I3477="NSO"),"",VLOOKUP($A3472,'Result Entry'!$B$9:$EQ$108,71,0))</f>
        <v>0</v>
      </c>
      <c r="G3492" s="546">
        <f>IF(OR(C3492="",$I3477="NSO"),"",VLOOKUP($A3472,'Result Entry'!$B$9:$EQ$108,72,0))</f>
        <v>0</v>
      </c>
      <c r="H3492" s="401">
        <f>IF(OR(C3492="",$I3477="NSO"),"",VLOOKUP($A3472,'Result Entry'!$B$9:$EQ$108,77,0))</f>
        <v>0</v>
      </c>
      <c r="I3492" s="496">
        <f t="shared" ref="I3492" si="269">SUM(E3492:H3492)</f>
        <v>0</v>
      </c>
      <c r="J3492" s="497">
        <f>IF(OR(C3492="",$I3477="NSO"),"",VLOOKUP($A3472,'Result Entry'!$B$9:$EQ$108,81,0))</f>
        <v>0</v>
      </c>
      <c r="K3492" s="1014">
        <f t="shared" si="268"/>
        <v>0</v>
      </c>
      <c r="L3492" s="1015"/>
      <c r="M3492" s="516" t="str">
        <f>IF(OR(C3492="",$I3477="NSO"),"",VLOOKUP($A3472,'Result Entry'!$B$9:$EQ$108,84,0))</f>
        <v/>
      </c>
      <c r="N3492" s="1059"/>
    </row>
    <row r="3493" spans="1:14" s="114" customFormat="1" ht="14.25" customHeight="1" thickBot="1">
      <c r="A3493" s="392"/>
      <c r="B3493" s="394" t="s">
        <v>91</v>
      </c>
      <c r="C3493" s="1020"/>
      <c r="D3493" s="1021"/>
      <c r="E3493" s="1021"/>
      <c r="F3493" s="1021"/>
      <c r="G3493" s="1021"/>
      <c r="H3493" s="1021"/>
      <c r="I3493" s="1021"/>
      <c r="J3493" s="1021"/>
      <c r="K3493" s="1021"/>
      <c r="L3493" s="1021"/>
      <c r="M3493" s="1022"/>
      <c r="N3493" s="1059"/>
    </row>
    <row r="3494" spans="1:14" s="114" customFormat="1" ht="39" customHeight="1">
      <c r="A3494" s="392"/>
      <c r="B3494" s="394" t="s">
        <v>91</v>
      </c>
      <c r="C3494" s="1023" t="s">
        <v>114</v>
      </c>
      <c r="D3494" s="1024"/>
      <c r="E3494" s="1025"/>
      <c r="F3494" s="1029" t="s">
        <v>115</v>
      </c>
      <c r="G3494" s="1029"/>
      <c r="H3494" s="1030" t="s">
        <v>116</v>
      </c>
      <c r="I3494" s="1031"/>
      <c r="J3494" s="397" t="s">
        <v>51</v>
      </c>
      <c r="K3494" s="524" t="s">
        <v>117</v>
      </c>
      <c r="L3494" s="543" t="s">
        <v>49</v>
      </c>
      <c r="M3494" s="1089" t="s">
        <v>53</v>
      </c>
      <c r="N3494" s="1059"/>
    </row>
    <row r="3495" spans="1:14" s="114" customFormat="1" ht="18.75" customHeight="1" thickBot="1">
      <c r="A3495" s="392"/>
      <c r="B3495" s="394" t="s">
        <v>91</v>
      </c>
      <c r="C3495" s="1026"/>
      <c r="D3495" s="1027"/>
      <c r="E3495" s="1028"/>
      <c r="F3495" s="1109">
        <f>IF(OR($I3477="",$I3477="NSO"),"",VLOOKUP($A3472,'Result Entry'!$B$9:$EQ$108,120,0))</f>
        <v>900</v>
      </c>
      <c r="G3495" s="1110"/>
      <c r="H3495" s="1109">
        <f>IF(OR($I3477="",$I3477="NSO"),"",VLOOKUP($A3472,'Result Entry'!$B$9:$EQ$108,121,0))</f>
        <v>0</v>
      </c>
      <c r="I3495" s="1110"/>
      <c r="J3495" s="1111">
        <f>IF(OR($I3477="",$I3477="NSO"),"",VLOOKUP($A3472,'Result Entry'!$B$9:$EQ$108,122,0))</f>
        <v>0</v>
      </c>
      <c r="K3495" s="1112" t="str">
        <f>IF(OR($I3477="",$I3477="NSO"),"",VLOOKUP($A3472,'Result Entry'!$B$9:$EQ$108,123,0))</f>
        <v/>
      </c>
      <c r="L3495" s="1088" t="str">
        <f>IF(OR($I3477="",$I3477="NSO"),"",VLOOKUP($A3472,'Result Entry'!$B$9:$EQ$108,124,0))</f>
        <v/>
      </c>
      <c r="M3495" s="1113" t="str">
        <f>IF(OR($I3477="",$I3477="NSO"),"",VLOOKUP($A3472,'Result Entry'!$B$9:$EQ$108,126,0))</f>
        <v/>
      </c>
      <c r="N3495" s="1059"/>
    </row>
    <row r="3496" spans="1:14" s="114" customFormat="1" ht="18.75" customHeight="1" thickBot="1">
      <c r="A3496" s="392"/>
      <c r="B3496" s="393" t="s">
        <v>91</v>
      </c>
      <c r="C3496" s="1032"/>
      <c r="D3496" s="1033"/>
      <c r="E3496" s="1033"/>
      <c r="F3496" s="1033"/>
      <c r="G3496" s="1033"/>
      <c r="H3496" s="1034"/>
      <c r="I3496" s="1150" t="s">
        <v>71</v>
      </c>
      <c r="J3496" s="1151"/>
      <c r="K3496" s="1152">
        <f>IF(OR($I3477="",$I3477="NSO"),"",VLOOKUP($A3472,'Result Entry'!$B$9:$EQ$108,117,0))</f>
        <v>0</v>
      </c>
      <c r="L3496" s="1153" t="s">
        <v>90</v>
      </c>
      <c r="M3496" s="1154"/>
      <c r="N3496" s="1059"/>
    </row>
    <row r="3497" spans="1:14" s="114" customFormat="1" ht="18.75" customHeight="1" thickBot="1">
      <c r="A3497" s="392"/>
      <c r="B3497" s="393" t="s">
        <v>91</v>
      </c>
      <c r="C3497" s="1035" t="s">
        <v>70</v>
      </c>
      <c r="D3497" s="1036"/>
      <c r="E3497" s="1036"/>
      <c r="F3497" s="1036"/>
      <c r="G3497" s="1036"/>
      <c r="H3497" s="1037"/>
      <c r="I3497" s="1155" t="s">
        <v>72</v>
      </c>
      <c r="J3497" s="1156"/>
      <c r="K3497" s="1157">
        <f>IF(OR($I3477="",$I3477="NSO"),"",VLOOKUP($A3472,'Result Entry'!$B$9:$EQ$108,118,0))</f>
        <v>0</v>
      </c>
      <c r="L3497" s="1158" t="str">
        <f>IF(OR($I3477="",$I3477="NSO"),"",VLOOKUP($A3472,'Result Entry'!$B$9:$EQ$108,119,0))</f>
        <v/>
      </c>
      <c r="M3497" s="1159"/>
      <c r="N3497" s="1059"/>
    </row>
    <row r="3498" spans="1:14" s="114" customFormat="1" ht="18.75" customHeight="1" thickBot="1">
      <c r="A3498" s="392"/>
      <c r="B3498" s="393" t="s">
        <v>91</v>
      </c>
      <c r="C3498" s="981" t="s">
        <v>64</v>
      </c>
      <c r="D3498" s="982"/>
      <c r="E3498" s="983"/>
      <c r="F3498" s="984" t="s">
        <v>67</v>
      </c>
      <c r="G3498" s="985"/>
      <c r="H3498" s="398" t="s">
        <v>57</v>
      </c>
      <c r="I3498" s="986" t="s">
        <v>73</v>
      </c>
      <c r="J3498" s="987"/>
      <c r="K3498" s="988">
        <f>IF(OR($I3477="",$I3477="NSO"),"",VLOOKUP($A3472,'Result Entry'!$B$9:$EQ$108,127,0))</f>
        <v>0</v>
      </c>
      <c r="L3498" s="988"/>
      <c r="M3498" s="989"/>
      <c r="N3498" s="1059"/>
    </row>
    <row r="3499" spans="1:14" s="114" customFormat="1" ht="18.75" customHeight="1">
      <c r="A3499" s="392"/>
      <c r="B3499" s="393" t="s">
        <v>91</v>
      </c>
      <c r="C3499" s="1096" t="str">
        <f>'Result Entry'!$CH$3</f>
        <v>WORK EXP.</v>
      </c>
      <c r="D3499" s="1097"/>
      <c r="E3499" s="1125"/>
      <c r="F3499" s="1115" t="str">
        <f>IF(OR(C3499="",$I3477="NSO"),"",VLOOKUP($A3472,'Result Entry'!$B$9:$EQ$108,134,0))</f>
        <v>0/100</v>
      </c>
      <c r="G3499" s="1125"/>
      <c r="H3499" s="1126" t="str">
        <f>IF(OR(C3499="",$I3477="NSO"),"",VLOOKUP($A3472,'Result Entry'!$B$9:$EQ$108,92,0))</f>
        <v/>
      </c>
      <c r="I3499" s="991" t="s">
        <v>93</v>
      </c>
      <c r="J3499" s="992"/>
      <c r="K3499" s="993">
        <f>'Result Entry'!$U$2</f>
        <v>45070</v>
      </c>
      <c r="L3499" s="994"/>
      <c r="M3499" s="995"/>
      <c r="N3499" s="1059"/>
    </row>
    <row r="3500" spans="1:14" s="114" customFormat="1" ht="18.75" customHeight="1">
      <c r="A3500" s="392"/>
      <c r="B3500" s="393" t="s">
        <v>91</v>
      </c>
      <c r="C3500" s="1096" t="str">
        <f>'Result Entry'!$CP$3</f>
        <v>ART EDU.</v>
      </c>
      <c r="D3500" s="1097"/>
      <c r="E3500" s="1125"/>
      <c r="F3500" s="1115" t="str">
        <f>IF(OR(C3500="",$I3477="NSO"),"",VLOOKUP($A3472,'Result Entry'!$B$9:$EQ$108,138,0))</f>
        <v>0/100</v>
      </c>
      <c r="G3500" s="1125"/>
      <c r="H3500" s="1127" t="str">
        <f>IF(OR(C3500="",$I3477="NSO"),"",VLOOKUP($A3472,'Result Entry'!$B$9:$EQ$108,100,0))</f>
        <v/>
      </c>
      <c r="I3500" s="996"/>
      <c r="J3500" s="997"/>
      <c r="K3500" s="997"/>
      <c r="L3500" s="997"/>
      <c r="M3500" s="998"/>
      <c r="N3500" s="1059"/>
    </row>
    <row r="3501" spans="1:14" s="114" customFormat="1" ht="18.75" customHeight="1">
      <c r="A3501" s="392"/>
      <c r="B3501" s="393"/>
      <c r="C3501" s="1096" t="str">
        <f>'Result Entry'!$CX$3</f>
        <v>H&amp;P. EDU.</v>
      </c>
      <c r="D3501" s="1097"/>
      <c r="E3501" s="1125"/>
      <c r="F3501" s="1115" t="str">
        <f>IF(OR(C3501="",$I3477="NSO"),"",VLOOKUP($A3472,'Result Entry'!$B$9:$EQ$108,142,0))</f>
        <v>0/100</v>
      </c>
      <c r="G3501" s="1125"/>
      <c r="H3501" s="1127" t="str">
        <f>IF(OR(C3501="",$I3477="NSO"),"",VLOOKUP($A3472,'Result Entry'!$B$9:$EQ$108,108,0))</f>
        <v/>
      </c>
      <c r="I3501" s="999"/>
      <c r="J3501" s="1000"/>
      <c r="K3501" s="1000"/>
      <c r="L3501" s="1000"/>
      <c r="M3501" s="1001"/>
      <c r="N3501" s="1059"/>
    </row>
    <row r="3502" spans="1:14" s="114" customFormat="1" ht="23.25" customHeight="1" thickBot="1">
      <c r="A3502" s="392"/>
      <c r="B3502" s="393" t="s">
        <v>91</v>
      </c>
      <c r="C3502" s="1128">
        <f>'Result Entry'!$DF$3</f>
        <v>0</v>
      </c>
      <c r="D3502" s="1129"/>
      <c r="E3502" s="1130"/>
      <c r="F3502" s="1115" t="str">
        <f>IF(OR(C3502="",$I3477="NSO"),"",VLOOKUP($A3472,'Result Entry'!$B$9:$EQ$108,146,0))</f>
        <v>0/0</v>
      </c>
      <c r="G3502" s="1125"/>
      <c r="H3502" s="1131" t="str">
        <f>IF(OR(C3502="",$I3477="NSO"),"",VLOOKUP($A3472,'Result Entry'!$B$9:$EQ$108,116,0))</f>
        <v/>
      </c>
      <c r="I3502" s="1135" t="s">
        <v>86</v>
      </c>
      <c r="J3502" s="1136"/>
      <c r="K3502" s="1137"/>
      <c r="L3502" s="1138"/>
      <c r="M3502" s="1139"/>
      <c r="N3502" s="1059"/>
    </row>
    <row r="3503" spans="1:14" s="114" customFormat="1" ht="23.25" customHeight="1">
      <c r="A3503" s="392"/>
      <c r="B3503" s="393" t="s">
        <v>91</v>
      </c>
      <c r="C3503" s="1005" t="s">
        <v>74</v>
      </c>
      <c r="D3503" s="1006"/>
      <c r="E3503" s="1006"/>
      <c r="F3503" s="1006"/>
      <c r="G3503" s="1006"/>
      <c r="H3503" s="1007"/>
      <c r="I3503" s="1143" t="s">
        <v>184</v>
      </c>
      <c r="J3503" s="1144"/>
      <c r="K3503" s="1140"/>
      <c r="L3503" s="1141"/>
      <c r="M3503" s="1142"/>
      <c r="N3503" s="1059"/>
    </row>
    <row r="3504" spans="1:14" s="114" customFormat="1" ht="23.25" customHeight="1">
      <c r="A3504" s="392"/>
      <c r="B3504" s="393" t="s">
        <v>91</v>
      </c>
      <c r="C3504" s="399" t="s">
        <v>37</v>
      </c>
      <c r="D3504" s="1008" t="s">
        <v>80</v>
      </c>
      <c r="E3504" s="1009"/>
      <c r="F3504" s="1008" t="s">
        <v>81</v>
      </c>
      <c r="G3504" s="1010"/>
      <c r="H3504" s="1011"/>
      <c r="I3504" s="1145" t="s">
        <v>185</v>
      </c>
      <c r="J3504" s="1146"/>
      <c r="K3504" s="1002"/>
      <c r="L3504" s="1003"/>
      <c r="M3504" s="1004"/>
      <c r="N3504" s="1059"/>
    </row>
    <row r="3505" spans="1:14" s="114" customFormat="1" ht="18.75" customHeight="1">
      <c r="A3505" s="392"/>
      <c r="B3505" s="393" t="s">
        <v>91</v>
      </c>
      <c r="C3505" s="1114" t="s">
        <v>75</v>
      </c>
      <c r="D3505" s="1115" t="s">
        <v>164</v>
      </c>
      <c r="E3505" s="1116"/>
      <c r="F3505" s="1115" t="s">
        <v>82</v>
      </c>
      <c r="G3505" s="1117"/>
      <c r="H3505" s="1118"/>
      <c r="I3505" s="971" t="s">
        <v>87</v>
      </c>
      <c r="J3505" s="972"/>
      <c r="K3505" s="972"/>
      <c r="L3505" s="972"/>
      <c r="M3505" s="973"/>
      <c r="N3505" s="1059"/>
    </row>
    <row r="3506" spans="1:14" s="114" customFormat="1" ht="18.75" customHeight="1">
      <c r="A3506" s="392"/>
      <c r="B3506" s="393" t="s">
        <v>91</v>
      </c>
      <c r="C3506" s="1119" t="s">
        <v>76</v>
      </c>
      <c r="D3506" s="1115" t="s">
        <v>165</v>
      </c>
      <c r="E3506" s="1116"/>
      <c r="F3506" s="1115" t="s">
        <v>83</v>
      </c>
      <c r="G3506" s="1117"/>
      <c r="H3506" s="1118"/>
      <c r="I3506" s="974"/>
      <c r="J3506" s="975"/>
      <c r="K3506" s="975"/>
      <c r="L3506" s="975"/>
      <c r="M3506" s="976"/>
      <c r="N3506" s="1059"/>
    </row>
    <row r="3507" spans="1:14" s="114" customFormat="1" ht="18.75" customHeight="1">
      <c r="A3507" s="392"/>
      <c r="B3507" s="393" t="s">
        <v>91</v>
      </c>
      <c r="C3507" s="1119" t="s">
        <v>78</v>
      </c>
      <c r="D3507" s="1115" t="s">
        <v>166</v>
      </c>
      <c r="E3507" s="1116"/>
      <c r="F3507" s="1115" t="s">
        <v>84</v>
      </c>
      <c r="G3507" s="1117"/>
      <c r="H3507" s="1118"/>
      <c r="I3507" s="974"/>
      <c r="J3507" s="975"/>
      <c r="K3507" s="975"/>
      <c r="L3507" s="975"/>
      <c r="M3507" s="976"/>
      <c r="N3507" s="1059"/>
    </row>
    <row r="3508" spans="1:14" s="114" customFormat="1" ht="18.75" customHeight="1">
      <c r="A3508" s="392"/>
      <c r="B3508" s="393" t="s">
        <v>91</v>
      </c>
      <c r="C3508" s="1119" t="s">
        <v>77</v>
      </c>
      <c r="D3508" s="1115" t="s">
        <v>167</v>
      </c>
      <c r="E3508" s="1116"/>
      <c r="F3508" s="1115" t="s">
        <v>169</v>
      </c>
      <c r="G3508" s="1117"/>
      <c r="H3508" s="1118"/>
      <c r="I3508" s="977"/>
      <c r="J3508" s="978"/>
      <c r="K3508" s="978"/>
      <c r="L3508" s="978"/>
      <c r="M3508" s="979"/>
      <c r="N3508" s="1059"/>
    </row>
    <row r="3509" spans="1:14" s="114" customFormat="1" ht="18.75" customHeight="1" thickBot="1">
      <c r="A3509" s="392"/>
      <c r="B3509" s="400" t="s">
        <v>91</v>
      </c>
      <c r="C3509" s="1120" t="s">
        <v>79</v>
      </c>
      <c r="D3509" s="1121" t="s">
        <v>168</v>
      </c>
      <c r="E3509" s="1122"/>
      <c r="F3509" s="1121" t="s">
        <v>85</v>
      </c>
      <c r="G3509" s="1123"/>
      <c r="H3509" s="1124"/>
      <c r="I3509" s="1132" t="s">
        <v>118</v>
      </c>
      <c r="J3509" s="1133"/>
      <c r="K3509" s="1133"/>
      <c r="L3509" s="1133"/>
      <c r="M3509" s="1134"/>
      <c r="N3509" s="1059"/>
    </row>
    <row r="3510" spans="1:14" s="114" customFormat="1" ht="11.25" customHeight="1" thickBot="1">
      <c r="A3510" s="980"/>
      <c r="B3510" s="980"/>
      <c r="C3510" s="980"/>
      <c r="D3510" s="980"/>
      <c r="E3510" s="980"/>
      <c r="F3510" s="980"/>
      <c r="G3510" s="980"/>
      <c r="H3510" s="980"/>
      <c r="I3510" s="980"/>
      <c r="J3510" s="980"/>
      <c r="K3510" s="980"/>
      <c r="L3510" s="980"/>
      <c r="M3510" s="980"/>
      <c r="N3510" s="1059"/>
    </row>
    <row r="3511" spans="1:14" s="391" customFormat="1" ht="25.5" customHeight="1" thickBot="1">
      <c r="A3511" s="403">
        <f>A3472+1</f>
        <v>91</v>
      </c>
      <c r="B3511" s="1056" t="str">
        <f>B3472</f>
        <v>Department Of Sanskrit Education, Rajasthan</v>
      </c>
      <c r="C3511" s="1057"/>
      <c r="D3511" s="1057"/>
      <c r="E3511" s="1057"/>
      <c r="F3511" s="1057"/>
      <c r="G3511" s="1057"/>
      <c r="H3511" s="1057"/>
      <c r="I3511" s="1057"/>
      <c r="J3511" s="1057"/>
      <c r="K3511" s="1057"/>
      <c r="L3511" s="1057"/>
      <c r="M3511" s="1058"/>
      <c r="N3511" s="1059"/>
    </row>
    <row r="3512" spans="1:14" ht="60" customHeight="1">
      <c r="A3512" s="15"/>
      <c r="B3512" s="1060">
        <f>IF(I3516&gt;0,CONCATENATE(C3516,I3516),0)</f>
        <v>0</v>
      </c>
      <c r="C3512" s="1062"/>
      <c r="D3512" s="1064" t="str">
        <f>Master!$E$8</f>
        <v>Govt.Sr.Sec.Sch. Raimalwada</v>
      </c>
      <c r="E3512" s="1065"/>
      <c r="F3512" s="1065"/>
      <c r="G3512" s="1065"/>
      <c r="H3512" s="1065"/>
      <c r="I3512" s="1065"/>
      <c r="J3512" s="1065"/>
      <c r="K3512" s="1065"/>
      <c r="L3512" s="1065"/>
      <c r="M3512" s="1066"/>
      <c r="N3512" s="1059"/>
    </row>
    <row r="3513" spans="1:14" ht="35.25" customHeight="1" thickBot="1">
      <c r="A3513" s="15"/>
      <c r="B3513" s="1061"/>
      <c r="C3513" s="1063"/>
      <c r="D3513" s="1067" t="str">
        <f>Master!$E$11</f>
        <v>P.S.-Bapini (Jodhpur)</v>
      </c>
      <c r="E3513" s="1067"/>
      <c r="F3513" s="1067"/>
      <c r="G3513" s="1067"/>
      <c r="H3513" s="1067"/>
      <c r="I3513" s="1067"/>
      <c r="J3513" s="1067"/>
      <c r="K3513" s="1067"/>
      <c r="L3513" s="1067"/>
      <c r="M3513" s="1068"/>
      <c r="N3513" s="1059"/>
    </row>
    <row r="3514" spans="1:14" ht="31.5" customHeight="1">
      <c r="A3514" s="15"/>
      <c r="B3514" s="402"/>
      <c r="C3514" s="1069" t="s">
        <v>60</v>
      </c>
      <c r="D3514" s="1070"/>
      <c r="E3514" s="1070"/>
      <c r="F3514" s="1070"/>
      <c r="G3514" s="1070"/>
      <c r="H3514" s="1070"/>
      <c r="I3514" s="1071"/>
      <c r="J3514" s="1072" t="s">
        <v>88</v>
      </c>
      <c r="K3514" s="1072"/>
      <c r="L3514" s="1073">
        <f>Master!$E$14</f>
        <v>810000000</v>
      </c>
      <c r="M3514" s="1074"/>
      <c r="N3514" s="1059"/>
    </row>
    <row r="3515" spans="1:14" ht="18" customHeight="1" thickBot="1">
      <c r="A3515" s="15"/>
      <c r="B3515" s="188"/>
      <c r="C3515" s="1069"/>
      <c r="D3515" s="1070"/>
      <c r="E3515" s="1070"/>
      <c r="F3515" s="1070"/>
      <c r="G3515" s="1070"/>
      <c r="H3515" s="1070"/>
      <c r="I3515" s="1071"/>
      <c r="J3515" s="1075" t="s">
        <v>61</v>
      </c>
      <c r="K3515" s="1076"/>
      <c r="L3515" s="1079" t="str">
        <f>Master!$E$6</f>
        <v>2022-23</v>
      </c>
      <c r="M3515" s="1080"/>
      <c r="N3515" s="1059"/>
    </row>
    <row r="3516" spans="1:14" ht="20.25" customHeight="1" thickBot="1">
      <c r="A3516" s="15"/>
      <c r="B3516" s="188"/>
      <c r="C3516" s="1160" t="s">
        <v>119</v>
      </c>
      <c r="D3516" s="1161"/>
      <c r="E3516" s="1161"/>
      <c r="F3516" s="1161"/>
      <c r="G3516" s="1161"/>
      <c r="H3516" s="1161"/>
      <c r="I3516" s="1162">
        <f>VLOOKUP($A3511,'Result Entry'!$B$9:$F$108,5,0)</f>
        <v>0</v>
      </c>
      <c r="J3516" s="1077"/>
      <c r="K3516" s="1078"/>
      <c r="L3516" s="1081"/>
      <c r="M3516" s="1082"/>
      <c r="N3516" s="1059"/>
    </row>
    <row r="3517" spans="1:14" s="114" customFormat="1" ht="19.5" customHeight="1">
      <c r="A3517" s="392"/>
      <c r="B3517" s="393" t="s">
        <v>91</v>
      </c>
      <c r="C3517" s="1090" t="s">
        <v>21</v>
      </c>
      <c r="D3517" s="1091"/>
      <c r="E3517" s="1091"/>
      <c r="F3517" s="1092"/>
      <c r="G3517" s="1093" t="s">
        <v>1</v>
      </c>
      <c r="H3517" s="1094">
        <f>VLOOKUP($A3511,'Result Entry'!$B$9:$EQ$108,3,0)</f>
        <v>0</v>
      </c>
      <c r="I3517" s="1094"/>
      <c r="J3517" s="1094"/>
      <c r="K3517" s="1094"/>
      <c r="L3517" s="1094"/>
      <c r="M3517" s="1095"/>
      <c r="N3517" s="1059"/>
    </row>
    <row r="3518" spans="1:14" s="114" customFormat="1" ht="19.5" customHeight="1">
      <c r="A3518" s="392"/>
      <c r="B3518" s="393" t="s">
        <v>91</v>
      </c>
      <c r="C3518" s="1096" t="s">
        <v>23</v>
      </c>
      <c r="D3518" s="1097"/>
      <c r="E3518" s="1097"/>
      <c r="F3518" s="1098"/>
      <c r="G3518" s="1099" t="s">
        <v>1</v>
      </c>
      <c r="H3518" s="1100">
        <f>VLOOKUP($A3511,'Result Entry'!$B$9:$EQ$108,6,0)</f>
        <v>0</v>
      </c>
      <c r="I3518" s="1100"/>
      <c r="J3518" s="1100"/>
      <c r="K3518" s="1100"/>
      <c r="L3518" s="1100"/>
      <c r="M3518" s="1101"/>
      <c r="N3518" s="1059"/>
    </row>
    <row r="3519" spans="1:14" s="114" customFormat="1" ht="19.5" customHeight="1">
      <c r="A3519" s="392"/>
      <c r="B3519" s="393" t="s">
        <v>91</v>
      </c>
      <c r="C3519" s="1096" t="s">
        <v>24</v>
      </c>
      <c r="D3519" s="1097"/>
      <c r="E3519" s="1097"/>
      <c r="F3519" s="1098"/>
      <c r="G3519" s="1099" t="s">
        <v>1</v>
      </c>
      <c r="H3519" s="1100">
        <f>VLOOKUP($A3511,'Result Entry'!$B$9:$EQ$108,7,0)</f>
        <v>0</v>
      </c>
      <c r="I3519" s="1100"/>
      <c r="J3519" s="1100"/>
      <c r="K3519" s="1100"/>
      <c r="L3519" s="1100"/>
      <c r="M3519" s="1101"/>
      <c r="N3519" s="1059"/>
    </row>
    <row r="3520" spans="1:14" s="114" customFormat="1" ht="19.5" customHeight="1">
      <c r="A3520" s="392"/>
      <c r="B3520" s="393" t="s">
        <v>91</v>
      </c>
      <c r="C3520" s="1096" t="s">
        <v>62</v>
      </c>
      <c r="D3520" s="1097"/>
      <c r="E3520" s="1097"/>
      <c r="F3520" s="1098"/>
      <c r="G3520" s="1099" t="s">
        <v>1</v>
      </c>
      <c r="H3520" s="1100">
        <f>VLOOKUP($A3511,'Result Entry'!$B$9:$EQ$108,8,0)</f>
        <v>0</v>
      </c>
      <c r="I3520" s="1100"/>
      <c r="J3520" s="1100"/>
      <c r="K3520" s="1100"/>
      <c r="L3520" s="1100"/>
      <c r="M3520" s="1101"/>
      <c r="N3520" s="1059"/>
    </row>
    <row r="3521" spans="1:14" s="114" customFormat="1" ht="19.5" customHeight="1">
      <c r="A3521" s="392"/>
      <c r="B3521" s="393" t="s">
        <v>91</v>
      </c>
      <c r="C3521" s="1096" t="s">
        <v>63</v>
      </c>
      <c r="D3521" s="1097"/>
      <c r="E3521" s="1097"/>
      <c r="F3521" s="1098"/>
      <c r="G3521" s="1099" t="s">
        <v>1</v>
      </c>
      <c r="H3521" s="1102" t="str">
        <f>CONCATENATE('Result Entry'!$F$4,'Result Entry'!$I$4)</f>
        <v>2(A)</v>
      </c>
      <c r="I3521" s="1100"/>
      <c r="J3521" s="1100"/>
      <c r="K3521" s="1100"/>
      <c r="L3521" s="1100"/>
      <c r="M3521" s="1101"/>
      <c r="N3521" s="1059"/>
    </row>
    <row r="3522" spans="1:14" s="114" customFormat="1" ht="19.5" customHeight="1" thickBot="1">
      <c r="A3522" s="392"/>
      <c r="B3522" s="393" t="s">
        <v>91</v>
      </c>
      <c r="C3522" s="1103" t="s">
        <v>26</v>
      </c>
      <c r="D3522" s="1104"/>
      <c r="E3522" s="1104"/>
      <c r="F3522" s="1105"/>
      <c r="G3522" s="1106" t="s">
        <v>1</v>
      </c>
      <c r="H3522" s="1107">
        <f>VLOOKUP($A3511,'Result Entry'!$B$9:$EQ$108,9,0)</f>
        <v>0</v>
      </c>
      <c r="I3522" s="1107"/>
      <c r="J3522" s="1107"/>
      <c r="K3522" s="1107"/>
      <c r="L3522" s="1107"/>
      <c r="M3522" s="1108"/>
      <c r="N3522" s="1059"/>
    </row>
    <row r="3523" spans="1:14" s="114" customFormat="1" ht="37.5" customHeight="1">
      <c r="A3523" s="392"/>
      <c r="B3523" s="394" t="s">
        <v>91</v>
      </c>
      <c r="C3523" s="1005" t="s">
        <v>64</v>
      </c>
      <c r="D3523" s="1038"/>
      <c r="E3523" s="498" t="str">
        <f>'Result Entry'!$K$6</f>
        <v>First Test</v>
      </c>
      <c r="F3523" s="499" t="str">
        <f>'Result Entry'!$L$6</f>
        <v>Second Test</v>
      </c>
      <c r="G3523" s="499" t="str">
        <f>'Result Entry'!$M$6</f>
        <v>Third Test</v>
      </c>
      <c r="H3523" s="1083" t="s">
        <v>65</v>
      </c>
      <c r="I3523" s="1085" t="s">
        <v>183</v>
      </c>
      <c r="J3523" s="493" t="s">
        <v>32</v>
      </c>
      <c r="K3523" s="1039" t="s">
        <v>112</v>
      </c>
      <c r="L3523" s="1040"/>
      <c r="M3523" s="1084" t="s">
        <v>113</v>
      </c>
      <c r="N3523" s="1059"/>
    </row>
    <row r="3524" spans="1:14" s="114" customFormat="1" ht="22.5" customHeight="1" thickBot="1">
      <c r="A3524" s="392"/>
      <c r="B3524" s="394" t="s">
        <v>91</v>
      </c>
      <c r="C3524" s="1041" t="s">
        <v>66</v>
      </c>
      <c r="D3524" s="1042"/>
      <c r="E3524" s="504">
        <f>'Result Entry'!$K$7</f>
        <v>10</v>
      </c>
      <c r="F3524" s="505">
        <f>'Result Entry'!$L$7</f>
        <v>10</v>
      </c>
      <c r="G3524" s="545">
        <f>'Result Entry'!$M$7</f>
        <v>10</v>
      </c>
      <c r="H3524" s="506">
        <f>'Result Entry'!$R$7</f>
        <v>70</v>
      </c>
      <c r="I3524" s="507">
        <f>SUM(E3524:H3524)</f>
        <v>100</v>
      </c>
      <c r="J3524" s="508">
        <f>'Result Entry'!$V$7</f>
        <v>100</v>
      </c>
      <c r="K3524" s="1043">
        <f>I3524+J3524</f>
        <v>200</v>
      </c>
      <c r="L3524" s="1044"/>
      <c r="M3524" s="1086" t="s">
        <v>36</v>
      </c>
      <c r="N3524" s="1059"/>
    </row>
    <row r="3525" spans="1:14" s="114" customFormat="1" ht="22.5" customHeight="1">
      <c r="A3525" s="392"/>
      <c r="B3525" s="394" t="s">
        <v>91</v>
      </c>
      <c r="C3525" s="1045" t="str">
        <f>'Result Entry'!$K$3</f>
        <v>Hindi</v>
      </c>
      <c r="D3525" s="1046"/>
      <c r="E3525" s="500">
        <f>IF(OR(C3525="",$I3516="NSO"),"",VLOOKUP($A3511,'Result Entry'!$B$9:$EQ$108,10,0))</f>
        <v>0</v>
      </c>
      <c r="F3525" s="501">
        <f>IF(OR(C3525="",$I3516="NSO"),"",VLOOKUP($A3511,'Result Entry'!$B$9:$EQ$108,11,0))</f>
        <v>0</v>
      </c>
      <c r="G3525" s="544">
        <f>IF(OR(C3525="",$I3516="NSO"),"",VLOOKUP($A3511,'Result Entry'!$B$9:$EQ$108,12,0))</f>
        <v>0</v>
      </c>
      <c r="H3525" s="494">
        <f>IF(OR(C3525="",$I3516="NSO"),"",VLOOKUP($A3511,'Result Entry'!$B$9:$EQ$108,17,0))</f>
        <v>0</v>
      </c>
      <c r="I3525" s="395">
        <f t="shared" ref="I3525:I3529" si="270">SUM(E3525:H3525)</f>
        <v>0</v>
      </c>
      <c r="J3525" s="495">
        <f>IF(OR(C3525="",$I3516="NSO"),"",VLOOKUP($A3511,'Result Entry'!$B$9:$EQ$108,21,0))</f>
        <v>0</v>
      </c>
      <c r="K3525" s="1047">
        <f>SUM(I3525,J3525)</f>
        <v>0</v>
      </c>
      <c r="L3525" s="1048"/>
      <c r="M3525" s="396" t="str">
        <f>IF(OR(C3525="",$I3516="NSO"),"",VLOOKUP($A3511,'Result Entry'!$B$9:$EQ$108,24,0))</f>
        <v/>
      </c>
      <c r="N3525" s="1059"/>
    </row>
    <row r="3526" spans="1:14" s="114" customFormat="1" ht="22.5" customHeight="1">
      <c r="A3526" s="392"/>
      <c r="B3526" s="394" t="s">
        <v>91</v>
      </c>
      <c r="C3526" s="990" t="str">
        <f>'Result Entry'!$Z$3</f>
        <v>Mathematics</v>
      </c>
      <c r="D3526" s="1049"/>
      <c r="E3526" s="502">
        <f>IF(OR(C3526="",$I3516="NSO"),"",VLOOKUP($A3511,'Result Entry'!$B$9:$EQ$108,25,0))</f>
        <v>0</v>
      </c>
      <c r="F3526" s="503">
        <f>IF(OR(C3526="",$I3516="NSO"),"",VLOOKUP($A3511,'Result Entry'!$B$9:$EQ$108,26,0))</f>
        <v>0</v>
      </c>
      <c r="G3526" s="542">
        <f>IF(OR(C3526="",$I3516="NSO"),"",VLOOKUP($A3511,'Result Entry'!$B$9:$EQ$108,27,0))</f>
        <v>0</v>
      </c>
      <c r="H3526" s="494">
        <f>IF(OR(C3526="",$I3516="NSO"),"",VLOOKUP($A3511,'Result Entry'!$B$9:$EQ$108,32,0))</f>
        <v>0</v>
      </c>
      <c r="I3526" s="395">
        <f t="shared" si="270"/>
        <v>0</v>
      </c>
      <c r="J3526" s="495">
        <f>IF(OR(C3526="",$I3516="NSO"),"",VLOOKUP($A3511,'Result Entry'!$B$9:$EQ$108,36,0))</f>
        <v>0</v>
      </c>
      <c r="K3526" s="1050">
        <f t="shared" ref="K3526:K3531" si="271">SUM(I3526,J3526)</f>
        <v>0</v>
      </c>
      <c r="L3526" s="1051"/>
      <c r="M3526" s="396" t="str">
        <f>IF(OR(C3526="",$I3516="NSO"),"",VLOOKUP($A3511,'Result Entry'!$B$9:$EQ$108,39,0))</f>
        <v/>
      </c>
      <c r="N3526" s="1059"/>
    </row>
    <row r="3527" spans="1:14" s="114" customFormat="1" ht="22.5" customHeight="1" thickBot="1">
      <c r="A3527" s="392"/>
      <c r="B3527" s="394" t="s">
        <v>91</v>
      </c>
      <c r="C3527" s="1052" t="str">
        <f>'Result Entry'!$BD$3</f>
        <v>Env. Study</v>
      </c>
      <c r="D3527" s="1053"/>
      <c r="E3527" s="509">
        <f>IF(OR(C3527="",$I3516="NSO"),"",VLOOKUP($A3511,'Result Entry'!$B$9:$EQ$108,55,0))</f>
        <v>0</v>
      </c>
      <c r="F3527" s="510">
        <f>IF(OR(C3527="",$I3516="NSO"),"",VLOOKUP($A3511,'Result Entry'!$B$9:$EQ$108,56,0))</f>
        <v>0</v>
      </c>
      <c r="G3527" s="511">
        <f>IF(OR(C3527="",$I3516="NSO"),"",VLOOKUP($A3511,'Result Entry'!$B$9:$EQ$108,57,0))</f>
        <v>0</v>
      </c>
      <c r="H3527" s="512">
        <f>IF(OR(C3525="",$I3516="NSO"),"",VLOOKUP($A3511,'Result Entry'!$B$9:$EQ$108,62,0))</f>
        <v>0</v>
      </c>
      <c r="I3527" s="513">
        <f t="shared" si="270"/>
        <v>0</v>
      </c>
      <c r="J3527" s="514">
        <f>IF(OR(C3526="",$I3516="NSO"),"",VLOOKUP($A3511,'Result Entry'!$B$9:$EQ$108,66,0))</f>
        <v>0</v>
      </c>
      <c r="K3527" s="1054">
        <f t="shared" si="271"/>
        <v>0</v>
      </c>
      <c r="L3527" s="1055"/>
      <c r="M3527" s="515" t="str">
        <f>IF(OR(C3526="",$I3516="NSO"),"",VLOOKUP($A3511,'Result Entry'!$B$9:$EQ$108,69,0))</f>
        <v/>
      </c>
      <c r="N3527" s="1059"/>
    </row>
    <row r="3528" spans="1:14" s="114" customFormat="1" ht="22.5" customHeight="1">
      <c r="A3528" s="392"/>
      <c r="B3528" s="394" t="s">
        <v>91</v>
      </c>
      <c r="C3528" s="1016" t="s">
        <v>66</v>
      </c>
      <c r="D3528" s="1017"/>
      <c r="E3528" s="519">
        <f>'Result Entry'!$AO$7</f>
        <v>5</v>
      </c>
      <c r="F3528" s="520">
        <f>'Result Entry'!$AP$7</f>
        <v>5</v>
      </c>
      <c r="G3528" s="541">
        <f>'Result Entry'!$AQ$7</f>
        <v>5</v>
      </c>
      <c r="H3528" s="521">
        <f>'Result Entry'!$AV$7</f>
        <v>35</v>
      </c>
      <c r="I3528" s="522">
        <f t="shared" si="270"/>
        <v>50</v>
      </c>
      <c r="J3528" s="523">
        <f>'Result Entry'!$AZ$7</f>
        <v>50</v>
      </c>
      <c r="K3528" s="1018">
        <f t="shared" si="271"/>
        <v>100</v>
      </c>
      <c r="L3528" s="1019"/>
      <c r="M3528" s="1087" t="s">
        <v>36</v>
      </c>
      <c r="N3528" s="1059"/>
    </row>
    <row r="3529" spans="1:14" s="114" customFormat="1" ht="22.5" customHeight="1" thickBot="1">
      <c r="A3529" s="392"/>
      <c r="B3529" s="394" t="s">
        <v>91</v>
      </c>
      <c r="C3529" s="1012" t="str">
        <f>'Result Entry'!$AO$3</f>
        <v>English</v>
      </c>
      <c r="D3529" s="1013"/>
      <c r="E3529" s="517">
        <f>IF(OR(C3529="",$I3516="NSO"),"",VLOOKUP($A3511,'Result Entry'!$B$9:$EQ$108,40,0))</f>
        <v>0</v>
      </c>
      <c r="F3529" s="518">
        <f>IF(OR(C3529="",$I3516="NSO"),"",VLOOKUP($A3511,'Result Entry'!$B$9:$EQ$108,41,0))</f>
        <v>0</v>
      </c>
      <c r="G3529" s="546">
        <f>IF(OR(C3529="",$I3516="NSO"),"",VLOOKUP($A3511,'Result Entry'!$B$9:$EQ$108,42,0))</f>
        <v>0</v>
      </c>
      <c r="H3529" s="401">
        <f>IF(OR(C3529="",$I3516="NSO"),"",VLOOKUP($A3511,'Result Entry'!$B$9:$EQ$108,47,0))</f>
        <v>0</v>
      </c>
      <c r="I3529" s="496">
        <f t="shared" si="270"/>
        <v>0</v>
      </c>
      <c r="J3529" s="497">
        <f>IF(OR(C3529="",$I3516="NSO"),"",VLOOKUP($A3511,'Result Entry'!$B$9:$EQ$108,51,0))</f>
        <v>0</v>
      </c>
      <c r="K3529" s="1014">
        <f t="shared" si="271"/>
        <v>0</v>
      </c>
      <c r="L3529" s="1015"/>
      <c r="M3529" s="516" t="str">
        <f>IF(OR(C3529="",$I3516="NSO"),"",VLOOKUP($A3511,'Result Entry'!$B$9:$EQ$108,54,0))</f>
        <v/>
      </c>
      <c r="N3529" s="1059"/>
    </row>
    <row r="3530" spans="1:14" s="114" customFormat="1" ht="22.5" customHeight="1">
      <c r="A3530" s="392"/>
      <c r="B3530" s="394" t="s">
        <v>91</v>
      </c>
      <c r="C3530" s="1016" t="s">
        <v>66</v>
      </c>
      <c r="D3530" s="1017"/>
      <c r="E3530" s="519">
        <f>'Result Entry'!$BS$7</f>
        <v>10</v>
      </c>
      <c r="F3530" s="520">
        <f>'Result Entry'!$BT$7</f>
        <v>10</v>
      </c>
      <c r="G3530" s="541">
        <f>'Result Entry'!$BU$7</f>
        <v>10</v>
      </c>
      <c r="H3530" s="521">
        <f>'Result Entry'!$BZ$7</f>
        <v>70</v>
      </c>
      <c r="I3530" s="522">
        <f>SUM(E3530:H3530)</f>
        <v>100</v>
      </c>
      <c r="J3530" s="523">
        <f>'Result Entry'!$CD$7</f>
        <v>100</v>
      </c>
      <c r="K3530" s="1018">
        <f t="shared" si="271"/>
        <v>200</v>
      </c>
      <c r="L3530" s="1019"/>
      <c r="M3530" s="1087" t="s">
        <v>36</v>
      </c>
      <c r="N3530" s="1059"/>
    </row>
    <row r="3531" spans="1:14" s="114" customFormat="1" ht="22.5" customHeight="1" thickBot="1">
      <c r="A3531" s="392"/>
      <c r="B3531" s="394" t="s">
        <v>91</v>
      </c>
      <c r="C3531" s="1012" t="str">
        <f>'Result Entry'!$BS$3</f>
        <v>Sanskrit/Urdu</v>
      </c>
      <c r="D3531" s="1013"/>
      <c r="E3531" s="517">
        <f>IF(OR(C3531="",$I3516="NSO"),"",VLOOKUP($A3511,'Result Entry'!$B$9:$EQ$108,70,0))</f>
        <v>0</v>
      </c>
      <c r="F3531" s="518">
        <f>IF(OR(C3531="",$I3516="NSO"),"",VLOOKUP($A3511,'Result Entry'!$B$9:$EQ$108,71,0))</f>
        <v>0</v>
      </c>
      <c r="G3531" s="546">
        <f>IF(OR(C3531="",$I3516="NSO"),"",VLOOKUP($A3511,'Result Entry'!$B$9:$EQ$108,72,0))</f>
        <v>0</v>
      </c>
      <c r="H3531" s="401">
        <f>IF(OR(C3531="",$I3516="NSO"),"",VLOOKUP($A3511,'Result Entry'!$B$9:$EQ$108,77,0))</f>
        <v>0</v>
      </c>
      <c r="I3531" s="496">
        <f t="shared" ref="I3531" si="272">SUM(E3531:H3531)</f>
        <v>0</v>
      </c>
      <c r="J3531" s="497">
        <f>IF(OR(C3531="",$I3516="NSO"),"",VLOOKUP($A3511,'Result Entry'!$B$9:$EQ$108,81,0))</f>
        <v>0</v>
      </c>
      <c r="K3531" s="1014">
        <f t="shared" si="271"/>
        <v>0</v>
      </c>
      <c r="L3531" s="1015"/>
      <c r="M3531" s="516" t="str">
        <f>IF(OR(C3531="",$I3516="NSO"),"",VLOOKUP($A3511,'Result Entry'!$B$9:$EQ$108,84,0))</f>
        <v/>
      </c>
      <c r="N3531" s="1059"/>
    </row>
    <row r="3532" spans="1:14" s="114" customFormat="1" ht="14.25" customHeight="1" thickBot="1">
      <c r="A3532" s="392"/>
      <c r="B3532" s="394" t="s">
        <v>91</v>
      </c>
      <c r="C3532" s="1020"/>
      <c r="D3532" s="1021"/>
      <c r="E3532" s="1021"/>
      <c r="F3532" s="1021"/>
      <c r="G3532" s="1021"/>
      <c r="H3532" s="1021"/>
      <c r="I3532" s="1021"/>
      <c r="J3532" s="1021"/>
      <c r="K3532" s="1021"/>
      <c r="L3532" s="1021"/>
      <c r="M3532" s="1022"/>
      <c r="N3532" s="1059"/>
    </row>
    <row r="3533" spans="1:14" s="114" customFormat="1" ht="39" customHeight="1">
      <c r="A3533" s="392"/>
      <c r="B3533" s="394" t="s">
        <v>91</v>
      </c>
      <c r="C3533" s="1023" t="s">
        <v>114</v>
      </c>
      <c r="D3533" s="1024"/>
      <c r="E3533" s="1025"/>
      <c r="F3533" s="1029" t="s">
        <v>115</v>
      </c>
      <c r="G3533" s="1029"/>
      <c r="H3533" s="1030" t="s">
        <v>116</v>
      </c>
      <c r="I3533" s="1031"/>
      <c r="J3533" s="397" t="s">
        <v>51</v>
      </c>
      <c r="K3533" s="524" t="s">
        <v>117</v>
      </c>
      <c r="L3533" s="543" t="s">
        <v>49</v>
      </c>
      <c r="M3533" s="1089" t="s">
        <v>53</v>
      </c>
      <c r="N3533" s="1059"/>
    </row>
    <row r="3534" spans="1:14" s="114" customFormat="1" ht="18.75" customHeight="1" thickBot="1">
      <c r="A3534" s="392"/>
      <c r="B3534" s="394" t="s">
        <v>91</v>
      </c>
      <c r="C3534" s="1026"/>
      <c r="D3534" s="1027"/>
      <c r="E3534" s="1028"/>
      <c r="F3534" s="1109">
        <f>IF(OR($I3516="",$I3516="NSO"),"",VLOOKUP($A3511,'Result Entry'!$B$9:$EQ$108,120,0))</f>
        <v>900</v>
      </c>
      <c r="G3534" s="1110"/>
      <c r="H3534" s="1109">
        <f>IF(OR($I3516="",$I3516="NSO"),"",VLOOKUP($A3511,'Result Entry'!$B$9:$EQ$108,121,0))</f>
        <v>0</v>
      </c>
      <c r="I3534" s="1110"/>
      <c r="J3534" s="1111">
        <f>IF(OR($I3516="",$I3516="NSO"),"",VLOOKUP($A3511,'Result Entry'!$B$9:$EQ$108,122,0))</f>
        <v>0</v>
      </c>
      <c r="K3534" s="1112" t="str">
        <f>IF(OR($I3516="",$I3516="NSO"),"",VLOOKUP($A3511,'Result Entry'!$B$9:$EQ$108,123,0))</f>
        <v/>
      </c>
      <c r="L3534" s="1088" t="str">
        <f>IF(OR($I3516="",$I3516="NSO"),"",VLOOKUP($A3511,'Result Entry'!$B$9:$EQ$108,124,0))</f>
        <v/>
      </c>
      <c r="M3534" s="1113" t="str">
        <f>IF(OR($I3516="",$I3516="NSO"),"",VLOOKUP($A3511,'Result Entry'!$B$9:$EQ$108,126,0))</f>
        <v/>
      </c>
      <c r="N3534" s="1059"/>
    </row>
    <row r="3535" spans="1:14" s="114" customFormat="1" ht="18.75" customHeight="1" thickBot="1">
      <c r="A3535" s="392"/>
      <c r="B3535" s="393" t="s">
        <v>91</v>
      </c>
      <c r="C3535" s="1032"/>
      <c r="D3535" s="1033"/>
      <c r="E3535" s="1033"/>
      <c r="F3535" s="1033"/>
      <c r="G3535" s="1033"/>
      <c r="H3535" s="1034"/>
      <c r="I3535" s="1150" t="s">
        <v>71</v>
      </c>
      <c r="J3535" s="1151"/>
      <c r="K3535" s="1152">
        <f>IF(OR($I3516="",$I3516="NSO"),"",VLOOKUP($A3511,'Result Entry'!$B$9:$EQ$108,117,0))</f>
        <v>0</v>
      </c>
      <c r="L3535" s="1153" t="s">
        <v>90</v>
      </c>
      <c r="M3535" s="1154"/>
      <c r="N3535" s="1059"/>
    </row>
    <row r="3536" spans="1:14" s="114" customFormat="1" ht="18.75" customHeight="1" thickBot="1">
      <c r="A3536" s="392"/>
      <c r="B3536" s="393" t="s">
        <v>91</v>
      </c>
      <c r="C3536" s="1035" t="s">
        <v>70</v>
      </c>
      <c r="D3536" s="1036"/>
      <c r="E3536" s="1036"/>
      <c r="F3536" s="1036"/>
      <c r="G3536" s="1036"/>
      <c r="H3536" s="1037"/>
      <c r="I3536" s="1155" t="s">
        <v>72</v>
      </c>
      <c r="J3536" s="1156"/>
      <c r="K3536" s="1157">
        <f>IF(OR($I3516="",$I3516="NSO"),"",VLOOKUP($A3511,'Result Entry'!$B$9:$EQ$108,118,0))</f>
        <v>0</v>
      </c>
      <c r="L3536" s="1158" t="str">
        <f>IF(OR($I3516="",$I3516="NSO"),"",VLOOKUP($A3511,'Result Entry'!$B$9:$EQ$108,119,0))</f>
        <v/>
      </c>
      <c r="M3536" s="1159"/>
      <c r="N3536" s="1059"/>
    </row>
    <row r="3537" spans="1:14" s="114" customFormat="1" ht="18.75" customHeight="1" thickBot="1">
      <c r="A3537" s="392"/>
      <c r="B3537" s="393" t="s">
        <v>91</v>
      </c>
      <c r="C3537" s="981" t="s">
        <v>64</v>
      </c>
      <c r="D3537" s="982"/>
      <c r="E3537" s="983"/>
      <c r="F3537" s="984" t="s">
        <v>67</v>
      </c>
      <c r="G3537" s="985"/>
      <c r="H3537" s="398" t="s">
        <v>57</v>
      </c>
      <c r="I3537" s="986" t="s">
        <v>73</v>
      </c>
      <c r="J3537" s="987"/>
      <c r="K3537" s="988">
        <f>IF(OR($I3516="",$I3516="NSO"),"",VLOOKUP($A3511,'Result Entry'!$B$9:$EQ$108,127,0))</f>
        <v>0</v>
      </c>
      <c r="L3537" s="988"/>
      <c r="M3537" s="989"/>
      <c r="N3537" s="1059"/>
    </row>
    <row r="3538" spans="1:14" s="114" customFormat="1" ht="18.75" customHeight="1">
      <c r="A3538" s="392"/>
      <c r="B3538" s="393" t="s">
        <v>91</v>
      </c>
      <c r="C3538" s="1096" t="str">
        <f>'Result Entry'!$CH$3</f>
        <v>WORK EXP.</v>
      </c>
      <c r="D3538" s="1097"/>
      <c r="E3538" s="1125"/>
      <c r="F3538" s="1115" t="str">
        <f>IF(OR(C3538="",$I3516="NSO"),"",VLOOKUP($A3511,'Result Entry'!$B$9:$EQ$108,134,0))</f>
        <v>0/100</v>
      </c>
      <c r="G3538" s="1125"/>
      <c r="H3538" s="1126" t="str">
        <f>IF(OR(C3538="",$I3516="NSO"),"",VLOOKUP($A3511,'Result Entry'!$B$9:$EQ$108,92,0))</f>
        <v/>
      </c>
      <c r="I3538" s="991" t="s">
        <v>93</v>
      </c>
      <c r="J3538" s="992"/>
      <c r="K3538" s="993">
        <f>'Result Entry'!$U$2</f>
        <v>45070</v>
      </c>
      <c r="L3538" s="994"/>
      <c r="M3538" s="995"/>
      <c r="N3538" s="1059"/>
    </row>
    <row r="3539" spans="1:14" s="114" customFormat="1" ht="18.75" customHeight="1">
      <c r="A3539" s="392"/>
      <c r="B3539" s="393" t="s">
        <v>91</v>
      </c>
      <c r="C3539" s="1096" t="str">
        <f>'Result Entry'!$CP$3</f>
        <v>ART EDU.</v>
      </c>
      <c r="D3539" s="1097"/>
      <c r="E3539" s="1125"/>
      <c r="F3539" s="1115" t="str">
        <f>IF(OR(C3539="",$I3516="NSO"),"",VLOOKUP($A3511,'Result Entry'!$B$9:$EQ$108,138,0))</f>
        <v>0/100</v>
      </c>
      <c r="G3539" s="1125"/>
      <c r="H3539" s="1127" t="str">
        <f>IF(OR(C3539="",$I3516="NSO"),"",VLOOKUP($A3511,'Result Entry'!$B$9:$EQ$108,100,0))</f>
        <v/>
      </c>
      <c r="I3539" s="996"/>
      <c r="J3539" s="997"/>
      <c r="K3539" s="997"/>
      <c r="L3539" s="997"/>
      <c r="M3539" s="998"/>
      <c r="N3539" s="1059"/>
    </row>
    <row r="3540" spans="1:14" s="114" customFormat="1" ht="18.75" customHeight="1">
      <c r="A3540" s="392"/>
      <c r="B3540" s="393"/>
      <c r="C3540" s="1096" t="str">
        <f>'Result Entry'!$CX$3</f>
        <v>H&amp;P. EDU.</v>
      </c>
      <c r="D3540" s="1097"/>
      <c r="E3540" s="1125"/>
      <c r="F3540" s="1115" t="str">
        <f>IF(OR(C3540="",$I3516="NSO"),"",VLOOKUP($A3511,'Result Entry'!$B$9:$EQ$108,142,0))</f>
        <v>0/100</v>
      </c>
      <c r="G3540" s="1125"/>
      <c r="H3540" s="1127" t="str">
        <f>IF(OR(C3540="",$I3516="NSO"),"",VLOOKUP($A3511,'Result Entry'!$B$9:$EQ$108,108,0))</f>
        <v/>
      </c>
      <c r="I3540" s="999"/>
      <c r="J3540" s="1000"/>
      <c r="K3540" s="1000"/>
      <c r="L3540" s="1000"/>
      <c r="M3540" s="1001"/>
      <c r="N3540" s="1059"/>
    </row>
    <row r="3541" spans="1:14" s="114" customFormat="1" ht="23.25" customHeight="1" thickBot="1">
      <c r="A3541" s="392"/>
      <c r="B3541" s="393" t="s">
        <v>91</v>
      </c>
      <c r="C3541" s="1128">
        <f>'Result Entry'!$DF$3</f>
        <v>0</v>
      </c>
      <c r="D3541" s="1129"/>
      <c r="E3541" s="1130"/>
      <c r="F3541" s="1115" t="str">
        <f>IF(OR(C3541="",$I3516="NSO"),"",VLOOKUP($A3511,'Result Entry'!$B$9:$EQ$108,146,0))</f>
        <v>0/0</v>
      </c>
      <c r="G3541" s="1125"/>
      <c r="H3541" s="1131" t="str">
        <f>IF(OR(C3541="",$I3516="NSO"),"",VLOOKUP($A3511,'Result Entry'!$B$9:$EQ$108,116,0))</f>
        <v/>
      </c>
      <c r="I3541" s="1135" t="s">
        <v>86</v>
      </c>
      <c r="J3541" s="1136"/>
      <c r="K3541" s="1137"/>
      <c r="L3541" s="1138"/>
      <c r="M3541" s="1139"/>
      <c r="N3541" s="1059"/>
    </row>
    <row r="3542" spans="1:14" s="114" customFormat="1" ht="23.25" customHeight="1">
      <c r="A3542" s="392"/>
      <c r="B3542" s="393" t="s">
        <v>91</v>
      </c>
      <c r="C3542" s="1005" t="s">
        <v>74</v>
      </c>
      <c r="D3542" s="1006"/>
      <c r="E3542" s="1006"/>
      <c r="F3542" s="1006"/>
      <c r="G3542" s="1006"/>
      <c r="H3542" s="1007"/>
      <c r="I3542" s="1143" t="s">
        <v>184</v>
      </c>
      <c r="J3542" s="1144"/>
      <c r="K3542" s="1140"/>
      <c r="L3542" s="1141"/>
      <c r="M3542" s="1142"/>
      <c r="N3542" s="1059"/>
    </row>
    <row r="3543" spans="1:14" s="114" customFormat="1" ht="23.25" customHeight="1">
      <c r="A3543" s="392"/>
      <c r="B3543" s="393" t="s">
        <v>91</v>
      </c>
      <c r="C3543" s="399" t="s">
        <v>37</v>
      </c>
      <c r="D3543" s="1008" t="s">
        <v>80</v>
      </c>
      <c r="E3543" s="1009"/>
      <c r="F3543" s="1008" t="s">
        <v>81</v>
      </c>
      <c r="G3543" s="1010"/>
      <c r="H3543" s="1011"/>
      <c r="I3543" s="1145" t="s">
        <v>185</v>
      </c>
      <c r="J3543" s="1146"/>
      <c r="K3543" s="1002"/>
      <c r="L3543" s="1003"/>
      <c r="M3543" s="1004"/>
      <c r="N3543" s="1059"/>
    </row>
    <row r="3544" spans="1:14" s="114" customFormat="1" ht="18.75" customHeight="1">
      <c r="A3544" s="392"/>
      <c r="B3544" s="393" t="s">
        <v>91</v>
      </c>
      <c r="C3544" s="1114" t="s">
        <v>75</v>
      </c>
      <c r="D3544" s="1115" t="s">
        <v>164</v>
      </c>
      <c r="E3544" s="1116"/>
      <c r="F3544" s="1115" t="s">
        <v>82</v>
      </c>
      <c r="G3544" s="1117"/>
      <c r="H3544" s="1118"/>
      <c r="I3544" s="971" t="s">
        <v>87</v>
      </c>
      <c r="J3544" s="972"/>
      <c r="K3544" s="972"/>
      <c r="L3544" s="972"/>
      <c r="M3544" s="973"/>
      <c r="N3544" s="1059"/>
    </row>
    <row r="3545" spans="1:14" s="114" customFormat="1" ht="18.75" customHeight="1">
      <c r="A3545" s="392"/>
      <c r="B3545" s="393" t="s">
        <v>91</v>
      </c>
      <c r="C3545" s="1119" t="s">
        <v>76</v>
      </c>
      <c r="D3545" s="1115" t="s">
        <v>165</v>
      </c>
      <c r="E3545" s="1116"/>
      <c r="F3545" s="1115" t="s">
        <v>83</v>
      </c>
      <c r="G3545" s="1117"/>
      <c r="H3545" s="1118"/>
      <c r="I3545" s="974"/>
      <c r="J3545" s="975"/>
      <c r="K3545" s="975"/>
      <c r="L3545" s="975"/>
      <c r="M3545" s="976"/>
      <c r="N3545" s="1059"/>
    </row>
    <row r="3546" spans="1:14" s="114" customFormat="1" ht="18.75" customHeight="1">
      <c r="A3546" s="392"/>
      <c r="B3546" s="393" t="s">
        <v>91</v>
      </c>
      <c r="C3546" s="1119" t="s">
        <v>78</v>
      </c>
      <c r="D3546" s="1115" t="s">
        <v>166</v>
      </c>
      <c r="E3546" s="1116"/>
      <c r="F3546" s="1115" t="s">
        <v>84</v>
      </c>
      <c r="G3546" s="1117"/>
      <c r="H3546" s="1118"/>
      <c r="I3546" s="974"/>
      <c r="J3546" s="975"/>
      <c r="K3546" s="975"/>
      <c r="L3546" s="975"/>
      <c r="M3546" s="976"/>
      <c r="N3546" s="1059"/>
    </row>
    <row r="3547" spans="1:14" s="114" customFormat="1" ht="18.75" customHeight="1">
      <c r="A3547" s="392"/>
      <c r="B3547" s="393" t="s">
        <v>91</v>
      </c>
      <c r="C3547" s="1119" t="s">
        <v>77</v>
      </c>
      <c r="D3547" s="1115" t="s">
        <v>167</v>
      </c>
      <c r="E3547" s="1116"/>
      <c r="F3547" s="1115" t="s">
        <v>169</v>
      </c>
      <c r="G3547" s="1117"/>
      <c r="H3547" s="1118"/>
      <c r="I3547" s="977"/>
      <c r="J3547" s="978"/>
      <c r="K3547" s="978"/>
      <c r="L3547" s="978"/>
      <c r="M3547" s="979"/>
      <c r="N3547" s="1059"/>
    </row>
    <row r="3548" spans="1:14" s="114" customFormat="1" ht="18.75" customHeight="1" thickBot="1">
      <c r="A3548" s="392"/>
      <c r="B3548" s="400" t="s">
        <v>91</v>
      </c>
      <c r="C3548" s="1120" t="s">
        <v>79</v>
      </c>
      <c r="D3548" s="1121" t="s">
        <v>168</v>
      </c>
      <c r="E3548" s="1122"/>
      <c r="F3548" s="1121" t="s">
        <v>85</v>
      </c>
      <c r="G3548" s="1123"/>
      <c r="H3548" s="1124"/>
      <c r="I3548" s="1132" t="s">
        <v>118</v>
      </c>
      <c r="J3548" s="1133"/>
      <c r="K3548" s="1133"/>
      <c r="L3548" s="1133"/>
      <c r="M3548" s="1134"/>
      <c r="N3548" s="1059"/>
    </row>
    <row r="3549" spans="1:14" s="114" customFormat="1" ht="11.25" customHeight="1" thickBot="1">
      <c r="A3549" s="980"/>
      <c r="B3549" s="980"/>
      <c r="C3549" s="980"/>
      <c r="D3549" s="980"/>
      <c r="E3549" s="980"/>
      <c r="F3549" s="980"/>
      <c r="G3549" s="980"/>
      <c r="H3549" s="980"/>
      <c r="I3549" s="980"/>
      <c r="J3549" s="980"/>
      <c r="K3549" s="980"/>
      <c r="L3549" s="980"/>
      <c r="M3549" s="980"/>
      <c r="N3549" s="1059"/>
    </row>
    <row r="3550" spans="1:14" s="391" customFormat="1" ht="25.5" customHeight="1" thickBot="1">
      <c r="A3550" s="403">
        <f>A3511+1</f>
        <v>92</v>
      </c>
      <c r="B3550" s="1056" t="str">
        <f>B3511</f>
        <v>Department Of Sanskrit Education, Rajasthan</v>
      </c>
      <c r="C3550" s="1057"/>
      <c r="D3550" s="1057"/>
      <c r="E3550" s="1057"/>
      <c r="F3550" s="1057"/>
      <c r="G3550" s="1057"/>
      <c r="H3550" s="1057"/>
      <c r="I3550" s="1057"/>
      <c r="J3550" s="1057"/>
      <c r="K3550" s="1057"/>
      <c r="L3550" s="1057"/>
      <c r="M3550" s="1058"/>
      <c r="N3550" s="1059"/>
    </row>
    <row r="3551" spans="1:14" ht="60" customHeight="1">
      <c r="A3551" s="15"/>
      <c r="B3551" s="1060">
        <f>IF(I3555&gt;0,CONCATENATE(C3555,I3555),0)</f>
        <v>0</v>
      </c>
      <c r="C3551" s="1062"/>
      <c r="D3551" s="1064" t="str">
        <f>Master!$E$8</f>
        <v>Govt.Sr.Sec.Sch. Raimalwada</v>
      </c>
      <c r="E3551" s="1065"/>
      <c r="F3551" s="1065"/>
      <c r="G3551" s="1065"/>
      <c r="H3551" s="1065"/>
      <c r="I3551" s="1065"/>
      <c r="J3551" s="1065"/>
      <c r="K3551" s="1065"/>
      <c r="L3551" s="1065"/>
      <c r="M3551" s="1066"/>
      <c r="N3551" s="1059"/>
    </row>
    <row r="3552" spans="1:14" ht="35.25" customHeight="1" thickBot="1">
      <c r="A3552" s="15"/>
      <c r="B3552" s="1061"/>
      <c r="C3552" s="1063"/>
      <c r="D3552" s="1067" t="str">
        <f>Master!$E$11</f>
        <v>P.S.-Bapini (Jodhpur)</v>
      </c>
      <c r="E3552" s="1067"/>
      <c r="F3552" s="1067"/>
      <c r="G3552" s="1067"/>
      <c r="H3552" s="1067"/>
      <c r="I3552" s="1067"/>
      <c r="J3552" s="1067"/>
      <c r="K3552" s="1067"/>
      <c r="L3552" s="1067"/>
      <c r="M3552" s="1068"/>
      <c r="N3552" s="1059"/>
    </row>
    <row r="3553" spans="1:14" ht="31.5" customHeight="1">
      <c r="A3553" s="15"/>
      <c r="B3553" s="402"/>
      <c r="C3553" s="1069" t="s">
        <v>60</v>
      </c>
      <c r="D3553" s="1070"/>
      <c r="E3553" s="1070"/>
      <c r="F3553" s="1070"/>
      <c r="G3553" s="1070"/>
      <c r="H3553" s="1070"/>
      <c r="I3553" s="1071"/>
      <c r="J3553" s="1072" t="s">
        <v>88</v>
      </c>
      <c r="K3553" s="1072"/>
      <c r="L3553" s="1073">
        <f>Master!$E$14</f>
        <v>810000000</v>
      </c>
      <c r="M3553" s="1074"/>
      <c r="N3553" s="1059"/>
    </row>
    <row r="3554" spans="1:14" ht="18" customHeight="1" thickBot="1">
      <c r="A3554" s="15"/>
      <c r="B3554" s="188"/>
      <c r="C3554" s="1069"/>
      <c r="D3554" s="1070"/>
      <c r="E3554" s="1070"/>
      <c r="F3554" s="1070"/>
      <c r="G3554" s="1070"/>
      <c r="H3554" s="1070"/>
      <c r="I3554" s="1071"/>
      <c r="J3554" s="1075" t="s">
        <v>61</v>
      </c>
      <c r="K3554" s="1076"/>
      <c r="L3554" s="1079" t="str">
        <f>Master!$E$6</f>
        <v>2022-23</v>
      </c>
      <c r="M3554" s="1080"/>
      <c r="N3554" s="1059"/>
    </row>
    <row r="3555" spans="1:14" ht="20.25" customHeight="1" thickBot="1">
      <c r="A3555" s="15"/>
      <c r="B3555" s="188"/>
      <c r="C3555" s="1160" t="s">
        <v>119</v>
      </c>
      <c r="D3555" s="1161"/>
      <c r="E3555" s="1161"/>
      <c r="F3555" s="1161"/>
      <c r="G3555" s="1161"/>
      <c r="H3555" s="1161"/>
      <c r="I3555" s="1162">
        <f>VLOOKUP($A3550,'Result Entry'!$B$9:$F$108,5,0)</f>
        <v>0</v>
      </c>
      <c r="J3555" s="1077"/>
      <c r="K3555" s="1078"/>
      <c r="L3555" s="1081"/>
      <c r="M3555" s="1082"/>
      <c r="N3555" s="1059"/>
    </row>
    <row r="3556" spans="1:14" s="114" customFormat="1" ht="19.5" customHeight="1">
      <c r="A3556" s="392"/>
      <c r="B3556" s="393" t="s">
        <v>91</v>
      </c>
      <c r="C3556" s="1090" t="s">
        <v>21</v>
      </c>
      <c r="D3556" s="1091"/>
      <c r="E3556" s="1091"/>
      <c r="F3556" s="1092"/>
      <c r="G3556" s="1093" t="s">
        <v>1</v>
      </c>
      <c r="H3556" s="1094">
        <f>VLOOKUP($A3550,'Result Entry'!$B$9:$EQ$108,3,0)</f>
        <v>0</v>
      </c>
      <c r="I3556" s="1094"/>
      <c r="J3556" s="1094"/>
      <c r="K3556" s="1094"/>
      <c r="L3556" s="1094"/>
      <c r="M3556" s="1095"/>
      <c r="N3556" s="1059"/>
    </row>
    <row r="3557" spans="1:14" s="114" customFormat="1" ht="19.5" customHeight="1">
      <c r="A3557" s="392"/>
      <c r="B3557" s="393" t="s">
        <v>91</v>
      </c>
      <c r="C3557" s="1096" t="s">
        <v>23</v>
      </c>
      <c r="D3557" s="1097"/>
      <c r="E3557" s="1097"/>
      <c r="F3557" s="1098"/>
      <c r="G3557" s="1099" t="s">
        <v>1</v>
      </c>
      <c r="H3557" s="1100">
        <f>VLOOKUP($A3550,'Result Entry'!$B$9:$EQ$108,6,0)</f>
        <v>0</v>
      </c>
      <c r="I3557" s="1100"/>
      <c r="J3557" s="1100"/>
      <c r="K3557" s="1100"/>
      <c r="L3557" s="1100"/>
      <c r="M3557" s="1101"/>
      <c r="N3557" s="1059"/>
    </row>
    <row r="3558" spans="1:14" s="114" customFormat="1" ht="19.5" customHeight="1">
      <c r="A3558" s="392"/>
      <c r="B3558" s="393" t="s">
        <v>91</v>
      </c>
      <c r="C3558" s="1096" t="s">
        <v>24</v>
      </c>
      <c r="D3558" s="1097"/>
      <c r="E3558" s="1097"/>
      <c r="F3558" s="1098"/>
      <c r="G3558" s="1099" t="s">
        <v>1</v>
      </c>
      <c r="H3558" s="1100">
        <f>VLOOKUP($A3550,'Result Entry'!$B$9:$EQ$108,7,0)</f>
        <v>0</v>
      </c>
      <c r="I3558" s="1100"/>
      <c r="J3558" s="1100"/>
      <c r="K3558" s="1100"/>
      <c r="L3558" s="1100"/>
      <c r="M3558" s="1101"/>
      <c r="N3558" s="1059"/>
    </row>
    <row r="3559" spans="1:14" s="114" customFormat="1" ht="19.5" customHeight="1">
      <c r="A3559" s="392"/>
      <c r="B3559" s="393" t="s">
        <v>91</v>
      </c>
      <c r="C3559" s="1096" t="s">
        <v>62</v>
      </c>
      <c r="D3559" s="1097"/>
      <c r="E3559" s="1097"/>
      <c r="F3559" s="1098"/>
      <c r="G3559" s="1099" t="s">
        <v>1</v>
      </c>
      <c r="H3559" s="1100">
        <f>VLOOKUP($A3550,'Result Entry'!$B$9:$EQ$108,8,0)</f>
        <v>0</v>
      </c>
      <c r="I3559" s="1100"/>
      <c r="J3559" s="1100"/>
      <c r="K3559" s="1100"/>
      <c r="L3559" s="1100"/>
      <c r="M3559" s="1101"/>
      <c r="N3559" s="1059"/>
    </row>
    <row r="3560" spans="1:14" s="114" customFormat="1" ht="19.5" customHeight="1">
      <c r="A3560" s="392"/>
      <c r="B3560" s="393" t="s">
        <v>91</v>
      </c>
      <c r="C3560" s="1096" t="s">
        <v>63</v>
      </c>
      <c r="D3560" s="1097"/>
      <c r="E3560" s="1097"/>
      <c r="F3560" s="1098"/>
      <c r="G3560" s="1099" t="s">
        <v>1</v>
      </c>
      <c r="H3560" s="1102" t="str">
        <f>CONCATENATE('Result Entry'!$F$4,'Result Entry'!$I$4)</f>
        <v>2(A)</v>
      </c>
      <c r="I3560" s="1100"/>
      <c r="J3560" s="1100"/>
      <c r="K3560" s="1100"/>
      <c r="L3560" s="1100"/>
      <c r="M3560" s="1101"/>
      <c r="N3560" s="1059"/>
    </row>
    <row r="3561" spans="1:14" s="114" customFormat="1" ht="19.5" customHeight="1" thickBot="1">
      <c r="A3561" s="392"/>
      <c r="B3561" s="393" t="s">
        <v>91</v>
      </c>
      <c r="C3561" s="1103" t="s">
        <v>26</v>
      </c>
      <c r="D3561" s="1104"/>
      <c r="E3561" s="1104"/>
      <c r="F3561" s="1105"/>
      <c r="G3561" s="1106" t="s">
        <v>1</v>
      </c>
      <c r="H3561" s="1107">
        <f>VLOOKUP($A3550,'Result Entry'!$B$9:$EQ$108,9,0)</f>
        <v>0</v>
      </c>
      <c r="I3561" s="1107"/>
      <c r="J3561" s="1107"/>
      <c r="K3561" s="1107"/>
      <c r="L3561" s="1107"/>
      <c r="M3561" s="1108"/>
      <c r="N3561" s="1059"/>
    </row>
    <row r="3562" spans="1:14" s="114" customFormat="1" ht="37.5" customHeight="1">
      <c r="A3562" s="392"/>
      <c r="B3562" s="394" t="s">
        <v>91</v>
      </c>
      <c r="C3562" s="1005" t="s">
        <v>64</v>
      </c>
      <c r="D3562" s="1038"/>
      <c r="E3562" s="498" t="str">
        <f>'Result Entry'!$K$6</f>
        <v>First Test</v>
      </c>
      <c r="F3562" s="499" t="str">
        <f>'Result Entry'!$L$6</f>
        <v>Second Test</v>
      </c>
      <c r="G3562" s="499" t="str">
        <f>'Result Entry'!$M$6</f>
        <v>Third Test</v>
      </c>
      <c r="H3562" s="1083" t="s">
        <v>65</v>
      </c>
      <c r="I3562" s="1085" t="s">
        <v>183</v>
      </c>
      <c r="J3562" s="493" t="s">
        <v>32</v>
      </c>
      <c r="K3562" s="1039" t="s">
        <v>112</v>
      </c>
      <c r="L3562" s="1040"/>
      <c r="M3562" s="1084" t="s">
        <v>113</v>
      </c>
      <c r="N3562" s="1059"/>
    </row>
    <row r="3563" spans="1:14" s="114" customFormat="1" ht="22.5" customHeight="1" thickBot="1">
      <c r="A3563" s="392"/>
      <c r="B3563" s="394" t="s">
        <v>91</v>
      </c>
      <c r="C3563" s="1041" t="s">
        <v>66</v>
      </c>
      <c r="D3563" s="1042"/>
      <c r="E3563" s="504">
        <f>'Result Entry'!$K$7</f>
        <v>10</v>
      </c>
      <c r="F3563" s="505">
        <f>'Result Entry'!$L$7</f>
        <v>10</v>
      </c>
      <c r="G3563" s="545">
        <f>'Result Entry'!$M$7</f>
        <v>10</v>
      </c>
      <c r="H3563" s="506">
        <f>'Result Entry'!$R$7</f>
        <v>70</v>
      </c>
      <c r="I3563" s="507">
        <f>SUM(E3563:H3563)</f>
        <v>100</v>
      </c>
      <c r="J3563" s="508">
        <f>'Result Entry'!$V$7</f>
        <v>100</v>
      </c>
      <c r="K3563" s="1043">
        <f>I3563+J3563</f>
        <v>200</v>
      </c>
      <c r="L3563" s="1044"/>
      <c r="M3563" s="1086" t="s">
        <v>36</v>
      </c>
      <c r="N3563" s="1059"/>
    </row>
    <row r="3564" spans="1:14" s="114" customFormat="1" ht="22.5" customHeight="1">
      <c r="A3564" s="392"/>
      <c r="B3564" s="394" t="s">
        <v>91</v>
      </c>
      <c r="C3564" s="1045" t="str">
        <f>'Result Entry'!$K$3</f>
        <v>Hindi</v>
      </c>
      <c r="D3564" s="1046"/>
      <c r="E3564" s="500">
        <f>IF(OR(C3564="",$I3555="NSO"),"",VLOOKUP($A3550,'Result Entry'!$B$9:$EQ$108,10,0))</f>
        <v>0</v>
      </c>
      <c r="F3564" s="501">
        <f>IF(OR(C3564="",$I3555="NSO"),"",VLOOKUP($A3550,'Result Entry'!$B$9:$EQ$108,11,0))</f>
        <v>0</v>
      </c>
      <c r="G3564" s="544">
        <f>IF(OR(C3564="",$I3555="NSO"),"",VLOOKUP($A3550,'Result Entry'!$B$9:$EQ$108,12,0))</f>
        <v>0</v>
      </c>
      <c r="H3564" s="494">
        <f>IF(OR(C3564="",$I3555="NSO"),"",VLOOKUP($A3550,'Result Entry'!$B$9:$EQ$108,17,0))</f>
        <v>0</v>
      </c>
      <c r="I3564" s="395">
        <f t="shared" ref="I3564:I3568" si="273">SUM(E3564:H3564)</f>
        <v>0</v>
      </c>
      <c r="J3564" s="495">
        <f>IF(OR(C3564="",$I3555="NSO"),"",VLOOKUP($A3550,'Result Entry'!$B$9:$EQ$108,21,0))</f>
        <v>0</v>
      </c>
      <c r="K3564" s="1047">
        <f>SUM(I3564,J3564)</f>
        <v>0</v>
      </c>
      <c r="L3564" s="1048"/>
      <c r="M3564" s="396" t="str">
        <f>IF(OR(C3564="",$I3555="NSO"),"",VLOOKUP($A3550,'Result Entry'!$B$9:$EQ$108,24,0))</f>
        <v/>
      </c>
      <c r="N3564" s="1059"/>
    </row>
    <row r="3565" spans="1:14" s="114" customFormat="1" ht="22.5" customHeight="1">
      <c r="A3565" s="392"/>
      <c r="B3565" s="394" t="s">
        <v>91</v>
      </c>
      <c r="C3565" s="990" t="str">
        <f>'Result Entry'!$Z$3</f>
        <v>Mathematics</v>
      </c>
      <c r="D3565" s="1049"/>
      <c r="E3565" s="502">
        <f>IF(OR(C3565="",$I3555="NSO"),"",VLOOKUP($A3550,'Result Entry'!$B$9:$EQ$108,25,0))</f>
        <v>0</v>
      </c>
      <c r="F3565" s="503">
        <f>IF(OR(C3565="",$I3555="NSO"),"",VLOOKUP($A3550,'Result Entry'!$B$9:$EQ$108,26,0))</f>
        <v>0</v>
      </c>
      <c r="G3565" s="542">
        <f>IF(OR(C3565="",$I3555="NSO"),"",VLOOKUP($A3550,'Result Entry'!$B$9:$EQ$108,27,0))</f>
        <v>0</v>
      </c>
      <c r="H3565" s="494">
        <f>IF(OR(C3565="",$I3555="NSO"),"",VLOOKUP($A3550,'Result Entry'!$B$9:$EQ$108,32,0))</f>
        <v>0</v>
      </c>
      <c r="I3565" s="395">
        <f t="shared" si="273"/>
        <v>0</v>
      </c>
      <c r="J3565" s="495">
        <f>IF(OR(C3565="",$I3555="NSO"),"",VLOOKUP($A3550,'Result Entry'!$B$9:$EQ$108,36,0))</f>
        <v>0</v>
      </c>
      <c r="K3565" s="1050">
        <f t="shared" ref="K3565:K3570" si="274">SUM(I3565,J3565)</f>
        <v>0</v>
      </c>
      <c r="L3565" s="1051"/>
      <c r="M3565" s="396" t="str">
        <f>IF(OR(C3565="",$I3555="NSO"),"",VLOOKUP($A3550,'Result Entry'!$B$9:$EQ$108,39,0))</f>
        <v/>
      </c>
      <c r="N3565" s="1059"/>
    </row>
    <row r="3566" spans="1:14" s="114" customFormat="1" ht="22.5" customHeight="1" thickBot="1">
      <c r="A3566" s="392"/>
      <c r="B3566" s="394" t="s">
        <v>91</v>
      </c>
      <c r="C3566" s="1052" t="str">
        <f>'Result Entry'!$BD$3</f>
        <v>Env. Study</v>
      </c>
      <c r="D3566" s="1053"/>
      <c r="E3566" s="509">
        <f>IF(OR(C3566="",$I3555="NSO"),"",VLOOKUP($A3550,'Result Entry'!$B$9:$EQ$108,55,0))</f>
        <v>0</v>
      </c>
      <c r="F3566" s="510">
        <f>IF(OR(C3566="",$I3555="NSO"),"",VLOOKUP($A3550,'Result Entry'!$B$9:$EQ$108,56,0))</f>
        <v>0</v>
      </c>
      <c r="G3566" s="511">
        <f>IF(OR(C3566="",$I3555="NSO"),"",VLOOKUP($A3550,'Result Entry'!$B$9:$EQ$108,57,0))</f>
        <v>0</v>
      </c>
      <c r="H3566" s="512">
        <f>IF(OR(C3564="",$I3555="NSO"),"",VLOOKUP($A3550,'Result Entry'!$B$9:$EQ$108,62,0))</f>
        <v>0</v>
      </c>
      <c r="I3566" s="513">
        <f t="shared" si="273"/>
        <v>0</v>
      </c>
      <c r="J3566" s="514">
        <f>IF(OR(C3565="",$I3555="NSO"),"",VLOOKUP($A3550,'Result Entry'!$B$9:$EQ$108,66,0))</f>
        <v>0</v>
      </c>
      <c r="K3566" s="1054">
        <f t="shared" si="274"/>
        <v>0</v>
      </c>
      <c r="L3566" s="1055"/>
      <c r="M3566" s="515" t="str">
        <f>IF(OR(C3565="",$I3555="NSO"),"",VLOOKUP($A3550,'Result Entry'!$B$9:$EQ$108,69,0))</f>
        <v/>
      </c>
      <c r="N3566" s="1059"/>
    </row>
    <row r="3567" spans="1:14" s="114" customFormat="1" ht="22.5" customHeight="1">
      <c r="A3567" s="392"/>
      <c r="B3567" s="394" t="s">
        <v>91</v>
      </c>
      <c r="C3567" s="1016" t="s">
        <v>66</v>
      </c>
      <c r="D3567" s="1017"/>
      <c r="E3567" s="519">
        <f>'Result Entry'!$AO$7</f>
        <v>5</v>
      </c>
      <c r="F3567" s="520">
        <f>'Result Entry'!$AP$7</f>
        <v>5</v>
      </c>
      <c r="G3567" s="541">
        <f>'Result Entry'!$AQ$7</f>
        <v>5</v>
      </c>
      <c r="H3567" s="521">
        <f>'Result Entry'!$AV$7</f>
        <v>35</v>
      </c>
      <c r="I3567" s="522">
        <f t="shared" si="273"/>
        <v>50</v>
      </c>
      <c r="J3567" s="523">
        <f>'Result Entry'!$AZ$7</f>
        <v>50</v>
      </c>
      <c r="K3567" s="1018">
        <f t="shared" si="274"/>
        <v>100</v>
      </c>
      <c r="L3567" s="1019"/>
      <c r="M3567" s="1087" t="s">
        <v>36</v>
      </c>
      <c r="N3567" s="1059"/>
    </row>
    <row r="3568" spans="1:14" s="114" customFormat="1" ht="22.5" customHeight="1" thickBot="1">
      <c r="A3568" s="392"/>
      <c r="B3568" s="394" t="s">
        <v>91</v>
      </c>
      <c r="C3568" s="1012" t="str">
        <f>'Result Entry'!$AO$3</f>
        <v>English</v>
      </c>
      <c r="D3568" s="1013"/>
      <c r="E3568" s="517">
        <f>IF(OR(C3568="",$I3555="NSO"),"",VLOOKUP($A3550,'Result Entry'!$B$9:$EQ$108,40,0))</f>
        <v>0</v>
      </c>
      <c r="F3568" s="518">
        <f>IF(OR(C3568="",$I3555="NSO"),"",VLOOKUP($A3550,'Result Entry'!$B$9:$EQ$108,41,0))</f>
        <v>0</v>
      </c>
      <c r="G3568" s="546">
        <f>IF(OR(C3568="",$I3555="NSO"),"",VLOOKUP($A3550,'Result Entry'!$B$9:$EQ$108,42,0))</f>
        <v>0</v>
      </c>
      <c r="H3568" s="401">
        <f>IF(OR(C3568="",$I3555="NSO"),"",VLOOKUP($A3550,'Result Entry'!$B$9:$EQ$108,47,0))</f>
        <v>0</v>
      </c>
      <c r="I3568" s="496">
        <f t="shared" si="273"/>
        <v>0</v>
      </c>
      <c r="J3568" s="497">
        <f>IF(OR(C3568="",$I3555="NSO"),"",VLOOKUP($A3550,'Result Entry'!$B$9:$EQ$108,51,0))</f>
        <v>0</v>
      </c>
      <c r="K3568" s="1014">
        <f t="shared" si="274"/>
        <v>0</v>
      </c>
      <c r="L3568" s="1015"/>
      <c r="M3568" s="516" t="str">
        <f>IF(OR(C3568="",$I3555="NSO"),"",VLOOKUP($A3550,'Result Entry'!$B$9:$EQ$108,54,0))</f>
        <v/>
      </c>
      <c r="N3568" s="1059"/>
    </row>
    <row r="3569" spans="1:14" s="114" customFormat="1" ht="22.5" customHeight="1">
      <c r="A3569" s="392"/>
      <c r="B3569" s="394" t="s">
        <v>91</v>
      </c>
      <c r="C3569" s="1016" t="s">
        <v>66</v>
      </c>
      <c r="D3569" s="1017"/>
      <c r="E3569" s="519">
        <f>'Result Entry'!$BS$7</f>
        <v>10</v>
      </c>
      <c r="F3569" s="520">
        <f>'Result Entry'!$BT$7</f>
        <v>10</v>
      </c>
      <c r="G3569" s="541">
        <f>'Result Entry'!$BU$7</f>
        <v>10</v>
      </c>
      <c r="H3569" s="521">
        <f>'Result Entry'!$BZ$7</f>
        <v>70</v>
      </c>
      <c r="I3569" s="522">
        <f>SUM(E3569:H3569)</f>
        <v>100</v>
      </c>
      <c r="J3569" s="523">
        <f>'Result Entry'!$CD$7</f>
        <v>100</v>
      </c>
      <c r="K3569" s="1018">
        <f t="shared" si="274"/>
        <v>200</v>
      </c>
      <c r="L3569" s="1019"/>
      <c r="M3569" s="1087" t="s">
        <v>36</v>
      </c>
      <c r="N3569" s="1059"/>
    </row>
    <row r="3570" spans="1:14" s="114" customFormat="1" ht="22.5" customHeight="1" thickBot="1">
      <c r="A3570" s="392"/>
      <c r="B3570" s="394" t="s">
        <v>91</v>
      </c>
      <c r="C3570" s="1012" t="str">
        <f>'Result Entry'!$BS$3</f>
        <v>Sanskrit/Urdu</v>
      </c>
      <c r="D3570" s="1013"/>
      <c r="E3570" s="517">
        <f>IF(OR(C3570="",$I3555="NSO"),"",VLOOKUP($A3550,'Result Entry'!$B$9:$EQ$108,70,0))</f>
        <v>0</v>
      </c>
      <c r="F3570" s="518">
        <f>IF(OR(C3570="",$I3555="NSO"),"",VLOOKUP($A3550,'Result Entry'!$B$9:$EQ$108,71,0))</f>
        <v>0</v>
      </c>
      <c r="G3570" s="546">
        <f>IF(OR(C3570="",$I3555="NSO"),"",VLOOKUP($A3550,'Result Entry'!$B$9:$EQ$108,72,0))</f>
        <v>0</v>
      </c>
      <c r="H3570" s="401">
        <f>IF(OR(C3570="",$I3555="NSO"),"",VLOOKUP($A3550,'Result Entry'!$B$9:$EQ$108,77,0))</f>
        <v>0</v>
      </c>
      <c r="I3570" s="496">
        <f t="shared" ref="I3570" si="275">SUM(E3570:H3570)</f>
        <v>0</v>
      </c>
      <c r="J3570" s="497">
        <f>IF(OR(C3570="",$I3555="NSO"),"",VLOOKUP($A3550,'Result Entry'!$B$9:$EQ$108,81,0))</f>
        <v>0</v>
      </c>
      <c r="K3570" s="1014">
        <f t="shared" si="274"/>
        <v>0</v>
      </c>
      <c r="L3570" s="1015"/>
      <c r="M3570" s="516" t="str">
        <f>IF(OR(C3570="",$I3555="NSO"),"",VLOOKUP($A3550,'Result Entry'!$B$9:$EQ$108,84,0))</f>
        <v/>
      </c>
      <c r="N3570" s="1059"/>
    </row>
    <row r="3571" spans="1:14" s="114" customFormat="1" ht="14.25" customHeight="1" thickBot="1">
      <c r="A3571" s="392"/>
      <c r="B3571" s="394" t="s">
        <v>91</v>
      </c>
      <c r="C3571" s="1020"/>
      <c r="D3571" s="1021"/>
      <c r="E3571" s="1021"/>
      <c r="F3571" s="1021"/>
      <c r="G3571" s="1021"/>
      <c r="H3571" s="1021"/>
      <c r="I3571" s="1021"/>
      <c r="J3571" s="1021"/>
      <c r="K3571" s="1021"/>
      <c r="L3571" s="1021"/>
      <c r="M3571" s="1022"/>
      <c r="N3571" s="1059"/>
    </row>
    <row r="3572" spans="1:14" s="114" customFormat="1" ht="39" customHeight="1">
      <c r="A3572" s="392"/>
      <c r="B3572" s="394" t="s">
        <v>91</v>
      </c>
      <c r="C3572" s="1023" t="s">
        <v>114</v>
      </c>
      <c r="D3572" s="1024"/>
      <c r="E3572" s="1025"/>
      <c r="F3572" s="1029" t="s">
        <v>115</v>
      </c>
      <c r="G3572" s="1029"/>
      <c r="H3572" s="1030" t="s">
        <v>116</v>
      </c>
      <c r="I3572" s="1031"/>
      <c r="J3572" s="397" t="s">
        <v>51</v>
      </c>
      <c r="K3572" s="524" t="s">
        <v>117</v>
      </c>
      <c r="L3572" s="543" t="s">
        <v>49</v>
      </c>
      <c r="M3572" s="1089" t="s">
        <v>53</v>
      </c>
      <c r="N3572" s="1059"/>
    </row>
    <row r="3573" spans="1:14" s="114" customFormat="1" ht="18.75" customHeight="1" thickBot="1">
      <c r="A3573" s="392"/>
      <c r="B3573" s="394" t="s">
        <v>91</v>
      </c>
      <c r="C3573" s="1026"/>
      <c r="D3573" s="1027"/>
      <c r="E3573" s="1028"/>
      <c r="F3573" s="1109">
        <f>IF(OR($I3555="",$I3555="NSO"),"",VLOOKUP($A3550,'Result Entry'!$B$9:$EQ$108,120,0))</f>
        <v>900</v>
      </c>
      <c r="G3573" s="1110"/>
      <c r="H3573" s="1109">
        <f>IF(OR($I3555="",$I3555="NSO"),"",VLOOKUP($A3550,'Result Entry'!$B$9:$EQ$108,121,0))</f>
        <v>0</v>
      </c>
      <c r="I3573" s="1110"/>
      <c r="J3573" s="1111">
        <f>IF(OR($I3555="",$I3555="NSO"),"",VLOOKUP($A3550,'Result Entry'!$B$9:$EQ$108,122,0))</f>
        <v>0</v>
      </c>
      <c r="K3573" s="1112" t="str">
        <f>IF(OR($I3555="",$I3555="NSO"),"",VLOOKUP($A3550,'Result Entry'!$B$9:$EQ$108,123,0))</f>
        <v/>
      </c>
      <c r="L3573" s="1088" t="str">
        <f>IF(OR($I3555="",$I3555="NSO"),"",VLOOKUP($A3550,'Result Entry'!$B$9:$EQ$108,124,0))</f>
        <v/>
      </c>
      <c r="M3573" s="1113" t="str">
        <f>IF(OR($I3555="",$I3555="NSO"),"",VLOOKUP($A3550,'Result Entry'!$B$9:$EQ$108,126,0))</f>
        <v/>
      </c>
      <c r="N3573" s="1059"/>
    </row>
    <row r="3574" spans="1:14" s="114" customFormat="1" ht="18.75" customHeight="1" thickBot="1">
      <c r="A3574" s="392"/>
      <c r="B3574" s="393" t="s">
        <v>91</v>
      </c>
      <c r="C3574" s="1032"/>
      <c r="D3574" s="1033"/>
      <c r="E3574" s="1033"/>
      <c r="F3574" s="1033"/>
      <c r="G3574" s="1033"/>
      <c r="H3574" s="1034"/>
      <c r="I3574" s="1150" t="s">
        <v>71</v>
      </c>
      <c r="J3574" s="1151"/>
      <c r="K3574" s="1152">
        <f>IF(OR($I3555="",$I3555="NSO"),"",VLOOKUP($A3550,'Result Entry'!$B$9:$EQ$108,117,0))</f>
        <v>0</v>
      </c>
      <c r="L3574" s="1153" t="s">
        <v>90</v>
      </c>
      <c r="M3574" s="1154"/>
      <c r="N3574" s="1059"/>
    </row>
    <row r="3575" spans="1:14" s="114" customFormat="1" ht="18.75" customHeight="1" thickBot="1">
      <c r="A3575" s="392"/>
      <c r="B3575" s="393" t="s">
        <v>91</v>
      </c>
      <c r="C3575" s="1035" t="s">
        <v>70</v>
      </c>
      <c r="D3575" s="1036"/>
      <c r="E3575" s="1036"/>
      <c r="F3575" s="1036"/>
      <c r="G3575" s="1036"/>
      <c r="H3575" s="1037"/>
      <c r="I3575" s="1155" t="s">
        <v>72</v>
      </c>
      <c r="J3575" s="1156"/>
      <c r="K3575" s="1157">
        <f>IF(OR($I3555="",$I3555="NSO"),"",VLOOKUP($A3550,'Result Entry'!$B$9:$EQ$108,118,0))</f>
        <v>0</v>
      </c>
      <c r="L3575" s="1158" t="str">
        <f>IF(OR($I3555="",$I3555="NSO"),"",VLOOKUP($A3550,'Result Entry'!$B$9:$EQ$108,119,0))</f>
        <v/>
      </c>
      <c r="M3575" s="1159"/>
      <c r="N3575" s="1059"/>
    </row>
    <row r="3576" spans="1:14" s="114" customFormat="1" ht="18.75" customHeight="1" thickBot="1">
      <c r="A3576" s="392"/>
      <c r="B3576" s="393" t="s">
        <v>91</v>
      </c>
      <c r="C3576" s="981" t="s">
        <v>64</v>
      </c>
      <c r="D3576" s="982"/>
      <c r="E3576" s="983"/>
      <c r="F3576" s="984" t="s">
        <v>67</v>
      </c>
      <c r="G3576" s="985"/>
      <c r="H3576" s="398" t="s">
        <v>57</v>
      </c>
      <c r="I3576" s="986" t="s">
        <v>73</v>
      </c>
      <c r="J3576" s="987"/>
      <c r="K3576" s="988">
        <f>IF(OR($I3555="",$I3555="NSO"),"",VLOOKUP($A3550,'Result Entry'!$B$9:$EQ$108,127,0))</f>
        <v>0</v>
      </c>
      <c r="L3576" s="988"/>
      <c r="M3576" s="989"/>
      <c r="N3576" s="1059"/>
    </row>
    <row r="3577" spans="1:14" s="114" customFormat="1" ht="18.75" customHeight="1">
      <c r="A3577" s="392"/>
      <c r="B3577" s="393" t="s">
        <v>91</v>
      </c>
      <c r="C3577" s="1096" t="str">
        <f>'Result Entry'!$CH$3</f>
        <v>WORK EXP.</v>
      </c>
      <c r="D3577" s="1097"/>
      <c r="E3577" s="1125"/>
      <c r="F3577" s="1115" t="str">
        <f>IF(OR(C3577="",$I3555="NSO"),"",VLOOKUP($A3550,'Result Entry'!$B$9:$EQ$108,134,0))</f>
        <v>0/100</v>
      </c>
      <c r="G3577" s="1125"/>
      <c r="H3577" s="1126" t="str">
        <f>IF(OR(C3577="",$I3555="NSO"),"",VLOOKUP($A3550,'Result Entry'!$B$9:$EQ$108,92,0))</f>
        <v/>
      </c>
      <c r="I3577" s="991" t="s">
        <v>93</v>
      </c>
      <c r="J3577" s="992"/>
      <c r="K3577" s="993">
        <f>'Result Entry'!$U$2</f>
        <v>45070</v>
      </c>
      <c r="L3577" s="994"/>
      <c r="M3577" s="995"/>
      <c r="N3577" s="1059"/>
    </row>
    <row r="3578" spans="1:14" s="114" customFormat="1" ht="18.75" customHeight="1">
      <c r="A3578" s="392"/>
      <c r="B3578" s="393" t="s">
        <v>91</v>
      </c>
      <c r="C3578" s="1096" t="str">
        <f>'Result Entry'!$CP$3</f>
        <v>ART EDU.</v>
      </c>
      <c r="D3578" s="1097"/>
      <c r="E3578" s="1125"/>
      <c r="F3578" s="1115" t="str">
        <f>IF(OR(C3578="",$I3555="NSO"),"",VLOOKUP($A3550,'Result Entry'!$B$9:$EQ$108,138,0))</f>
        <v>0/100</v>
      </c>
      <c r="G3578" s="1125"/>
      <c r="H3578" s="1127" t="str">
        <f>IF(OR(C3578="",$I3555="NSO"),"",VLOOKUP($A3550,'Result Entry'!$B$9:$EQ$108,100,0))</f>
        <v/>
      </c>
      <c r="I3578" s="996"/>
      <c r="J3578" s="997"/>
      <c r="K3578" s="997"/>
      <c r="L3578" s="997"/>
      <c r="M3578" s="998"/>
      <c r="N3578" s="1059"/>
    </row>
    <row r="3579" spans="1:14" s="114" customFormat="1" ht="18.75" customHeight="1">
      <c r="A3579" s="392"/>
      <c r="B3579" s="393"/>
      <c r="C3579" s="1096" t="str">
        <f>'Result Entry'!$CX$3</f>
        <v>H&amp;P. EDU.</v>
      </c>
      <c r="D3579" s="1097"/>
      <c r="E3579" s="1125"/>
      <c r="F3579" s="1115" t="str">
        <f>IF(OR(C3579="",$I3555="NSO"),"",VLOOKUP($A3550,'Result Entry'!$B$9:$EQ$108,142,0))</f>
        <v>0/100</v>
      </c>
      <c r="G3579" s="1125"/>
      <c r="H3579" s="1127" t="str">
        <f>IF(OR(C3579="",$I3555="NSO"),"",VLOOKUP($A3550,'Result Entry'!$B$9:$EQ$108,108,0))</f>
        <v/>
      </c>
      <c r="I3579" s="999"/>
      <c r="J3579" s="1000"/>
      <c r="K3579" s="1000"/>
      <c r="L3579" s="1000"/>
      <c r="M3579" s="1001"/>
      <c r="N3579" s="1059"/>
    </row>
    <row r="3580" spans="1:14" s="114" customFormat="1" ht="23.25" customHeight="1" thickBot="1">
      <c r="A3580" s="392"/>
      <c r="B3580" s="393" t="s">
        <v>91</v>
      </c>
      <c r="C3580" s="1128">
        <f>'Result Entry'!$DF$3</f>
        <v>0</v>
      </c>
      <c r="D3580" s="1129"/>
      <c r="E3580" s="1130"/>
      <c r="F3580" s="1115" t="str">
        <f>IF(OR(C3580="",$I3555="NSO"),"",VLOOKUP($A3550,'Result Entry'!$B$9:$EQ$108,146,0))</f>
        <v>0/0</v>
      </c>
      <c r="G3580" s="1125"/>
      <c r="H3580" s="1131" t="str">
        <f>IF(OR(C3580="",$I3555="NSO"),"",VLOOKUP($A3550,'Result Entry'!$B$9:$EQ$108,116,0))</f>
        <v/>
      </c>
      <c r="I3580" s="1135" t="s">
        <v>86</v>
      </c>
      <c r="J3580" s="1136"/>
      <c r="K3580" s="1137"/>
      <c r="L3580" s="1138"/>
      <c r="M3580" s="1139"/>
      <c r="N3580" s="1059"/>
    </row>
    <row r="3581" spans="1:14" s="114" customFormat="1" ht="23.25" customHeight="1">
      <c r="A3581" s="392"/>
      <c r="B3581" s="393" t="s">
        <v>91</v>
      </c>
      <c r="C3581" s="1005" t="s">
        <v>74</v>
      </c>
      <c r="D3581" s="1006"/>
      <c r="E3581" s="1006"/>
      <c r="F3581" s="1006"/>
      <c r="G3581" s="1006"/>
      <c r="H3581" s="1007"/>
      <c r="I3581" s="1143" t="s">
        <v>184</v>
      </c>
      <c r="J3581" s="1144"/>
      <c r="K3581" s="1140"/>
      <c r="L3581" s="1141"/>
      <c r="M3581" s="1142"/>
      <c r="N3581" s="1059"/>
    </row>
    <row r="3582" spans="1:14" s="114" customFormat="1" ht="23.25" customHeight="1">
      <c r="A3582" s="392"/>
      <c r="B3582" s="393" t="s">
        <v>91</v>
      </c>
      <c r="C3582" s="399" t="s">
        <v>37</v>
      </c>
      <c r="D3582" s="1008" t="s">
        <v>80</v>
      </c>
      <c r="E3582" s="1009"/>
      <c r="F3582" s="1008" t="s">
        <v>81</v>
      </c>
      <c r="G3582" s="1010"/>
      <c r="H3582" s="1011"/>
      <c r="I3582" s="1145" t="s">
        <v>185</v>
      </c>
      <c r="J3582" s="1146"/>
      <c r="K3582" s="1002"/>
      <c r="L3582" s="1003"/>
      <c r="M3582" s="1004"/>
      <c r="N3582" s="1059"/>
    </row>
    <row r="3583" spans="1:14" s="114" customFormat="1" ht="18.75" customHeight="1">
      <c r="A3583" s="392"/>
      <c r="B3583" s="393" t="s">
        <v>91</v>
      </c>
      <c r="C3583" s="1114" t="s">
        <v>75</v>
      </c>
      <c r="D3583" s="1115" t="s">
        <v>164</v>
      </c>
      <c r="E3583" s="1116"/>
      <c r="F3583" s="1115" t="s">
        <v>82</v>
      </c>
      <c r="G3583" s="1117"/>
      <c r="H3583" s="1118"/>
      <c r="I3583" s="971" t="s">
        <v>87</v>
      </c>
      <c r="J3583" s="972"/>
      <c r="K3583" s="972"/>
      <c r="L3583" s="972"/>
      <c r="M3583" s="973"/>
      <c r="N3583" s="1059"/>
    </row>
    <row r="3584" spans="1:14" s="114" customFormat="1" ht="18.75" customHeight="1">
      <c r="A3584" s="392"/>
      <c r="B3584" s="393" t="s">
        <v>91</v>
      </c>
      <c r="C3584" s="1119" t="s">
        <v>76</v>
      </c>
      <c r="D3584" s="1115" t="s">
        <v>165</v>
      </c>
      <c r="E3584" s="1116"/>
      <c r="F3584" s="1115" t="s">
        <v>83</v>
      </c>
      <c r="G3584" s="1117"/>
      <c r="H3584" s="1118"/>
      <c r="I3584" s="974"/>
      <c r="J3584" s="975"/>
      <c r="K3584" s="975"/>
      <c r="L3584" s="975"/>
      <c r="M3584" s="976"/>
      <c r="N3584" s="1059"/>
    </row>
    <row r="3585" spans="1:14" s="114" customFormat="1" ht="18.75" customHeight="1">
      <c r="A3585" s="392"/>
      <c r="B3585" s="393" t="s">
        <v>91</v>
      </c>
      <c r="C3585" s="1119" t="s">
        <v>78</v>
      </c>
      <c r="D3585" s="1115" t="s">
        <v>166</v>
      </c>
      <c r="E3585" s="1116"/>
      <c r="F3585" s="1115" t="s">
        <v>84</v>
      </c>
      <c r="G3585" s="1117"/>
      <c r="H3585" s="1118"/>
      <c r="I3585" s="974"/>
      <c r="J3585" s="975"/>
      <c r="K3585" s="975"/>
      <c r="L3585" s="975"/>
      <c r="M3585" s="976"/>
      <c r="N3585" s="1059"/>
    </row>
    <row r="3586" spans="1:14" s="114" customFormat="1" ht="18.75" customHeight="1">
      <c r="A3586" s="392"/>
      <c r="B3586" s="393" t="s">
        <v>91</v>
      </c>
      <c r="C3586" s="1119" t="s">
        <v>77</v>
      </c>
      <c r="D3586" s="1115" t="s">
        <v>167</v>
      </c>
      <c r="E3586" s="1116"/>
      <c r="F3586" s="1115" t="s">
        <v>169</v>
      </c>
      <c r="G3586" s="1117"/>
      <c r="H3586" s="1118"/>
      <c r="I3586" s="977"/>
      <c r="J3586" s="978"/>
      <c r="K3586" s="978"/>
      <c r="L3586" s="978"/>
      <c r="M3586" s="979"/>
      <c r="N3586" s="1059"/>
    </row>
    <row r="3587" spans="1:14" s="114" customFormat="1" ht="18.75" customHeight="1" thickBot="1">
      <c r="A3587" s="392"/>
      <c r="B3587" s="400" t="s">
        <v>91</v>
      </c>
      <c r="C3587" s="1120" t="s">
        <v>79</v>
      </c>
      <c r="D3587" s="1121" t="s">
        <v>168</v>
      </c>
      <c r="E3587" s="1122"/>
      <c r="F3587" s="1121" t="s">
        <v>85</v>
      </c>
      <c r="G3587" s="1123"/>
      <c r="H3587" s="1124"/>
      <c r="I3587" s="1132" t="s">
        <v>118</v>
      </c>
      <c r="J3587" s="1133"/>
      <c r="K3587" s="1133"/>
      <c r="L3587" s="1133"/>
      <c r="M3587" s="1134"/>
      <c r="N3587" s="1059"/>
    </row>
    <row r="3588" spans="1:14" s="114" customFormat="1" ht="11.25" customHeight="1" thickBot="1">
      <c r="A3588" s="980"/>
      <c r="B3588" s="980"/>
      <c r="C3588" s="980"/>
      <c r="D3588" s="980"/>
      <c r="E3588" s="980"/>
      <c r="F3588" s="980"/>
      <c r="G3588" s="980"/>
      <c r="H3588" s="980"/>
      <c r="I3588" s="980"/>
      <c r="J3588" s="980"/>
      <c r="K3588" s="980"/>
      <c r="L3588" s="980"/>
      <c r="M3588" s="980"/>
      <c r="N3588" s="1059"/>
    </row>
    <row r="3589" spans="1:14" s="391" customFormat="1" ht="25.5" customHeight="1" thickBot="1">
      <c r="A3589" s="403">
        <f>A3550+1</f>
        <v>93</v>
      </c>
      <c r="B3589" s="1056" t="str">
        <f>B3550</f>
        <v>Department Of Sanskrit Education, Rajasthan</v>
      </c>
      <c r="C3589" s="1057"/>
      <c r="D3589" s="1057"/>
      <c r="E3589" s="1057"/>
      <c r="F3589" s="1057"/>
      <c r="G3589" s="1057"/>
      <c r="H3589" s="1057"/>
      <c r="I3589" s="1057"/>
      <c r="J3589" s="1057"/>
      <c r="K3589" s="1057"/>
      <c r="L3589" s="1057"/>
      <c r="M3589" s="1058"/>
      <c r="N3589" s="1059"/>
    </row>
    <row r="3590" spans="1:14" ht="60" customHeight="1">
      <c r="A3590" s="15"/>
      <c r="B3590" s="1060">
        <f>IF(I3594&gt;0,CONCATENATE(C3594,I3594),0)</f>
        <v>0</v>
      </c>
      <c r="C3590" s="1062"/>
      <c r="D3590" s="1064" t="str">
        <f>Master!$E$8</f>
        <v>Govt.Sr.Sec.Sch. Raimalwada</v>
      </c>
      <c r="E3590" s="1065"/>
      <c r="F3590" s="1065"/>
      <c r="G3590" s="1065"/>
      <c r="H3590" s="1065"/>
      <c r="I3590" s="1065"/>
      <c r="J3590" s="1065"/>
      <c r="K3590" s="1065"/>
      <c r="L3590" s="1065"/>
      <c r="M3590" s="1066"/>
      <c r="N3590" s="1059"/>
    </row>
    <row r="3591" spans="1:14" ht="35.25" customHeight="1" thickBot="1">
      <c r="A3591" s="15"/>
      <c r="B3591" s="1061"/>
      <c r="C3591" s="1063"/>
      <c r="D3591" s="1067" t="str">
        <f>Master!$E$11</f>
        <v>P.S.-Bapini (Jodhpur)</v>
      </c>
      <c r="E3591" s="1067"/>
      <c r="F3591" s="1067"/>
      <c r="G3591" s="1067"/>
      <c r="H3591" s="1067"/>
      <c r="I3591" s="1067"/>
      <c r="J3591" s="1067"/>
      <c r="K3591" s="1067"/>
      <c r="L3591" s="1067"/>
      <c r="M3591" s="1068"/>
      <c r="N3591" s="1059"/>
    </row>
    <row r="3592" spans="1:14" ht="31.5" customHeight="1">
      <c r="A3592" s="15"/>
      <c r="B3592" s="402"/>
      <c r="C3592" s="1069" t="s">
        <v>60</v>
      </c>
      <c r="D3592" s="1070"/>
      <c r="E3592" s="1070"/>
      <c r="F3592" s="1070"/>
      <c r="G3592" s="1070"/>
      <c r="H3592" s="1070"/>
      <c r="I3592" s="1071"/>
      <c r="J3592" s="1072" t="s">
        <v>88</v>
      </c>
      <c r="K3592" s="1072"/>
      <c r="L3592" s="1073">
        <f>Master!$E$14</f>
        <v>810000000</v>
      </c>
      <c r="M3592" s="1074"/>
      <c r="N3592" s="1059"/>
    </row>
    <row r="3593" spans="1:14" ht="18" customHeight="1" thickBot="1">
      <c r="A3593" s="15"/>
      <c r="B3593" s="188"/>
      <c r="C3593" s="1069"/>
      <c r="D3593" s="1070"/>
      <c r="E3593" s="1070"/>
      <c r="F3593" s="1070"/>
      <c r="G3593" s="1070"/>
      <c r="H3593" s="1070"/>
      <c r="I3593" s="1071"/>
      <c r="J3593" s="1075" t="s">
        <v>61</v>
      </c>
      <c r="K3593" s="1076"/>
      <c r="L3593" s="1079" t="str">
        <f>Master!$E$6</f>
        <v>2022-23</v>
      </c>
      <c r="M3593" s="1080"/>
      <c r="N3593" s="1059"/>
    </row>
    <row r="3594" spans="1:14" ht="20.25" customHeight="1" thickBot="1">
      <c r="A3594" s="15"/>
      <c r="B3594" s="188"/>
      <c r="C3594" s="1160" t="s">
        <v>119</v>
      </c>
      <c r="D3594" s="1161"/>
      <c r="E3594" s="1161"/>
      <c r="F3594" s="1161"/>
      <c r="G3594" s="1161"/>
      <c r="H3594" s="1161"/>
      <c r="I3594" s="1162">
        <f>VLOOKUP($A3589,'Result Entry'!$B$9:$F$108,5,0)</f>
        <v>0</v>
      </c>
      <c r="J3594" s="1077"/>
      <c r="K3594" s="1078"/>
      <c r="L3594" s="1081"/>
      <c r="M3594" s="1082"/>
      <c r="N3594" s="1059"/>
    </row>
    <row r="3595" spans="1:14" s="114" customFormat="1" ht="19.5" customHeight="1">
      <c r="A3595" s="392"/>
      <c r="B3595" s="393" t="s">
        <v>91</v>
      </c>
      <c r="C3595" s="1090" t="s">
        <v>21</v>
      </c>
      <c r="D3595" s="1091"/>
      <c r="E3595" s="1091"/>
      <c r="F3595" s="1092"/>
      <c r="G3595" s="1093" t="s">
        <v>1</v>
      </c>
      <c r="H3595" s="1094">
        <f>VLOOKUP($A3589,'Result Entry'!$B$9:$EQ$108,3,0)</f>
        <v>0</v>
      </c>
      <c r="I3595" s="1094"/>
      <c r="J3595" s="1094"/>
      <c r="K3595" s="1094"/>
      <c r="L3595" s="1094"/>
      <c r="M3595" s="1095"/>
      <c r="N3595" s="1059"/>
    </row>
    <row r="3596" spans="1:14" s="114" customFormat="1" ht="19.5" customHeight="1">
      <c r="A3596" s="392"/>
      <c r="B3596" s="393" t="s">
        <v>91</v>
      </c>
      <c r="C3596" s="1096" t="s">
        <v>23</v>
      </c>
      <c r="D3596" s="1097"/>
      <c r="E3596" s="1097"/>
      <c r="F3596" s="1098"/>
      <c r="G3596" s="1099" t="s">
        <v>1</v>
      </c>
      <c r="H3596" s="1100">
        <f>VLOOKUP($A3589,'Result Entry'!$B$9:$EQ$108,6,0)</f>
        <v>0</v>
      </c>
      <c r="I3596" s="1100"/>
      <c r="J3596" s="1100"/>
      <c r="K3596" s="1100"/>
      <c r="L3596" s="1100"/>
      <c r="M3596" s="1101"/>
      <c r="N3596" s="1059"/>
    </row>
    <row r="3597" spans="1:14" s="114" customFormat="1" ht="19.5" customHeight="1">
      <c r="A3597" s="392"/>
      <c r="B3597" s="393" t="s">
        <v>91</v>
      </c>
      <c r="C3597" s="1096" t="s">
        <v>24</v>
      </c>
      <c r="D3597" s="1097"/>
      <c r="E3597" s="1097"/>
      <c r="F3597" s="1098"/>
      <c r="G3597" s="1099" t="s">
        <v>1</v>
      </c>
      <c r="H3597" s="1100">
        <f>VLOOKUP($A3589,'Result Entry'!$B$9:$EQ$108,7,0)</f>
        <v>0</v>
      </c>
      <c r="I3597" s="1100"/>
      <c r="J3597" s="1100"/>
      <c r="K3597" s="1100"/>
      <c r="L3597" s="1100"/>
      <c r="M3597" s="1101"/>
      <c r="N3597" s="1059"/>
    </row>
    <row r="3598" spans="1:14" s="114" customFormat="1" ht="19.5" customHeight="1">
      <c r="A3598" s="392"/>
      <c r="B3598" s="393" t="s">
        <v>91</v>
      </c>
      <c r="C3598" s="1096" t="s">
        <v>62</v>
      </c>
      <c r="D3598" s="1097"/>
      <c r="E3598" s="1097"/>
      <c r="F3598" s="1098"/>
      <c r="G3598" s="1099" t="s">
        <v>1</v>
      </c>
      <c r="H3598" s="1100">
        <f>VLOOKUP($A3589,'Result Entry'!$B$9:$EQ$108,8,0)</f>
        <v>0</v>
      </c>
      <c r="I3598" s="1100"/>
      <c r="J3598" s="1100"/>
      <c r="K3598" s="1100"/>
      <c r="L3598" s="1100"/>
      <c r="M3598" s="1101"/>
      <c r="N3598" s="1059"/>
    </row>
    <row r="3599" spans="1:14" s="114" customFormat="1" ht="19.5" customHeight="1">
      <c r="A3599" s="392"/>
      <c r="B3599" s="393" t="s">
        <v>91</v>
      </c>
      <c r="C3599" s="1096" t="s">
        <v>63</v>
      </c>
      <c r="D3599" s="1097"/>
      <c r="E3599" s="1097"/>
      <c r="F3599" s="1098"/>
      <c r="G3599" s="1099" t="s">
        <v>1</v>
      </c>
      <c r="H3599" s="1102" t="str">
        <f>CONCATENATE('Result Entry'!$F$4,'Result Entry'!$I$4)</f>
        <v>2(A)</v>
      </c>
      <c r="I3599" s="1100"/>
      <c r="J3599" s="1100"/>
      <c r="K3599" s="1100"/>
      <c r="L3599" s="1100"/>
      <c r="M3599" s="1101"/>
      <c r="N3599" s="1059"/>
    </row>
    <row r="3600" spans="1:14" s="114" customFormat="1" ht="19.5" customHeight="1" thickBot="1">
      <c r="A3600" s="392"/>
      <c r="B3600" s="393" t="s">
        <v>91</v>
      </c>
      <c r="C3600" s="1103" t="s">
        <v>26</v>
      </c>
      <c r="D3600" s="1104"/>
      <c r="E3600" s="1104"/>
      <c r="F3600" s="1105"/>
      <c r="G3600" s="1106" t="s">
        <v>1</v>
      </c>
      <c r="H3600" s="1107">
        <f>VLOOKUP($A3589,'Result Entry'!$B$9:$EQ$108,9,0)</f>
        <v>0</v>
      </c>
      <c r="I3600" s="1107"/>
      <c r="J3600" s="1107"/>
      <c r="K3600" s="1107"/>
      <c r="L3600" s="1107"/>
      <c r="M3600" s="1108"/>
      <c r="N3600" s="1059"/>
    </row>
    <row r="3601" spans="1:14" s="114" customFormat="1" ht="37.5" customHeight="1">
      <c r="A3601" s="392"/>
      <c r="B3601" s="394" t="s">
        <v>91</v>
      </c>
      <c r="C3601" s="1005" t="s">
        <v>64</v>
      </c>
      <c r="D3601" s="1038"/>
      <c r="E3601" s="498" t="str">
        <f>'Result Entry'!$K$6</f>
        <v>First Test</v>
      </c>
      <c r="F3601" s="499" t="str">
        <f>'Result Entry'!$L$6</f>
        <v>Second Test</v>
      </c>
      <c r="G3601" s="499" t="str">
        <f>'Result Entry'!$M$6</f>
        <v>Third Test</v>
      </c>
      <c r="H3601" s="1083" t="s">
        <v>65</v>
      </c>
      <c r="I3601" s="1085" t="s">
        <v>183</v>
      </c>
      <c r="J3601" s="493" t="s">
        <v>32</v>
      </c>
      <c r="K3601" s="1039" t="s">
        <v>112</v>
      </c>
      <c r="L3601" s="1040"/>
      <c r="M3601" s="1084" t="s">
        <v>113</v>
      </c>
      <c r="N3601" s="1059"/>
    </row>
    <row r="3602" spans="1:14" s="114" customFormat="1" ht="22.5" customHeight="1" thickBot="1">
      <c r="A3602" s="392"/>
      <c r="B3602" s="394" t="s">
        <v>91</v>
      </c>
      <c r="C3602" s="1041" t="s">
        <v>66</v>
      </c>
      <c r="D3602" s="1042"/>
      <c r="E3602" s="504">
        <f>'Result Entry'!$K$7</f>
        <v>10</v>
      </c>
      <c r="F3602" s="505">
        <f>'Result Entry'!$L$7</f>
        <v>10</v>
      </c>
      <c r="G3602" s="545">
        <f>'Result Entry'!$M$7</f>
        <v>10</v>
      </c>
      <c r="H3602" s="506">
        <f>'Result Entry'!$R$7</f>
        <v>70</v>
      </c>
      <c r="I3602" s="507">
        <f>SUM(E3602:H3602)</f>
        <v>100</v>
      </c>
      <c r="J3602" s="508">
        <f>'Result Entry'!$V$7</f>
        <v>100</v>
      </c>
      <c r="K3602" s="1043">
        <f>I3602+J3602</f>
        <v>200</v>
      </c>
      <c r="L3602" s="1044"/>
      <c r="M3602" s="1086" t="s">
        <v>36</v>
      </c>
      <c r="N3602" s="1059"/>
    </row>
    <row r="3603" spans="1:14" s="114" customFormat="1" ht="22.5" customHeight="1">
      <c r="A3603" s="392"/>
      <c r="B3603" s="394" t="s">
        <v>91</v>
      </c>
      <c r="C3603" s="1045" t="str">
        <f>'Result Entry'!$K$3</f>
        <v>Hindi</v>
      </c>
      <c r="D3603" s="1046"/>
      <c r="E3603" s="500">
        <f>IF(OR(C3603="",$I3594="NSO"),"",VLOOKUP($A3589,'Result Entry'!$B$9:$EQ$108,10,0))</f>
        <v>0</v>
      </c>
      <c r="F3603" s="501">
        <f>IF(OR(C3603="",$I3594="NSO"),"",VLOOKUP($A3589,'Result Entry'!$B$9:$EQ$108,11,0))</f>
        <v>0</v>
      </c>
      <c r="G3603" s="544">
        <f>IF(OR(C3603="",$I3594="NSO"),"",VLOOKUP($A3589,'Result Entry'!$B$9:$EQ$108,12,0))</f>
        <v>0</v>
      </c>
      <c r="H3603" s="494">
        <f>IF(OR(C3603="",$I3594="NSO"),"",VLOOKUP($A3589,'Result Entry'!$B$9:$EQ$108,17,0))</f>
        <v>0</v>
      </c>
      <c r="I3603" s="395">
        <f t="shared" ref="I3603:I3607" si="276">SUM(E3603:H3603)</f>
        <v>0</v>
      </c>
      <c r="J3603" s="495">
        <f>IF(OR(C3603="",$I3594="NSO"),"",VLOOKUP($A3589,'Result Entry'!$B$9:$EQ$108,21,0))</f>
        <v>0</v>
      </c>
      <c r="K3603" s="1047">
        <f>SUM(I3603,J3603)</f>
        <v>0</v>
      </c>
      <c r="L3603" s="1048"/>
      <c r="M3603" s="396" t="str">
        <f>IF(OR(C3603="",$I3594="NSO"),"",VLOOKUP($A3589,'Result Entry'!$B$9:$EQ$108,24,0))</f>
        <v/>
      </c>
      <c r="N3603" s="1059"/>
    </row>
    <row r="3604" spans="1:14" s="114" customFormat="1" ht="22.5" customHeight="1">
      <c r="A3604" s="392"/>
      <c r="B3604" s="394" t="s">
        <v>91</v>
      </c>
      <c r="C3604" s="990" t="str">
        <f>'Result Entry'!$Z$3</f>
        <v>Mathematics</v>
      </c>
      <c r="D3604" s="1049"/>
      <c r="E3604" s="502">
        <f>IF(OR(C3604="",$I3594="NSO"),"",VLOOKUP($A3589,'Result Entry'!$B$9:$EQ$108,25,0))</f>
        <v>0</v>
      </c>
      <c r="F3604" s="503">
        <f>IF(OR(C3604="",$I3594="NSO"),"",VLOOKUP($A3589,'Result Entry'!$B$9:$EQ$108,26,0))</f>
        <v>0</v>
      </c>
      <c r="G3604" s="542">
        <f>IF(OR(C3604="",$I3594="NSO"),"",VLOOKUP($A3589,'Result Entry'!$B$9:$EQ$108,27,0))</f>
        <v>0</v>
      </c>
      <c r="H3604" s="494">
        <f>IF(OR(C3604="",$I3594="NSO"),"",VLOOKUP($A3589,'Result Entry'!$B$9:$EQ$108,32,0))</f>
        <v>0</v>
      </c>
      <c r="I3604" s="395">
        <f t="shared" si="276"/>
        <v>0</v>
      </c>
      <c r="J3604" s="495">
        <f>IF(OR(C3604="",$I3594="NSO"),"",VLOOKUP($A3589,'Result Entry'!$B$9:$EQ$108,36,0))</f>
        <v>0</v>
      </c>
      <c r="K3604" s="1050">
        <f t="shared" ref="K3604:K3609" si="277">SUM(I3604,J3604)</f>
        <v>0</v>
      </c>
      <c r="L3604" s="1051"/>
      <c r="M3604" s="396" t="str">
        <f>IF(OR(C3604="",$I3594="NSO"),"",VLOOKUP($A3589,'Result Entry'!$B$9:$EQ$108,39,0))</f>
        <v/>
      </c>
      <c r="N3604" s="1059"/>
    </row>
    <row r="3605" spans="1:14" s="114" customFormat="1" ht="22.5" customHeight="1" thickBot="1">
      <c r="A3605" s="392"/>
      <c r="B3605" s="394" t="s">
        <v>91</v>
      </c>
      <c r="C3605" s="1052" t="str">
        <f>'Result Entry'!$BD$3</f>
        <v>Env. Study</v>
      </c>
      <c r="D3605" s="1053"/>
      <c r="E3605" s="509">
        <f>IF(OR(C3605="",$I3594="NSO"),"",VLOOKUP($A3589,'Result Entry'!$B$9:$EQ$108,55,0))</f>
        <v>0</v>
      </c>
      <c r="F3605" s="510">
        <f>IF(OR(C3605="",$I3594="NSO"),"",VLOOKUP($A3589,'Result Entry'!$B$9:$EQ$108,56,0))</f>
        <v>0</v>
      </c>
      <c r="G3605" s="511">
        <f>IF(OR(C3605="",$I3594="NSO"),"",VLOOKUP($A3589,'Result Entry'!$B$9:$EQ$108,57,0))</f>
        <v>0</v>
      </c>
      <c r="H3605" s="512">
        <f>IF(OR(C3603="",$I3594="NSO"),"",VLOOKUP($A3589,'Result Entry'!$B$9:$EQ$108,62,0))</f>
        <v>0</v>
      </c>
      <c r="I3605" s="513">
        <f t="shared" si="276"/>
        <v>0</v>
      </c>
      <c r="J3605" s="514">
        <f>IF(OR(C3604="",$I3594="NSO"),"",VLOOKUP($A3589,'Result Entry'!$B$9:$EQ$108,66,0))</f>
        <v>0</v>
      </c>
      <c r="K3605" s="1054">
        <f t="shared" si="277"/>
        <v>0</v>
      </c>
      <c r="L3605" s="1055"/>
      <c r="M3605" s="515" t="str">
        <f>IF(OR(C3604="",$I3594="NSO"),"",VLOOKUP($A3589,'Result Entry'!$B$9:$EQ$108,69,0))</f>
        <v/>
      </c>
      <c r="N3605" s="1059"/>
    </row>
    <row r="3606" spans="1:14" s="114" customFormat="1" ht="22.5" customHeight="1">
      <c r="A3606" s="392"/>
      <c r="B3606" s="394" t="s">
        <v>91</v>
      </c>
      <c r="C3606" s="1016" t="s">
        <v>66</v>
      </c>
      <c r="D3606" s="1017"/>
      <c r="E3606" s="519">
        <f>'Result Entry'!$AO$7</f>
        <v>5</v>
      </c>
      <c r="F3606" s="520">
        <f>'Result Entry'!$AP$7</f>
        <v>5</v>
      </c>
      <c r="G3606" s="541">
        <f>'Result Entry'!$AQ$7</f>
        <v>5</v>
      </c>
      <c r="H3606" s="521">
        <f>'Result Entry'!$AV$7</f>
        <v>35</v>
      </c>
      <c r="I3606" s="522">
        <f t="shared" si="276"/>
        <v>50</v>
      </c>
      <c r="J3606" s="523">
        <f>'Result Entry'!$AZ$7</f>
        <v>50</v>
      </c>
      <c r="K3606" s="1018">
        <f t="shared" si="277"/>
        <v>100</v>
      </c>
      <c r="L3606" s="1019"/>
      <c r="M3606" s="1087" t="s">
        <v>36</v>
      </c>
      <c r="N3606" s="1059"/>
    </row>
    <row r="3607" spans="1:14" s="114" customFormat="1" ht="22.5" customHeight="1" thickBot="1">
      <c r="A3607" s="392"/>
      <c r="B3607" s="394" t="s">
        <v>91</v>
      </c>
      <c r="C3607" s="1012" t="str">
        <f>'Result Entry'!$AO$3</f>
        <v>English</v>
      </c>
      <c r="D3607" s="1013"/>
      <c r="E3607" s="517">
        <f>IF(OR(C3607="",$I3594="NSO"),"",VLOOKUP($A3589,'Result Entry'!$B$9:$EQ$108,40,0))</f>
        <v>0</v>
      </c>
      <c r="F3607" s="518">
        <f>IF(OR(C3607="",$I3594="NSO"),"",VLOOKUP($A3589,'Result Entry'!$B$9:$EQ$108,41,0))</f>
        <v>0</v>
      </c>
      <c r="G3607" s="546">
        <f>IF(OR(C3607="",$I3594="NSO"),"",VLOOKUP($A3589,'Result Entry'!$B$9:$EQ$108,42,0))</f>
        <v>0</v>
      </c>
      <c r="H3607" s="401">
        <f>IF(OR(C3607="",$I3594="NSO"),"",VLOOKUP($A3589,'Result Entry'!$B$9:$EQ$108,47,0))</f>
        <v>0</v>
      </c>
      <c r="I3607" s="496">
        <f t="shared" si="276"/>
        <v>0</v>
      </c>
      <c r="J3607" s="497">
        <f>IF(OR(C3607="",$I3594="NSO"),"",VLOOKUP($A3589,'Result Entry'!$B$9:$EQ$108,51,0))</f>
        <v>0</v>
      </c>
      <c r="K3607" s="1014">
        <f t="shared" si="277"/>
        <v>0</v>
      </c>
      <c r="L3607" s="1015"/>
      <c r="M3607" s="516" t="str">
        <f>IF(OR(C3607="",$I3594="NSO"),"",VLOOKUP($A3589,'Result Entry'!$B$9:$EQ$108,54,0))</f>
        <v/>
      </c>
      <c r="N3607" s="1059"/>
    </row>
    <row r="3608" spans="1:14" s="114" customFormat="1" ht="22.5" customHeight="1">
      <c r="A3608" s="392"/>
      <c r="B3608" s="394" t="s">
        <v>91</v>
      </c>
      <c r="C3608" s="1016" t="s">
        <v>66</v>
      </c>
      <c r="D3608" s="1017"/>
      <c r="E3608" s="519">
        <f>'Result Entry'!$BS$7</f>
        <v>10</v>
      </c>
      <c r="F3608" s="520">
        <f>'Result Entry'!$BT$7</f>
        <v>10</v>
      </c>
      <c r="G3608" s="541">
        <f>'Result Entry'!$BU$7</f>
        <v>10</v>
      </c>
      <c r="H3608" s="521">
        <f>'Result Entry'!$BZ$7</f>
        <v>70</v>
      </c>
      <c r="I3608" s="522">
        <f>SUM(E3608:H3608)</f>
        <v>100</v>
      </c>
      <c r="J3608" s="523">
        <f>'Result Entry'!$CD$7</f>
        <v>100</v>
      </c>
      <c r="K3608" s="1018">
        <f t="shared" si="277"/>
        <v>200</v>
      </c>
      <c r="L3608" s="1019"/>
      <c r="M3608" s="1087" t="s">
        <v>36</v>
      </c>
      <c r="N3608" s="1059"/>
    </row>
    <row r="3609" spans="1:14" s="114" customFormat="1" ht="22.5" customHeight="1" thickBot="1">
      <c r="A3609" s="392"/>
      <c r="B3609" s="394" t="s">
        <v>91</v>
      </c>
      <c r="C3609" s="1012" t="str">
        <f>'Result Entry'!$BS$3</f>
        <v>Sanskrit/Urdu</v>
      </c>
      <c r="D3609" s="1013"/>
      <c r="E3609" s="517">
        <f>IF(OR(C3609="",$I3594="NSO"),"",VLOOKUP($A3589,'Result Entry'!$B$9:$EQ$108,70,0))</f>
        <v>0</v>
      </c>
      <c r="F3609" s="518">
        <f>IF(OR(C3609="",$I3594="NSO"),"",VLOOKUP($A3589,'Result Entry'!$B$9:$EQ$108,71,0))</f>
        <v>0</v>
      </c>
      <c r="G3609" s="546">
        <f>IF(OR(C3609="",$I3594="NSO"),"",VLOOKUP($A3589,'Result Entry'!$B$9:$EQ$108,72,0))</f>
        <v>0</v>
      </c>
      <c r="H3609" s="401">
        <f>IF(OR(C3609="",$I3594="NSO"),"",VLOOKUP($A3589,'Result Entry'!$B$9:$EQ$108,77,0))</f>
        <v>0</v>
      </c>
      <c r="I3609" s="496">
        <f t="shared" ref="I3609" si="278">SUM(E3609:H3609)</f>
        <v>0</v>
      </c>
      <c r="J3609" s="497">
        <f>IF(OR(C3609="",$I3594="NSO"),"",VLOOKUP($A3589,'Result Entry'!$B$9:$EQ$108,81,0))</f>
        <v>0</v>
      </c>
      <c r="K3609" s="1014">
        <f t="shared" si="277"/>
        <v>0</v>
      </c>
      <c r="L3609" s="1015"/>
      <c r="M3609" s="516" t="str">
        <f>IF(OR(C3609="",$I3594="NSO"),"",VLOOKUP($A3589,'Result Entry'!$B$9:$EQ$108,84,0))</f>
        <v/>
      </c>
      <c r="N3609" s="1059"/>
    </row>
    <row r="3610" spans="1:14" s="114" customFormat="1" ht="14.25" customHeight="1" thickBot="1">
      <c r="A3610" s="392"/>
      <c r="B3610" s="394" t="s">
        <v>91</v>
      </c>
      <c r="C3610" s="1020"/>
      <c r="D3610" s="1021"/>
      <c r="E3610" s="1021"/>
      <c r="F3610" s="1021"/>
      <c r="G3610" s="1021"/>
      <c r="H3610" s="1021"/>
      <c r="I3610" s="1021"/>
      <c r="J3610" s="1021"/>
      <c r="K3610" s="1021"/>
      <c r="L3610" s="1021"/>
      <c r="M3610" s="1022"/>
      <c r="N3610" s="1059"/>
    </row>
    <row r="3611" spans="1:14" s="114" customFormat="1" ht="39" customHeight="1">
      <c r="A3611" s="392"/>
      <c r="B3611" s="394" t="s">
        <v>91</v>
      </c>
      <c r="C3611" s="1023" t="s">
        <v>114</v>
      </c>
      <c r="D3611" s="1024"/>
      <c r="E3611" s="1025"/>
      <c r="F3611" s="1029" t="s">
        <v>115</v>
      </c>
      <c r="G3611" s="1029"/>
      <c r="H3611" s="1030" t="s">
        <v>116</v>
      </c>
      <c r="I3611" s="1031"/>
      <c r="J3611" s="397" t="s">
        <v>51</v>
      </c>
      <c r="K3611" s="524" t="s">
        <v>117</v>
      </c>
      <c r="L3611" s="543" t="s">
        <v>49</v>
      </c>
      <c r="M3611" s="1089" t="s">
        <v>53</v>
      </c>
      <c r="N3611" s="1059"/>
    </row>
    <row r="3612" spans="1:14" s="114" customFormat="1" ht="18.75" customHeight="1" thickBot="1">
      <c r="A3612" s="392"/>
      <c r="B3612" s="394" t="s">
        <v>91</v>
      </c>
      <c r="C3612" s="1026"/>
      <c r="D3612" s="1027"/>
      <c r="E3612" s="1028"/>
      <c r="F3612" s="1109">
        <f>IF(OR($I3594="",$I3594="NSO"),"",VLOOKUP($A3589,'Result Entry'!$B$9:$EQ$108,120,0))</f>
        <v>900</v>
      </c>
      <c r="G3612" s="1110"/>
      <c r="H3612" s="1109">
        <f>IF(OR($I3594="",$I3594="NSO"),"",VLOOKUP($A3589,'Result Entry'!$B$9:$EQ$108,121,0))</f>
        <v>0</v>
      </c>
      <c r="I3612" s="1110"/>
      <c r="J3612" s="1111">
        <f>IF(OR($I3594="",$I3594="NSO"),"",VLOOKUP($A3589,'Result Entry'!$B$9:$EQ$108,122,0))</f>
        <v>0</v>
      </c>
      <c r="K3612" s="1112" t="str">
        <f>IF(OR($I3594="",$I3594="NSO"),"",VLOOKUP($A3589,'Result Entry'!$B$9:$EQ$108,123,0))</f>
        <v/>
      </c>
      <c r="L3612" s="1088" t="str">
        <f>IF(OR($I3594="",$I3594="NSO"),"",VLOOKUP($A3589,'Result Entry'!$B$9:$EQ$108,124,0))</f>
        <v/>
      </c>
      <c r="M3612" s="1113" t="str">
        <f>IF(OR($I3594="",$I3594="NSO"),"",VLOOKUP($A3589,'Result Entry'!$B$9:$EQ$108,126,0))</f>
        <v/>
      </c>
      <c r="N3612" s="1059"/>
    </row>
    <row r="3613" spans="1:14" s="114" customFormat="1" ht="18.75" customHeight="1" thickBot="1">
      <c r="A3613" s="392"/>
      <c r="B3613" s="393" t="s">
        <v>91</v>
      </c>
      <c r="C3613" s="1032"/>
      <c r="D3613" s="1033"/>
      <c r="E3613" s="1033"/>
      <c r="F3613" s="1033"/>
      <c r="G3613" s="1033"/>
      <c r="H3613" s="1034"/>
      <c r="I3613" s="1150" t="s">
        <v>71</v>
      </c>
      <c r="J3613" s="1151"/>
      <c r="K3613" s="1152">
        <f>IF(OR($I3594="",$I3594="NSO"),"",VLOOKUP($A3589,'Result Entry'!$B$9:$EQ$108,117,0))</f>
        <v>0</v>
      </c>
      <c r="L3613" s="1153" t="s">
        <v>90</v>
      </c>
      <c r="M3613" s="1154"/>
      <c r="N3613" s="1059"/>
    </row>
    <row r="3614" spans="1:14" s="114" customFormat="1" ht="18.75" customHeight="1" thickBot="1">
      <c r="A3614" s="392"/>
      <c r="B3614" s="393" t="s">
        <v>91</v>
      </c>
      <c r="C3614" s="1035" t="s">
        <v>70</v>
      </c>
      <c r="D3614" s="1036"/>
      <c r="E3614" s="1036"/>
      <c r="F3614" s="1036"/>
      <c r="G3614" s="1036"/>
      <c r="H3614" s="1037"/>
      <c r="I3614" s="1155" t="s">
        <v>72</v>
      </c>
      <c r="J3614" s="1156"/>
      <c r="K3614" s="1157">
        <f>IF(OR($I3594="",$I3594="NSO"),"",VLOOKUP($A3589,'Result Entry'!$B$9:$EQ$108,118,0))</f>
        <v>0</v>
      </c>
      <c r="L3614" s="1158" t="str">
        <f>IF(OR($I3594="",$I3594="NSO"),"",VLOOKUP($A3589,'Result Entry'!$B$9:$EQ$108,119,0))</f>
        <v/>
      </c>
      <c r="M3614" s="1159"/>
      <c r="N3614" s="1059"/>
    </row>
    <row r="3615" spans="1:14" s="114" customFormat="1" ht="18.75" customHeight="1" thickBot="1">
      <c r="A3615" s="392"/>
      <c r="B3615" s="393" t="s">
        <v>91</v>
      </c>
      <c r="C3615" s="981" t="s">
        <v>64</v>
      </c>
      <c r="D3615" s="982"/>
      <c r="E3615" s="983"/>
      <c r="F3615" s="984" t="s">
        <v>67</v>
      </c>
      <c r="G3615" s="985"/>
      <c r="H3615" s="398" t="s">
        <v>57</v>
      </c>
      <c r="I3615" s="986" t="s">
        <v>73</v>
      </c>
      <c r="J3615" s="987"/>
      <c r="K3615" s="988">
        <f>IF(OR($I3594="",$I3594="NSO"),"",VLOOKUP($A3589,'Result Entry'!$B$9:$EQ$108,127,0))</f>
        <v>0</v>
      </c>
      <c r="L3615" s="988"/>
      <c r="M3615" s="989"/>
      <c r="N3615" s="1059"/>
    </row>
    <row r="3616" spans="1:14" s="114" customFormat="1" ht="18.75" customHeight="1">
      <c r="A3616" s="392"/>
      <c r="B3616" s="393" t="s">
        <v>91</v>
      </c>
      <c r="C3616" s="1096" t="str">
        <f>'Result Entry'!$CH$3</f>
        <v>WORK EXP.</v>
      </c>
      <c r="D3616" s="1097"/>
      <c r="E3616" s="1125"/>
      <c r="F3616" s="1115" t="str">
        <f>IF(OR(C3616="",$I3594="NSO"),"",VLOOKUP($A3589,'Result Entry'!$B$9:$EQ$108,134,0))</f>
        <v>0/100</v>
      </c>
      <c r="G3616" s="1125"/>
      <c r="H3616" s="1126" t="str">
        <f>IF(OR(C3616="",$I3594="NSO"),"",VLOOKUP($A3589,'Result Entry'!$B$9:$EQ$108,92,0))</f>
        <v/>
      </c>
      <c r="I3616" s="991" t="s">
        <v>93</v>
      </c>
      <c r="J3616" s="992"/>
      <c r="K3616" s="993">
        <f>'Result Entry'!$U$2</f>
        <v>45070</v>
      </c>
      <c r="L3616" s="994"/>
      <c r="M3616" s="995"/>
      <c r="N3616" s="1059"/>
    </row>
    <row r="3617" spans="1:14" s="114" customFormat="1" ht="18.75" customHeight="1">
      <c r="A3617" s="392"/>
      <c r="B3617" s="393" t="s">
        <v>91</v>
      </c>
      <c r="C3617" s="1096" t="str">
        <f>'Result Entry'!$CP$3</f>
        <v>ART EDU.</v>
      </c>
      <c r="D3617" s="1097"/>
      <c r="E3617" s="1125"/>
      <c r="F3617" s="1115" t="str">
        <f>IF(OR(C3617="",$I3594="NSO"),"",VLOOKUP($A3589,'Result Entry'!$B$9:$EQ$108,138,0))</f>
        <v>0/100</v>
      </c>
      <c r="G3617" s="1125"/>
      <c r="H3617" s="1127" t="str">
        <f>IF(OR(C3617="",$I3594="NSO"),"",VLOOKUP($A3589,'Result Entry'!$B$9:$EQ$108,100,0))</f>
        <v/>
      </c>
      <c r="I3617" s="996"/>
      <c r="J3617" s="997"/>
      <c r="K3617" s="997"/>
      <c r="L3617" s="997"/>
      <c r="M3617" s="998"/>
      <c r="N3617" s="1059"/>
    </row>
    <row r="3618" spans="1:14" s="114" customFormat="1" ht="18.75" customHeight="1">
      <c r="A3618" s="392"/>
      <c r="B3618" s="393"/>
      <c r="C3618" s="1096" t="str">
        <f>'Result Entry'!$CX$3</f>
        <v>H&amp;P. EDU.</v>
      </c>
      <c r="D3618" s="1097"/>
      <c r="E3618" s="1125"/>
      <c r="F3618" s="1115" t="str">
        <f>IF(OR(C3618="",$I3594="NSO"),"",VLOOKUP($A3589,'Result Entry'!$B$9:$EQ$108,142,0))</f>
        <v>0/100</v>
      </c>
      <c r="G3618" s="1125"/>
      <c r="H3618" s="1127" t="str">
        <f>IF(OR(C3618="",$I3594="NSO"),"",VLOOKUP($A3589,'Result Entry'!$B$9:$EQ$108,108,0))</f>
        <v/>
      </c>
      <c r="I3618" s="999"/>
      <c r="J3618" s="1000"/>
      <c r="K3618" s="1000"/>
      <c r="L3618" s="1000"/>
      <c r="M3618" s="1001"/>
      <c r="N3618" s="1059"/>
    </row>
    <row r="3619" spans="1:14" s="114" customFormat="1" ht="23.25" customHeight="1" thickBot="1">
      <c r="A3619" s="392"/>
      <c r="B3619" s="393" t="s">
        <v>91</v>
      </c>
      <c r="C3619" s="1128">
        <f>'Result Entry'!$DF$3</f>
        <v>0</v>
      </c>
      <c r="D3619" s="1129"/>
      <c r="E3619" s="1130"/>
      <c r="F3619" s="1115" t="str">
        <f>IF(OR(C3619="",$I3594="NSO"),"",VLOOKUP($A3589,'Result Entry'!$B$9:$EQ$108,146,0))</f>
        <v>0/0</v>
      </c>
      <c r="G3619" s="1125"/>
      <c r="H3619" s="1131" t="str">
        <f>IF(OR(C3619="",$I3594="NSO"),"",VLOOKUP($A3589,'Result Entry'!$B$9:$EQ$108,116,0))</f>
        <v/>
      </c>
      <c r="I3619" s="1135" t="s">
        <v>86</v>
      </c>
      <c r="J3619" s="1136"/>
      <c r="K3619" s="1137"/>
      <c r="L3619" s="1138"/>
      <c r="M3619" s="1139"/>
      <c r="N3619" s="1059"/>
    </row>
    <row r="3620" spans="1:14" s="114" customFormat="1" ht="23.25" customHeight="1">
      <c r="A3620" s="392"/>
      <c r="B3620" s="393" t="s">
        <v>91</v>
      </c>
      <c r="C3620" s="1005" t="s">
        <v>74</v>
      </c>
      <c r="D3620" s="1006"/>
      <c r="E3620" s="1006"/>
      <c r="F3620" s="1006"/>
      <c r="G3620" s="1006"/>
      <c r="H3620" s="1007"/>
      <c r="I3620" s="1143" t="s">
        <v>184</v>
      </c>
      <c r="J3620" s="1144"/>
      <c r="K3620" s="1140"/>
      <c r="L3620" s="1141"/>
      <c r="M3620" s="1142"/>
      <c r="N3620" s="1059"/>
    </row>
    <row r="3621" spans="1:14" s="114" customFormat="1" ht="23.25" customHeight="1">
      <c r="A3621" s="392"/>
      <c r="B3621" s="393" t="s">
        <v>91</v>
      </c>
      <c r="C3621" s="399" t="s">
        <v>37</v>
      </c>
      <c r="D3621" s="1008" t="s">
        <v>80</v>
      </c>
      <c r="E3621" s="1009"/>
      <c r="F3621" s="1008" t="s">
        <v>81</v>
      </c>
      <c r="G3621" s="1010"/>
      <c r="H3621" s="1011"/>
      <c r="I3621" s="1145" t="s">
        <v>185</v>
      </c>
      <c r="J3621" s="1146"/>
      <c r="K3621" s="1002"/>
      <c r="L3621" s="1003"/>
      <c r="M3621" s="1004"/>
      <c r="N3621" s="1059"/>
    </row>
    <row r="3622" spans="1:14" s="114" customFormat="1" ht="18.75" customHeight="1">
      <c r="A3622" s="392"/>
      <c r="B3622" s="393" t="s">
        <v>91</v>
      </c>
      <c r="C3622" s="1114" t="s">
        <v>75</v>
      </c>
      <c r="D3622" s="1115" t="s">
        <v>164</v>
      </c>
      <c r="E3622" s="1116"/>
      <c r="F3622" s="1115" t="s">
        <v>82</v>
      </c>
      <c r="G3622" s="1117"/>
      <c r="H3622" s="1118"/>
      <c r="I3622" s="971" t="s">
        <v>87</v>
      </c>
      <c r="J3622" s="972"/>
      <c r="K3622" s="972"/>
      <c r="L3622" s="972"/>
      <c r="M3622" s="973"/>
      <c r="N3622" s="1059"/>
    </row>
    <row r="3623" spans="1:14" s="114" customFormat="1" ht="18.75" customHeight="1">
      <c r="A3623" s="392"/>
      <c r="B3623" s="393" t="s">
        <v>91</v>
      </c>
      <c r="C3623" s="1119" t="s">
        <v>76</v>
      </c>
      <c r="D3623" s="1115" t="s">
        <v>165</v>
      </c>
      <c r="E3623" s="1116"/>
      <c r="F3623" s="1115" t="s">
        <v>83</v>
      </c>
      <c r="G3623" s="1117"/>
      <c r="H3623" s="1118"/>
      <c r="I3623" s="974"/>
      <c r="J3623" s="975"/>
      <c r="K3623" s="975"/>
      <c r="L3623" s="975"/>
      <c r="M3623" s="976"/>
      <c r="N3623" s="1059"/>
    </row>
    <row r="3624" spans="1:14" s="114" customFormat="1" ht="18.75" customHeight="1">
      <c r="A3624" s="392"/>
      <c r="B3624" s="393" t="s">
        <v>91</v>
      </c>
      <c r="C3624" s="1119" t="s">
        <v>78</v>
      </c>
      <c r="D3624" s="1115" t="s">
        <v>166</v>
      </c>
      <c r="E3624" s="1116"/>
      <c r="F3624" s="1115" t="s">
        <v>84</v>
      </c>
      <c r="G3624" s="1117"/>
      <c r="H3624" s="1118"/>
      <c r="I3624" s="974"/>
      <c r="J3624" s="975"/>
      <c r="K3624" s="975"/>
      <c r="L3624" s="975"/>
      <c r="M3624" s="976"/>
      <c r="N3624" s="1059"/>
    </row>
    <row r="3625" spans="1:14" s="114" customFormat="1" ht="18.75" customHeight="1">
      <c r="A3625" s="392"/>
      <c r="B3625" s="393" t="s">
        <v>91</v>
      </c>
      <c r="C3625" s="1119" t="s">
        <v>77</v>
      </c>
      <c r="D3625" s="1115" t="s">
        <v>167</v>
      </c>
      <c r="E3625" s="1116"/>
      <c r="F3625" s="1115" t="s">
        <v>169</v>
      </c>
      <c r="G3625" s="1117"/>
      <c r="H3625" s="1118"/>
      <c r="I3625" s="977"/>
      <c r="J3625" s="978"/>
      <c r="K3625" s="978"/>
      <c r="L3625" s="978"/>
      <c r="M3625" s="979"/>
      <c r="N3625" s="1059"/>
    </row>
    <row r="3626" spans="1:14" s="114" customFormat="1" ht="18.75" customHeight="1" thickBot="1">
      <c r="A3626" s="392"/>
      <c r="B3626" s="400" t="s">
        <v>91</v>
      </c>
      <c r="C3626" s="1120" t="s">
        <v>79</v>
      </c>
      <c r="D3626" s="1121" t="s">
        <v>168</v>
      </c>
      <c r="E3626" s="1122"/>
      <c r="F3626" s="1121" t="s">
        <v>85</v>
      </c>
      <c r="G3626" s="1123"/>
      <c r="H3626" s="1124"/>
      <c r="I3626" s="1132" t="s">
        <v>118</v>
      </c>
      <c r="J3626" s="1133"/>
      <c r="K3626" s="1133"/>
      <c r="L3626" s="1133"/>
      <c r="M3626" s="1134"/>
      <c r="N3626" s="1059"/>
    </row>
    <row r="3627" spans="1:14" s="114" customFormat="1" ht="11.25" customHeight="1" thickBot="1">
      <c r="A3627" s="980"/>
      <c r="B3627" s="980"/>
      <c r="C3627" s="980"/>
      <c r="D3627" s="980"/>
      <c r="E3627" s="980"/>
      <c r="F3627" s="980"/>
      <c r="G3627" s="980"/>
      <c r="H3627" s="980"/>
      <c r="I3627" s="980"/>
      <c r="J3627" s="980"/>
      <c r="K3627" s="980"/>
      <c r="L3627" s="980"/>
      <c r="M3627" s="980"/>
      <c r="N3627" s="1059"/>
    </row>
    <row r="3628" spans="1:14" s="391" customFormat="1" ht="25.5" customHeight="1" thickBot="1">
      <c r="A3628" s="403">
        <f>A3589+1</f>
        <v>94</v>
      </c>
      <c r="B3628" s="1056" t="str">
        <f>B3589</f>
        <v>Department Of Sanskrit Education, Rajasthan</v>
      </c>
      <c r="C3628" s="1057"/>
      <c r="D3628" s="1057"/>
      <c r="E3628" s="1057"/>
      <c r="F3628" s="1057"/>
      <c r="G3628" s="1057"/>
      <c r="H3628" s="1057"/>
      <c r="I3628" s="1057"/>
      <c r="J3628" s="1057"/>
      <c r="K3628" s="1057"/>
      <c r="L3628" s="1057"/>
      <c r="M3628" s="1058"/>
      <c r="N3628" s="1059"/>
    </row>
    <row r="3629" spans="1:14" ht="60" customHeight="1">
      <c r="A3629" s="15"/>
      <c r="B3629" s="1060">
        <f>IF(I3633&gt;0,CONCATENATE(C3633,I3633),0)</f>
        <v>0</v>
      </c>
      <c r="C3629" s="1062"/>
      <c r="D3629" s="1064" t="str">
        <f>Master!$E$8</f>
        <v>Govt.Sr.Sec.Sch. Raimalwada</v>
      </c>
      <c r="E3629" s="1065"/>
      <c r="F3629" s="1065"/>
      <c r="G3629" s="1065"/>
      <c r="H3629" s="1065"/>
      <c r="I3629" s="1065"/>
      <c r="J3629" s="1065"/>
      <c r="K3629" s="1065"/>
      <c r="L3629" s="1065"/>
      <c r="M3629" s="1066"/>
      <c r="N3629" s="1059"/>
    </row>
    <row r="3630" spans="1:14" ht="35.25" customHeight="1" thickBot="1">
      <c r="A3630" s="15"/>
      <c r="B3630" s="1061"/>
      <c r="C3630" s="1063"/>
      <c r="D3630" s="1067" t="str">
        <f>Master!$E$11</f>
        <v>P.S.-Bapini (Jodhpur)</v>
      </c>
      <c r="E3630" s="1067"/>
      <c r="F3630" s="1067"/>
      <c r="G3630" s="1067"/>
      <c r="H3630" s="1067"/>
      <c r="I3630" s="1067"/>
      <c r="J3630" s="1067"/>
      <c r="K3630" s="1067"/>
      <c r="L3630" s="1067"/>
      <c r="M3630" s="1068"/>
      <c r="N3630" s="1059"/>
    </row>
    <row r="3631" spans="1:14" ht="31.5" customHeight="1">
      <c r="A3631" s="15"/>
      <c r="B3631" s="402"/>
      <c r="C3631" s="1069" t="s">
        <v>60</v>
      </c>
      <c r="D3631" s="1070"/>
      <c r="E3631" s="1070"/>
      <c r="F3631" s="1070"/>
      <c r="G3631" s="1070"/>
      <c r="H3631" s="1070"/>
      <c r="I3631" s="1071"/>
      <c r="J3631" s="1072" t="s">
        <v>88</v>
      </c>
      <c r="K3631" s="1072"/>
      <c r="L3631" s="1073">
        <f>Master!$E$14</f>
        <v>810000000</v>
      </c>
      <c r="M3631" s="1074"/>
      <c r="N3631" s="1059"/>
    </row>
    <row r="3632" spans="1:14" ht="18" customHeight="1" thickBot="1">
      <c r="A3632" s="15"/>
      <c r="B3632" s="188"/>
      <c r="C3632" s="1069"/>
      <c r="D3632" s="1070"/>
      <c r="E3632" s="1070"/>
      <c r="F3632" s="1070"/>
      <c r="G3632" s="1070"/>
      <c r="H3632" s="1070"/>
      <c r="I3632" s="1071"/>
      <c r="J3632" s="1075" t="s">
        <v>61</v>
      </c>
      <c r="K3632" s="1076"/>
      <c r="L3632" s="1079" t="str">
        <f>Master!$E$6</f>
        <v>2022-23</v>
      </c>
      <c r="M3632" s="1080"/>
      <c r="N3632" s="1059"/>
    </row>
    <row r="3633" spans="1:14" ht="20.25" customHeight="1" thickBot="1">
      <c r="A3633" s="15"/>
      <c r="B3633" s="188"/>
      <c r="C3633" s="1160" t="s">
        <v>119</v>
      </c>
      <c r="D3633" s="1161"/>
      <c r="E3633" s="1161"/>
      <c r="F3633" s="1161"/>
      <c r="G3633" s="1161"/>
      <c r="H3633" s="1161"/>
      <c r="I3633" s="1162">
        <f>VLOOKUP($A3628,'Result Entry'!$B$9:$F$108,5,0)</f>
        <v>0</v>
      </c>
      <c r="J3633" s="1077"/>
      <c r="K3633" s="1078"/>
      <c r="L3633" s="1081"/>
      <c r="M3633" s="1082"/>
      <c r="N3633" s="1059"/>
    </row>
    <row r="3634" spans="1:14" s="114" customFormat="1" ht="19.5" customHeight="1">
      <c r="A3634" s="392"/>
      <c r="B3634" s="393" t="s">
        <v>91</v>
      </c>
      <c r="C3634" s="1090" t="s">
        <v>21</v>
      </c>
      <c r="D3634" s="1091"/>
      <c r="E3634" s="1091"/>
      <c r="F3634" s="1092"/>
      <c r="G3634" s="1093" t="s">
        <v>1</v>
      </c>
      <c r="H3634" s="1094">
        <f>VLOOKUP($A3628,'Result Entry'!$B$9:$EQ$108,3,0)</f>
        <v>0</v>
      </c>
      <c r="I3634" s="1094"/>
      <c r="J3634" s="1094"/>
      <c r="K3634" s="1094"/>
      <c r="L3634" s="1094"/>
      <c r="M3634" s="1095"/>
      <c r="N3634" s="1059"/>
    </row>
    <row r="3635" spans="1:14" s="114" customFormat="1" ht="19.5" customHeight="1">
      <c r="A3635" s="392"/>
      <c r="B3635" s="393" t="s">
        <v>91</v>
      </c>
      <c r="C3635" s="1096" t="s">
        <v>23</v>
      </c>
      <c r="D3635" s="1097"/>
      <c r="E3635" s="1097"/>
      <c r="F3635" s="1098"/>
      <c r="G3635" s="1099" t="s">
        <v>1</v>
      </c>
      <c r="H3635" s="1100">
        <f>VLOOKUP($A3628,'Result Entry'!$B$9:$EQ$108,6,0)</f>
        <v>0</v>
      </c>
      <c r="I3635" s="1100"/>
      <c r="J3635" s="1100"/>
      <c r="K3635" s="1100"/>
      <c r="L3635" s="1100"/>
      <c r="M3635" s="1101"/>
      <c r="N3635" s="1059"/>
    </row>
    <row r="3636" spans="1:14" s="114" customFormat="1" ht="19.5" customHeight="1">
      <c r="A3636" s="392"/>
      <c r="B3636" s="393" t="s">
        <v>91</v>
      </c>
      <c r="C3636" s="1096" t="s">
        <v>24</v>
      </c>
      <c r="D3636" s="1097"/>
      <c r="E3636" s="1097"/>
      <c r="F3636" s="1098"/>
      <c r="G3636" s="1099" t="s">
        <v>1</v>
      </c>
      <c r="H3636" s="1100">
        <f>VLOOKUP($A3628,'Result Entry'!$B$9:$EQ$108,7,0)</f>
        <v>0</v>
      </c>
      <c r="I3636" s="1100"/>
      <c r="J3636" s="1100"/>
      <c r="K3636" s="1100"/>
      <c r="L3636" s="1100"/>
      <c r="M3636" s="1101"/>
      <c r="N3636" s="1059"/>
    </row>
    <row r="3637" spans="1:14" s="114" customFormat="1" ht="19.5" customHeight="1">
      <c r="A3637" s="392"/>
      <c r="B3637" s="393" t="s">
        <v>91</v>
      </c>
      <c r="C3637" s="1096" t="s">
        <v>62</v>
      </c>
      <c r="D3637" s="1097"/>
      <c r="E3637" s="1097"/>
      <c r="F3637" s="1098"/>
      <c r="G3637" s="1099" t="s">
        <v>1</v>
      </c>
      <c r="H3637" s="1100">
        <f>VLOOKUP($A3628,'Result Entry'!$B$9:$EQ$108,8,0)</f>
        <v>0</v>
      </c>
      <c r="I3637" s="1100"/>
      <c r="J3637" s="1100"/>
      <c r="K3637" s="1100"/>
      <c r="L3637" s="1100"/>
      <c r="M3637" s="1101"/>
      <c r="N3637" s="1059"/>
    </row>
    <row r="3638" spans="1:14" s="114" customFormat="1" ht="19.5" customHeight="1">
      <c r="A3638" s="392"/>
      <c r="B3638" s="393" t="s">
        <v>91</v>
      </c>
      <c r="C3638" s="1096" t="s">
        <v>63</v>
      </c>
      <c r="D3638" s="1097"/>
      <c r="E3638" s="1097"/>
      <c r="F3638" s="1098"/>
      <c r="G3638" s="1099" t="s">
        <v>1</v>
      </c>
      <c r="H3638" s="1102" t="str">
        <f>CONCATENATE('Result Entry'!$F$4,'Result Entry'!$I$4)</f>
        <v>2(A)</v>
      </c>
      <c r="I3638" s="1100"/>
      <c r="J3638" s="1100"/>
      <c r="K3638" s="1100"/>
      <c r="L3638" s="1100"/>
      <c r="M3638" s="1101"/>
      <c r="N3638" s="1059"/>
    </row>
    <row r="3639" spans="1:14" s="114" customFormat="1" ht="19.5" customHeight="1" thickBot="1">
      <c r="A3639" s="392"/>
      <c r="B3639" s="393" t="s">
        <v>91</v>
      </c>
      <c r="C3639" s="1103" t="s">
        <v>26</v>
      </c>
      <c r="D3639" s="1104"/>
      <c r="E3639" s="1104"/>
      <c r="F3639" s="1105"/>
      <c r="G3639" s="1106" t="s">
        <v>1</v>
      </c>
      <c r="H3639" s="1107">
        <f>VLOOKUP($A3628,'Result Entry'!$B$9:$EQ$108,9,0)</f>
        <v>0</v>
      </c>
      <c r="I3639" s="1107"/>
      <c r="J3639" s="1107"/>
      <c r="K3639" s="1107"/>
      <c r="L3639" s="1107"/>
      <c r="M3639" s="1108"/>
      <c r="N3639" s="1059"/>
    </row>
    <row r="3640" spans="1:14" s="114" customFormat="1" ht="37.5" customHeight="1">
      <c r="A3640" s="392"/>
      <c r="B3640" s="394" t="s">
        <v>91</v>
      </c>
      <c r="C3640" s="1005" t="s">
        <v>64</v>
      </c>
      <c r="D3640" s="1038"/>
      <c r="E3640" s="498" t="str">
        <f>'Result Entry'!$K$6</f>
        <v>First Test</v>
      </c>
      <c r="F3640" s="499" t="str">
        <f>'Result Entry'!$L$6</f>
        <v>Second Test</v>
      </c>
      <c r="G3640" s="499" t="str">
        <f>'Result Entry'!$M$6</f>
        <v>Third Test</v>
      </c>
      <c r="H3640" s="1083" t="s">
        <v>65</v>
      </c>
      <c r="I3640" s="1085" t="s">
        <v>183</v>
      </c>
      <c r="J3640" s="493" t="s">
        <v>32</v>
      </c>
      <c r="K3640" s="1039" t="s">
        <v>112</v>
      </c>
      <c r="L3640" s="1040"/>
      <c r="M3640" s="1084" t="s">
        <v>113</v>
      </c>
      <c r="N3640" s="1059"/>
    </row>
    <row r="3641" spans="1:14" s="114" customFormat="1" ht="22.5" customHeight="1" thickBot="1">
      <c r="A3641" s="392"/>
      <c r="B3641" s="394" t="s">
        <v>91</v>
      </c>
      <c r="C3641" s="1041" t="s">
        <v>66</v>
      </c>
      <c r="D3641" s="1042"/>
      <c r="E3641" s="504">
        <f>'Result Entry'!$K$7</f>
        <v>10</v>
      </c>
      <c r="F3641" s="505">
        <f>'Result Entry'!$L$7</f>
        <v>10</v>
      </c>
      <c r="G3641" s="545">
        <f>'Result Entry'!$M$7</f>
        <v>10</v>
      </c>
      <c r="H3641" s="506">
        <f>'Result Entry'!$R$7</f>
        <v>70</v>
      </c>
      <c r="I3641" s="507">
        <f>SUM(E3641:H3641)</f>
        <v>100</v>
      </c>
      <c r="J3641" s="508">
        <f>'Result Entry'!$V$7</f>
        <v>100</v>
      </c>
      <c r="K3641" s="1043">
        <f>I3641+J3641</f>
        <v>200</v>
      </c>
      <c r="L3641" s="1044"/>
      <c r="M3641" s="1086" t="s">
        <v>36</v>
      </c>
      <c r="N3641" s="1059"/>
    </row>
    <row r="3642" spans="1:14" s="114" customFormat="1" ht="22.5" customHeight="1">
      <c r="A3642" s="392"/>
      <c r="B3642" s="394" t="s">
        <v>91</v>
      </c>
      <c r="C3642" s="1045" t="str">
        <f>'Result Entry'!$K$3</f>
        <v>Hindi</v>
      </c>
      <c r="D3642" s="1046"/>
      <c r="E3642" s="500">
        <f>IF(OR(C3642="",$I3633="NSO"),"",VLOOKUP($A3628,'Result Entry'!$B$9:$EQ$108,10,0))</f>
        <v>0</v>
      </c>
      <c r="F3642" s="501">
        <f>IF(OR(C3642="",$I3633="NSO"),"",VLOOKUP($A3628,'Result Entry'!$B$9:$EQ$108,11,0))</f>
        <v>0</v>
      </c>
      <c r="G3642" s="544">
        <f>IF(OR(C3642="",$I3633="NSO"),"",VLOOKUP($A3628,'Result Entry'!$B$9:$EQ$108,12,0))</f>
        <v>0</v>
      </c>
      <c r="H3642" s="494">
        <f>IF(OR(C3642="",$I3633="NSO"),"",VLOOKUP($A3628,'Result Entry'!$B$9:$EQ$108,17,0))</f>
        <v>0</v>
      </c>
      <c r="I3642" s="395">
        <f t="shared" ref="I3642:I3646" si="279">SUM(E3642:H3642)</f>
        <v>0</v>
      </c>
      <c r="J3642" s="495">
        <f>IF(OR(C3642="",$I3633="NSO"),"",VLOOKUP($A3628,'Result Entry'!$B$9:$EQ$108,21,0))</f>
        <v>0</v>
      </c>
      <c r="K3642" s="1047">
        <f>SUM(I3642,J3642)</f>
        <v>0</v>
      </c>
      <c r="L3642" s="1048"/>
      <c r="M3642" s="396" t="str">
        <f>IF(OR(C3642="",$I3633="NSO"),"",VLOOKUP($A3628,'Result Entry'!$B$9:$EQ$108,24,0))</f>
        <v/>
      </c>
      <c r="N3642" s="1059"/>
    </row>
    <row r="3643" spans="1:14" s="114" customFormat="1" ht="22.5" customHeight="1">
      <c r="A3643" s="392"/>
      <c r="B3643" s="394" t="s">
        <v>91</v>
      </c>
      <c r="C3643" s="990" t="str">
        <f>'Result Entry'!$Z$3</f>
        <v>Mathematics</v>
      </c>
      <c r="D3643" s="1049"/>
      <c r="E3643" s="502">
        <f>IF(OR(C3643="",$I3633="NSO"),"",VLOOKUP($A3628,'Result Entry'!$B$9:$EQ$108,25,0))</f>
        <v>0</v>
      </c>
      <c r="F3643" s="503">
        <f>IF(OR(C3643="",$I3633="NSO"),"",VLOOKUP($A3628,'Result Entry'!$B$9:$EQ$108,26,0))</f>
        <v>0</v>
      </c>
      <c r="G3643" s="542">
        <f>IF(OR(C3643="",$I3633="NSO"),"",VLOOKUP($A3628,'Result Entry'!$B$9:$EQ$108,27,0))</f>
        <v>0</v>
      </c>
      <c r="H3643" s="494">
        <f>IF(OR(C3643="",$I3633="NSO"),"",VLOOKUP($A3628,'Result Entry'!$B$9:$EQ$108,32,0))</f>
        <v>0</v>
      </c>
      <c r="I3643" s="395">
        <f t="shared" si="279"/>
        <v>0</v>
      </c>
      <c r="J3643" s="495">
        <f>IF(OR(C3643="",$I3633="NSO"),"",VLOOKUP($A3628,'Result Entry'!$B$9:$EQ$108,36,0))</f>
        <v>0</v>
      </c>
      <c r="K3643" s="1050">
        <f t="shared" ref="K3643:K3648" si="280">SUM(I3643,J3643)</f>
        <v>0</v>
      </c>
      <c r="L3643" s="1051"/>
      <c r="M3643" s="396" t="str">
        <f>IF(OR(C3643="",$I3633="NSO"),"",VLOOKUP($A3628,'Result Entry'!$B$9:$EQ$108,39,0))</f>
        <v/>
      </c>
      <c r="N3643" s="1059"/>
    </row>
    <row r="3644" spans="1:14" s="114" customFormat="1" ht="22.5" customHeight="1" thickBot="1">
      <c r="A3644" s="392"/>
      <c r="B3644" s="394" t="s">
        <v>91</v>
      </c>
      <c r="C3644" s="1052" t="str">
        <f>'Result Entry'!$BD$3</f>
        <v>Env. Study</v>
      </c>
      <c r="D3644" s="1053"/>
      <c r="E3644" s="509">
        <f>IF(OR(C3644="",$I3633="NSO"),"",VLOOKUP($A3628,'Result Entry'!$B$9:$EQ$108,55,0))</f>
        <v>0</v>
      </c>
      <c r="F3644" s="510">
        <f>IF(OR(C3644="",$I3633="NSO"),"",VLOOKUP($A3628,'Result Entry'!$B$9:$EQ$108,56,0))</f>
        <v>0</v>
      </c>
      <c r="G3644" s="511">
        <f>IF(OR(C3644="",$I3633="NSO"),"",VLOOKUP($A3628,'Result Entry'!$B$9:$EQ$108,57,0))</f>
        <v>0</v>
      </c>
      <c r="H3644" s="512">
        <f>IF(OR(C3642="",$I3633="NSO"),"",VLOOKUP($A3628,'Result Entry'!$B$9:$EQ$108,62,0))</f>
        <v>0</v>
      </c>
      <c r="I3644" s="513">
        <f t="shared" si="279"/>
        <v>0</v>
      </c>
      <c r="J3644" s="514">
        <f>IF(OR(C3643="",$I3633="NSO"),"",VLOOKUP($A3628,'Result Entry'!$B$9:$EQ$108,66,0))</f>
        <v>0</v>
      </c>
      <c r="K3644" s="1054">
        <f t="shared" si="280"/>
        <v>0</v>
      </c>
      <c r="L3644" s="1055"/>
      <c r="M3644" s="515" t="str">
        <f>IF(OR(C3643="",$I3633="NSO"),"",VLOOKUP($A3628,'Result Entry'!$B$9:$EQ$108,69,0))</f>
        <v/>
      </c>
      <c r="N3644" s="1059"/>
    </row>
    <row r="3645" spans="1:14" s="114" customFormat="1" ht="22.5" customHeight="1">
      <c r="A3645" s="392"/>
      <c r="B3645" s="394" t="s">
        <v>91</v>
      </c>
      <c r="C3645" s="1016" t="s">
        <v>66</v>
      </c>
      <c r="D3645" s="1017"/>
      <c r="E3645" s="519">
        <f>'Result Entry'!$AO$7</f>
        <v>5</v>
      </c>
      <c r="F3645" s="520">
        <f>'Result Entry'!$AP$7</f>
        <v>5</v>
      </c>
      <c r="G3645" s="541">
        <f>'Result Entry'!$AQ$7</f>
        <v>5</v>
      </c>
      <c r="H3645" s="521">
        <f>'Result Entry'!$AV$7</f>
        <v>35</v>
      </c>
      <c r="I3645" s="522">
        <f t="shared" si="279"/>
        <v>50</v>
      </c>
      <c r="J3645" s="523">
        <f>'Result Entry'!$AZ$7</f>
        <v>50</v>
      </c>
      <c r="K3645" s="1018">
        <f t="shared" si="280"/>
        <v>100</v>
      </c>
      <c r="L3645" s="1019"/>
      <c r="M3645" s="1087" t="s">
        <v>36</v>
      </c>
      <c r="N3645" s="1059"/>
    </row>
    <row r="3646" spans="1:14" s="114" customFormat="1" ht="22.5" customHeight="1" thickBot="1">
      <c r="A3646" s="392"/>
      <c r="B3646" s="394" t="s">
        <v>91</v>
      </c>
      <c r="C3646" s="1012" t="str">
        <f>'Result Entry'!$AO$3</f>
        <v>English</v>
      </c>
      <c r="D3646" s="1013"/>
      <c r="E3646" s="517">
        <f>IF(OR(C3646="",$I3633="NSO"),"",VLOOKUP($A3628,'Result Entry'!$B$9:$EQ$108,40,0))</f>
        <v>0</v>
      </c>
      <c r="F3646" s="518">
        <f>IF(OR(C3646="",$I3633="NSO"),"",VLOOKUP($A3628,'Result Entry'!$B$9:$EQ$108,41,0))</f>
        <v>0</v>
      </c>
      <c r="G3646" s="546">
        <f>IF(OR(C3646="",$I3633="NSO"),"",VLOOKUP($A3628,'Result Entry'!$B$9:$EQ$108,42,0))</f>
        <v>0</v>
      </c>
      <c r="H3646" s="401">
        <f>IF(OR(C3646="",$I3633="NSO"),"",VLOOKUP($A3628,'Result Entry'!$B$9:$EQ$108,47,0))</f>
        <v>0</v>
      </c>
      <c r="I3646" s="496">
        <f t="shared" si="279"/>
        <v>0</v>
      </c>
      <c r="J3646" s="497">
        <f>IF(OR(C3646="",$I3633="NSO"),"",VLOOKUP($A3628,'Result Entry'!$B$9:$EQ$108,51,0))</f>
        <v>0</v>
      </c>
      <c r="K3646" s="1014">
        <f t="shared" si="280"/>
        <v>0</v>
      </c>
      <c r="L3646" s="1015"/>
      <c r="M3646" s="516" t="str">
        <f>IF(OR(C3646="",$I3633="NSO"),"",VLOOKUP($A3628,'Result Entry'!$B$9:$EQ$108,54,0))</f>
        <v/>
      </c>
      <c r="N3646" s="1059"/>
    </row>
    <row r="3647" spans="1:14" s="114" customFormat="1" ht="22.5" customHeight="1">
      <c r="A3647" s="392"/>
      <c r="B3647" s="394" t="s">
        <v>91</v>
      </c>
      <c r="C3647" s="1016" t="s">
        <v>66</v>
      </c>
      <c r="D3647" s="1017"/>
      <c r="E3647" s="519">
        <f>'Result Entry'!$BS$7</f>
        <v>10</v>
      </c>
      <c r="F3647" s="520">
        <f>'Result Entry'!$BT$7</f>
        <v>10</v>
      </c>
      <c r="G3647" s="541">
        <f>'Result Entry'!$BU$7</f>
        <v>10</v>
      </c>
      <c r="H3647" s="521">
        <f>'Result Entry'!$BZ$7</f>
        <v>70</v>
      </c>
      <c r="I3647" s="522">
        <f>SUM(E3647:H3647)</f>
        <v>100</v>
      </c>
      <c r="J3647" s="523">
        <f>'Result Entry'!$CD$7</f>
        <v>100</v>
      </c>
      <c r="K3647" s="1018">
        <f t="shared" si="280"/>
        <v>200</v>
      </c>
      <c r="L3647" s="1019"/>
      <c r="M3647" s="1087" t="s">
        <v>36</v>
      </c>
      <c r="N3647" s="1059"/>
    </row>
    <row r="3648" spans="1:14" s="114" customFormat="1" ht="22.5" customHeight="1" thickBot="1">
      <c r="A3648" s="392"/>
      <c r="B3648" s="394" t="s">
        <v>91</v>
      </c>
      <c r="C3648" s="1012" t="str">
        <f>'Result Entry'!$BS$3</f>
        <v>Sanskrit/Urdu</v>
      </c>
      <c r="D3648" s="1013"/>
      <c r="E3648" s="517">
        <f>IF(OR(C3648="",$I3633="NSO"),"",VLOOKUP($A3628,'Result Entry'!$B$9:$EQ$108,70,0))</f>
        <v>0</v>
      </c>
      <c r="F3648" s="518">
        <f>IF(OR(C3648="",$I3633="NSO"),"",VLOOKUP($A3628,'Result Entry'!$B$9:$EQ$108,71,0))</f>
        <v>0</v>
      </c>
      <c r="G3648" s="546">
        <f>IF(OR(C3648="",$I3633="NSO"),"",VLOOKUP($A3628,'Result Entry'!$B$9:$EQ$108,72,0))</f>
        <v>0</v>
      </c>
      <c r="H3648" s="401">
        <f>IF(OR(C3648="",$I3633="NSO"),"",VLOOKUP($A3628,'Result Entry'!$B$9:$EQ$108,77,0))</f>
        <v>0</v>
      </c>
      <c r="I3648" s="496">
        <f t="shared" ref="I3648" si="281">SUM(E3648:H3648)</f>
        <v>0</v>
      </c>
      <c r="J3648" s="497">
        <f>IF(OR(C3648="",$I3633="NSO"),"",VLOOKUP($A3628,'Result Entry'!$B$9:$EQ$108,81,0))</f>
        <v>0</v>
      </c>
      <c r="K3648" s="1014">
        <f t="shared" si="280"/>
        <v>0</v>
      </c>
      <c r="L3648" s="1015"/>
      <c r="M3648" s="516" t="str">
        <f>IF(OR(C3648="",$I3633="NSO"),"",VLOOKUP($A3628,'Result Entry'!$B$9:$EQ$108,84,0))</f>
        <v/>
      </c>
      <c r="N3648" s="1059"/>
    </row>
    <row r="3649" spans="1:14" s="114" customFormat="1" ht="14.25" customHeight="1" thickBot="1">
      <c r="A3649" s="392"/>
      <c r="B3649" s="394" t="s">
        <v>91</v>
      </c>
      <c r="C3649" s="1020"/>
      <c r="D3649" s="1021"/>
      <c r="E3649" s="1021"/>
      <c r="F3649" s="1021"/>
      <c r="G3649" s="1021"/>
      <c r="H3649" s="1021"/>
      <c r="I3649" s="1021"/>
      <c r="J3649" s="1021"/>
      <c r="K3649" s="1021"/>
      <c r="L3649" s="1021"/>
      <c r="M3649" s="1022"/>
      <c r="N3649" s="1059"/>
    </row>
    <row r="3650" spans="1:14" s="114" customFormat="1" ht="39" customHeight="1">
      <c r="A3650" s="392"/>
      <c r="B3650" s="394" t="s">
        <v>91</v>
      </c>
      <c r="C3650" s="1023" t="s">
        <v>114</v>
      </c>
      <c r="D3650" s="1024"/>
      <c r="E3650" s="1025"/>
      <c r="F3650" s="1029" t="s">
        <v>115</v>
      </c>
      <c r="G3650" s="1029"/>
      <c r="H3650" s="1030" t="s">
        <v>116</v>
      </c>
      <c r="I3650" s="1031"/>
      <c r="J3650" s="397" t="s">
        <v>51</v>
      </c>
      <c r="K3650" s="524" t="s">
        <v>117</v>
      </c>
      <c r="L3650" s="543" t="s">
        <v>49</v>
      </c>
      <c r="M3650" s="1089" t="s">
        <v>53</v>
      </c>
      <c r="N3650" s="1059"/>
    </row>
    <row r="3651" spans="1:14" s="114" customFormat="1" ht="18.75" customHeight="1" thickBot="1">
      <c r="A3651" s="392"/>
      <c r="B3651" s="394" t="s">
        <v>91</v>
      </c>
      <c r="C3651" s="1026"/>
      <c r="D3651" s="1027"/>
      <c r="E3651" s="1028"/>
      <c r="F3651" s="1109">
        <f>IF(OR($I3633="",$I3633="NSO"),"",VLOOKUP($A3628,'Result Entry'!$B$9:$EQ$108,120,0))</f>
        <v>900</v>
      </c>
      <c r="G3651" s="1110"/>
      <c r="H3651" s="1109">
        <f>IF(OR($I3633="",$I3633="NSO"),"",VLOOKUP($A3628,'Result Entry'!$B$9:$EQ$108,121,0))</f>
        <v>0</v>
      </c>
      <c r="I3651" s="1110"/>
      <c r="J3651" s="1111">
        <f>IF(OR($I3633="",$I3633="NSO"),"",VLOOKUP($A3628,'Result Entry'!$B$9:$EQ$108,122,0))</f>
        <v>0</v>
      </c>
      <c r="K3651" s="1112" t="str">
        <f>IF(OR($I3633="",$I3633="NSO"),"",VLOOKUP($A3628,'Result Entry'!$B$9:$EQ$108,123,0))</f>
        <v/>
      </c>
      <c r="L3651" s="1088" t="str">
        <f>IF(OR($I3633="",$I3633="NSO"),"",VLOOKUP($A3628,'Result Entry'!$B$9:$EQ$108,124,0))</f>
        <v/>
      </c>
      <c r="M3651" s="1113" t="str">
        <f>IF(OR($I3633="",$I3633="NSO"),"",VLOOKUP($A3628,'Result Entry'!$B$9:$EQ$108,126,0))</f>
        <v/>
      </c>
      <c r="N3651" s="1059"/>
    </row>
    <row r="3652" spans="1:14" s="114" customFormat="1" ht="18.75" customHeight="1" thickBot="1">
      <c r="A3652" s="392"/>
      <c r="B3652" s="393" t="s">
        <v>91</v>
      </c>
      <c r="C3652" s="1032"/>
      <c r="D3652" s="1033"/>
      <c r="E3652" s="1033"/>
      <c r="F3652" s="1033"/>
      <c r="G3652" s="1033"/>
      <c r="H3652" s="1034"/>
      <c r="I3652" s="1150" t="s">
        <v>71</v>
      </c>
      <c r="J3652" s="1151"/>
      <c r="K3652" s="1152">
        <f>IF(OR($I3633="",$I3633="NSO"),"",VLOOKUP($A3628,'Result Entry'!$B$9:$EQ$108,117,0))</f>
        <v>0</v>
      </c>
      <c r="L3652" s="1153" t="s">
        <v>90</v>
      </c>
      <c r="M3652" s="1154"/>
      <c r="N3652" s="1059"/>
    </row>
    <row r="3653" spans="1:14" s="114" customFormat="1" ht="18.75" customHeight="1" thickBot="1">
      <c r="A3653" s="392"/>
      <c r="B3653" s="393" t="s">
        <v>91</v>
      </c>
      <c r="C3653" s="1035" t="s">
        <v>70</v>
      </c>
      <c r="D3653" s="1036"/>
      <c r="E3653" s="1036"/>
      <c r="F3653" s="1036"/>
      <c r="G3653" s="1036"/>
      <c r="H3653" s="1037"/>
      <c r="I3653" s="1155" t="s">
        <v>72</v>
      </c>
      <c r="J3653" s="1156"/>
      <c r="K3653" s="1157">
        <f>IF(OR($I3633="",$I3633="NSO"),"",VLOOKUP($A3628,'Result Entry'!$B$9:$EQ$108,118,0))</f>
        <v>0</v>
      </c>
      <c r="L3653" s="1158" t="str">
        <f>IF(OR($I3633="",$I3633="NSO"),"",VLOOKUP($A3628,'Result Entry'!$B$9:$EQ$108,119,0))</f>
        <v/>
      </c>
      <c r="M3653" s="1159"/>
      <c r="N3653" s="1059"/>
    </row>
    <row r="3654" spans="1:14" s="114" customFormat="1" ht="18.75" customHeight="1" thickBot="1">
      <c r="A3654" s="392"/>
      <c r="B3654" s="393" t="s">
        <v>91</v>
      </c>
      <c r="C3654" s="981" t="s">
        <v>64</v>
      </c>
      <c r="D3654" s="982"/>
      <c r="E3654" s="983"/>
      <c r="F3654" s="984" t="s">
        <v>67</v>
      </c>
      <c r="G3654" s="985"/>
      <c r="H3654" s="398" t="s">
        <v>57</v>
      </c>
      <c r="I3654" s="986" t="s">
        <v>73</v>
      </c>
      <c r="J3654" s="987"/>
      <c r="K3654" s="988">
        <f>IF(OR($I3633="",$I3633="NSO"),"",VLOOKUP($A3628,'Result Entry'!$B$9:$EQ$108,127,0))</f>
        <v>0</v>
      </c>
      <c r="L3654" s="988"/>
      <c r="M3654" s="989"/>
      <c r="N3654" s="1059"/>
    </row>
    <row r="3655" spans="1:14" s="114" customFormat="1" ht="18.75" customHeight="1">
      <c r="A3655" s="392"/>
      <c r="B3655" s="393" t="s">
        <v>91</v>
      </c>
      <c r="C3655" s="1096" t="str">
        <f>'Result Entry'!$CH$3</f>
        <v>WORK EXP.</v>
      </c>
      <c r="D3655" s="1097"/>
      <c r="E3655" s="1125"/>
      <c r="F3655" s="1115" t="str">
        <f>IF(OR(C3655="",$I3633="NSO"),"",VLOOKUP($A3628,'Result Entry'!$B$9:$EQ$108,134,0))</f>
        <v>0/100</v>
      </c>
      <c r="G3655" s="1125"/>
      <c r="H3655" s="1126" t="str">
        <f>IF(OR(C3655="",$I3633="NSO"),"",VLOOKUP($A3628,'Result Entry'!$B$9:$EQ$108,92,0))</f>
        <v/>
      </c>
      <c r="I3655" s="991" t="s">
        <v>93</v>
      </c>
      <c r="J3655" s="992"/>
      <c r="K3655" s="993">
        <f>'Result Entry'!$U$2</f>
        <v>45070</v>
      </c>
      <c r="L3655" s="994"/>
      <c r="M3655" s="995"/>
      <c r="N3655" s="1059"/>
    </row>
    <row r="3656" spans="1:14" s="114" customFormat="1" ht="18.75" customHeight="1">
      <c r="A3656" s="392"/>
      <c r="B3656" s="393" t="s">
        <v>91</v>
      </c>
      <c r="C3656" s="1096" t="str">
        <f>'Result Entry'!$CP$3</f>
        <v>ART EDU.</v>
      </c>
      <c r="D3656" s="1097"/>
      <c r="E3656" s="1125"/>
      <c r="F3656" s="1115" t="str">
        <f>IF(OR(C3656="",$I3633="NSO"),"",VLOOKUP($A3628,'Result Entry'!$B$9:$EQ$108,138,0))</f>
        <v>0/100</v>
      </c>
      <c r="G3656" s="1125"/>
      <c r="H3656" s="1127" t="str">
        <f>IF(OR(C3656="",$I3633="NSO"),"",VLOOKUP($A3628,'Result Entry'!$B$9:$EQ$108,100,0))</f>
        <v/>
      </c>
      <c r="I3656" s="996"/>
      <c r="J3656" s="997"/>
      <c r="K3656" s="997"/>
      <c r="L3656" s="997"/>
      <c r="M3656" s="998"/>
      <c r="N3656" s="1059"/>
    </row>
    <row r="3657" spans="1:14" s="114" customFormat="1" ht="18.75" customHeight="1">
      <c r="A3657" s="392"/>
      <c r="B3657" s="393"/>
      <c r="C3657" s="1096" t="str">
        <f>'Result Entry'!$CX$3</f>
        <v>H&amp;P. EDU.</v>
      </c>
      <c r="D3657" s="1097"/>
      <c r="E3657" s="1125"/>
      <c r="F3657" s="1115" t="str">
        <f>IF(OR(C3657="",$I3633="NSO"),"",VLOOKUP($A3628,'Result Entry'!$B$9:$EQ$108,142,0))</f>
        <v>0/100</v>
      </c>
      <c r="G3657" s="1125"/>
      <c r="H3657" s="1127" t="str">
        <f>IF(OR(C3657="",$I3633="NSO"),"",VLOOKUP($A3628,'Result Entry'!$B$9:$EQ$108,108,0))</f>
        <v/>
      </c>
      <c r="I3657" s="999"/>
      <c r="J3657" s="1000"/>
      <c r="K3657" s="1000"/>
      <c r="L3657" s="1000"/>
      <c r="M3657" s="1001"/>
      <c r="N3657" s="1059"/>
    </row>
    <row r="3658" spans="1:14" s="114" customFormat="1" ht="23.25" customHeight="1" thickBot="1">
      <c r="A3658" s="392"/>
      <c r="B3658" s="393" t="s">
        <v>91</v>
      </c>
      <c r="C3658" s="1128">
        <f>'Result Entry'!$DF$3</f>
        <v>0</v>
      </c>
      <c r="D3658" s="1129"/>
      <c r="E3658" s="1130"/>
      <c r="F3658" s="1115" t="str">
        <f>IF(OR(C3658="",$I3633="NSO"),"",VLOOKUP($A3628,'Result Entry'!$B$9:$EQ$108,146,0))</f>
        <v>0/0</v>
      </c>
      <c r="G3658" s="1125"/>
      <c r="H3658" s="1131" t="str">
        <f>IF(OR(C3658="",$I3633="NSO"),"",VLOOKUP($A3628,'Result Entry'!$B$9:$EQ$108,116,0))</f>
        <v/>
      </c>
      <c r="I3658" s="1135" t="s">
        <v>86</v>
      </c>
      <c r="J3658" s="1136"/>
      <c r="K3658" s="1137"/>
      <c r="L3658" s="1138"/>
      <c r="M3658" s="1139"/>
      <c r="N3658" s="1059"/>
    </row>
    <row r="3659" spans="1:14" s="114" customFormat="1" ht="23.25" customHeight="1">
      <c r="A3659" s="392"/>
      <c r="B3659" s="393" t="s">
        <v>91</v>
      </c>
      <c r="C3659" s="1005" t="s">
        <v>74</v>
      </c>
      <c r="D3659" s="1006"/>
      <c r="E3659" s="1006"/>
      <c r="F3659" s="1006"/>
      <c r="G3659" s="1006"/>
      <c r="H3659" s="1007"/>
      <c r="I3659" s="1143" t="s">
        <v>184</v>
      </c>
      <c r="J3659" s="1144"/>
      <c r="K3659" s="1140"/>
      <c r="L3659" s="1141"/>
      <c r="M3659" s="1142"/>
      <c r="N3659" s="1059"/>
    </row>
    <row r="3660" spans="1:14" s="114" customFormat="1" ht="23.25" customHeight="1">
      <c r="A3660" s="392"/>
      <c r="B3660" s="393" t="s">
        <v>91</v>
      </c>
      <c r="C3660" s="399" t="s">
        <v>37</v>
      </c>
      <c r="D3660" s="1008" t="s">
        <v>80</v>
      </c>
      <c r="E3660" s="1009"/>
      <c r="F3660" s="1008" t="s">
        <v>81</v>
      </c>
      <c r="G3660" s="1010"/>
      <c r="H3660" s="1011"/>
      <c r="I3660" s="1145" t="s">
        <v>185</v>
      </c>
      <c r="J3660" s="1146"/>
      <c r="K3660" s="1002"/>
      <c r="L3660" s="1003"/>
      <c r="M3660" s="1004"/>
      <c r="N3660" s="1059"/>
    </row>
    <row r="3661" spans="1:14" s="114" customFormat="1" ht="18.75" customHeight="1">
      <c r="A3661" s="392"/>
      <c r="B3661" s="393" t="s">
        <v>91</v>
      </c>
      <c r="C3661" s="1114" t="s">
        <v>75</v>
      </c>
      <c r="D3661" s="1115" t="s">
        <v>164</v>
      </c>
      <c r="E3661" s="1116"/>
      <c r="F3661" s="1115" t="s">
        <v>82</v>
      </c>
      <c r="G3661" s="1117"/>
      <c r="H3661" s="1118"/>
      <c r="I3661" s="971" t="s">
        <v>87</v>
      </c>
      <c r="J3661" s="972"/>
      <c r="K3661" s="972"/>
      <c r="L3661" s="972"/>
      <c r="M3661" s="973"/>
      <c r="N3661" s="1059"/>
    </row>
    <row r="3662" spans="1:14" s="114" customFormat="1" ht="18.75" customHeight="1">
      <c r="A3662" s="392"/>
      <c r="B3662" s="393" t="s">
        <v>91</v>
      </c>
      <c r="C3662" s="1119" t="s">
        <v>76</v>
      </c>
      <c r="D3662" s="1115" t="s">
        <v>165</v>
      </c>
      <c r="E3662" s="1116"/>
      <c r="F3662" s="1115" t="s">
        <v>83</v>
      </c>
      <c r="G3662" s="1117"/>
      <c r="H3662" s="1118"/>
      <c r="I3662" s="974"/>
      <c r="J3662" s="975"/>
      <c r="K3662" s="975"/>
      <c r="L3662" s="975"/>
      <c r="M3662" s="976"/>
      <c r="N3662" s="1059"/>
    </row>
    <row r="3663" spans="1:14" s="114" customFormat="1" ht="18.75" customHeight="1">
      <c r="A3663" s="392"/>
      <c r="B3663" s="393" t="s">
        <v>91</v>
      </c>
      <c r="C3663" s="1119" t="s">
        <v>78</v>
      </c>
      <c r="D3663" s="1115" t="s">
        <v>166</v>
      </c>
      <c r="E3663" s="1116"/>
      <c r="F3663" s="1115" t="s">
        <v>84</v>
      </c>
      <c r="G3663" s="1117"/>
      <c r="H3663" s="1118"/>
      <c r="I3663" s="974"/>
      <c r="J3663" s="975"/>
      <c r="K3663" s="975"/>
      <c r="L3663" s="975"/>
      <c r="M3663" s="976"/>
      <c r="N3663" s="1059"/>
    </row>
    <row r="3664" spans="1:14" s="114" customFormat="1" ht="18.75" customHeight="1">
      <c r="A3664" s="392"/>
      <c r="B3664" s="393" t="s">
        <v>91</v>
      </c>
      <c r="C3664" s="1119" t="s">
        <v>77</v>
      </c>
      <c r="D3664" s="1115" t="s">
        <v>167</v>
      </c>
      <c r="E3664" s="1116"/>
      <c r="F3664" s="1115" t="s">
        <v>169</v>
      </c>
      <c r="G3664" s="1117"/>
      <c r="H3664" s="1118"/>
      <c r="I3664" s="977"/>
      <c r="J3664" s="978"/>
      <c r="K3664" s="978"/>
      <c r="L3664" s="978"/>
      <c r="M3664" s="979"/>
      <c r="N3664" s="1059"/>
    </row>
    <row r="3665" spans="1:14" s="114" customFormat="1" ht="18.75" customHeight="1" thickBot="1">
      <c r="A3665" s="392"/>
      <c r="B3665" s="400" t="s">
        <v>91</v>
      </c>
      <c r="C3665" s="1120" t="s">
        <v>79</v>
      </c>
      <c r="D3665" s="1121" t="s">
        <v>168</v>
      </c>
      <c r="E3665" s="1122"/>
      <c r="F3665" s="1121" t="s">
        <v>85</v>
      </c>
      <c r="G3665" s="1123"/>
      <c r="H3665" s="1124"/>
      <c r="I3665" s="1132" t="s">
        <v>118</v>
      </c>
      <c r="J3665" s="1133"/>
      <c r="K3665" s="1133"/>
      <c r="L3665" s="1133"/>
      <c r="M3665" s="1134"/>
      <c r="N3665" s="1059"/>
    </row>
    <row r="3666" spans="1:14" s="114" customFormat="1" ht="11.25" customHeight="1" thickBot="1">
      <c r="A3666" s="980"/>
      <c r="B3666" s="980"/>
      <c r="C3666" s="980"/>
      <c r="D3666" s="980"/>
      <c r="E3666" s="980"/>
      <c r="F3666" s="980"/>
      <c r="G3666" s="980"/>
      <c r="H3666" s="980"/>
      <c r="I3666" s="980"/>
      <c r="J3666" s="980"/>
      <c r="K3666" s="980"/>
      <c r="L3666" s="980"/>
      <c r="M3666" s="980"/>
      <c r="N3666" s="1059"/>
    </row>
    <row r="3667" spans="1:14" s="391" customFormat="1" ht="25.5" customHeight="1" thickBot="1">
      <c r="A3667" s="403">
        <f>A3628+1</f>
        <v>95</v>
      </c>
      <c r="B3667" s="1056" t="str">
        <f>B3628</f>
        <v>Department Of Sanskrit Education, Rajasthan</v>
      </c>
      <c r="C3667" s="1057"/>
      <c r="D3667" s="1057"/>
      <c r="E3667" s="1057"/>
      <c r="F3667" s="1057"/>
      <c r="G3667" s="1057"/>
      <c r="H3667" s="1057"/>
      <c r="I3667" s="1057"/>
      <c r="J3667" s="1057"/>
      <c r="K3667" s="1057"/>
      <c r="L3667" s="1057"/>
      <c r="M3667" s="1058"/>
      <c r="N3667" s="1059"/>
    </row>
    <row r="3668" spans="1:14" ht="60" customHeight="1">
      <c r="A3668" s="15"/>
      <c r="B3668" s="1060">
        <f>IF(I3672&gt;0,CONCATENATE(C3672,I3672),0)</f>
        <v>0</v>
      </c>
      <c r="C3668" s="1062"/>
      <c r="D3668" s="1064" t="str">
        <f>Master!$E$8</f>
        <v>Govt.Sr.Sec.Sch. Raimalwada</v>
      </c>
      <c r="E3668" s="1065"/>
      <c r="F3668" s="1065"/>
      <c r="G3668" s="1065"/>
      <c r="H3668" s="1065"/>
      <c r="I3668" s="1065"/>
      <c r="J3668" s="1065"/>
      <c r="K3668" s="1065"/>
      <c r="L3668" s="1065"/>
      <c r="M3668" s="1066"/>
      <c r="N3668" s="1059"/>
    </row>
    <row r="3669" spans="1:14" ht="35.25" customHeight="1" thickBot="1">
      <c r="A3669" s="15"/>
      <c r="B3669" s="1061"/>
      <c r="C3669" s="1063"/>
      <c r="D3669" s="1067" t="str">
        <f>Master!$E$11</f>
        <v>P.S.-Bapini (Jodhpur)</v>
      </c>
      <c r="E3669" s="1067"/>
      <c r="F3669" s="1067"/>
      <c r="G3669" s="1067"/>
      <c r="H3669" s="1067"/>
      <c r="I3669" s="1067"/>
      <c r="J3669" s="1067"/>
      <c r="K3669" s="1067"/>
      <c r="L3669" s="1067"/>
      <c r="M3669" s="1068"/>
      <c r="N3669" s="1059"/>
    </row>
    <row r="3670" spans="1:14" ht="31.5" customHeight="1">
      <c r="A3670" s="15"/>
      <c r="B3670" s="402"/>
      <c r="C3670" s="1069" t="s">
        <v>60</v>
      </c>
      <c r="D3670" s="1070"/>
      <c r="E3670" s="1070"/>
      <c r="F3670" s="1070"/>
      <c r="G3670" s="1070"/>
      <c r="H3670" s="1070"/>
      <c r="I3670" s="1071"/>
      <c r="J3670" s="1072" t="s">
        <v>88</v>
      </c>
      <c r="K3670" s="1072"/>
      <c r="L3670" s="1073">
        <f>Master!$E$14</f>
        <v>810000000</v>
      </c>
      <c r="M3670" s="1074"/>
      <c r="N3670" s="1059"/>
    </row>
    <row r="3671" spans="1:14" ht="18" customHeight="1" thickBot="1">
      <c r="A3671" s="15"/>
      <c r="B3671" s="188"/>
      <c r="C3671" s="1069"/>
      <c r="D3671" s="1070"/>
      <c r="E3671" s="1070"/>
      <c r="F3671" s="1070"/>
      <c r="G3671" s="1070"/>
      <c r="H3671" s="1070"/>
      <c r="I3671" s="1071"/>
      <c r="J3671" s="1075" t="s">
        <v>61</v>
      </c>
      <c r="K3671" s="1076"/>
      <c r="L3671" s="1079" t="str">
        <f>Master!$E$6</f>
        <v>2022-23</v>
      </c>
      <c r="M3671" s="1080"/>
      <c r="N3671" s="1059"/>
    </row>
    <row r="3672" spans="1:14" ht="20.25" customHeight="1" thickBot="1">
      <c r="A3672" s="15"/>
      <c r="B3672" s="188"/>
      <c r="C3672" s="1160" t="s">
        <v>119</v>
      </c>
      <c r="D3672" s="1161"/>
      <c r="E3672" s="1161"/>
      <c r="F3672" s="1161"/>
      <c r="G3672" s="1161"/>
      <c r="H3672" s="1161"/>
      <c r="I3672" s="1162">
        <f>VLOOKUP($A3667,'Result Entry'!$B$9:$F$108,5,0)</f>
        <v>0</v>
      </c>
      <c r="J3672" s="1077"/>
      <c r="K3672" s="1078"/>
      <c r="L3672" s="1081"/>
      <c r="M3672" s="1082"/>
      <c r="N3672" s="1059"/>
    </row>
    <row r="3673" spans="1:14" s="114" customFormat="1" ht="19.5" customHeight="1">
      <c r="A3673" s="392"/>
      <c r="B3673" s="393" t="s">
        <v>91</v>
      </c>
      <c r="C3673" s="1090" t="s">
        <v>21</v>
      </c>
      <c r="D3673" s="1091"/>
      <c r="E3673" s="1091"/>
      <c r="F3673" s="1092"/>
      <c r="G3673" s="1093" t="s">
        <v>1</v>
      </c>
      <c r="H3673" s="1094">
        <f>VLOOKUP($A3667,'Result Entry'!$B$9:$EQ$108,3,0)</f>
        <v>0</v>
      </c>
      <c r="I3673" s="1094"/>
      <c r="J3673" s="1094"/>
      <c r="K3673" s="1094"/>
      <c r="L3673" s="1094"/>
      <c r="M3673" s="1095"/>
      <c r="N3673" s="1059"/>
    </row>
    <row r="3674" spans="1:14" s="114" customFormat="1" ht="19.5" customHeight="1">
      <c r="A3674" s="392"/>
      <c r="B3674" s="393" t="s">
        <v>91</v>
      </c>
      <c r="C3674" s="1096" t="s">
        <v>23</v>
      </c>
      <c r="D3674" s="1097"/>
      <c r="E3674" s="1097"/>
      <c r="F3674" s="1098"/>
      <c r="G3674" s="1099" t="s">
        <v>1</v>
      </c>
      <c r="H3674" s="1100">
        <f>VLOOKUP($A3667,'Result Entry'!$B$9:$EQ$108,6,0)</f>
        <v>0</v>
      </c>
      <c r="I3674" s="1100"/>
      <c r="J3674" s="1100"/>
      <c r="K3674" s="1100"/>
      <c r="L3674" s="1100"/>
      <c r="M3674" s="1101"/>
      <c r="N3674" s="1059"/>
    </row>
    <row r="3675" spans="1:14" s="114" customFormat="1" ht="19.5" customHeight="1">
      <c r="A3675" s="392"/>
      <c r="B3675" s="393" t="s">
        <v>91</v>
      </c>
      <c r="C3675" s="1096" t="s">
        <v>24</v>
      </c>
      <c r="D3675" s="1097"/>
      <c r="E3675" s="1097"/>
      <c r="F3675" s="1098"/>
      <c r="G3675" s="1099" t="s">
        <v>1</v>
      </c>
      <c r="H3675" s="1100">
        <f>VLOOKUP($A3667,'Result Entry'!$B$9:$EQ$108,7,0)</f>
        <v>0</v>
      </c>
      <c r="I3675" s="1100"/>
      <c r="J3675" s="1100"/>
      <c r="K3675" s="1100"/>
      <c r="L3675" s="1100"/>
      <c r="M3675" s="1101"/>
      <c r="N3675" s="1059"/>
    </row>
    <row r="3676" spans="1:14" s="114" customFormat="1" ht="19.5" customHeight="1">
      <c r="A3676" s="392"/>
      <c r="B3676" s="393" t="s">
        <v>91</v>
      </c>
      <c r="C3676" s="1096" t="s">
        <v>62</v>
      </c>
      <c r="D3676" s="1097"/>
      <c r="E3676" s="1097"/>
      <c r="F3676" s="1098"/>
      <c r="G3676" s="1099" t="s">
        <v>1</v>
      </c>
      <c r="H3676" s="1100">
        <f>VLOOKUP($A3667,'Result Entry'!$B$9:$EQ$108,8,0)</f>
        <v>0</v>
      </c>
      <c r="I3676" s="1100"/>
      <c r="J3676" s="1100"/>
      <c r="K3676" s="1100"/>
      <c r="L3676" s="1100"/>
      <c r="M3676" s="1101"/>
      <c r="N3676" s="1059"/>
    </row>
    <row r="3677" spans="1:14" s="114" customFormat="1" ht="19.5" customHeight="1">
      <c r="A3677" s="392"/>
      <c r="B3677" s="393" t="s">
        <v>91</v>
      </c>
      <c r="C3677" s="1096" t="s">
        <v>63</v>
      </c>
      <c r="D3677" s="1097"/>
      <c r="E3677" s="1097"/>
      <c r="F3677" s="1098"/>
      <c r="G3677" s="1099" t="s">
        <v>1</v>
      </c>
      <c r="H3677" s="1102" t="str">
        <f>CONCATENATE('Result Entry'!$F$4,'Result Entry'!$I$4)</f>
        <v>2(A)</v>
      </c>
      <c r="I3677" s="1100"/>
      <c r="J3677" s="1100"/>
      <c r="K3677" s="1100"/>
      <c r="L3677" s="1100"/>
      <c r="M3677" s="1101"/>
      <c r="N3677" s="1059"/>
    </row>
    <row r="3678" spans="1:14" s="114" customFormat="1" ht="19.5" customHeight="1" thickBot="1">
      <c r="A3678" s="392"/>
      <c r="B3678" s="393" t="s">
        <v>91</v>
      </c>
      <c r="C3678" s="1103" t="s">
        <v>26</v>
      </c>
      <c r="D3678" s="1104"/>
      <c r="E3678" s="1104"/>
      <c r="F3678" s="1105"/>
      <c r="G3678" s="1106" t="s">
        <v>1</v>
      </c>
      <c r="H3678" s="1107">
        <f>VLOOKUP($A3667,'Result Entry'!$B$9:$EQ$108,9,0)</f>
        <v>0</v>
      </c>
      <c r="I3678" s="1107"/>
      <c r="J3678" s="1107"/>
      <c r="K3678" s="1107"/>
      <c r="L3678" s="1107"/>
      <c r="M3678" s="1108"/>
      <c r="N3678" s="1059"/>
    </row>
    <row r="3679" spans="1:14" s="114" customFormat="1" ht="37.5" customHeight="1">
      <c r="A3679" s="392"/>
      <c r="B3679" s="394" t="s">
        <v>91</v>
      </c>
      <c r="C3679" s="1005" t="s">
        <v>64</v>
      </c>
      <c r="D3679" s="1038"/>
      <c r="E3679" s="498" t="str">
        <f>'Result Entry'!$K$6</f>
        <v>First Test</v>
      </c>
      <c r="F3679" s="499" t="str">
        <f>'Result Entry'!$L$6</f>
        <v>Second Test</v>
      </c>
      <c r="G3679" s="499" t="str">
        <f>'Result Entry'!$M$6</f>
        <v>Third Test</v>
      </c>
      <c r="H3679" s="1083" t="s">
        <v>65</v>
      </c>
      <c r="I3679" s="1085" t="s">
        <v>183</v>
      </c>
      <c r="J3679" s="493" t="s">
        <v>32</v>
      </c>
      <c r="K3679" s="1039" t="s">
        <v>112</v>
      </c>
      <c r="L3679" s="1040"/>
      <c r="M3679" s="1084" t="s">
        <v>113</v>
      </c>
      <c r="N3679" s="1059"/>
    </row>
    <row r="3680" spans="1:14" s="114" customFormat="1" ht="22.5" customHeight="1" thickBot="1">
      <c r="A3680" s="392"/>
      <c r="B3680" s="394" t="s">
        <v>91</v>
      </c>
      <c r="C3680" s="1041" t="s">
        <v>66</v>
      </c>
      <c r="D3680" s="1042"/>
      <c r="E3680" s="504">
        <f>'Result Entry'!$K$7</f>
        <v>10</v>
      </c>
      <c r="F3680" s="505">
        <f>'Result Entry'!$L$7</f>
        <v>10</v>
      </c>
      <c r="G3680" s="545">
        <f>'Result Entry'!$M$7</f>
        <v>10</v>
      </c>
      <c r="H3680" s="506">
        <f>'Result Entry'!$R$7</f>
        <v>70</v>
      </c>
      <c r="I3680" s="507">
        <f>SUM(E3680:H3680)</f>
        <v>100</v>
      </c>
      <c r="J3680" s="508">
        <f>'Result Entry'!$V$7</f>
        <v>100</v>
      </c>
      <c r="K3680" s="1043">
        <f>I3680+J3680</f>
        <v>200</v>
      </c>
      <c r="L3680" s="1044"/>
      <c r="M3680" s="1086" t="s">
        <v>36</v>
      </c>
      <c r="N3680" s="1059"/>
    </row>
    <row r="3681" spans="1:14" s="114" customFormat="1" ht="22.5" customHeight="1">
      <c r="A3681" s="392"/>
      <c r="B3681" s="394" t="s">
        <v>91</v>
      </c>
      <c r="C3681" s="1045" t="str">
        <f>'Result Entry'!$K$3</f>
        <v>Hindi</v>
      </c>
      <c r="D3681" s="1046"/>
      <c r="E3681" s="500">
        <f>IF(OR(C3681="",$I3672="NSO"),"",VLOOKUP($A3667,'Result Entry'!$B$9:$EQ$108,10,0))</f>
        <v>0</v>
      </c>
      <c r="F3681" s="501">
        <f>IF(OR(C3681="",$I3672="NSO"),"",VLOOKUP($A3667,'Result Entry'!$B$9:$EQ$108,11,0))</f>
        <v>0</v>
      </c>
      <c r="G3681" s="544">
        <f>IF(OR(C3681="",$I3672="NSO"),"",VLOOKUP($A3667,'Result Entry'!$B$9:$EQ$108,12,0))</f>
        <v>0</v>
      </c>
      <c r="H3681" s="494">
        <f>IF(OR(C3681="",$I3672="NSO"),"",VLOOKUP($A3667,'Result Entry'!$B$9:$EQ$108,17,0))</f>
        <v>0</v>
      </c>
      <c r="I3681" s="395">
        <f t="shared" ref="I3681:I3685" si="282">SUM(E3681:H3681)</f>
        <v>0</v>
      </c>
      <c r="J3681" s="495">
        <f>IF(OR(C3681="",$I3672="NSO"),"",VLOOKUP($A3667,'Result Entry'!$B$9:$EQ$108,21,0))</f>
        <v>0</v>
      </c>
      <c r="K3681" s="1047">
        <f>SUM(I3681,J3681)</f>
        <v>0</v>
      </c>
      <c r="L3681" s="1048"/>
      <c r="M3681" s="396" t="str">
        <f>IF(OR(C3681="",$I3672="NSO"),"",VLOOKUP($A3667,'Result Entry'!$B$9:$EQ$108,24,0))</f>
        <v/>
      </c>
      <c r="N3681" s="1059"/>
    </row>
    <row r="3682" spans="1:14" s="114" customFormat="1" ht="22.5" customHeight="1">
      <c r="A3682" s="392"/>
      <c r="B3682" s="394" t="s">
        <v>91</v>
      </c>
      <c r="C3682" s="990" t="str">
        <f>'Result Entry'!$Z$3</f>
        <v>Mathematics</v>
      </c>
      <c r="D3682" s="1049"/>
      <c r="E3682" s="502">
        <f>IF(OR(C3682="",$I3672="NSO"),"",VLOOKUP($A3667,'Result Entry'!$B$9:$EQ$108,25,0))</f>
        <v>0</v>
      </c>
      <c r="F3682" s="503">
        <f>IF(OR(C3682="",$I3672="NSO"),"",VLOOKUP($A3667,'Result Entry'!$B$9:$EQ$108,26,0))</f>
        <v>0</v>
      </c>
      <c r="G3682" s="542">
        <f>IF(OR(C3682="",$I3672="NSO"),"",VLOOKUP($A3667,'Result Entry'!$B$9:$EQ$108,27,0))</f>
        <v>0</v>
      </c>
      <c r="H3682" s="494">
        <f>IF(OR(C3682="",$I3672="NSO"),"",VLOOKUP($A3667,'Result Entry'!$B$9:$EQ$108,32,0))</f>
        <v>0</v>
      </c>
      <c r="I3682" s="395">
        <f t="shared" si="282"/>
        <v>0</v>
      </c>
      <c r="J3682" s="495">
        <f>IF(OR(C3682="",$I3672="NSO"),"",VLOOKUP($A3667,'Result Entry'!$B$9:$EQ$108,36,0))</f>
        <v>0</v>
      </c>
      <c r="K3682" s="1050">
        <f t="shared" ref="K3682:K3687" si="283">SUM(I3682,J3682)</f>
        <v>0</v>
      </c>
      <c r="L3682" s="1051"/>
      <c r="M3682" s="396" t="str">
        <f>IF(OR(C3682="",$I3672="NSO"),"",VLOOKUP($A3667,'Result Entry'!$B$9:$EQ$108,39,0))</f>
        <v/>
      </c>
      <c r="N3682" s="1059"/>
    </row>
    <row r="3683" spans="1:14" s="114" customFormat="1" ht="22.5" customHeight="1" thickBot="1">
      <c r="A3683" s="392"/>
      <c r="B3683" s="394" t="s">
        <v>91</v>
      </c>
      <c r="C3683" s="1052" t="str">
        <f>'Result Entry'!$BD$3</f>
        <v>Env. Study</v>
      </c>
      <c r="D3683" s="1053"/>
      <c r="E3683" s="509">
        <f>IF(OR(C3683="",$I3672="NSO"),"",VLOOKUP($A3667,'Result Entry'!$B$9:$EQ$108,55,0))</f>
        <v>0</v>
      </c>
      <c r="F3683" s="510">
        <f>IF(OR(C3683="",$I3672="NSO"),"",VLOOKUP($A3667,'Result Entry'!$B$9:$EQ$108,56,0))</f>
        <v>0</v>
      </c>
      <c r="G3683" s="511">
        <f>IF(OR(C3683="",$I3672="NSO"),"",VLOOKUP($A3667,'Result Entry'!$B$9:$EQ$108,57,0))</f>
        <v>0</v>
      </c>
      <c r="H3683" s="512">
        <f>IF(OR(C3681="",$I3672="NSO"),"",VLOOKUP($A3667,'Result Entry'!$B$9:$EQ$108,62,0))</f>
        <v>0</v>
      </c>
      <c r="I3683" s="513">
        <f t="shared" si="282"/>
        <v>0</v>
      </c>
      <c r="J3683" s="514">
        <f>IF(OR(C3682="",$I3672="NSO"),"",VLOOKUP($A3667,'Result Entry'!$B$9:$EQ$108,66,0))</f>
        <v>0</v>
      </c>
      <c r="K3683" s="1054">
        <f t="shared" si="283"/>
        <v>0</v>
      </c>
      <c r="L3683" s="1055"/>
      <c r="M3683" s="515" t="str">
        <f>IF(OR(C3682="",$I3672="NSO"),"",VLOOKUP($A3667,'Result Entry'!$B$9:$EQ$108,69,0))</f>
        <v/>
      </c>
      <c r="N3683" s="1059"/>
    </row>
    <row r="3684" spans="1:14" s="114" customFormat="1" ht="22.5" customHeight="1">
      <c r="A3684" s="392"/>
      <c r="B3684" s="394" t="s">
        <v>91</v>
      </c>
      <c r="C3684" s="1016" t="s">
        <v>66</v>
      </c>
      <c r="D3684" s="1017"/>
      <c r="E3684" s="519">
        <f>'Result Entry'!$AO$7</f>
        <v>5</v>
      </c>
      <c r="F3684" s="520">
        <f>'Result Entry'!$AP$7</f>
        <v>5</v>
      </c>
      <c r="G3684" s="541">
        <f>'Result Entry'!$AQ$7</f>
        <v>5</v>
      </c>
      <c r="H3684" s="521">
        <f>'Result Entry'!$AV$7</f>
        <v>35</v>
      </c>
      <c r="I3684" s="522">
        <f t="shared" si="282"/>
        <v>50</v>
      </c>
      <c r="J3684" s="523">
        <f>'Result Entry'!$AZ$7</f>
        <v>50</v>
      </c>
      <c r="K3684" s="1018">
        <f t="shared" si="283"/>
        <v>100</v>
      </c>
      <c r="L3684" s="1019"/>
      <c r="M3684" s="1087" t="s">
        <v>36</v>
      </c>
      <c r="N3684" s="1059"/>
    </row>
    <row r="3685" spans="1:14" s="114" customFormat="1" ht="22.5" customHeight="1" thickBot="1">
      <c r="A3685" s="392"/>
      <c r="B3685" s="394" t="s">
        <v>91</v>
      </c>
      <c r="C3685" s="1012" t="str">
        <f>'Result Entry'!$AO$3</f>
        <v>English</v>
      </c>
      <c r="D3685" s="1013"/>
      <c r="E3685" s="517">
        <f>IF(OR(C3685="",$I3672="NSO"),"",VLOOKUP($A3667,'Result Entry'!$B$9:$EQ$108,40,0))</f>
        <v>0</v>
      </c>
      <c r="F3685" s="518">
        <f>IF(OR(C3685="",$I3672="NSO"),"",VLOOKUP($A3667,'Result Entry'!$B$9:$EQ$108,41,0))</f>
        <v>0</v>
      </c>
      <c r="G3685" s="546">
        <f>IF(OR(C3685="",$I3672="NSO"),"",VLOOKUP($A3667,'Result Entry'!$B$9:$EQ$108,42,0))</f>
        <v>0</v>
      </c>
      <c r="H3685" s="401">
        <f>IF(OR(C3685="",$I3672="NSO"),"",VLOOKUP($A3667,'Result Entry'!$B$9:$EQ$108,47,0))</f>
        <v>0</v>
      </c>
      <c r="I3685" s="496">
        <f t="shared" si="282"/>
        <v>0</v>
      </c>
      <c r="J3685" s="497">
        <f>IF(OR(C3685="",$I3672="NSO"),"",VLOOKUP($A3667,'Result Entry'!$B$9:$EQ$108,51,0))</f>
        <v>0</v>
      </c>
      <c r="K3685" s="1014">
        <f t="shared" si="283"/>
        <v>0</v>
      </c>
      <c r="L3685" s="1015"/>
      <c r="M3685" s="516" t="str">
        <f>IF(OR(C3685="",$I3672="NSO"),"",VLOOKUP($A3667,'Result Entry'!$B$9:$EQ$108,54,0))</f>
        <v/>
      </c>
      <c r="N3685" s="1059"/>
    </row>
    <row r="3686" spans="1:14" s="114" customFormat="1" ht="22.5" customHeight="1">
      <c r="A3686" s="392"/>
      <c r="B3686" s="394" t="s">
        <v>91</v>
      </c>
      <c r="C3686" s="1016" t="s">
        <v>66</v>
      </c>
      <c r="D3686" s="1017"/>
      <c r="E3686" s="519">
        <f>'Result Entry'!$BS$7</f>
        <v>10</v>
      </c>
      <c r="F3686" s="520">
        <f>'Result Entry'!$BT$7</f>
        <v>10</v>
      </c>
      <c r="G3686" s="541">
        <f>'Result Entry'!$BU$7</f>
        <v>10</v>
      </c>
      <c r="H3686" s="521">
        <f>'Result Entry'!$BZ$7</f>
        <v>70</v>
      </c>
      <c r="I3686" s="522">
        <f>SUM(E3686:H3686)</f>
        <v>100</v>
      </c>
      <c r="J3686" s="523">
        <f>'Result Entry'!$CD$7</f>
        <v>100</v>
      </c>
      <c r="K3686" s="1018">
        <f t="shared" si="283"/>
        <v>200</v>
      </c>
      <c r="L3686" s="1019"/>
      <c r="M3686" s="1087" t="s">
        <v>36</v>
      </c>
      <c r="N3686" s="1059"/>
    </row>
    <row r="3687" spans="1:14" s="114" customFormat="1" ht="22.5" customHeight="1" thickBot="1">
      <c r="A3687" s="392"/>
      <c r="B3687" s="394" t="s">
        <v>91</v>
      </c>
      <c r="C3687" s="1012" t="str">
        <f>'Result Entry'!$BS$3</f>
        <v>Sanskrit/Urdu</v>
      </c>
      <c r="D3687" s="1013"/>
      <c r="E3687" s="517">
        <f>IF(OR(C3687="",$I3672="NSO"),"",VLOOKUP($A3667,'Result Entry'!$B$9:$EQ$108,70,0))</f>
        <v>0</v>
      </c>
      <c r="F3687" s="518">
        <f>IF(OR(C3687="",$I3672="NSO"),"",VLOOKUP($A3667,'Result Entry'!$B$9:$EQ$108,71,0))</f>
        <v>0</v>
      </c>
      <c r="G3687" s="546">
        <f>IF(OR(C3687="",$I3672="NSO"),"",VLOOKUP($A3667,'Result Entry'!$B$9:$EQ$108,72,0))</f>
        <v>0</v>
      </c>
      <c r="H3687" s="401">
        <f>IF(OR(C3687="",$I3672="NSO"),"",VLOOKUP($A3667,'Result Entry'!$B$9:$EQ$108,77,0))</f>
        <v>0</v>
      </c>
      <c r="I3687" s="496">
        <f t="shared" ref="I3687" si="284">SUM(E3687:H3687)</f>
        <v>0</v>
      </c>
      <c r="J3687" s="497">
        <f>IF(OR(C3687="",$I3672="NSO"),"",VLOOKUP($A3667,'Result Entry'!$B$9:$EQ$108,81,0))</f>
        <v>0</v>
      </c>
      <c r="K3687" s="1014">
        <f t="shared" si="283"/>
        <v>0</v>
      </c>
      <c r="L3687" s="1015"/>
      <c r="M3687" s="516" t="str">
        <f>IF(OR(C3687="",$I3672="NSO"),"",VLOOKUP($A3667,'Result Entry'!$B$9:$EQ$108,84,0))</f>
        <v/>
      </c>
      <c r="N3687" s="1059"/>
    </row>
    <row r="3688" spans="1:14" s="114" customFormat="1" ht="14.25" customHeight="1" thickBot="1">
      <c r="A3688" s="392"/>
      <c r="B3688" s="394" t="s">
        <v>91</v>
      </c>
      <c r="C3688" s="1020"/>
      <c r="D3688" s="1021"/>
      <c r="E3688" s="1021"/>
      <c r="F3688" s="1021"/>
      <c r="G3688" s="1021"/>
      <c r="H3688" s="1021"/>
      <c r="I3688" s="1021"/>
      <c r="J3688" s="1021"/>
      <c r="K3688" s="1021"/>
      <c r="L3688" s="1021"/>
      <c r="M3688" s="1022"/>
      <c r="N3688" s="1059"/>
    </row>
    <row r="3689" spans="1:14" s="114" customFormat="1" ht="39" customHeight="1">
      <c r="A3689" s="392"/>
      <c r="B3689" s="394" t="s">
        <v>91</v>
      </c>
      <c r="C3689" s="1023" t="s">
        <v>114</v>
      </c>
      <c r="D3689" s="1024"/>
      <c r="E3689" s="1025"/>
      <c r="F3689" s="1029" t="s">
        <v>115</v>
      </c>
      <c r="G3689" s="1029"/>
      <c r="H3689" s="1030" t="s">
        <v>116</v>
      </c>
      <c r="I3689" s="1031"/>
      <c r="J3689" s="397" t="s">
        <v>51</v>
      </c>
      <c r="K3689" s="524" t="s">
        <v>117</v>
      </c>
      <c r="L3689" s="543" t="s">
        <v>49</v>
      </c>
      <c r="M3689" s="1089" t="s">
        <v>53</v>
      </c>
      <c r="N3689" s="1059"/>
    </row>
    <row r="3690" spans="1:14" s="114" customFormat="1" ht="18.75" customHeight="1" thickBot="1">
      <c r="A3690" s="392"/>
      <c r="B3690" s="394" t="s">
        <v>91</v>
      </c>
      <c r="C3690" s="1026"/>
      <c r="D3690" s="1027"/>
      <c r="E3690" s="1028"/>
      <c r="F3690" s="1109">
        <f>IF(OR($I3672="",$I3672="NSO"),"",VLOOKUP($A3667,'Result Entry'!$B$9:$EQ$108,120,0))</f>
        <v>900</v>
      </c>
      <c r="G3690" s="1110"/>
      <c r="H3690" s="1109">
        <f>IF(OR($I3672="",$I3672="NSO"),"",VLOOKUP($A3667,'Result Entry'!$B$9:$EQ$108,121,0))</f>
        <v>0</v>
      </c>
      <c r="I3690" s="1110"/>
      <c r="J3690" s="1111">
        <f>IF(OR($I3672="",$I3672="NSO"),"",VLOOKUP($A3667,'Result Entry'!$B$9:$EQ$108,122,0))</f>
        <v>0</v>
      </c>
      <c r="K3690" s="1112" t="str">
        <f>IF(OR($I3672="",$I3672="NSO"),"",VLOOKUP($A3667,'Result Entry'!$B$9:$EQ$108,123,0))</f>
        <v/>
      </c>
      <c r="L3690" s="1088" t="str">
        <f>IF(OR($I3672="",$I3672="NSO"),"",VLOOKUP($A3667,'Result Entry'!$B$9:$EQ$108,124,0))</f>
        <v/>
      </c>
      <c r="M3690" s="1113" t="str">
        <f>IF(OR($I3672="",$I3672="NSO"),"",VLOOKUP($A3667,'Result Entry'!$B$9:$EQ$108,126,0))</f>
        <v/>
      </c>
      <c r="N3690" s="1059"/>
    </row>
    <row r="3691" spans="1:14" s="114" customFormat="1" ht="18.75" customHeight="1" thickBot="1">
      <c r="A3691" s="392"/>
      <c r="B3691" s="393" t="s">
        <v>91</v>
      </c>
      <c r="C3691" s="1032"/>
      <c r="D3691" s="1033"/>
      <c r="E3691" s="1033"/>
      <c r="F3691" s="1033"/>
      <c r="G3691" s="1033"/>
      <c r="H3691" s="1034"/>
      <c r="I3691" s="1150" t="s">
        <v>71</v>
      </c>
      <c r="J3691" s="1151"/>
      <c r="K3691" s="1152">
        <f>IF(OR($I3672="",$I3672="NSO"),"",VLOOKUP($A3667,'Result Entry'!$B$9:$EQ$108,117,0))</f>
        <v>0</v>
      </c>
      <c r="L3691" s="1153" t="s">
        <v>90</v>
      </c>
      <c r="M3691" s="1154"/>
      <c r="N3691" s="1059"/>
    </row>
    <row r="3692" spans="1:14" s="114" customFormat="1" ht="18.75" customHeight="1" thickBot="1">
      <c r="A3692" s="392"/>
      <c r="B3692" s="393" t="s">
        <v>91</v>
      </c>
      <c r="C3692" s="1035" t="s">
        <v>70</v>
      </c>
      <c r="D3692" s="1036"/>
      <c r="E3692" s="1036"/>
      <c r="F3692" s="1036"/>
      <c r="G3692" s="1036"/>
      <c r="H3692" s="1037"/>
      <c r="I3692" s="1155" t="s">
        <v>72</v>
      </c>
      <c r="J3692" s="1156"/>
      <c r="K3692" s="1157">
        <f>IF(OR($I3672="",$I3672="NSO"),"",VLOOKUP($A3667,'Result Entry'!$B$9:$EQ$108,118,0))</f>
        <v>0</v>
      </c>
      <c r="L3692" s="1158" t="str">
        <f>IF(OR($I3672="",$I3672="NSO"),"",VLOOKUP($A3667,'Result Entry'!$B$9:$EQ$108,119,0))</f>
        <v/>
      </c>
      <c r="M3692" s="1159"/>
      <c r="N3692" s="1059"/>
    </row>
    <row r="3693" spans="1:14" s="114" customFormat="1" ht="18.75" customHeight="1" thickBot="1">
      <c r="A3693" s="392"/>
      <c r="B3693" s="393" t="s">
        <v>91</v>
      </c>
      <c r="C3693" s="981" t="s">
        <v>64</v>
      </c>
      <c r="D3693" s="982"/>
      <c r="E3693" s="983"/>
      <c r="F3693" s="984" t="s">
        <v>67</v>
      </c>
      <c r="G3693" s="985"/>
      <c r="H3693" s="398" t="s">
        <v>57</v>
      </c>
      <c r="I3693" s="986" t="s">
        <v>73</v>
      </c>
      <c r="J3693" s="987"/>
      <c r="K3693" s="988">
        <f>IF(OR($I3672="",$I3672="NSO"),"",VLOOKUP($A3667,'Result Entry'!$B$9:$EQ$108,127,0))</f>
        <v>0</v>
      </c>
      <c r="L3693" s="988"/>
      <c r="M3693" s="989"/>
      <c r="N3693" s="1059"/>
    </row>
    <row r="3694" spans="1:14" s="114" customFormat="1" ht="18.75" customHeight="1">
      <c r="A3694" s="392"/>
      <c r="B3694" s="393" t="s">
        <v>91</v>
      </c>
      <c r="C3694" s="1096" t="str">
        <f>'Result Entry'!$CH$3</f>
        <v>WORK EXP.</v>
      </c>
      <c r="D3694" s="1097"/>
      <c r="E3694" s="1125"/>
      <c r="F3694" s="1115" t="str">
        <f>IF(OR(C3694="",$I3672="NSO"),"",VLOOKUP($A3667,'Result Entry'!$B$9:$EQ$108,134,0))</f>
        <v>0/100</v>
      </c>
      <c r="G3694" s="1125"/>
      <c r="H3694" s="1126" t="str">
        <f>IF(OR(C3694="",$I3672="NSO"),"",VLOOKUP($A3667,'Result Entry'!$B$9:$EQ$108,92,0))</f>
        <v/>
      </c>
      <c r="I3694" s="991" t="s">
        <v>93</v>
      </c>
      <c r="J3694" s="992"/>
      <c r="K3694" s="993">
        <f>'Result Entry'!$U$2</f>
        <v>45070</v>
      </c>
      <c r="L3694" s="994"/>
      <c r="M3694" s="995"/>
      <c r="N3694" s="1059"/>
    </row>
    <row r="3695" spans="1:14" s="114" customFormat="1" ht="18.75" customHeight="1">
      <c r="A3695" s="392"/>
      <c r="B3695" s="393" t="s">
        <v>91</v>
      </c>
      <c r="C3695" s="1096" t="str">
        <f>'Result Entry'!$CP$3</f>
        <v>ART EDU.</v>
      </c>
      <c r="D3695" s="1097"/>
      <c r="E3695" s="1125"/>
      <c r="F3695" s="1115" t="str">
        <f>IF(OR(C3695="",$I3672="NSO"),"",VLOOKUP($A3667,'Result Entry'!$B$9:$EQ$108,138,0))</f>
        <v>0/100</v>
      </c>
      <c r="G3695" s="1125"/>
      <c r="H3695" s="1127" t="str">
        <f>IF(OR(C3695="",$I3672="NSO"),"",VLOOKUP($A3667,'Result Entry'!$B$9:$EQ$108,100,0))</f>
        <v/>
      </c>
      <c r="I3695" s="996"/>
      <c r="J3695" s="997"/>
      <c r="K3695" s="997"/>
      <c r="L3695" s="997"/>
      <c r="M3695" s="998"/>
      <c r="N3695" s="1059"/>
    </row>
    <row r="3696" spans="1:14" s="114" customFormat="1" ht="18.75" customHeight="1">
      <c r="A3696" s="392"/>
      <c r="B3696" s="393"/>
      <c r="C3696" s="1096" t="str">
        <f>'Result Entry'!$CX$3</f>
        <v>H&amp;P. EDU.</v>
      </c>
      <c r="D3696" s="1097"/>
      <c r="E3696" s="1125"/>
      <c r="F3696" s="1115" t="str">
        <f>IF(OR(C3696="",$I3672="NSO"),"",VLOOKUP($A3667,'Result Entry'!$B$9:$EQ$108,142,0))</f>
        <v>0/100</v>
      </c>
      <c r="G3696" s="1125"/>
      <c r="H3696" s="1127" t="str">
        <f>IF(OR(C3696="",$I3672="NSO"),"",VLOOKUP($A3667,'Result Entry'!$B$9:$EQ$108,108,0))</f>
        <v/>
      </c>
      <c r="I3696" s="999"/>
      <c r="J3696" s="1000"/>
      <c r="K3696" s="1000"/>
      <c r="L3696" s="1000"/>
      <c r="M3696" s="1001"/>
      <c r="N3696" s="1059"/>
    </row>
    <row r="3697" spans="1:14" s="114" customFormat="1" ht="23.25" customHeight="1" thickBot="1">
      <c r="A3697" s="392"/>
      <c r="B3697" s="393" t="s">
        <v>91</v>
      </c>
      <c r="C3697" s="1128">
        <f>'Result Entry'!$DF$3</f>
        <v>0</v>
      </c>
      <c r="D3697" s="1129"/>
      <c r="E3697" s="1130"/>
      <c r="F3697" s="1115" t="str">
        <f>IF(OR(C3697="",$I3672="NSO"),"",VLOOKUP($A3667,'Result Entry'!$B$9:$EQ$108,146,0))</f>
        <v>0/0</v>
      </c>
      <c r="G3697" s="1125"/>
      <c r="H3697" s="1131" t="str">
        <f>IF(OR(C3697="",$I3672="NSO"),"",VLOOKUP($A3667,'Result Entry'!$B$9:$EQ$108,116,0))</f>
        <v/>
      </c>
      <c r="I3697" s="1135" t="s">
        <v>86</v>
      </c>
      <c r="J3697" s="1136"/>
      <c r="K3697" s="1137"/>
      <c r="L3697" s="1138"/>
      <c r="M3697" s="1139"/>
      <c r="N3697" s="1059"/>
    </row>
    <row r="3698" spans="1:14" s="114" customFormat="1" ht="23.25" customHeight="1">
      <c r="A3698" s="392"/>
      <c r="B3698" s="393" t="s">
        <v>91</v>
      </c>
      <c r="C3698" s="1005" t="s">
        <v>74</v>
      </c>
      <c r="D3698" s="1006"/>
      <c r="E3698" s="1006"/>
      <c r="F3698" s="1006"/>
      <c r="G3698" s="1006"/>
      <c r="H3698" s="1007"/>
      <c r="I3698" s="1143" t="s">
        <v>184</v>
      </c>
      <c r="J3698" s="1144"/>
      <c r="K3698" s="1140"/>
      <c r="L3698" s="1141"/>
      <c r="M3698" s="1142"/>
      <c r="N3698" s="1059"/>
    </row>
    <row r="3699" spans="1:14" s="114" customFormat="1" ht="23.25" customHeight="1">
      <c r="A3699" s="392"/>
      <c r="B3699" s="393" t="s">
        <v>91</v>
      </c>
      <c r="C3699" s="399" t="s">
        <v>37</v>
      </c>
      <c r="D3699" s="1008" t="s">
        <v>80</v>
      </c>
      <c r="E3699" s="1009"/>
      <c r="F3699" s="1008" t="s">
        <v>81</v>
      </c>
      <c r="G3699" s="1010"/>
      <c r="H3699" s="1011"/>
      <c r="I3699" s="1145" t="s">
        <v>185</v>
      </c>
      <c r="J3699" s="1146"/>
      <c r="K3699" s="1002"/>
      <c r="L3699" s="1003"/>
      <c r="M3699" s="1004"/>
      <c r="N3699" s="1059"/>
    </row>
    <row r="3700" spans="1:14" s="114" customFormat="1" ht="18.75" customHeight="1">
      <c r="A3700" s="392"/>
      <c r="B3700" s="393" t="s">
        <v>91</v>
      </c>
      <c r="C3700" s="1114" t="s">
        <v>75</v>
      </c>
      <c r="D3700" s="1115" t="s">
        <v>164</v>
      </c>
      <c r="E3700" s="1116"/>
      <c r="F3700" s="1115" t="s">
        <v>82</v>
      </c>
      <c r="G3700" s="1117"/>
      <c r="H3700" s="1118"/>
      <c r="I3700" s="971" t="s">
        <v>87</v>
      </c>
      <c r="J3700" s="972"/>
      <c r="K3700" s="972"/>
      <c r="L3700" s="972"/>
      <c r="M3700" s="973"/>
      <c r="N3700" s="1059"/>
    </row>
    <row r="3701" spans="1:14" s="114" customFormat="1" ht="18.75" customHeight="1">
      <c r="A3701" s="392"/>
      <c r="B3701" s="393" t="s">
        <v>91</v>
      </c>
      <c r="C3701" s="1119" t="s">
        <v>76</v>
      </c>
      <c r="D3701" s="1115" t="s">
        <v>165</v>
      </c>
      <c r="E3701" s="1116"/>
      <c r="F3701" s="1115" t="s">
        <v>83</v>
      </c>
      <c r="G3701" s="1117"/>
      <c r="H3701" s="1118"/>
      <c r="I3701" s="974"/>
      <c r="J3701" s="975"/>
      <c r="K3701" s="975"/>
      <c r="L3701" s="975"/>
      <c r="M3701" s="976"/>
      <c r="N3701" s="1059"/>
    </row>
    <row r="3702" spans="1:14" s="114" customFormat="1" ht="18.75" customHeight="1">
      <c r="A3702" s="392"/>
      <c r="B3702" s="393" t="s">
        <v>91</v>
      </c>
      <c r="C3702" s="1119" t="s">
        <v>78</v>
      </c>
      <c r="D3702" s="1115" t="s">
        <v>166</v>
      </c>
      <c r="E3702" s="1116"/>
      <c r="F3702" s="1115" t="s">
        <v>84</v>
      </c>
      <c r="G3702" s="1117"/>
      <c r="H3702" s="1118"/>
      <c r="I3702" s="974"/>
      <c r="J3702" s="975"/>
      <c r="K3702" s="975"/>
      <c r="L3702" s="975"/>
      <c r="M3702" s="976"/>
      <c r="N3702" s="1059"/>
    </row>
    <row r="3703" spans="1:14" s="114" customFormat="1" ht="18.75" customHeight="1">
      <c r="A3703" s="392"/>
      <c r="B3703" s="393" t="s">
        <v>91</v>
      </c>
      <c r="C3703" s="1119" t="s">
        <v>77</v>
      </c>
      <c r="D3703" s="1115" t="s">
        <v>167</v>
      </c>
      <c r="E3703" s="1116"/>
      <c r="F3703" s="1115" t="s">
        <v>169</v>
      </c>
      <c r="G3703" s="1117"/>
      <c r="H3703" s="1118"/>
      <c r="I3703" s="977"/>
      <c r="J3703" s="978"/>
      <c r="K3703" s="978"/>
      <c r="L3703" s="978"/>
      <c r="M3703" s="979"/>
      <c r="N3703" s="1059"/>
    </row>
    <row r="3704" spans="1:14" s="114" customFormat="1" ht="18.75" customHeight="1" thickBot="1">
      <c r="A3704" s="392"/>
      <c r="B3704" s="400" t="s">
        <v>91</v>
      </c>
      <c r="C3704" s="1120" t="s">
        <v>79</v>
      </c>
      <c r="D3704" s="1121" t="s">
        <v>168</v>
      </c>
      <c r="E3704" s="1122"/>
      <c r="F3704" s="1121" t="s">
        <v>85</v>
      </c>
      <c r="G3704" s="1123"/>
      <c r="H3704" s="1124"/>
      <c r="I3704" s="1132" t="s">
        <v>118</v>
      </c>
      <c r="J3704" s="1133"/>
      <c r="K3704" s="1133"/>
      <c r="L3704" s="1133"/>
      <c r="M3704" s="1134"/>
      <c r="N3704" s="1059"/>
    </row>
    <row r="3705" spans="1:14" s="114" customFormat="1" ht="11.25" customHeight="1" thickBot="1">
      <c r="A3705" s="980"/>
      <c r="B3705" s="980"/>
      <c r="C3705" s="980"/>
      <c r="D3705" s="980"/>
      <c r="E3705" s="980"/>
      <c r="F3705" s="980"/>
      <c r="G3705" s="980"/>
      <c r="H3705" s="980"/>
      <c r="I3705" s="980"/>
      <c r="J3705" s="980"/>
      <c r="K3705" s="980"/>
      <c r="L3705" s="980"/>
      <c r="M3705" s="980"/>
      <c r="N3705" s="1059"/>
    </row>
    <row r="3706" spans="1:14" s="391" customFormat="1" ht="25.5" customHeight="1" thickBot="1">
      <c r="A3706" s="403">
        <f>A3667+1</f>
        <v>96</v>
      </c>
      <c r="B3706" s="1056" t="str">
        <f>B3667</f>
        <v>Department Of Sanskrit Education, Rajasthan</v>
      </c>
      <c r="C3706" s="1057"/>
      <c r="D3706" s="1057"/>
      <c r="E3706" s="1057"/>
      <c r="F3706" s="1057"/>
      <c r="G3706" s="1057"/>
      <c r="H3706" s="1057"/>
      <c r="I3706" s="1057"/>
      <c r="J3706" s="1057"/>
      <c r="K3706" s="1057"/>
      <c r="L3706" s="1057"/>
      <c r="M3706" s="1058"/>
      <c r="N3706" s="1059"/>
    </row>
    <row r="3707" spans="1:14" ht="60" customHeight="1">
      <c r="A3707" s="15"/>
      <c r="B3707" s="1060">
        <f>IF(I3711&gt;0,CONCATENATE(C3711,I3711),0)</f>
        <v>0</v>
      </c>
      <c r="C3707" s="1062"/>
      <c r="D3707" s="1064" t="str">
        <f>Master!$E$8</f>
        <v>Govt.Sr.Sec.Sch. Raimalwada</v>
      </c>
      <c r="E3707" s="1065"/>
      <c r="F3707" s="1065"/>
      <c r="G3707" s="1065"/>
      <c r="H3707" s="1065"/>
      <c r="I3707" s="1065"/>
      <c r="J3707" s="1065"/>
      <c r="K3707" s="1065"/>
      <c r="L3707" s="1065"/>
      <c r="M3707" s="1066"/>
      <c r="N3707" s="1059"/>
    </row>
    <row r="3708" spans="1:14" ht="35.25" customHeight="1" thickBot="1">
      <c r="A3708" s="15"/>
      <c r="B3708" s="1061"/>
      <c r="C3708" s="1063"/>
      <c r="D3708" s="1067" t="str">
        <f>Master!$E$11</f>
        <v>P.S.-Bapini (Jodhpur)</v>
      </c>
      <c r="E3708" s="1067"/>
      <c r="F3708" s="1067"/>
      <c r="G3708" s="1067"/>
      <c r="H3708" s="1067"/>
      <c r="I3708" s="1067"/>
      <c r="J3708" s="1067"/>
      <c r="K3708" s="1067"/>
      <c r="L3708" s="1067"/>
      <c r="M3708" s="1068"/>
      <c r="N3708" s="1059"/>
    </row>
    <row r="3709" spans="1:14" ht="31.5" customHeight="1">
      <c r="A3709" s="15"/>
      <c r="B3709" s="402"/>
      <c r="C3709" s="1069" t="s">
        <v>60</v>
      </c>
      <c r="D3709" s="1070"/>
      <c r="E3709" s="1070"/>
      <c r="F3709" s="1070"/>
      <c r="G3709" s="1070"/>
      <c r="H3709" s="1070"/>
      <c r="I3709" s="1071"/>
      <c r="J3709" s="1072" t="s">
        <v>88</v>
      </c>
      <c r="K3709" s="1072"/>
      <c r="L3709" s="1073">
        <f>Master!$E$14</f>
        <v>810000000</v>
      </c>
      <c r="M3709" s="1074"/>
      <c r="N3709" s="1059"/>
    </row>
    <row r="3710" spans="1:14" ht="18" customHeight="1" thickBot="1">
      <c r="A3710" s="15"/>
      <c r="B3710" s="188"/>
      <c r="C3710" s="1069"/>
      <c r="D3710" s="1070"/>
      <c r="E3710" s="1070"/>
      <c r="F3710" s="1070"/>
      <c r="G3710" s="1070"/>
      <c r="H3710" s="1070"/>
      <c r="I3710" s="1071"/>
      <c r="J3710" s="1075" t="s">
        <v>61</v>
      </c>
      <c r="K3710" s="1076"/>
      <c r="L3710" s="1079" t="str">
        <f>Master!$E$6</f>
        <v>2022-23</v>
      </c>
      <c r="M3710" s="1080"/>
      <c r="N3710" s="1059"/>
    </row>
    <row r="3711" spans="1:14" ht="20.25" customHeight="1" thickBot="1">
      <c r="A3711" s="15"/>
      <c r="B3711" s="188"/>
      <c r="C3711" s="1160" t="s">
        <v>119</v>
      </c>
      <c r="D3711" s="1161"/>
      <c r="E3711" s="1161"/>
      <c r="F3711" s="1161"/>
      <c r="G3711" s="1161"/>
      <c r="H3711" s="1161"/>
      <c r="I3711" s="1162">
        <f>VLOOKUP($A3706,'Result Entry'!$B$9:$F$108,5,0)</f>
        <v>0</v>
      </c>
      <c r="J3711" s="1077"/>
      <c r="K3711" s="1078"/>
      <c r="L3711" s="1081"/>
      <c r="M3711" s="1082"/>
      <c r="N3711" s="1059"/>
    </row>
    <row r="3712" spans="1:14" s="114" customFormat="1" ht="19.5" customHeight="1">
      <c r="A3712" s="392"/>
      <c r="B3712" s="393" t="s">
        <v>91</v>
      </c>
      <c r="C3712" s="1090" t="s">
        <v>21</v>
      </c>
      <c r="D3712" s="1091"/>
      <c r="E3712" s="1091"/>
      <c r="F3712" s="1092"/>
      <c r="G3712" s="1093" t="s">
        <v>1</v>
      </c>
      <c r="H3712" s="1094">
        <f>VLOOKUP($A3706,'Result Entry'!$B$9:$EQ$108,3,0)</f>
        <v>0</v>
      </c>
      <c r="I3712" s="1094"/>
      <c r="J3712" s="1094"/>
      <c r="K3712" s="1094"/>
      <c r="L3712" s="1094"/>
      <c r="M3712" s="1095"/>
      <c r="N3712" s="1059"/>
    </row>
    <row r="3713" spans="1:14" s="114" customFormat="1" ht="19.5" customHeight="1">
      <c r="A3713" s="392"/>
      <c r="B3713" s="393" t="s">
        <v>91</v>
      </c>
      <c r="C3713" s="1096" t="s">
        <v>23</v>
      </c>
      <c r="D3713" s="1097"/>
      <c r="E3713" s="1097"/>
      <c r="F3713" s="1098"/>
      <c r="G3713" s="1099" t="s">
        <v>1</v>
      </c>
      <c r="H3713" s="1100">
        <f>VLOOKUP($A3706,'Result Entry'!$B$9:$EQ$108,6,0)</f>
        <v>0</v>
      </c>
      <c r="I3713" s="1100"/>
      <c r="J3713" s="1100"/>
      <c r="K3713" s="1100"/>
      <c r="L3713" s="1100"/>
      <c r="M3713" s="1101"/>
      <c r="N3713" s="1059"/>
    </row>
    <row r="3714" spans="1:14" s="114" customFormat="1" ht="19.5" customHeight="1">
      <c r="A3714" s="392"/>
      <c r="B3714" s="393" t="s">
        <v>91</v>
      </c>
      <c r="C3714" s="1096" t="s">
        <v>24</v>
      </c>
      <c r="D3714" s="1097"/>
      <c r="E3714" s="1097"/>
      <c r="F3714" s="1098"/>
      <c r="G3714" s="1099" t="s">
        <v>1</v>
      </c>
      <c r="H3714" s="1100">
        <f>VLOOKUP($A3706,'Result Entry'!$B$9:$EQ$108,7,0)</f>
        <v>0</v>
      </c>
      <c r="I3714" s="1100"/>
      <c r="J3714" s="1100"/>
      <c r="K3714" s="1100"/>
      <c r="L3714" s="1100"/>
      <c r="M3714" s="1101"/>
      <c r="N3714" s="1059"/>
    </row>
    <row r="3715" spans="1:14" s="114" customFormat="1" ht="19.5" customHeight="1">
      <c r="A3715" s="392"/>
      <c r="B3715" s="393" t="s">
        <v>91</v>
      </c>
      <c r="C3715" s="1096" t="s">
        <v>62</v>
      </c>
      <c r="D3715" s="1097"/>
      <c r="E3715" s="1097"/>
      <c r="F3715" s="1098"/>
      <c r="G3715" s="1099" t="s">
        <v>1</v>
      </c>
      <c r="H3715" s="1100">
        <f>VLOOKUP($A3706,'Result Entry'!$B$9:$EQ$108,8,0)</f>
        <v>0</v>
      </c>
      <c r="I3715" s="1100"/>
      <c r="J3715" s="1100"/>
      <c r="K3715" s="1100"/>
      <c r="L3715" s="1100"/>
      <c r="M3715" s="1101"/>
      <c r="N3715" s="1059"/>
    </row>
    <row r="3716" spans="1:14" s="114" customFormat="1" ht="19.5" customHeight="1">
      <c r="A3716" s="392"/>
      <c r="B3716" s="393" t="s">
        <v>91</v>
      </c>
      <c r="C3716" s="1096" t="s">
        <v>63</v>
      </c>
      <c r="D3716" s="1097"/>
      <c r="E3716" s="1097"/>
      <c r="F3716" s="1098"/>
      <c r="G3716" s="1099" t="s">
        <v>1</v>
      </c>
      <c r="H3716" s="1102" t="str">
        <f>CONCATENATE('Result Entry'!$F$4,'Result Entry'!$I$4)</f>
        <v>2(A)</v>
      </c>
      <c r="I3716" s="1100"/>
      <c r="J3716" s="1100"/>
      <c r="K3716" s="1100"/>
      <c r="L3716" s="1100"/>
      <c r="M3716" s="1101"/>
      <c r="N3716" s="1059"/>
    </row>
    <row r="3717" spans="1:14" s="114" customFormat="1" ht="19.5" customHeight="1" thickBot="1">
      <c r="A3717" s="392"/>
      <c r="B3717" s="393" t="s">
        <v>91</v>
      </c>
      <c r="C3717" s="1103" t="s">
        <v>26</v>
      </c>
      <c r="D3717" s="1104"/>
      <c r="E3717" s="1104"/>
      <c r="F3717" s="1105"/>
      <c r="G3717" s="1106" t="s">
        <v>1</v>
      </c>
      <c r="H3717" s="1107">
        <f>VLOOKUP($A3706,'Result Entry'!$B$9:$EQ$108,9,0)</f>
        <v>0</v>
      </c>
      <c r="I3717" s="1107"/>
      <c r="J3717" s="1107"/>
      <c r="K3717" s="1107"/>
      <c r="L3717" s="1107"/>
      <c r="M3717" s="1108"/>
      <c r="N3717" s="1059"/>
    </row>
    <row r="3718" spans="1:14" s="114" customFormat="1" ht="37.5" customHeight="1">
      <c r="A3718" s="392"/>
      <c r="B3718" s="394" t="s">
        <v>91</v>
      </c>
      <c r="C3718" s="1005" t="s">
        <v>64</v>
      </c>
      <c r="D3718" s="1038"/>
      <c r="E3718" s="498" t="str">
        <f>'Result Entry'!$K$6</f>
        <v>First Test</v>
      </c>
      <c r="F3718" s="499" t="str">
        <f>'Result Entry'!$L$6</f>
        <v>Second Test</v>
      </c>
      <c r="G3718" s="499" t="str">
        <f>'Result Entry'!$M$6</f>
        <v>Third Test</v>
      </c>
      <c r="H3718" s="1083" t="s">
        <v>65</v>
      </c>
      <c r="I3718" s="1085" t="s">
        <v>183</v>
      </c>
      <c r="J3718" s="493" t="s">
        <v>32</v>
      </c>
      <c r="K3718" s="1039" t="s">
        <v>112</v>
      </c>
      <c r="L3718" s="1040"/>
      <c r="M3718" s="1084" t="s">
        <v>113</v>
      </c>
      <c r="N3718" s="1059"/>
    </row>
    <row r="3719" spans="1:14" s="114" customFormat="1" ht="22.5" customHeight="1" thickBot="1">
      <c r="A3719" s="392"/>
      <c r="B3719" s="394" t="s">
        <v>91</v>
      </c>
      <c r="C3719" s="1041" t="s">
        <v>66</v>
      </c>
      <c r="D3719" s="1042"/>
      <c r="E3719" s="504">
        <f>'Result Entry'!$K$7</f>
        <v>10</v>
      </c>
      <c r="F3719" s="505">
        <f>'Result Entry'!$L$7</f>
        <v>10</v>
      </c>
      <c r="G3719" s="545">
        <f>'Result Entry'!$M$7</f>
        <v>10</v>
      </c>
      <c r="H3719" s="506">
        <f>'Result Entry'!$R$7</f>
        <v>70</v>
      </c>
      <c r="I3719" s="507">
        <f>SUM(E3719:H3719)</f>
        <v>100</v>
      </c>
      <c r="J3719" s="508">
        <f>'Result Entry'!$V$7</f>
        <v>100</v>
      </c>
      <c r="K3719" s="1043">
        <f>I3719+J3719</f>
        <v>200</v>
      </c>
      <c r="L3719" s="1044"/>
      <c r="M3719" s="1086" t="s">
        <v>36</v>
      </c>
      <c r="N3719" s="1059"/>
    </row>
    <row r="3720" spans="1:14" s="114" customFormat="1" ht="22.5" customHeight="1">
      <c r="A3720" s="392"/>
      <c r="B3720" s="394" t="s">
        <v>91</v>
      </c>
      <c r="C3720" s="1045" t="str">
        <f>'Result Entry'!$K$3</f>
        <v>Hindi</v>
      </c>
      <c r="D3720" s="1046"/>
      <c r="E3720" s="500">
        <f>IF(OR(C3720="",$I3711="NSO"),"",VLOOKUP($A3706,'Result Entry'!$B$9:$EQ$108,10,0))</f>
        <v>0</v>
      </c>
      <c r="F3720" s="501">
        <f>IF(OR(C3720="",$I3711="NSO"),"",VLOOKUP($A3706,'Result Entry'!$B$9:$EQ$108,11,0))</f>
        <v>0</v>
      </c>
      <c r="G3720" s="544">
        <f>IF(OR(C3720="",$I3711="NSO"),"",VLOOKUP($A3706,'Result Entry'!$B$9:$EQ$108,12,0))</f>
        <v>0</v>
      </c>
      <c r="H3720" s="494">
        <f>IF(OR(C3720="",$I3711="NSO"),"",VLOOKUP($A3706,'Result Entry'!$B$9:$EQ$108,17,0))</f>
        <v>0</v>
      </c>
      <c r="I3720" s="395">
        <f t="shared" ref="I3720:I3724" si="285">SUM(E3720:H3720)</f>
        <v>0</v>
      </c>
      <c r="J3720" s="495">
        <f>IF(OR(C3720="",$I3711="NSO"),"",VLOOKUP($A3706,'Result Entry'!$B$9:$EQ$108,21,0))</f>
        <v>0</v>
      </c>
      <c r="K3720" s="1047">
        <f>SUM(I3720,J3720)</f>
        <v>0</v>
      </c>
      <c r="L3720" s="1048"/>
      <c r="M3720" s="396" t="str">
        <f>IF(OR(C3720="",$I3711="NSO"),"",VLOOKUP($A3706,'Result Entry'!$B$9:$EQ$108,24,0))</f>
        <v/>
      </c>
      <c r="N3720" s="1059"/>
    </row>
    <row r="3721" spans="1:14" s="114" customFormat="1" ht="22.5" customHeight="1">
      <c r="A3721" s="392"/>
      <c r="B3721" s="394" t="s">
        <v>91</v>
      </c>
      <c r="C3721" s="990" t="str">
        <f>'Result Entry'!$Z$3</f>
        <v>Mathematics</v>
      </c>
      <c r="D3721" s="1049"/>
      <c r="E3721" s="502">
        <f>IF(OR(C3721="",$I3711="NSO"),"",VLOOKUP($A3706,'Result Entry'!$B$9:$EQ$108,25,0))</f>
        <v>0</v>
      </c>
      <c r="F3721" s="503">
        <f>IF(OR(C3721="",$I3711="NSO"),"",VLOOKUP($A3706,'Result Entry'!$B$9:$EQ$108,26,0))</f>
        <v>0</v>
      </c>
      <c r="G3721" s="542">
        <f>IF(OR(C3721="",$I3711="NSO"),"",VLOOKUP($A3706,'Result Entry'!$B$9:$EQ$108,27,0))</f>
        <v>0</v>
      </c>
      <c r="H3721" s="494">
        <f>IF(OR(C3721="",$I3711="NSO"),"",VLOOKUP($A3706,'Result Entry'!$B$9:$EQ$108,32,0))</f>
        <v>0</v>
      </c>
      <c r="I3721" s="395">
        <f t="shared" si="285"/>
        <v>0</v>
      </c>
      <c r="J3721" s="495">
        <f>IF(OR(C3721="",$I3711="NSO"),"",VLOOKUP($A3706,'Result Entry'!$B$9:$EQ$108,36,0))</f>
        <v>0</v>
      </c>
      <c r="K3721" s="1050">
        <f t="shared" ref="K3721:K3726" si="286">SUM(I3721,J3721)</f>
        <v>0</v>
      </c>
      <c r="L3721" s="1051"/>
      <c r="M3721" s="396" t="str">
        <f>IF(OR(C3721="",$I3711="NSO"),"",VLOOKUP($A3706,'Result Entry'!$B$9:$EQ$108,39,0))</f>
        <v/>
      </c>
      <c r="N3721" s="1059"/>
    </row>
    <row r="3722" spans="1:14" s="114" customFormat="1" ht="22.5" customHeight="1" thickBot="1">
      <c r="A3722" s="392"/>
      <c r="B3722" s="394" t="s">
        <v>91</v>
      </c>
      <c r="C3722" s="1052" t="str">
        <f>'Result Entry'!$BD$3</f>
        <v>Env. Study</v>
      </c>
      <c r="D3722" s="1053"/>
      <c r="E3722" s="509">
        <f>IF(OR(C3722="",$I3711="NSO"),"",VLOOKUP($A3706,'Result Entry'!$B$9:$EQ$108,55,0))</f>
        <v>0</v>
      </c>
      <c r="F3722" s="510">
        <f>IF(OR(C3722="",$I3711="NSO"),"",VLOOKUP($A3706,'Result Entry'!$B$9:$EQ$108,56,0))</f>
        <v>0</v>
      </c>
      <c r="G3722" s="511">
        <f>IF(OR(C3722="",$I3711="NSO"),"",VLOOKUP($A3706,'Result Entry'!$B$9:$EQ$108,57,0))</f>
        <v>0</v>
      </c>
      <c r="H3722" s="512">
        <f>IF(OR(C3720="",$I3711="NSO"),"",VLOOKUP($A3706,'Result Entry'!$B$9:$EQ$108,62,0))</f>
        <v>0</v>
      </c>
      <c r="I3722" s="513">
        <f t="shared" si="285"/>
        <v>0</v>
      </c>
      <c r="J3722" s="514">
        <f>IF(OR(C3721="",$I3711="NSO"),"",VLOOKUP($A3706,'Result Entry'!$B$9:$EQ$108,66,0))</f>
        <v>0</v>
      </c>
      <c r="K3722" s="1054">
        <f t="shared" si="286"/>
        <v>0</v>
      </c>
      <c r="L3722" s="1055"/>
      <c r="M3722" s="515" t="str">
        <f>IF(OR(C3721="",$I3711="NSO"),"",VLOOKUP($A3706,'Result Entry'!$B$9:$EQ$108,69,0))</f>
        <v/>
      </c>
      <c r="N3722" s="1059"/>
    </row>
    <row r="3723" spans="1:14" s="114" customFormat="1" ht="22.5" customHeight="1">
      <c r="A3723" s="392"/>
      <c r="B3723" s="394" t="s">
        <v>91</v>
      </c>
      <c r="C3723" s="1016" t="s">
        <v>66</v>
      </c>
      <c r="D3723" s="1017"/>
      <c r="E3723" s="519">
        <f>'Result Entry'!$AO$7</f>
        <v>5</v>
      </c>
      <c r="F3723" s="520">
        <f>'Result Entry'!$AP$7</f>
        <v>5</v>
      </c>
      <c r="G3723" s="541">
        <f>'Result Entry'!$AQ$7</f>
        <v>5</v>
      </c>
      <c r="H3723" s="521">
        <f>'Result Entry'!$AV$7</f>
        <v>35</v>
      </c>
      <c r="I3723" s="522">
        <f t="shared" si="285"/>
        <v>50</v>
      </c>
      <c r="J3723" s="523">
        <f>'Result Entry'!$AZ$7</f>
        <v>50</v>
      </c>
      <c r="K3723" s="1018">
        <f t="shared" si="286"/>
        <v>100</v>
      </c>
      <c r="L3723" s="1019"/>
      <c r="M3723" s="1087" t="s">
        <v>36</v>
      </c>
      <c r="N3723" s="1059"/>
    </row>
    <row r="3724" spans="1:14" s="114" customFormat="1" ht="22.5" customHeight="1" thickBot="1">
      <c r="A3724" s="392"/>
      <c r="B3724" s="394" t="s">
        <v>91</v>
      </c>
      <c r="C3724" s="1012" t="str">
        <f>'Result Entry'!$AO$3</f>
        <v>English</v>
      </c>
      <c r="D3724" s="1013"/>
      <c r="E3724" s="517">
        <f>IF(OR(C3724="",$I3711="NSO"),"",VLOOKUP($A3706,'Result Entry'!$B$9:$EQ$108,40,0))</f>
        <v>0</v>
      </c>
      <c r="F3724" s="518">
        <f>IF(OR(C3724="",$I3711="NSO"),"",VLOOKUP($A3706,'Result Entry'!$B$9:$EQ$108,41,0))</f>
        <v>0</v>
      </c>
      <c r="G3724" s="546">
        <f>IF(OR(C3724="",$I3711="NSO"),"",VLOOKUP($A3706,'Result Entry'!$B$9:$EQ$108,42,0))</f>
        <v>0</v>
      </c>
      <c r="H3724" s="401">
        <f>IF(OR(C3724="",$I3711="NSO"),"",VLOOKUP($A3706,'Result Entry'!$B$9:$EQ$108,47,0))</f>
        <v>0</v>
      </c>
      <c r="I3724" s="496">
        <f t="shared" si="285"/>
        <v>0</v>
      </c>
      <c r="J3724" s="497">
        <f>IF(OR(C3724="",$I3711="NSO"),"",VLOOKUP($A3706,'Result Entry'!$B$9:$EQ$108,51,0))</f>
        <v>0</v>
      </c>
      <c r="K3724" s="1014">
        <f t="shared" si="286"/>
        <v>0</v>
      </c>
      <c r="L3724" s="1015"/>
      <c r="M3724" s="516" t="str">
        <f>IF(OR(C3724="",$I3711="NSO"),"",VLOOKUP($A3706,'Result Entry'!$B$9:$EQ$108,54,0))</f>
        <v/>
      </c>
      <c r="N3724" s="1059"/>
    </row>
    <row r="3725" spans="1:14" s="114" customFormat="1" ht="22.5" customHeight="1">
      <c r="A3725" s="392"/>
      <c r="B3725" s="394" t="s">
        <v>91</v>
      </c>
      <c r="C3725" s="1016" t="s">
        <v>66</v>
      </c>
      <c r="D3725" s="1017"/>
      <c r="E3725" s="519">
        <f>'Result Entry'!$BS$7</f>
        <v>10</v>
      </c>
      <c r="F3725" s="520">
        <f>'Result Entry'!$BT$7</f>
        <v>10</v>
      </c>
      <c r="G3725" s="541">
        <f>'Result Entry'!$BU$7</f>
        <v>10</v>
      </c>
      <c r="H3725" s="521">
        <f>'Result Entry'!$BZ$7</f>
        <v>70</v>
      </c>
      <c r="I3725" s="522">
        <f>SUM(E3725:H3725)</f>
        <v>100</v>
      </c>
      <c r="J3725" s="523">
        <f>'Result Entry'!$CD$7</f>
        <v>100</v>
      </c>
      <c r="K3725" s="1018">
        <f t="shared" si="286"/>
        <v>200</v>
      </c>
      <c r="L3725" s="1019"/>
      <c r="M3725" s="1087" t="s">
        <v>36</v>
      </c>
      <c r="N3725" s="1059"/>
    </row>
    <row r="3726" spans="1:14" s="114" customFormat="1" ht="22.5" customHeight="1" thickBot="1">
      <c r="A3726" s="392"/>
      <c r="B3726" s="394" t="s">
        <v>91</v>
      </c>
      <c r="C3726" s="1012" t="str">
        <f>'Result Entry'!$BS$3</f>
        <v>Sanskrit/Urdu</v>
      </c>
      <c r="D3726" s="1013"/>
      <c r="E3726" s="517">
        <f>IF(OR(C3726="",$I3711="NSO"),"",VLOOKUP($A3706,'Result Entry'!$B$9:$EQ$108,70,0))</f>
        <v>0</v>
      </c>
      <c r="F3726" s="518">
        <f>IF(OR(C3726="",$I3711="NSO"),"",VLOOKUP($A3706,'Result Entry'!$B$9:$EQ$108,71,0))</f>
        <v>0</v>
      </c>
      <c r="G3726" s="546">
        <f>IF(OR(C3726="",$I3711="NSO"),"",VLOOKUP($A3706,'Result Entry'!$B$9:$EQ$108,72,0))</f>
        <v>0</v>
      </c>
      <c r="H3726" s="401">
        <f>IF(OR(C3726="",$I3711="NSO"),"",VLOOKUP($A3706,'Result Entry'!$B$9:$EQ$108,77,0))</f>
        <v>0</v>
      </c>
      <c r="I3726" s="496">
        <f t="shared" ref="I3726" si="287">SUM(E3726:H3726)</f>
        <v>0</v>
      </c>
      <c r="J3726" s="497">
        <f>IF(OR(C3726="",$I3711="NSO"),"",VLOOKUP($A3706,'Result Entry'!$B$9:$EQ$108,81,0))</f>
        <v>0</v>
      </c>
      <c r="K3726" s="1014">
        <f t="shared" si="286"/>
        <v>0</v>
      </c>
      <c r="L3726" s="1015"/>
      <c r="M3726" s="516" t="str">
        <f>IF(OR(C3726="",$I3711="NSO"),"",VLOOKUP($A3706,'Result Entry'!$B$9:$EQ$108,84,0))</f>
        <v/>
      </c>
      <c r="N3726" s="1059"/>
    </row>
    <row r="3727" spans="1:14" s="114" customFormat="1" ht="14.25" customHeight="1" thickBot="1">
      <c r="A3727" s="392"/>
      <c r="B3727" s="394" t="s">
        <v>91</v>
      </c>
      <c r="C3727" s="1020"/>
      <c r="D3727" s="1021"/>
      <c r="E3727" s="1021"/>
      <c r="F3727" s="1021"/>
      <c r="G3727" s="1021"/>
      <c r="H3727" s="1021"/>
      <c r="I3727" s="1021"/>
      <c r="J3727" s="1021"/>
      <c r="K3727" s="1021"/>
      <c r="L3727" s="1021"/>
      <c r="M3727" s="1022"/>
      <c r="N3727" s="1059"/>
    </row>
    <row r="3728" spans="1:14" s="114" customFormat="1" ht="39" customHeight="1">
      <c r="A3728" s="392"/>
      <c r="B3728" s="394" t="s">
        <v>91</v>
      </c>
      <c r="C3728" s="1023" t="s">
        <v>114</v>
      </c>
      <c r="D3728" s="1024"/>
      <c r="E3728" s="1025"/>
      <c r="F3728" s="1029" t="s">
        <v>115</v>
      </c>
      <c r="G3728" s="1029"/>
      <c r="H3728" s="1030" t="s">
        <v>116</v>
      </c>
      <c r="I3728" s="1031"/>
      <c r="J3728" s="397" t="s">
        <v>51</v>
      </c>
      <c r="K3728" s="524" t="s">
        <v>117</v>
      </c>
      <c r="L3728" s="543" t="s">
        <v>49</v>
      </c>
      <c r="M3728" s="1089" t="s">
        <v>53</v>
      </c>
      <c r="N3728" s="1059"/>
    </row>
    <row r="3729" spans="1:14" s="114" customFormat="1" ht="18.75" customHeight="1" thickBot="1">
      <c r="A3729" s="392"/>
      <c r="B3729" s="394" t="s">
        <v>91</v>
      </c>
      <c r="C3729" s="1026"/>
      <c r="D3729" s="1027"/>
      <c r="E3729" s="1028"/>
      <c r="F3729" s="1109">
        <f>IF(OR($I3711="",$I3711="NSO"),"",VLOOKUP($A3706,'Result Entry'!$B$9:$EQ$108,120,0))</f>
        <v>900</v>
      </c>
      <c r="G3729" s="1110"/>
      <c r="H3729" s="1109">
        <f>IF(OR($I3711="",$I3711="NSO"),"",VLOOKUP($A3706,'Result Entry'!$B$9:$EQ$108,121,0))</f>
        <v>0</v>
      </c>
      <c r="I3729" s="1110"/>
      <c r="J3729" s="1111">
        <f>IF(OR($I3711="",$I3711="NSO"),"",VLOOKUP($A3706,'Result Entry'!$B$9:$EQ$108,122,0))</f>
        <v>0</v>
      </c>
      <c r="K3729" s="1112" t="str">
        <f>IF(OR($I3711="",$I3711="NSO"),"",VLOOKUP($A3706,'Result Entry'!$B$9:$EQ$108,123,0))</f>
        <v/>
      </c>
      <c r="L3729" s="1088" t="str">
        <f>IF(OR($I3711="",$I3711="NSO"),"",VLOOKUP($A3706,'Result Entry'!$B$9:$EQ$108,124,0))</f>
        <v/>
      </c>
      <c r="M3729" s="1113" t="str">
        <f>IF(OR($I3711="",$I3711="NSO"),"",VLOOKUP($A3706,'Result Entry'!$B$9:$EQ$108,126,0))</f>
        <v/>
      </c>
      <c r="N3729" s="1059"/>
    </row>
    <row r="3730" spans="1:14" s="114" customFormat="1" ht="18.75" customHeight="1" thickBot="1">
      <c r="A3730" s="392"/>
      <c r="B3730" s="393" t="s">
        <v>91</v>
      </c>
      <c r="C3730" s="1032"/>
      <c r="D3730" s="1033"/>
      <c r="E3730" s="1033"/>
      <c r="F3730" s="1033"/>
      <c r="G3730" s="1033"/>
      <c r="H3730" s="1034"/>
      <c r="I3730" s="1150" t="s">
        <v>71</v>
      </c>
      <c r="J3730" s="1151"/>
      <c r="K3730" s="1152">
        <f>IF(OR($I3711="",$I3711="NSO"),"",VLOOKUP($A3706,'Result Entry'!$B$9:$EQ$108,117,0))</f>
        <v>0</v>
      </c>
      <c r="L3730" s="1153" t="s">
        <v>90</v>
      </c>
      <c r="M3730" s="1154"/>
      <c r="N3730" s="1059"/>
    </row>
    <row r="3731" spans="1:14" s="114" customFormat="1" ht="18.75" customHeight="1" thickBot="1">
      <c r="A3731" s="392"/>
      <c r="B3731" s="393" t="s">
        <v>91</v>
      </c>
      <c r="C3731" s="1035" t="s">
        <v>70</v>
      </c>
      <c r="D3731" s="1036"/>
      <c r="E3731" s="1036"/>
      <c r="F3731" s="1036"/>
      <c r="G3731" s="1036"/>
      <c r="H3731" s="1037"/>
      <c r="I3731" s="1155" t="s">
        <v>72</v>
      </c>
      <c r="J3731" s="1156"/>
      <c r="K3731" s="1157">
        <f>IF(OR($I3711="",$I3711="NSO"),"",VLOOKUP($A3706,'Result Entry'!$B$9:$EQ$108,118,0))</f>
        <v>0</v>
      </c>
      <c r="L3731" s="1158" t="str">
        <f>IF(OR($I3711="",$I3711="NSO"),"",VLOOKUP($A3706,'Result Entry'!$B$9:$EQ$108,119,0))</f>
        <v/>
      </c>
      <c r="M3731" s="1159"/>
      <c r="N3731" s="1059"/>
    </row>
    <row r="3732" spans="1:14" s="114" customFormat="1" ht="18.75" customHeight="1" thickBot="1">
      <c r="A3732" s="392"/>
      <c r="B3732" s="393" t="s">
        <v>91</v>
      </c>
      <c r="C3732" s="981" t="s">
        <v>64</v>
      </c>
      <c r="D3732" s="982"/>
      <c r="E3732" s="983"/>
      <c r="F3732" s="984" t="s">
        <v>67</v>
      </c>
      <c r="G3732" s="985"/>
      <c r="H3732" s="398" t="s">
        <v>57</v>
      </c>
      <c r="I3732" s="986" t="s">
        <v>73</v>
      </c>
      <c r="J3732" s="987"/>
      <c r="K3732" s="988">
        <f>IF(OR($I3711="",$I3711="NSO"),"",VLOOKUP($A3706,'Result Entry'!$B$9:$EQ$108,127,0))</f>
        <v>0</v>
      </c>
      <c r="L3732" s="988"/>
      <c r="M3732" s="989"/>
      <c r="N3732" s="1059"/>
    </row>
    <row r="3733" spans="1:14" s="114" customFormat="1" ht="18.75" customHeight="1">
      <c r="A3733" s="392"/>
      <c r="B3733" s="393" t="s">
        <v>91</v>
      </c>
      <c r="C3733" s="1096" t="str">
        <f>'Result Entry'!$CH$3</f>
        <v>WORK EXP.</v>
      </c>
      <c r="D3733" s="1097"/>
      <c r="E3733" s="1125"/>
      <c r="F3733" s="1115" t="str">
        <f>IF(OR(C3733="",$I3711="NSO"),"",VLOOKUP($A3706,'Result Entry'!$B$9:$EQ$108,134,0))</f>
        <v>0/100</v>
      </c>
      <c r="G3733" s="1125"/>
      <c r="H3733" s="1126" t="str">
        <f>IF(OR(C3733="",$I3711="NSO"),"",VLOOKUP($A3706,'Result Entry'!$B$9:$EQ$108,92,0))</f>
        <v/>
      </c>
      <c r="I3733" s="991" t="s">
        <v>93</v>
      </c>
      <c r="J3733" s="992"/>
      <c r="K3733" s="993">
        <f>'Result Entry'!$U$2</f>
        <v>45070</v>
      </c>
      <c r="L3733" s="994"/>
      <c r="M3733" s="995"/>
      <c r="N3733" s="1059"/>
    </row>
    <row r="3734" spans="1:14" s="114" customFormat="1" ht="18.75" customHeight="1">
      <c r="A3734" s="392"/>
      <c r="B3734" s="393" t="s">
        <v>91</v>
      </c>
      <c r="C3734" s="1096" t="str">
        <f>'Result Entry'!$CP$3</f>
        <v>ART EDU.</v>
      </c>
      <c r="D3734" s="1097"/>
      <c r="E3734" s="1125"/>
      <c r="F3734" s="1115" t="str">
        <f>IF(OR(C3734="",$I3711="NSO"),"",VLOOKUP($A3706,'Result Entry'!$B$9:$EQ$108,138,0))</f>
        <v>0/100</v>
      </c>
      <c r="G3734" s="1125"/>
      <c r="H3734" s="1127" t="str">
        <f>IF(OR(C3734="",$I3711="NSO"),"",VLOOKUP($A3706,'Result Entry'!$B$9:$EQ$108,100,0))</f>
        <v/>
      </c>
      <c r="I3734" s="996"/>
      <c r="J3734" s="997"/>
      <c r="K3734" s="997"/>
      <c r="L3734" s="997"/>
      <c r="M3734" s="998"/>
      <c r="N3734" s="1059"/>
    </row>
    <row r="3735" spans="1:14" s="114" customFormat="1" ht="18.75" customHeight="1">
      <c r="A3735" s="392"/>
      <c r="B3735" s="393"/>
      <c r="C3735" s="1096" t="str">
        <f>'Result Entry'!$CX$3</f>
        <v>H&amp;P. EDU.</v>
      </c>
      <c r="D3735" s="1097"/>
      <c r="E3735" s="1125"/>
      <c r="F3735" s="1115" t="str">
        <f>IF(OR(C3735="",$I3711="NSO"),"",VLOOKUP($A3706,'Result Entry'!$B$9:$EQ$108,142,0))</f>
        <v>0/100</v>
      </c>
      <c r="G3735" s="1125"/>
      <c r="H3735" s="1127" t="str">
        <f>IF(OR(C3735="",$I3711="NSO"),"",VLOOKUP($A3706,'Result Entry'!$B$9:$EQ$108,108,0))</f>
        <v/>
      </c>
      <c r="I3735" s="999"/>
      <c r="J3735" s="1000"/>
      <c r="K3735" s="1000"/>
      <c r="L3735" s="1000"/>
      <c r="M3735" s="1001"/>
      <c r="N3735" s="1059"/>
    </row>
    <row r="3736" spans="1:14" s="114" customFormat="1" ht="23.25" customHeight="1" thickBot="1">
      <c r="A3736" s="392"/>
      <c r="B3736" s="393" t="s">
        <v>91</v>
      </c>
      <c r="C3736" s="1128">
        <f>'Result Entry'!$DF$3</f>
        <v>0</v>
      </c>
      <c r="D3736" s="1129"/>
      <c r="E3736" s="1130"/>
      <c r="F3736" s="1115" t="str">
        <f>IF(OR(C3736="",$I3711="NSO"),"",VLOOKUP($A3706,'Result Entry'!$B$9:$EQ$108,146,0))</f>
        <v>0/0</v>
      </c>
      <c r="G3736" s="1125"/>
      <c r="H3736" s="1131" t="str">
        <f>IF(OR(C3736="",$I3711="NSO"),"",VLOOKUP($A3706,'Result Entry'!$B$9:$EQ$108,116,0))</f>
        <v/>
      </c>
      <c r="I3736" s="1135" t="s">
        <v>86</v>
      </c>
      <c r="J3736" s="1136"/>
      <c r="K3736" s="1137"/>
      <c r="L3736" s="1138"/>
      <c r="M3736" s="1139"/>
      <c r="N3736" s="1059"/>
    </row>
    <row r="3737" spans="1:14" s="114" customFormat="1" ht="23.25" customHeight="1">
      <c r="A3737" s="392"/>
      <c r="B3737" s="393" t="s">
        <v>91</v>
      </c>
      <c r="C3737" s="1005" t="s">
        <v>74</v>
      </c>
      <c r="D3737" s="1006"/>
      <c r="E3737" s="1006"/>
      <c r="F3737" s="1006"/>
      <c r="G3737" s="1006"/>
      <c r="H3737" s="1007"/>
      <c r="I3737" s="1143" t="s">
        <v>184</v>
      </c>
      <c r="J3737" s="1144"/>
      <c r="K3737" s="1140"/>
      <c r="L3737" s="1141"/>
      <c r="M3737" s="1142"/>
      <c r="N3737" s="1059"/>
    </row>
    <row r="3738" spans="1:14" s="114" customFormat="1" ht="23.25" customHeight="1">
      <c r="A3738" s="392"/>
      <c r="B3738" s="393" t="s">
        <v>91</v>
      </c>
      <c r="C3738" s="399" t="s">
        <v>37</v>
      </c>
      <c r="D3738" s="1008" t="s">
        <v>80</v>
      </c>
      <c r="E3738" s="1009"/>
      <c r="F3738" s="1008" t="s">
        <v>81</v>
      </c>
      <c r="G3738" s="1010"/>
      <c r="H3738" s="1011"/>
      <c r="I3738" s="1145" t="s">
        <v>185</v>
      </c>
      <c r="J3738" s="1146"/>
      <c r="K3738" s="1002"/>
      <c r="L3738" s="1003"/>
      <c r="M3738" s="1004"/>
      <c r="N3738" s="1059"/>
    </row>
    <row r="3739" spans="1:14" s="114" customFormat="1" ht="18.75" customHeight="1">
      <c r="A3739" s="392"/>
      <c r="B3739" s="393" t="s">
        <v>91</v>
      </c>
      <c r="C3739" s="1114" t="s">
        <v>75</v>
      </c>
      <c r="D3739" s="1115" t="s">
        <v>164</v>
      </c>
      <c r="E3739" s="1116"/>
      <c r="F3739" s="1115" t="s">
        <v>82</v>
      </c>
      <c r="G3739" s="1117"/>
      <c r="H3739" s="1118"/>
      <c r="I3739" s="971" t="s">
        <v>87</v>
      </c>
      <c r="J3739" s="972"/>
      <c r="K3739" s="972"/>
      <c r="L3739" s="972"/>
      <c r="M3739" s="973"/>
      <c r="N3739" s="1059"/>
    </row>
    <row r="3740" spans="1:14" s="114" customFormat="1" ht="18.75" customHeight="1">
      <c r="A3740" s="392"/>
      <c r="B3740" s="393" t="s">
        <v>91</v>
      </c>
      <c r="C3740" s="1119" t="s">
        <v>76</v>
      </c>
      <c r="D3740" s="1115" t="s">
        <v>165</v>
      </c>
      <c r="E3740" s="1116"/>
      <c r="F3740" s="1115" t="s">
        <v>83</v>
      </c>
      <c r="G3740" s="1117"/>
      <c r="H3740" s="1118"/>
      <c r="I3740" s="974"/>
      <c r="J3740" s="975"/>
      <c r="K3740" s="975"/>
      <c r="L3740" s="975"/>
      <c r="M3740" s="976"/>
      <c r="N3740" s="1059"/>
    </row>
    <row r="3741" spans="1:14" s="114" customFormat="1" ht="18.75" customHeight="1">
      <c r="A3741" s="392"/>
      <c r="B3741" s="393" t="s">
        <v>91</v>
      </c>
      <c r="C3741" s="1119" t="s">
        <v>78</v>
      </c>
      <c r="D3741" s="1115" t="s">
        <v>166</v>
      </c>
      <c r="E3741" s="1116"/>
      <c r="F3741" s="1115" t="s">
        <v>84</v>
      </c>
      <c r="G3741" s="1117"/>
      <c r="H3741" s="1118"/>
      <c r="I3741" s="974"/>
      <c r="J3741" s="975"/>
      <c r="K3741" s="975"/>
      <c r="L3741" s="975"/>
      <c r="M3741" s="976"/>
      <c r="N3741" s="1059"/>
    </row>
    <row r="3742" spans="1:14" s="114" customFormat="1" ht="18.75" customHeight="1">
      <c r="A3742" s="392"/>
      <c r="B3742" s="393" t="s">
        <v>91</v>
      </c>
      <c r="C3742" s="1119" t="s">
        <v>77</v>
      </c>
      <c r="D3742" s="1115" t="s">
        <v>167</v>
      </c>
      <c r="E3742" s="1116"/>
      <c r="F3742" s="1115" t="s">
        <v>169</v>
      </c>
      <c r="G3742" s="1117"/>
      <c r="H3742" s="1118"/>
      <c r="I3742" s="977"/>
      <c r="J3742" s="978"/>
      <c r="K3742" s="978"/>
      <c r="L3742" s="978"/>
      <c r="M3742" s="979"/>
      <c r="N3742" s="1059"/>
    </row>
    <row r="3743" spans="1:14" s="114" customFormat="1" ht="18.75" customHeight="1" thickBot="1">
      <c r="A3743" s="392"/>
      <c r="B3743" s="400" t="s">
        <v>91</v>
      </c>
      <c r="C3743" s="1120" t="s">
        <v>79</v>
      </c>
      <c r="D3743" s="1121" t="s">
        <v>168</v>
      </c>
      <c r="E3743" s="1122"/>
      <c r="F3743" s="1121" t="s">
        <v>85</v>
      </c>
      <c r="G3743" s="1123"/>
      <c r="H3743" s="1124"/>
      <c r="I3743" s="1132" t="s">
        <v>118</v>
      </c>
      <c r="J3743" s="1133"/>
      <c r="K3743" s="1133"/>
      <c r="L3743" s="1133"/>
      <c r="M3743" s="1134"/>
      <c r="N3743" s="1059"/>
    </row>
    <row r="3744" spans="1:14" s="114" customFormat="1" ht="11.25" customHeight="1" thickBot="1">
      <c r="A3744" s="980"/>
      <c r="B3744" s="980"/>
      <c r="C3744" s="980"/>
      <c r="D3744" s="980"/>
      <c r="E3744" s="980"/>
      <c r="F3744" s="980"/>
      <c r="G3744" s="980"/>
      <c r="H3744" s="980"/>
      <c r="I3744" s="980"/>
      <c r="J3744" s="980"/>
      <c r="K3744" s="980"/>
      <c r="L3744" s="980"/>
      <c r="M3744" s="980"/>
      <c r="N3744" s="1059"/>
    </row>
    <row r="3745" spans="1:14" s="391" customFormat="1" ht="25.5" customHeight="1" thickBot="1">
      <c r="A3745" s="403">
        <f>A3706+1</f>
        <v>97</v>
      </c>
      <c r="B3745" s="1056" t="str">
        <f>B3706</f>
        <v>Department Of Sanskrit Education, Rajasthan</v>
      </c>
      <c r="C3745" s="1057"/>
      <c r="D3745" s="1057"/>
      <c r="E3745" s="1057"/>
      <c r="F3745" s="1057"/>
      <c r="G3745" s="1057"/>
      <c r="H3745" s="1057"/>
      <c r="I3745" s="1057"/>
      <c r="J3745" s="1057"/>
      <c r="K3745" s="1057"/>
      <c r="L3745" s="1057"/>
      <c r="M3745" s="1058"/>
      <c r="N3745" s="1059"/>
    </row>
    <row r="3746" spans="1:14" ht="60" customHeight="1">
      <c r="A3746" s="15"/>
      <c r="B3746" s="1060">
        <f>IF(I3750&gt;0,CONCATENATE(C3750,I3750),0)</f>
        <v>0</v>
      </c>
      <c r="C3746" s="1062"/>
      <c r="D3746" s="1064" t="str">
        <f>Master!$E$8</f>
        <v>Govt.Sr.Sec.Sch. Raimalwada</v>
      </c>
      <c r="E3746" s="1065"/>
      <c r="F3746" s="1065"/>
      <c r="G3746" s="1065"/>
      <c r="H3746" s="1065"/>
      <c r="I3746" s="1065"/>
      <c r="J3746" s="1065"/>
      <c r="K3746" s="1065"/>
      <c r="L3746" s="1065"/>
      <c r="M3746" s="1066"/>
      <c r="N3746" s="1059"/>
    </row>
    <row r="3747" spans="1:14" ht="35.25" customHeight="1" thickBot="1">
      <c r="A3747" s="15"/>
      <c r="B3747" s="1061"/>
      <c r="C3747" s="1063"/>
      <c r="D3747" s="1067" t="str">
        <f>Master!$E$11</f>
        <v>P.S.-Bapini (Jodhpur)</v>
      </c>
      <c r="E3747" s="1067"/>
      <c r="F3747" s="1067"/>
      <c r="G3747" s="1067"/>
      <c r="H3747" s="1067"/>
      <c r="I3747" s="1067"/>
      <c r="J3747" s="1067"/>
      <c r="K3747" s="1067"/>
      <c r="L3747" s="1067"/>
      <c r="M3747" s="1068"/>
      <c r="N3747" s="1059"/>
    </row>
    <row r="3748" spans="1:14" ht="31.5" customHeight="1">
      <c r="A3748" s="15"/>
      <c r="B3748" s="402"/>
      <c r="C3748" s="1069" t="s">
        <v>60</v>
      </c>
      <c r="D3748" s="1070"/>
      <c r="E3748" s="1070"/>
      <c r="F3748" s="1070"/>
      <c r="G3748" s="1070"/>
      <c r="H3748" s="1070"/>
      <c r="I3748" s="1071"/>
      <c r="J3748" s="1072" t="s">
        <v>88</v>
      </c>
      <c r="K3748" s="1072"/>
      <c r="L3748" s="1073">
        <f>Master!$E$14</f>
        <v>810000000</v>
      </c>
      <c r="M3748" s="1074"/>
      <c r="N3748" s="1059"/>
    </row>
    <row r="3749" spans="1:14" ht="18" customHeight="1" thickBot="1">
      <c r="A3749" s="15"/>
      <c r="B3749" s="188"/>
      <c r="C3749" s="1069"/>
      <c r="D3749" s="1070"/>
      <c r="E3749" s="1070"/>
      <c r="F3749" s="1070"/>
      <c r="G3749" s="1070"/>
      <c r="H3749" s="1070"/>
      <c r="I3749" s="1071"/>
      <c r="J3749" s="1075" t="s">
        <v>61</v>
      </c>
      <c r="K3749" s="1076"/>
      <c r="L3749" s="1079" t="str">
        <f>Master!$E$6</f>
        <v>2022-23</v>
      </c>
      <c r="M3749" s="1080"/>
      <c r="N3749" s="1059"/>
    </row>
    <row r="3750" spans="1:14" ht="20.25" customHeight="1" thickBot="1">
      <c r="A3750" s="15"/>
      <c r="B3750" s="188"/>
      <c r="C3750" s="1160" t="s">
        <v>119</v>
      </c>
      <c r="D3750" s="1161"/>
      <c r="E3750" s="1161"/>
      <c r="F3750" s="1161"/>
      <c r="G3750" s="1161"/>
      <c r="H3750" s="1161"/>
      <c r="I3750" s="1162">
        <f>VLOOKUP($A3745,'Result Entry'!$B$9:$F$108,5,0)</f>
        <v>0</v>
      </c>
      <c r="J3750" s="1077"/>
      <c r="K3750" s="1078"/>
      <c r="L3750" s="1081"/>
      <c r="M3750" s="1082"/>
      <c r="N3750" s="1059"/>
    </row>
    <row r="3751" spans="1:14" s="114" customFormat="1" ht="19.5" customHeight="1">
      <c r="A3751" s="392"/>
      <c r="B3751" s="393" t="s">
        <v>91</v>
      </c>
      <c r="C3751" s="1090" t="s">
        <v>21</v>
      </c>
      <c r="D3751" s="1091"/>
      <c r="E3751" s="1091"/>
      <c r="F3751" s="1092"/>
      <c r="G3751" s="1093" t="s">
        <v>1</v>
      </c>
      <c r="H3751" s="1094">
        <f>VLOOKUP($A3745,'Result Entry'!$B$9:$EQ$108,3,0)</f>
        <v>0</v>
      </c>
      <c r="I3751" s="1094"/>
      <c r="J3751" s="1094"/>
      <c r="K3751" s="1094"/>
      <c r="L3751" s="1094"/>
      <c r="M3751" s="1095"/>
      <c r="N3751" s="1059"/>
    </row>
    <row r="3752" spans="1:14" s="114" customFormat="1" ht="19.5" customHeight="1">
      <c r="A3752" s="392"/>
      <c r="B3752" s="393" t="s">
        <v>91</v>
      </c>
      <c r="C3752" s="1096" t="s">
        <v>23</v>
      </c>
      <c r="D3752" s="1097"/>
      <c r="E3752" s="1097"/>
      <c r="F3752" s="1098"/>
      <c r="G3752" s="1099" t="s">
        <v>1</v>
      </c>
      <c r="H3752" s="1100">
        <f>VLOOKUP($A3745,'Result Entry'!$B$9:$EQ$108,6,0)</f>
        <v>0</v>
      </c>
      <c r="I3752" s="1100"/>
      <c r="J3752" s="1100"/>
      <c r="K3752" s="1100"/>
      <c r="L3752" s="1100"/>
      <c r="M3752" s="1101"/>
      <c r="N3752" s="1059"/>
    </row>
    <row r="3753" spans="1:14" s="114" customFormat="1" ht="19.5" customHeight="1">
      <c r="A3753" s="392"/>
      <c r="B3753" s="393" t="s">
        <v>91</v>
      </c>
      <c r="C3753" s="1096" t="s">
        <v>24</v>
      </c>
      <c r="D3753" s="1097"/>
      <c r="E3753" s="1097"/>
      <c r="F3753" s="1098"/>
      <c r="G3753" s="1099" t="s">
        <v>1</v>
      </c>
      <c r="H3753" s="1100">
        <f>VLOOKUP($A3745,'Result Entry'!$B$9:$EQ$108,7,0)</f>
        <v>0</v>
      </c>
      <c r="I3753" s="1100"/>
      <c r="J3753" s="1100"/>
      <c r="K3753" s="1100"/>
      <c r="L3753" s="1100"/>
      <c r="M3753" s="1101"/>
      <c r="N3753" s="1059"/>
    </row>
    <row r="3754" spans="1:14" s="114" customFormat="1" ht="19.5" customHeight="1">
      <c r="A3754" s="392"/>
      <c r="B3754" s="393" t="s">
        <v>91</v>
      </c>
      <c r="C3754" s="1096" t="s">
        <v>62</v>
      </c>
      <c r="D3754" s="1097"/>
      <c r="E3754" s="1097"/>
      <c r="F3754" s="1098"/>
      <c r="G3754" s="1099" t="s">
        <v>1</v>
      </c>
      <c r="H3754" s="1100">
        <f>VLOOKUP($A3745,'Result Entry'!$B$9:$EQ$108,8,0)</f>
        <v>0</v>
      </c>
      <c r="I3754" s="1100"/>
      <c r="J3754" s="1100"/>
      <c r="K3754" s="1100"/>
      <c r="L3754" s="1100"/>
      <c r="M3754" s="1101"/>
      <c r="N3754" s="1059"/>
    </row>
    <row r="3755" spans="1:14" s="114" customFormat="1" ht="19.5" customHeight="1">
      <c r="A3755" s="392"/>
      <c r="B3755" s="393" t="s">
        <v>91</v>
      </c>
      <c r="C3755" s="1096" t="s">
        <v>63</v>
      </c>
      <c r="D3755" s="1097"/>
      <c r="E3755" s="1097"/>
      <c r="F3755" s="1098"/>
      <c r="G3755" s="1099" t="s">
        <v>1</v>
      </c>
      <c r="H3755" s="1102" t="str">
        <f>CONCATENATE('Result Entry'!$F$4,'Result Entry'!$I$4)</f>
        <v>2(A)</v>
      </c>
      <c r="I3755" s="1100"/>
      <c r="J3755" s="1100"/>
      <c r="K3755" s="1100"/>
      <c r="L3755" s="1100"/>
      <c r="M3755" s="1101"/>
      <c r="N3755" s="1059"/>
    </row>
    <row r="3756" spans="1:14" s="114" customFormat="1" ht="19.5" customHeight="1" thickBot="1">
      <c r="A3756" s="392"/>
      <c r="B3756" s="393" t="s">
        <v>91</v>
      </c>
      <c r="C3756" s="1103" t="s">
        <v>26</v>
      </c>
      <c r="D3756" s="1104"/>
      <c r="E3756" s="1104"/>
      <c r="F3756" s="1105"/>
      <c r="G3756" s="1106" t="s">
        <v>1</v>
      </c>
      <c r="H3756" s="1107">
        <f>VLOOKUP($A3745,'Result Entry'!$B$9:$EQ$108,9,0)</f>
        <v>0</v>
      </c>
      <c r="I3756" s="1107"/>
      <c r="J3756" s="1107"/>
      <c r="K3756" s="1107"/>
      <c r="L3756" s="1107"/>
      <c r="M3756" s="1108"/>
      <c r="N3756" s="1059"/>
    </row>
    <row r="3757" spans="1:14" s="114" customFormat="1" ht="37.5" customHeight="1">
      <c r="A3757" s="392"/>
      <c r="B3757" s="394" t="s">
        <v>91</v>
      </c>
      <c r="C3757" s="1005" t="s">
        <v>64</v>
      </c>
      <c r="D3757" s="1038"/>
      <c r="E3757" s="498" t="str">
        <f>'Result Entry'!$K$6</f>
        <v>First Test</v>
      </c>
      <c r="F3757" s="499" t="str">
        <f>'Result Entry'!$L$6</f>
        <v>Second Test</v>
      </c>
      <c r="G3757" s="499" t="str">
        <f>'Result Entry'!$M$6</f>
        <v>Third Test</v>
      </c>
      <c r="H3757" s="1083" t="s">
        <v>65</v>
      </c>
      <c r="I3757" s="1085" t="s">
        <v>183</v>
      </c>
      <c r="J3757" s="493" t="s">
        <v>32</v>
      </c>
      <c r="K3757" s="1039" t="s">
        <v>112</v>
      </c>
      <c r="L3757" s="1040"/>
      <c r="M3757" s="1084" t="s">
        <v>113</v>
      </c>
      <c r="N3757" s="1059"/>
    </row>
    <row r="3758" spans="1:14" s="114" customFormat="1" ht="22.5" customHeight="1" thickBot="1">
      <c r="A3758" s="392"/>
      <c r="B3758" s="394" t="s">
        <v>91</v>
      </c>
      <c r="C3758" s="1041" t="s">
        <v>66</v>
      </c>
      <c r="D3758" s="1042"/>
      <c r="E3758" s="504">
        <f>'Result Entry'!$K$7</f>
        <v>10</v>
      </c>
      <c r="F3758" s="505">
        <f>'Result Entry'!$L$7</f>
        <v>10</v>
      </c>
      <c r="G3758" s="545">
        <f>'Result Entry'!$M$7</f>
        <v>10</v>
      </c>
      <c r="H3758" s="506">
        <f>'Result Entry'!$R$7</f>
        <v>70</v>
      </c>
      <c r="I3758" s="507">
        <f>SUM(E3758:H3758)</f>
        <v>100</v>
      </c>
      <c r="J3758" s="508">
        <f>'Result Entry'!$V$7</f>
        <v>100</v>
      </c>
      <c r="K3758" s="1043">
        <f>I3758+J3758</f>
        <v>200</v>
      </c>
      <c r="L3758" s="1044"/>
      <c r="M3758" s="1086" t="s">
        <v>36</v>
      </c>
      <c r="N3758" s="1059"/>
    </row>
    <row r="3759" spans="1:14" s="114" customFormat="1" ht="22.5" customHeight="1">
      <c r="A3759" s="392"/>
      <c r="B3759" s="394" t="s">
        <v>91</v>
      </c>
      <c r="C3759" s="1045" t="str">
        <f>'Result Entry'!$K$3</f>
        <v>Hindi</v>
      </c>
      <c r="D3759" s="1046"/>
      <c r="E3759" s="500">
        <f>IF(OR(C3759="",$I3750="NSO"),"",VLOOKUP($A3745,'Result Entry'!$B$9:$EQ$108,10,0))</f>
        <v>0</v>
      </c>
      <c r="F3759" s="501">
        <f>IF(OR(C3759="",$I3750="NSO"),"",VLOOKUP($A3745,'Result Entry'!$B$9:$EQ$108,11,0))</f>
        <v>0</v>
      </c>
      <c r="G3759" s="544">
        <f>IF(OR(C3759="",$I3750="NSO"),"",VLOOKUP($A3745,'Result Entry'!$B$9:$EQ$108,12,0))</f>
        <v>0</v>
      </c>
      <c r="H3759" s="494">
        <f>IF(OR(C3759="",$I3750="NSO"),"",VLOOKUP($A3745,'Result Entry'!$B$9:$EQ$108,17,0))</f>
        <v>0</v>
      </c>
      <c r="I3759" s="395">
        <f t="shared" ref="I3759:I3763" si="288">SUM(E3759:H3759)</f>
        <v>0</v>
      </c>
      <c r="J3759" s="495">
        <f>IF(OR(C3759="",$I3750="NSO"),"",VLOOKUP($A3745,'Result Entry'!$B$9:$EQ$108,21,0))</f>
        <v>0</v>
      </c>
      <c r="K3759" s="1047">
        <f>SUM(I3759,J3759)</f>
        <v>0</v>
      </c>
      <c r="L3759" s="1048"/>
      <c r="M3759" s="396" t="str">
        <f>IF(OR(C3759="",$I3750="NSO"),"",VLOOKUP($A3745,'Result Entry'!$B$9:$EQ$108,24,0))</f>
        <v/>
      </c>
      <c r="N3759" s="1059"/>
    </row>
    <row r="3760" spans="1:14" s="114" customFormat="1" ht="22.5" customHeight="1">
      <c r="A3760" s="392"/>
      <c r="B3760" s="394" t="s">
        <v>91</v>
      </c>
      <c r="C3760" s="990" t="str">
        <f>'Result Entry'!$Z$3</f>
        <v>Mathematics</v>
      </c>
      <c r="D3760" s="1049"/>
      <c r="E3760" s="502">
        <f>IF(OR(C3760="",$I3750="NSO"),"",VLOOKUP($A3745,'Result Entry'!$B$9:$EQ$108,25,0))</f>
        <v>0</v>
      </c>
      <c r="F3760" s="503">
        <f>IF(OR(C3760="",$I3750="NSO"),"",VLOOKUP($A3745,'Result Entry'!$B$9:$EQ$108,26,0))</f>
        <v>0</v>
      </c>
      <c r="G3760" s="542">
        <f>IF(OR(C3760="",$I3750="NSO"),"",VLOOKUP($A3745,'Result Entry'!$B$9:$EQ$108,27,0))</f>
        <v>0</v>
      </c>
      <c r="H3760" s="494">
        <f>IF(OR(C3760="",$I3750="NSO"),"",VLOOKUP($A3745,'Result Entry'!$B$9:$EQ$108,32,0))</f>
        <v>0</v>
      </c>
      <c r="I3760" s="395">
        <f t="shared" si="288"/>
        <v>0</v>
      </c>
      <c r="J3760" s="495">
        <f>IF(OR(C3760="",$I3750="NSO"),"",VLOOKUP($A3745,'Result Entry'!$B$9:$EQ$108,36,0))</f>
        <v>0</v>
      </c>
      <c r="K3760" s="1050">
        <f t="shared" ref="K3760:K3765" si="289">SUM(I3760,J3760)</f>
        <v>0</v>
      </c>
      <c r="L3760" s="1051"/>
      <c r="M3760" s="396" t="str">
        <f>IF(OR(C3760="",$I3750="NSO"),"",VLOOKUP($A3745,'Result Entry'!$B$9:$EQ$108,39,0))</f>
        <v/>
      </c>
      <c r="N3760" s="1059"/>
    </row>
    <row r="3761" spans="1:14" s="114" customFormat="1" ht="22.5" customHeight="1" thickBot="1">
      <c r="A3761" s="392"/>
      <c r="B3761" s="394" t="s">
        <v>91</v>
      </c>
      <c r="C3761" s="1052" t="str">
        <f>'Result Entry'!$BD$3</f>
        <v>Env. Study</v>
      </c>
      <c r="D3761" s="1053"/>
      <c r="E3761" s="509">
        <f>IF(OR(C3761="",$I3750="NSO"),"",VLOOKUP($A3745,'Result Entry'!$B$9:$EQ$108,55,0))</f>
        <v>0</v>
      </c>
      <c r="F3761" s="510">
        <f>IF(OR(C3761="",$I3750="NSO"),"",VLOOKUP($A3745,'Result Entry'!$B$9:$EQ$108,56,0))</f>
        <v>0</v>
      </c>
      <c r="G3761" s="511">
        <f>IF(OR(C3761="",$I3750="NSO"),"",VLOOKUP($A3745,'Result Entry'!$B$9:$EQ$108,57,0))</f>
        <v>0</v>
      </c>
      <c r="H3761" s="512">
        <f>IF(OR(C3759="",$I3750="NSO"),"",VLOOKUP($A3745,'Result Entry'!$B$9:$EQ$108,62,0))</f>
        <v>0</v>
      </c>
      <c r="I3761" s="513">
        <f t="shared" si="288"/>
        <v>0</v>
      </c>
      <c r="J3761" s="514">
        <f>IF(OR(C3760="",$I3750="NSO"),"",VLOOKUP($A3745,'Result Entry'!$B$9:$EQ$108,66,0))</f>
        <v>0</v>
      </c>
      <c r="K3761" s="1054">
        <f t="shared" si="289"/>
        <v>0</v>
      </c>
      <c r="L3761" s="1055"/>
      <c r="M3761" s="515" t="str">
        <f>IF(OR(C3760="",$I3750="NSO"),"",VLOOKUP($A3745,'Result Entry'!$B$9:$EQ$108,69,0))</f>
        <v/>
      </c>
      <c r="N3761" s="1059"/>
    </row>
    <row r="3762" spans="1:14" s="114" customFormat="1" ht="22.5" customHeight="1">
      <c r="A3762" s="392"/>
      <c r="B3762" s="394" t="s">
        <v>91</v>
      </c>
      <c r="C3762" s="1016" t="s">
        <v>66</v>
      </c>
      <c r="D3762" s="1017"/>
      <c r="E3762" s="519">
        <f>'Result Entry'!$AO$7</f>
        <v>5</v>
      </c>
      <c r="F3762" s="520">
        <f>'Result Entry'!$AP$7</f>
        <v>5</v>
      </c>
      <c r="G3762" s="541">
        <f>'Result Entry'!$AQ$7</f>
        <v>5</v>
      </c>
      <c r="H3762" s="521">
        <f>'Result Entry'!$AV$7</f>
        <v>35</v>
      </c>
      <c r="I3762" s="522">
        <f t="shared" si="288"/>
        <v>50</v>
      </c>
      <c r="J3762" s="523">
        <f>'Result Entry'!$AZ$7</f>
        <v>50</v>
      </c>
      <c r="K3762" s="1018">
        <f t="shared" si="289"/>
        <v>100</v>
      </c>
      <c r="L3762" s="1019"/>
      <c r="M3762" s="1087" t="s">
        <v>36</v>
      </c>
      <c r="N3762" s="1059"/>
    </row>
    <row r="3763" spans="1:14" s="114" customFormat="1" ht="22.5" customHeight="1" thickBot="1">
      <c r="A3763" s="392"/>
      <c r="B3763" s="394" t="s">
        <v>91</v>
      </c>
      <c r="C3763" s="1012" t="str">
        <f>'Result Entry'!$AO$3</f>
        <v>English</v>
      </c>
      <c r="D3763" s="1013"/>
      <c r="E3763" s="517">
        <f>IF(OR(C3763="",$I3750="NSO"),"",VLOOKUP($A3745,'Result Entry'!$B$9:$EQ$108,40,0))</f>
        <v>0</v>
      </c>
      <c r="F3763" s="518">
        <f>IF(OR(C3763="",$I3750="NSO"),"",VLOOKUP($A3745,'Result Entry'!$B$9:$EQ$108,41,0))</f>
        <v>0</v>
      </c>
      <c r="G3763" s="546">
        <f>IF(OR(C3763="",$I3750="NSO"),"",VLOOKUP($A3745,'Result Entry'!$B$9:$EQ$108,42,0))</f>
        <v>0</v>
      </c>
      <c r="H3763" s="401">
        <f>IF(OR(C3763="",$I3750="NSO"),"",VLOOKUP($A3745,'Result Entry'!$B$9:$EQ$108,47,0))</f>
        <v>0</v>
      </c>
      <c r="I3763" s="496">
        <f t="shared" si="288"/>
        <v>0</v>
      </c>
      <c r="J3763" s="497">
        <f>IF(OR(C3763="",$I3750="NSO"),"",VLOOKUP($A3745,'Result Entry'!$B$9:$EQ$108,51,0))</f>
        <v>0</v>
      </c>
      <c r="K3763" s="1014">
        <f t="shared" si="289"/>
        <v>0</v>
      </c>
      <c r="L3763" s="1015"/>
      <c r="M3763" s="516" t="str">
        <f>IF(OR(C3763="",$I3750="NSO"),"",VLOOKUP($A3745,'Result Entry'!$B$9:$EQ$108,54,0))</f>
        <v/>
      </c>
      <c r="N3763" s="1059"/>
    </row>
    <row r="3764" spans="1:14" s="114" customFormat="1" ht="22.5" customHeight="1">
      <c r="A3764" s="392"/>
      <c r="B3764" s="394" t="s">
        <v>91</v>
      </c>
      <c r="C3764" s="1016" t="s">
        <v>66</v>
      </c>
      <c r="D3764" s="1017"/>
      <c r="E3764" s="519">
        <f>'Result Entry'!$BS$7</f>
        <v>10</v>
      </c>
      <c r="F3764" s="520">
        <f>'Result Entry'!$BT$7</f>
        <v>10</v>
      </c>
      <c r="G3764" s="541">
        <f>'Result Entry'!$BU$7</f>
        <v>10</v>
      </c>
      <c r="H3764" s="521">
        <f>'Result Entry'!$BZ$7</f>
        <v>70</v>
      </c>
      <c r="I3764" s="522">
        <f>SUM(E3764:H3764)</f>
        <v>100</v>
      </c>
      <c r="J3764" s="523">
        <f>'Result Entry'!$CD$7</f>
        <v>100</v>
      </c>
      <c r="K3764" s="1018">
        <f t="shared" si="289"/>
        <v>200</v>
      </c>
      <c r="L3764" s="1019"/>
      <c r="M3764" s="1087" t="s">
        <v>36</v>
      </c>
      <c r="N3764" s="1059"/>
    </row>
    <row r="3765" spans="1:14" s="114" customFormat="1" ht="22.5" customHeight="1" thickBot="1">
      <c r="A3765" s="392"/>
      <c r="B3765" s="394" t="s">
        <v>91</v>
      </c>
      <c r="C3765" s="1012" t="str">
        <f>'Result Entry'!$BS$3</f>
        <v>Sanskrit/Urdu</v>
      </c>
      <c r="D3765" s="1013"/>
      <c r="E3765" s="517">
        <f>IF(OR(C3765="",$I3750="NSO"),"",VLOOKUP($A3745,'Result Entry'!$B$9:$EQ$108,70,0))</f>
        <v>0</v>
      </c>
      <c r="F3765" s="518">
        <f>IF(OR(C3765="",$I3750="NSO"),"",VLOOKUP($A3745,'Result Entry'!$B$9:$EQ$108,71,0))</f>
        <v>0</v>
      </c>
      <c r="G3765" s="546">
        <f>IF(OR(C3765="",$I3750="NSO"),"",VLOOKUP($A3745,'Result Entry'!$B$9:$EQ$108,72,0))</f>
        <v>0</v>
      </c>
      <c r="H3765" s="401">
        <f>IF(OR(C3765="",$I3750="NSO"),"",VLOOKUP($A3745,'Result Entry'!$B$9:$EQ$108,77,0))</f>
        <v>0</v>
      </c>
      <c r="I3765" s="496">
        <f t="shared" ref="I3765" si="290">SUM(E3765:H3765)</f>
        <v>0</v>
      </c>
      <c r="J3765" s="497">
        <f>IF(OR(C3765="",$I3750="NSO"),"",VLOOKUP($A3745,'Result Entry'!$B$9:$EQ$108,81,0))</f>
        <v>0</v>
      </c>
      <c r="K3765" s="1014">
        <f t="shared" si="289"/>
        <v>0</v>
      </c>
      <c r="L3765" s="1015"/>
      <c r="M3765" s="516" t="str">
        <f>IF(OR(C3765="",$I3750="NSO"),"",VLOOKUP($A3745,'Result Entry'!$B$9:$EQ$108,84,0))</f>
        <v/>
      </c>
      <c r="N3765" s="1059"/>
    </row>
    <row r="3766" spans="1:14" s="114" customFormat="1" ht="14.25" customHeight="1" thickBot="1">
      <c r="A3766" s="392"/>
      <c r="B3766" s="394" t="s">
        <v>91</v>
      </c>
      <c r="C3766" s="1020"/>
      <c r="D3766" s="1021"/>
      <c r="E3766" s="1021"/>
      <c r="F3766" s="1021"/>
      <c r="G3766" s="1021"/>
      <c r="H3766" s="1021"/>
      <c r="I3766" s="1021"/>
      <c r="J3766" s="1021"/>
      <c r="K3766" s="1021"/>
      <c r="L3766" s="1021"/>
      <c r="M3766" s="1022"/>
      <c r="N3766" s="1059"/>
    </row>
    <row r="3767" spans="1:14" s="114" customFormat="1" ht="39" customHeight="1">
      <c r="A3767" s="392"/>
      <c r="B3767" s="394" t="s">
        <v>91</v>
      </c>
      <c r="C3767" s="1023" t="s">
        <v>114</v>
      </c>
      <c r="D3767" s="1024"/>
      <c r="E3767" s="1025"/>
      <c r="F3767" s="1029" t="s">
        <v>115</v>
      </c>
      <c r="G3767" s="1029"/>
      <c r="H3767" s="1030" t="s">
        <v>116</v>
      </c>
      <c r="I3767" s="1031"/>
      <c r="J3767" s="397" t="s">
        <v>51</v>
      </c>
      <c r="K3767" s="524" t="s">
        <v>117</v>
      </c>
      <c r="L3767" s="543" t="s">
        <v>49</v>
      </c>
      <c r="M3767" s="1089" t="s">
        <v>53</v>
      </c>
      <c r="N3767" s="1059"/>
    </row>
    <row r="3768" spans="1:14" s="114" customFormat="1" ht="18.75" customHeight="1" thickBot="1">
      <c r="A3768" s="392"/>
      <c r="B3768" s="394" t="s">
        <v>91</v>
      </c>
      <c r="C3768" s="1026"/>
      <c r="D3768" s="1027"/>
      <c r="E3768" s="1028"/>
      <c r="F3768" s="1109">
        <f>IF(OR($I3750="",$I3750="NSO"),"",VLOOKUP($A3745,'Result Entry'!$B$9:$EQ$108,120,0))</f>
        <v>900</v>
      </c>
      <c r="G3768" s="1110"/>
      <c r="H3768" s="1109">
        <f>IF(OR($I3750="",$I3750="NSO"),"",VLOOKUP($A3745,'Result Entry'!$B$9:$EQ$108,121,0))</f>
        <v>0</v>
      </c>
      <c r="I3768" s="1110"/>
      <c r="J3768" s="1111">
        <f>IF(OR($I3750="",$I3750="NSO"),"",VLOOKUP($A3745,'Result Entry'!$B$9:$EQ$108,122,0))</f>
        <v>0</v>
      </c>
      <c r="K3768" s="1112" t="str">
        <f>IF(OR($I3750="",$I3750="NSO"),"",VLOOKUP($A3745,'Result Entry'!$B$9:$EQ$108,123,0))</f>
        <v/>
      </c>
      <c r="L3768" s="1088" t="str">
        <f>IF(OR($I3750="",$I3750="NSO"),"",VLOOKUP($A3745,'Result Entry'!$B$9:$EQ$108,124,0))</f>
        <v/>
      </c>
      <c r="M3768" s="1113" t="str">
        <f>IF(OR($I3750="",$I3750="NSO"),"",VLOOKUP($A3745,'Result Entry'!$B$9:$EQ$108,126,0))</f>
        <v/>
      </c>
      <c r="N3768" s="1059"/>
    </row>
    <row r="3769" spans="1:14" s="114" customFormat="1" ht="18.75" customHeight="1" thickBot="1">
      <c r="A3769" s="392"/>
      <c r="B3769" s="393" t="s">
        <v>91</v>
      </c>
      <c r="C3769" s="1032"/>
      <c r="D3769" s="1033"/>
      <c r="E3769" s="1033"/>
      <c r="F3769" s="1033"/>
      <c r="G3769" s="1033"/>
      <c r="H3769" s="1034"/>
      <c r="I3769" s="1150" t="s">
        <v>71</v>
      </c>
      <c r="J3769" s="1151"/>
      <c r="K3769" s="1152">
        <f>IF(OR($I3750="",$I3750="NSO"),"",VLOOKUP($A3745,'Result Entry'!$B$9:$EQ$108,117,0))</f>
        <v>0</v>
      </c>
      <c r="L3769" s="1153" t="s">
        <v>90</v>
      </c>
      <c r="M3769" s="1154"/>
      <c r="N3769" s="1059"/>
    </row>
    <row r="3770" spans="1:14" s="114" customFormat="1" ht="18.75" customHeight="1" thickBot="1">
      <c r="A3770" s="392"/>
      <c r="B3770" s="393" t="s">
        <v>91</v>
      </c>
      <c r="C3770" s="1035" t="s">
        <v>70</v>
      </c>
      <c r="D3770" s="1036"/>
      <c r="E3770" s="1036"/>
      <c r="F3770" s="1036"/>
      <c r="G3770" s="1036"/>
      <c r="H3770" s="1037"/>
      <c r="I3770" s="1155" t="s">
        <v>72</v>
      </c>
      <c r="J3770" s="1156"/>
      <c r="K3770" s="1157">
        <f>IF(OR($I3750="",$I3750="NSO"),"",VLOOKUP($A3745,'Result Entry'!$B$9:$EQ$108,118,0))</f>
        <v>0</v>
      </c>
      <c r="L3770" s="1158" t="str">
        <f>IF(OR($I3750="",$I3750="NSO"),"",VLOOKUP($A3745,'Result Entry'!$B$9:$EQ$108,119,0))</f>
        <v/>
      </c>
      <c r="M3770" s="1159"/>
      <c r="N3770" s="1059"/>
    </row>
    <row r="3771" spans="1:14" s="114" customFormat="1" ht="18.75" customHeight="1" thickBot="1">
      <c r="A3771" s="392"/>
      <c r="B3771" s="393" t="s">
        <v>91</v>
      </c>
      <c r="C3771" s="981" t="s">
        <v>64</v>
      </c>
      <c r="D3771" s="982"/>
      <c r="E3771" s="983"/>
      <c r="F3771" s="984" t="s">
        <v>67</v>
      </c>
      <c r="G3771" s="985"/>
      <c r="H3771" s="398" t="s">
        <v>57</v>
      </c>
      <c r="I3771" s="986" t="s">
        <v>73</v>
      </c>
      <c r="J3771" s="987"/>
      <c r="K3771" s="988">
        <f>IF(OR($I3750="",$I3750="NSO"),"",VLOOKUP($A3745,'Result Entry'!$B$9:$EQ$108,127,0))</f>
        <v>0</v>
      </c>
      <c r="L3771" s="988"/>
      <c r="M3771" s="989"/>
      <c r="N3771" s="1059"/>
    </row>
    <row r="3772" spans="1:14" s="114" customFormat="1" ht="18.75" customHeight="1">
      <c r="A3772" s="392"/>
      <c r="B3772" s="393" t="s">
        <v>91</v>
      </c>
      <c r="C3772" s="1096" t="str">
        <f>'Result Entry'!$CH$3</f>
        <v>WORK EXP.</v>
      </c>
      <c r="D3772" s="1097"/>
      <c r="E3772" s="1125"/>
      <c r="F3772" s="1115" t="str">
        <f>IF(OR(C3772="",$I3750="NSO"),"",VLOOKUP($A3745,'Result Entry'!$B$9:$EQ$108,134,0))</f>
        <v>0/100</v>
      </c>
      <c r="G3772" s="1125"/>
      <c r="H3772" s="1126" t="str">
        <f>IF(OR(C3772="",$I3750="NSO"),"",VLOOKUP($A3745,'Result Entry'!$B$9:$EQ$108,92,0))</f>
        <v/>
      </c>
      <c r="I3772" s="991" t="s">
        <v>93</v>
      </c>
      <c r="J3772" s="992"/>
      <c r="K3772" s="993">
        <f>'Result Entry'!$U$2</f>
        <v>45070</v>
      </c>
      <c r="L3772" s="994"/>
      <c r="M3772" s="995"/>
      <c r="N3772" s="1059"/>
    </row>
    <row r="3773" spans="1:14" s="114" customFormat="1" ht="18.75" customHeight="1">
      <c r="A3773" s="392"/>
      <c r="B3773" s="393" t="s">
        <v>91</v>
      </c>
      <c r="C3773" s="1096" t="str">
        <f>'Result Entry'!$CP$3</f>
        <v>ART EDU.</v>
      </c>
      <c r="D3773" s="1097"/>
      <c r="E3773" s="1125"/>
      <c r="F3773" s="1115" t="str">
        <f>IF(OR(C3773="",$I3750="NSO"),"",VLOOKUP($A3745,'Result Entry'!$B$9:$EQ$108,138,0))</f>
        <v>0/100</v>
      </c>
      <c r="G3773" s="1125"/>
      <c r="H3773" s="1127" t="str">
        <f>IF(OR(C3773="",$I3750="NSO"),"",VLOOKUP($A3745,'Result Entry'!$B$9:$EQ$108,100,0))</f>
        <v/>
      </c>
      <c r="I3773" s="996"/>
      <c r="J3773" s="997"/>
      <c r="K3773" s="997"/>
      <c r="L3773" s="997"/>
      <c r="M3773" s="998"/>
      <c r="N3773" s="1059"/>
    </row>
    <row r="3774" spans="1:14" s="114" customFormat="1" ht="18.75" customHeight="1">
      <c r="A3774" s="392"/>
      <c r="B3774" s="393"/>
      <c r="C3774" s="1096" t="str">
        <f>'Result Entry'!$CX$3</f>
        <v>H&amp;P. EDU.</v>
      </c>
      <c r="D3774" s="1097"/>
      <c r="E3774" s="1125"/>
      <c r="F3774" s="1115" t="str">
        <f>IF(OR(C3774="",$I3750="NSO"),"",VLOOKUP($A3745,'Result Entry'!$B$9:$EQ$108,142,0))</f>
        <v>0/100</v>
      </c>
      <c r="G3774" s="1125"/>
      <c r="H3774" s="1127" t="str">
        <f>IF(OR(C3774="",$I3750="NSO"),"",VLOOKUP($A3745,'Result Entry'!$B$9:$EQ$108,108,0))</f>
        <v/>
      </c>
      <c r="I3774" s="999"/>
      <c r="J3774" s="1000"/>
      <c r="K3774" s="1000"/>
      <c r="L3774" s="1000"/>
      <c r="M3774" s="1001"/>
      <c r="N3774" s="1059"/>
    </row>
    <row r="3775" spans="1:14" s="114" customFormat="1" ht="23.25" customHeight="1" thickBot="1">
      <c r="A3775" s="392"/>
      <c r="B3775" s="393" t="s">
        <v>91</v>
      </c>
      <c r="C3775" s="1128">
        <f>'Result Entry'!$DF$3</f>
        <v>0</v>
      </c>
      <c r="D3775" s="1129"/>
      <c r="E3775" s="1130"/>
      <c r="F3775" s="1115" t="str">
        <f>IF(OR(C3775="",$I3750="NSO"),"",VLOOKUP($A3745,'Result Entry'!$B$9:$EQ$108,146,0))</f>
        <v>0/0</v>
      </c>
      <c r="G3775" s="1125"/>
      <c r="H3775" s="1131" t="str">
        <f>IF(OR(C3775="",$I3750="NSO"),"",VLOOKUP($A3745,'Result Entry'!$B$9:$EQ$108,116,0))</f>
        <v/>
      </c>
      <c r="I3775" s="1135" t="s">
        <v>86</v>
      </c>
      <c r="J3775" s="1136"/>
      <c r="K3775" s="1137"/>
      <c r="L3775" s="1138"/>
      <c r="M3775" s="1139"/>
      <c r="N3775" s="1059"/>
    </row>
    <row r="3776" spans="1:14" s="114" customFormat="1" ht="23.25" customHeight="1">
      <c r="A3776" s="392"/>
      <c r="B3776" s="393" t="s">
        <v>91</v>
      </c>
      <c r="C3776" s="1005" t="s">
        <v>74</v>
      </c>
      <c r="D3776" s="1006"/>
      <c r="E3776" s="1006"/>
      <c r="F3776" s="1006"/>
      <c r="G3776" s="1006"/>
      <c r="H3776" s="1007"/>
      <c r="I3776" s="1143" t="s">
        <v>184</v>
      </c>
      <c r="J3776" s="1144"/>
      <c r="K3776" s="1140"/>
      <c r="L3776" s="1141"/>
      <c r="M3776" s="1142"/>
      <c r="N3776" s="1059"/>
    </row>
    <row r="3777" spans="1:14" s="114" customFormat="1" ht="23.25" customHeight="1">
      <c r="A3777" s="392"/>
      <c r="B3777" s="393" t="s">
        <v>91</v>
      </c>
      <c r="C3777" s="399" t="s">
        <v>37</v>
      </c>
      <c r="D3777" s="1008" t="s">
        <v>80</v>
      </c>
      <c r="E3777" s="1009"/>
      <c r="F3777" s="1008" t="s">
        <v>81</v>
      </c>
      <c r="G3777" s="1010"/>
      <c r="H3777" s="1011"/>
      <c r="I3777" s="1145" t="s">
        <v>185</v>
      </c>
      <c r="J3777" s="1146"/>
      <c r="K3777" s="1002"/>
      <c r="L3777" s="1003"/>
      <c r="M3777" s="1004"/>
      <c r="N3777" s="1059"/>
    </row>
    <row r="3778" spans="1:14" s="114" customFormat="1" ht="18.75" customHeight="1">
      <c r="A3778" s="392"/>
      <c r="B3778" s="393" t="s">
        <v>91</v>
      </c>
      <c r="C3778" s="1114" t="s">
        <v>75</v>
      </c>
      <c r="D3778" s="1115" t="s">
        <v>164</v>
      </c>
      <c r="E3778" s="1116"/>
      <c r="F3778" s="1115" t="s">
        <v>82</v>
      </c>
      <c r="G3778" s="1117"/>
      <c r="H3778" s="1118"/>
      <c r="I3778" s="971" t="s">
        <v>87</v>
      </c>
      <c r="J3778" s="972"/>
      <c r="K3778" s="972"/>
      <c r="L3778" s="972"/>
      <c r="M3778" s="973"/>
      <c r="N3778" s="1059"/>
    </row>
    <row r="3779" spans="1:14" s="114" customFormat="1" ht="18.75" customHeight="1">
      <c r="A3779" s="392"/>
      <c r="B3779" s="393" t="s">
        <v>91</v>
      </c>
      <c r="C3779" s="1119" t="s">
        <v>76</v>
      </c>
      <c r="D3779" s="1115" t="s">
        <v>165</v>
      </c>
      <c r="E3779" s="1116"/>
      <c r="F3779" s="1115" t="s">
        <v>83</v>
      </c>
      <c r="G3779" s="1117"/>
      <c r="H3779" s="1118"/>
      <c r="I3779" s="974"/>
      <c r="J3779" s="975"/>
      <c r="K3779" s="975"/>
      <c r="L3779" s="975"/>
      <c r="M3779" s="976"/>
      <c r="N3779" s="1059"/>
    </row>
    <row r="3780" spans="1:14" s="114" customFormat="1" ht="18.75" customHeight="1">
      <c r="A3780" s="392"/>
      <c r="B3780" s="393" t="s">
        <v>91</v>
      </c>
      <c r="C3780" s="1119" t="s">
        <v>78</v>
      </c>
      <c r="D3780" s="1115" t="s">
        <v>166</v>
      </c>
      <c r="E3780" s="1116"/>
      <c r="F3780" s="1115" t="s">
        <v>84</v>
      </c>
      <c r="G3780" s="1117"/>
      <c r="H3780" s="1118"/>
      <c r="I3780" s="974"/>
      <c r="J3780" s="975"/>
      <c r="K3780" s="975"/>
      <c r="L3780" s="975"/>
      <c r="M3780" s="976"/>
      <c r="N3780" s="1059"/>
    </row>
    <row r="3781" spans="1:14" s="114" customFormat="1" ht="18.75" customHeight="1">
      <c r="A3781" s="392"/>
      <c r="B3781" s="393" t="s">
        <v>91</v>
      </c>
      <c r="C3781" s="1119" t="s">
        <v>77</v>
      </c>
      <c r="D3781" s="1115" t="s">
        <v>167</v>
      </c>
      <c r="E3781" s="1116"/>
      <c r="F3781" s="1115" t="s">
        <v>169</v>
      </c>
      <c r="G3781" s="1117"/>
      <c r="H3781" s="1118"/>
      <c r="I3781" s="977"/>
      <c r="J3781" s="978"/>
      <c r="K3781" s="978"/>
      <c r="L3781" s="978"/>
      <c r="M3781" s="979"/>
      <c r="N3781" s="1059"/>
    </row>
    <row r="3782" spans="1:14" s="114" customFormat="1" ht="18.75" customHeight="1" thickBot="1">
      <c r="A3782" s="392"/>
      <c r="B3782" s="400" t="s">
        <v>91</v>
      </c>
      <c r="C3782" s="1120" t="s">
        <v>79</v>
      </c>
      <c r="D3782" s="1121" t="s">
        <v>168</v>
      </c>
      <c r="E3782" s="1122"/>
      <c r="F3782" s="1121" t="s">
        <v>85</v>
      </c>
      <c r="G3782" s="1123"/>
      <c r="H3782" s="1124"/>
      <c r="I3782" s="1132" t="s">
        <v>118</v>
      </c>
      <c r="J3782" s="1133"/>
      <c r="K3782" s="1133"/>
      <c r="L3782" s="1133"/>
      <c r="M3782" s="1134"/>
      <c r="N3782" s="1059"/>
    </row>
    <row r="3783" spans="1:14" s="114" customFormat="1" ht="11.25" customHeight="1" thickBot="1">
      <c r="A3783" s="980"/>
      <c r="B3783" s="980"/>
      <c r="C3783" s="980"/>
      <c r="D3783" s="980"/>
      <c r="E3783" s="980"/>
      <c r="F3783" s="980"/>
      <c r="G3783" s="980"/>
      <c r="H3783" s="980"/>
      <c r="I3783" s="980"/>
      <c r="J3783" s="980"/>
      <c r="K3783" s="980"/>
      <c r="L3783" s="980"/>
      <c r="M3783" s="980"/>
      <c r="N3783" s="1059"/>
    </row>
    <row r="3784" spans="1:14" s="391" customFormat="1" ht="25.5" customHeight="1" thickBot="1">
      <c r="A3784" s="403">
        <f>A3745+1</f>
        <v>98</v>
      </c>
      <c r="B3784" s="1056" t="str">
        <f>B3745</f>
        <v>Department Of Sanskrit Education, Rajasthan</v>
      </c>
      <c r="C3784" s="1057"/>
      <c r="D3784" s="1057"/>
      <c r="E3784" s="1057"/>
      <c r="F3784" s="1057"/>
      <c r="G3784" s="1057"/>
      <c r="H3784" s="1057"/>
      <c r="I3784" s="1057"/>
      <c r="J3784" s="1057"/>
      <c r="K3784" s="1057"/>
      <c r="L3784" s="1057"/>
      <c r="M3784" s="1058"/>
      <c r="N3784" s="1059"/>
    </row>
    <row r="3785" spans="1:14" ht="60" customHeight="1">
      <c r="A3785" s="15"/>
      <c r="B3785" s="1060">
        <f>IF(I3789&gt;0,CONCATENATE(C3789,I3789),0)</f>
        <v>0</v>
      </c>
      <c r="C3785" s="1062"/>
      <c r="D3785" s="1064" t="str">
        <f>Master!$E$8</f>
        <v>Govt.Sr.Sec.Sch. Raimalwada</v>
      </c>
      <c r="E3785" s="1065"/>
      <c r="F3785" s="1065"/>
      <c r="G3785" s="1065"/>
      <c r="H3785" s="1065"/>
      <c r="I3785" s="1065"/>
      <c r="J3785" s="1065"/>
      <c r="K3785" s="1065"/>
      <c r="L3785" s="1065"/>
      <c r="M3785" s="1066"/>
      <c r="N3785" s="1059"/>
    </row>
    <row r="3786" spans="1:14" ht="35.25" customHeight="1" thickBot="1">
      <c r="A3786" s="15"/>
      <c r="B3786" s="1061"/>
      <c r="C3786" s="1063"/>
      <c r="D3786" s="1067" t="str">
        <f>Master!$E$11</f>
        <v>P.S.-Bapini (Jodhpur)</v>
      </c>
      <c r="E3786" s="1067"/>
      <c r="F3786" s="1067"/>
      <c r="G3786" s="1067"/>
      <c r="H3786" s="1067"/>
      <c r="I3786" s="1067"/>
      <c r="J3786" s="1067"/>
      <c r="K3786" s="1067"/>
      <c r="L3786" s="1067"/>
      <c r="M3786" s="1068"/>
      <c r="N3786" s="1059"/>
    </row>
    <row r="3787" spans="1:14" ht="31.5" customHeight="1">
      <c r="A3787" s="15"/>
      <c r="B3787" s="402"/>
      <c r="C3787" s="1069" t="s">
        <v>60</v>
      </c>
      <c r="D3787" s="1070"/>
      <c r="E3787" s="1070"/>
      <c r="F3787" s="1070"/>
      <c r="G3787" s="1070"/>
      <c r="H3787" s="1070"/>
      <c r="I3787" s="1071"/>
      <c r="J3787" s="1072" t="s">
        <v>88</v>
      </c>
      <c r="K3787" s="1072"/>
      <c r="L3787" s="1073">
        <f>Master!$E$14</f>
        <v>810000000</v>
      </c>
      <c r="M3787" s="1074"/>
      <c r="N3787" s="1059"/>
    </row>
    <row r="3788" spans="1:14" ht="18" customHeight="1" thickBot="1">
      <c r="A3788" s="15"/>
      <c r="B3788" s="188"/>
      <c r="C3788" s="1069"/>
      <c r="D3788" s="1070"/>
      <c r="E3788" s="1070"/>
      <c r="F3788" s="1070"/>
      <c r="G3788" s="1070"/>
      <c r="H3788" s="1070"/>
      <c r="I3788" s="1071"/>
      <c r="J3788" s="1075" t="s">
        <v>61</v>
      </c>
      <c r="K3788" s="1076"/>
      <c r="L3788" s="1079" t="str">
        <f>Master!$E$6</f>
        <v>2022-23</v>
      </c>
      <c r="M3788" s="1080"/>
      <c r="N3788" s="1059"/>
    </row>
    <row r="3789" spans="1:14" ht="20.25" customHeight="1" thickBot="1">
      <c r="A3789" s="15"/>
      <c r="B3789" s="188"/>
      <c r="C3789" s="1160" t="s">
        <v>119</v>
      </c>
      <c r="D3789" s="1161"/>
      <c r="E3789" s="1161"/>
      <c r="F3789" s="1161"/>
      <c r="G3789" s="1161"/>
      <c r="H3789" s="1161"/>
      <c r="I3789" s="1162">
        <f>VLOOKUP($A3784,'Result Entry'!$B$9:$F$108,5,0)</f>
        <v>0</v>
      </c>
      <c r="J3789" s="1077"/>
      <c r="K3789" s="1078"/>
      <c r="L3789" s="1081"/>
      <c r="M3789" s="1082"/>
      <c r="N3789" s="1059"/>
    </row>
    <row r="3790" spans="1:14" s="114" customFormat="1" ht="19.5" customHeight="1">
      <c r="A3790" s="392"/>
      <c r="B3790" s="393" t="s">
        <v>91</v>
      </c>
      <c r="C3790" s="1090" t="s">
        <v>21</v>
      </c>
      <c r="D3790" s="1091"/>
      <c r="E3790" s="1091"/>
      <c r="F3790" s="1092"/>
      <c r="G3790" s="1093" t="s">
        <v>1</v>
      </c>
      <c r="H3790" s="1094">
        <f>VLOOKUP($A3784,'Result Entry'!$B$9:$EQ$108,3,0)</f>
        <v>0</v>
      </c>
      <c r="I3790" s="1094"/>
      <c r="J3790" s="1094"/>
      <c r="K3790" s="1094"/>
      <c r="L3790" s="1094"/>
      <c r="M3790" s="1095"/>
      <c r="N3790" s="1059"/>
    </row>
    <row r="3791" spans="1:14" s="114" customFormat="1" ht="19.5" customHeight="1">
      <c r="A3791" s="392"/>
      <c r="B3791" s="393" t="s">
        <v>91</v>
      </c>
      <c r="C3791" s="1096" t="s">
        <v>23</v>
      </c>
      <c r="D3791" s="1097"/>
      <c r="E3791" s="1097"/>
      <c r="F3791" s="1098"/>
      <c r="G3791" s="1099" t="s">
        <v>1</v>
      </c>
      <c r="H3791" s="1100">
        <f>VLOOKUP($A3784,'Result Entry'!$B$9:$EQ$108,6,0)</f>
        <v>0</v>
      </c>
      <c r="I3791" s="1100"/>
      <c r="J3791" s="1100"/>
      <c r="K3791" s="1100"/>
      <c r="L3791" s="1100"/>
      <c r="M3791" s="1101"/>
      <c r="N3791" s="1059"/>
    </row>
    <row r="3792" spans="1:14" s="114" customFormat="1" ht="19.5" customHeight="1">
      <c r="A3792" s="392"/>
      <c r="B3792" s="393" t="s">
        <v>91</v>
      </c>
      <c r="C3792" s="1096" t="s">
        <v>24</v>
      </c>
      <c r="D3792" s="1097"/>
      <c r="E3792" s="1097"/>
      <c r="F3792" s="1098"/>
      <c r="G3792" s="1099" t="s">
        <v>1</v>
      </c>
      <c r="H3792" s="1100">
        <f>VLOOKUP($A3784,'Result Entry'!$B$9:$EQ$108,7,0)</f>
        <v>0</v>
      </c>
      <c r="I3792" s="1100"/>
      <c r="J3792" s="1100"/>
      <c r="K3792" s="1100"/>
      <c r="L3792" s="1100"/>
      <c r="M3792" s="1101"/>
      <c r="N3792" s="1059"/>
    </row>
    <row r="3793" spans="1:14" s="114" customFormat="1" ht="19.5" customHeight="1">
      <c r="A3793" s="392"/>
      <c r="B3793" s="393" t="s">
        <v>91</v>
      </c>
      <c r="C3793" s="1096" t="s">
        <v>62</v>
      </c>
      <c r="D3793" s="1097"/>
      <c r="E3793" s="1097"/>
      <c r="F3793" s="1098"/>
      <c r="G3793" s="1099" t="s">
        <v>1</v>
      </c>
      <c r="H3793" s="1100">
        <f>VLOOKUP($A3784,'Result Entry'!$B$9:$EQ$108,8,0)</f>
        <v>0</v>
      </c>
      <c r="I3793" s="1100"/>
      <c r="J3793" s="1100"/>
      <c r="K3793" s="1100"/>
      <c r="L3793" s="1100"/>
      <c r="M3793" s="1101"/>
      <c r="N3793" s="1059"/>
    </row>
    <row r="3794" spans="1:14" s="114" customFormat="1" ht="19.5" customHeight="1">
      <c r="A3794" s="392"/>
      <c r="B3794" s="393" t="s">
        <v>91</v>
      </c>
      <c r="C3794" s="1096" t="s">
        <v>63</v>
      </c>
      <c r="D3794" s="1097"/>
      <c r="E3794" s="1097"/>
      <c r="F3794" s="1098"/>
      <c r="G3794" s="1099" t="s">
        <v>1</v>
      </c>
      <c r="H3794" s="1102" t="str">
        <f>CONCATENATE('Result Entry'!$F$4,'Result Entry'!$I$4)</f>
        <v>2(A)</v>
      </c>
      <c r="I3794" s="1100"/>
      <c r="J3794" s="1100"/>
      <c r="K3794" s="1100"/>
      <c r="L3794" s="1100"/>
      <c r="M3794" s="1101"/>
      <c r="N3794" s="1059"/>
    </row>
    <row r="3795" spans="1:14" s="114" customFormat="1" ht="19.5" customHeight="1" thickBot="1">
      <c r="A3795" s="392"/>
      <c r="B3795" s="393" t="s">
        <v>91</v>
      </c>
      <c r="C3795" s="1103" t="s">
        <v>26</v>
      </c>
      <c r="D3795" s="1104"/>
      <c r="E3795" s="1104"/>
      <c r="F3795" s="1105"/>
      <c r="G3795" s="1106" t="s">
        <v>1</v>
      </c>
      <c r="H3795" s="1107">
        <f>VLOOKUP($A3784,'Result Entry'!$B$9:$EQ$108,9,0)</f>
        <v>0</v>
      </c>
      <c r="I3795" s="1107"/>
      <c r="J3795" s="1107"/>
      <c r="K3795" s="1107"/>
      <c r="L3795" s="1107"/>
      <c r="M3795" s="1108"/>
      <c r="N3795" s="1059"/>
    </row>
    <row r="3796" spans="1:14" s="114" customFormat="1" ht="37.5" customHeight="1">
      <c r="A3796" s="392"/>
      <c r="B3796" s="394" t="s">
        <v>91</v>
      </c>
      <c r="C3796" s="1005" t="s">
        <v>64</v>
      </c>
      <c r="D3796" s="1038"/>
      <c r="E3796" s="498" t="str">
        <f>'Result Entry'!$K$6</f>
        <v>First Test</v>
      </c>
      <c r="F3796" s="499" t="str">
        <f>'Result Entry'!$L$6</f>
        <v>Second Test</v>
      </c>
      <c r="G3796" s="499" t="str">
        <f>'Result Entry'!$M$6</f>
        <v>Third Test</v>
      </c>
      <c r="H3796" s="1083" t="s">
        <v>65</v>
      </c>
      <c r="I3796" s="1085" t="s">
        <v>183</v>
      </c>
      <c r="J3796" s="493" t="s">
        <v>32</v>
      </c>
      <c r="K3796" s="1039" t="s">
        <v>112</v>
      </c>
      <c r="L3796" s="1040"/>
      <c r="M3796" s="1084" t="s">
        <v>113</v>
      </c>
      <c r="N3796" s="1059"/>
    </row>
    <row r="3797" spans="1:14" s="114" customFormat="1" ht="22.5" customHeight="1" thickBot="1">
      <c r="A3797" s="392"/>
      <c r="B3797" s="394" t="s">
        <v>91</v>
      </c>
      <c r="C3797" s="1041" t="s">
        <v>66</v>
      </c>
      <c r="D3797" s="1042"/>
      <c r="E3797" s="504">
        <f>'Result Entry'!$K$7</f>
        <v>10</v>
      </c>
      <c r="F3797" s="505">
        <f>'Result Entry'!$L$7</f>
        <v>10</v>
      </c>
      <c r="G3797" s="545">
        <f>'Result Entry'!$M$7</f>
        <v>10</v>
      </c>
      <c r="H3797" s="506">
        <f>'Result Entry'!$R$7</f>
        <v>70</v>
      </c>
      <c r="I3797" s="507">
        <f>SUM(E3797:H3797)</f>
        <v>100</v>
      </c>
      <c r="J3797" s="508">
        <f>'Result Entry'!$V$7</f>
        <v>100</v>
      </c>
      <c r="K3797" s="1043">
        <f>I3797+J3797</f>
        <v>200</v>
      </c>
      <c r="L3797" s="1044"/>
      <c r="M3797" s="1086" t="s">
        <v>36</v>
      </c>
      <c r="N3797" s="1059"/>
    </row>
    <row r="3798" spans="1:14" s="114" customFormat="1" ht="22.5" customHeight="1">
      <c r="A3798" s="392"/>
      <c r="B3798" s="394" t="s">
        <v>91</v>
      </c>
      <c r="C3798" s="1045" t="str">
        <f>'Result Entry'!$K$3</f>
        <v>Hindi</v>
      </c>
      <c r="D3798" s="1046"/>
      <c r="E3798" s="500">
        <f>IF(OR(C3798="",$I3789="NSO"),"",VLOOKUP($A3784,'Result Entry'!$B$9:$EQ$108,10,0))</f>
        <v>0</v>
      </c>
      <c r="F3798" s="501">
        <f>IF(OR(C3798="",$I3789="NSO"),"",VLOOKUP($A3784,'Result Entry'!$B$9:$EQ$108,11,0))</f>
        <v>0</v>
      </c>
      <c r="G3798" s="544">
        <f>IF(OR(C3798="",$I3789="NSO"),"",VLOOKUP($A3784,'Result Entry'!$B$9:$EQ$108,12,0))</f>
        <v>0</v>
      </c>
      <c r="H3798" s="494">
        <f>IF(OR(C3798="",$I3789="NSO"),"",VLOOKUP($A3784,'Result Entry'!$B$9:$EQ$108,17,0))</f>
        <v>0</v>
      </c>
      <c r="I3798" s="395">
        <f t="shared" ref="I3798:I3802" si="291">SUM(E3798:H3798)</f>
        <v>0</v>
      </c>
      <c r="J3798" s="495">
        <f>IF(OR(C3798="",$I3789="NSO"),"",VLOOKUP($A3784,'Result Entry'!$B$9:$EQ$108,21,0))</f>
        <v>0</v>
      </c>
      <c r="K3798" s="1047">
        <f>SUM(I3798,J3798)</f>
        <v>0</v>
      </c>
      <c r="L3798" s="1048"/>
      <c r="M3798" s="396" t="str">
        <f>IF(OR(C3798="",$I3789="NSO"),"",VLOOKUP($A3784,'Result Entry'!$B$9:$EQ$108,24,0))</f>
        <v/>
      </c>
      <c r="N3798" s="1059"/>
    </row>
    <row r="3799" spans="1:14" s="114" customFormat="1" ht="22.5" customHeight="1">
      <c r="A3799" s="392"/>
      <c r="B3799" s="394" t="s">
        <v>91</v>
      </c>
      <c r="C3799" s="990" t="str">
        <f>'Result Entry'!$Z$3</f>
        <v>Mathematics</v>
      </c>
      <c r="D3799" s="1049"/>
      <c r="E3799" s="502">
        <f>IF(OR(C3799="",$I3789="NSO"),"",VLOOKUP($A3784,'Result Entry'!$B$9:$EQ$108,25,0))</f>
        <v>0</v>
      </c>
      <c r="F3799" s="503">
        <f>IF(OR(C3799="",$I3789="NSO"),"",VLOOKUP($A3784,'Result Entry'!$B$9:$EQ$108,26,0))</f>
        <v>0</v>
      </c>
      <c r="G3799" s="542">
        <f>IF(OR(C3799="",$I3789="NSO"),"",VLOOKUP($A3784,'Result Entry'!$B$9:$EQ$108,27,0))</f>
        <v>0</v>
      </c>
      <c r="H3799" s="494">
        <f>IF(OR(C3799="",$I3789="NSO"),"",VLOOKUP($A3784,'Result Entry'!$B$9:$EQ$108,32,0))</f>
        <v>0</v>
      </c>
      <c r="I3799" s="395">
        <f t="shared" si="291"/>
        <v>0</v>
      </c>
      <c r="J3799" s="495">
        <f>IF(OR(C3799="",$I3789="NSO"),"",VLOOKUP($A3784,'Result Entry'!$B$9:$EQ$108,36,0))</f>
        <v>0</v>
      </c>
      <c r="K3799" s="1050">
        <f t="shared" ref="K3799:K3804" si="292">SUM(I3799,J3799)</f>
        <v>0</v>
      </c>
      <c r="L3799" s="1051"/>
      <c r="M3799" s="396" t="str">
        <f>IF(OR(C3799="",$I3789="NSO"),"",VLOOKUP($A3784,'Result Entry'!$B$9:$EQ$108,39,0))</f>
        <v/>
      </c>
      <c r="N3799" s="1059"/>
    </row>
    <row r="3800" spans="1:14" s="114" customFormat="1" ht="22.5" customHeight="1" thickBot="1">
      <c r="A3800" s="392"/>
      <c r="B3800" s="394" t="s">
        <v>91</v>
      </c>
      <c r="C3800" s="1052" t="str">
        <f>'Result Entry'!$BD$3</f>
        <v>Env. Study</v>
      </c>
      <c r="D3800" s="1053"/>
      <c r="E3800" s="509">
        <f>IF(OR(C3800="",$I3789="NSO"),"",VLOOKUP($A3784,'Result Entry'!$B$9:$EQ$108,55,0))</f>
        <v>0</v>
      </c>
      <c r="F3800" s="510">
        <f>IF(OR(C3800="",$I3789="NSO"),"",VLOOKUP($A3784,'Result Entry'!$B$9:$EQ$108,56,0))</f>
        <v>0</v>
      </c>
      <c r="G3800" s="511">
        <f>IF(OR(C3800="",$I3789="NSO"),"",VLOOKUP($A3784,'Result Entry'!$B$9:$EQ$108,57,0))</f>
        <v>0</v>
      </c>
      <c r="H3800" s="512">
        <f>IF(OR(C3798="",$I3789="NSO"),"",VLOOKUP($A3784,'Result Entry'!$B$9:$EQ$108,62,0))</f>
        <v>0</v>
      </c>
      <c r="I3800" s="513">
        <f t="shared" si="291"/>
        <v>0</v>
      </c>
      <c r="J3800" s="514">
        <f>IF(OR(C3799="",$I3789="NSO"),"",VLOOKUP($A3784,'Result Entry'!$B$9:$EQ$108,66,0))</f>
        <v>0</v>
      </c>
      <c r="K3800" s="1054">
        <f t="shared" si="292"/>
        <v>0</v>
      </c>
      <c r="L3800" s="1055"/>
      <c r="M3800" s="515" t="str">
        <f>IF(OR(C3799="",$I3789="NSO"),"",VLOOKUP($A3784,'Result Entry'!$B$9:$EQ$108,69,0))</f>
        <v/>
      </c>
      <c r="N3800" s="1059"/>
    </row>
    <row r="3801" spans="1:14" s="114" customFormat="1" ht="22.5" customHeight="1">
      <c r="A3801" s="392"/>
      <c r="B3801" s="394" t="s">
        <v>91</v>
      </c>
      <c r="C3801" s="1016" t="s">
        <v>66</v>
      </c>
      <c r="D3801" s="1017"/>
      <c r="E3801" s="519">
        <f>'Result Entry'!$AO$7</f>
        <v>5</v>
      </c>
      <c r="F3801" s="520">
        <f>'Result Entry'!$AP$7</f>
        <v>5</v>
      </c>
      <c r="G3801" s="541">
        <f>'Result Entry'!$AQ$7</f>
        <v>5</v>
      </c>
      <c r="H3801" s="521">
        <f>'Result Entry'!$AV$7</f>
        <v>35</v>
      </c>
      <c r="I3801" s="522">
        <f t="shared" si="291"/>
        <v>50</v>
      </c>
      <c r="J3801" s="523">
        <f>'Result Entry'!$AZ$7</f>
        <v>50</v>
      </c>
      <c r="K3801" s="1018">
        <f t="shared" si="292"/>
        <v>100</v>
      </c>
      <c r="L3801" s="1019"/>
      <c r="M3801" s="1087" t="s">
        <v>36</v>
      </c>
      <c r="N3801" s="1059"/>
    </row>
    <row r="3802" spans="1:14" s="114" customFormat="1" ht="22.5" customHeight="1" thickBot="1">
      <c r="A3802" s="392"/>
      <c r="B3802" s="394" t="s">
        <v>91</v>
      </c>
      <c r="C3802" s="1012" t="str">
        <f>'Result Entry'!$AO$3</f>
        <v>English</v>
      </c>
      <c r="D3802" s="1013"/>
      <c r="E3802" s="517">
        <f>IF(OR(C3802="",$I3789="NSO"),"",VLOOKUP($A3784,'Result Entry'!$B$9:$EQ$108,40,0))</f>
        <v>0</v>
      </c>
      <c r="F3802" s="518">
        <f>IF(OR(C3802="",$I3789="NSO"),"",VLOOKUP($A3784,'Result Entry'!$B$9:$EQ$108,41,0))</f>
        <v>0</v>
      </c>
      <c r="G3802" s="546">
        <f>IF(OR(C3802="",$I3789="NSO"),"",VLOOKUP($A3784,'Result Entry'!$B$9:$EQ$108,42,0))</f>
        <v>0</v>
      </c>
      <c r="H3802" s="401">
        <f>IF(OR(C3802="",$I3789="NSO"),"",VLOOKUP($A3784,'Result Entry'!$B$9:$EQ$108,47,0))</f>
        <v>0</v>
      </c>
      <c r="I3802" s="496">
        <f t="shared" si="291"/>
        <v>0</v>
      </c>
      <c r="J3802" s="497">
        <f>IF(OR(C3802="",$I3789="NSO"),"",VLOOKUP($A3784,'Result Entry'!$B$9:$EQ$108,51,0))</f>
        <v>0</v>
      </c>
      <c r="K3802" s="1014">
        <f t="shared" si="292"/>
        <v>0</v>
      </c>
      <c r="L3802" s="1015"/>
      <c r="M3802" s="516" t="str">
        <f>IF(OR(C3802="",$I3789="NSO"),"",VLOOKUP($A3784,'Result Entry'!$B$9:$EQ$108,54,0))</f>
        <v/>
      </c>
      <c r="N3802" s="1059"/>
    </row>
    <row r="3803" spans="1:14" s="114" customFormat="1" ht="22.5" customHeight="1">
      <c r="A3803" s="392"/>
      <c r="B3803" s="394" t="s">
        <v>91</v>
      </c>
      <c r="C3803" s="1016" t="s">
        <v>66</v>
      </c>
      <c r="D3803" s="1017"/>
      <c r="E3803" s="519">
        <f>'Result Entry'!$BS$7</f>
        <v>10</v>
      </c>
      <c r="F3803" s="520">
        <f>'Result Entry'!$BT$7</f>
        <v>10</v>
      </c>
      <c r="G3803" s="541">
        <f>'Result Entry'!$BU$7</f>
        <v>10</v>
      </c>
      <c r="H3803" s="521">
        <f>'Result Entry'!$BZ$7</f>
        <v>70</v>
      </c>
      <c r="I3803" s="522">
        <f>SUM(E3803:H3803)</f>
        <v>100</v>
      </c>
      <c r="J3803" s="523">
        <f>'Result Entry'!$CD$7</f>
        <v>100</v>
      </c>
      <c r="K3803" s="1018">
        <f t="shared" si="292"/>
        <v>200</v>
      </c>
      <c r="L3803" s="1019"/>
      <c r="M3803" s="1087" t="s">
        <v>36</v>
      </c>
      <c r="N3803" s="1059"/>
    </row>
    <row r="3804" spans="1:14" s="114" customFormat="1" ht="22.5" customHeight="1" thickBot="1">
      <c r="A3804" s="392"/>
      <c r="B3804" s="394" t="s">
        <v>91</v>
      </c>
      <c r="C3804" s="1012" t="str">
        <f>'Result Entry'!$BS$3</f>
        <v>Sanskrit/Urdu</v>
      </c>
      <c r="D3804" s="1013"/>
      <c r="E3804" s="517">
        <f>IF(OR(C3804="",$I3789="NSO"),"",VLOOKUP($A3784,'Result Entry'!$B$9:$EQ$108,70,0))</f>
        <v>0</v>
      </c>
      <c r="F3804" s="518">
        <f>IF(OR(C3804="",$I3789="NSO"),"",VLOOKUP($A3784,'Result Entry'!$B$9:$EQ$108,71,0))</f>
        <v>0</v>
      </c>
      <c r="G3804" s="546">
        <f>IF(OR(C3804="",$I3789="NSO"),"",VLOOKUP($A3784,'Result Entry'!$B$9:$EQ$108,72,0))</f>
        <v>0</v>
      </c>
      <c r="H3804" s="401">
        <f>IF(OR(C3804="",$I3789="NSO"),"",VLOOKUP($A3784,'Result Entry'!$B$9:$EQ$108,77,0))</f>
        <v>0</v>
      </c>
      <c r="I3804" s="496">
        <f t="shared" ref="I3804" si="293">SUM(E3804:H3804)</f>
        <v>0</v>
      </c>
      <c r="J3804" s="497">
        <f>IF(OR(C3804="",$I3789="NSO"),"",VLOOKUP($A3784,'Result Entry'!$B$9:$EQ$108,81,0))</f>
        <v>0</v>
      </c>
      <c r="K3804" s="1014">
        <f t="shared" si="292"/>
        <v>0</v>
      </c>
      <c r="L3804" s="1015"/>
      <c r="M3804" s="516" t="str">
        <f>IF(OR(C3804="",$I3789="NSO"),"",VLOOKUP($A3784,'Result Entry'!$B$9:$EQ$108,84,0))</f>
        <v/>
      </c>
      <c r="N3804" s="1059"/>
    </row>
    <row r="3805" spans="1:14" s="114" customFormat="1" ht="14.25" customHeight="1" thickBot="1">
      <c r="A3805" s="392"/>
      <c r="B3805" s="394" t="s">
        <v>91</v>
      </c>
      <c r="C3805" s="1020"/>
      <c r="D3805" s="1021"/>
      <c r="E3805" s="1021"/>
      <c r="F3805" s="1021"/>
      <c r="G3805" s="1021"/>
      <c r="H3805" s="1021"/>
      <c r="I3805" s="1021"/>
      <c r="J3805" s="1021"/>
      <c r="K3805" s="1021"/>
      <c r="L3805" s="1021"/>
      <c r="M3805" s="1022"/>
      <c r="N3805" s="1059"/>
    </row>
    <row r="3806" spans="1:14" s="114" customFormat="1" ht="39" customHeight="1">
      <c r="A3806" s="392"/>
      <c r="B3806" s="394" t="s">
        <v>91</v>
      </c>
      <c r="C3806" s="1023" t="s">
        <v>114</v>
      </c>
      <c r="D3806" s="1024"/>
      <c r="E3806" s="1025"/>
      <c r="F3806" s="1029" t="s">
        <v>115</v>
      </c>
      <c r="G3806" s="1029"/>
      <c r="H3806" s="1030" t="s">
        <v>116</v>
      </c>
      <c r="I3806" s="1031"/>
      <c r="J3806" s="397" t="s">
        <v>51</v>
      </c>
      <c r="K3806" s="524" t="s">
        <v>117</v>
      </c>
      <c r="L3806" s="543" t="s">
        <v>49</v>
      </c>
      <c r="M3806" s="1089" t="s">
        <v>53</v>
      </c>
      <c r="N3806" s="1059"/>
    </row>
    <row r="3807" spans="1:14" s="114" customFormat="1" ht="18.75" customHeight="1" thickBot="1">
      <c r="A3807" s="392"/>
      <c r="B3807" s="394" t="s">
        <v>91</v>
      </c>
      <c r="C3807" s="1026"/>
      <c r="D3807" s="1027"/>
      <c r="E3807" s="1028"/>
      <c r="F3807" s="1109">
        <f>IF(OR($I3789="",$I3789="NSO"),"",VLOOKUP($A3784,'Result Entry'!$B$9:$EQ$108,120,0))</f>
        <v>900</v>
      </c>
      <c r="G3807" s="1110"/>
      <c r="H3807" s="1109">
        <f>IF(OR($I3789="",$I3789="NSO"),"",VLOOKUP($A3784,'Result Entry'!$B$9:$EQ$108,121,0))</f>
        <v>0</v>
      </c>
      <c r="I3807" s="1110"/>
      <c r="J3807" s="1111">
        <f>IF(OR($I3789="",$I3789="NSO"),"",VLOOKUP($A3784,'Result Entry'!$B$9:$EQ$108,122,0))</f>
        <v>0</v>
      </c>
      <c r="K3807" s="1112" t="str">
        <f>IF(OR($I3789="",$I3789="NSO"),"",VLOOKUP($A3784,'Result Entry'!$B$9:$EQ$108,123,0))</f>
        <v/>
      </c>
      <c r="L3807" s="1088" t="str">
        <f>IF(OR($I3789="",$I3789="NSO"),"",VLOOKUP($A3784,'Result Entry'!$B$9:$EQ$108,124,0))</f>
        <v/>
      </c>
      <c r="M3807" s="1113" t="str">
        <f>IF(OR($I3789="",$I3789="NSO"),"",VLOOKUP($A3784,'Result Entry'!$B$9:$EQ$108,126,0))</f>
        <v/>
      </c>
      <c r="N3807" s="1059"/>
    </row>
    <row r="3808" spans="1:14" s="114" customFormat="1" ht="18.75" customHeight="1" thickBot="1">
      <c r="A3808" s="392"/>
      <c r="B3808" s="393" t="s">
        <v>91</v>
      </c>
      <c r="C3808" s="1032"/>
      <c r="D3808" s="1033"/>
      <c r="E3808" s="1033"/>
      <c r="F3808" s="1033"/>
      <c r="G3808" s="1033"/>
      <c r="H3808" s="1034"/>
      <c r="I3808" s="1150" t="s">
        <v>71</v>
      </c>
      <c r="J3808" s="1151"/>
      <c r="K3808" s="1152">
        <f>IF(OR($I3789="",$I3789="NSO"),"",VLOOKUP($A3784,'Result Entry'!$B$9:$EQ$108,117,0))</f>
        <v>0</v>
      </c>
      <c r="L3808" s="1153" t="s">
        <v>90</v>
      </c>
      <c r="M3808" s="1154"/>
      <c r="N3808" s="1059"/>
    </row>
    <row r="3809" spans="1:14" s="114" customFormat="1" ht="18.75" customHeight="1" thickBot="1">
      <c r="A3809" s="392"/>
      <c r="B3809" s="393" t="s">
        <v>91</v>
      </c>
      <c r="C3809" s="1035" t="s">
        <v>70</v>
      </c>
      <c r="D3809" s="1036"/>
      <c r="E3809" s="1036"/>
      <c r="F3809" s="1036"/>
      <c r="G3809" s="1036"/>
      <c r="H3809" s="1037"/>
      <c r="I3809" s="1155" t="s">
        <v>72</v>
      </c>
      <c r="J3809" s="1156"/>
      <c r="K3809" s="1157">
        <f>IF(OR($I3789="",$I3789="NSO"),"",VLOOKUP($A3784,'Result Entry'!$B$9:$EQ$108,118,0))</f>
        <v>0</v>
      </c>
      <c r="L3809" s="1158" t="str">
        <f>IF(OR($I3789="",$I3789="NSO"),"",VLOOKUP($A3784,'Result Entry'!$B$9:$EQ$108,119,0))</f>
        <v/>
      </c>
      <c r="M3809" s="1159"/>
      <c r="N3809" s="1059"/>
    </row>
    <row r="3810" spans="1:14" s="114" customFormat="1" ht="18.75" customHeight="1" thickBot="1">
      <c r="A3810" s="392"/>
      <c r="B3810" s="393" t="s">
        <v>91</v>
      </c>
      <c r="C3810" s="981" t="s">
        <v>64</v>
      </c>
      <c r="D3810" s="982"/>
      <c r="E3810" s="983"/>
      <c r="F3810" s="984" t="s">
        <v>67</v>
      </c>
      <c r="G3810" s="985"/>
      <c r="H3810" s="398" t="s">
        <v>57</v>
      </c>
      <c r="I3810" s="986" t="s">
        <v>73</v>
      </c>
      <c r="J3810" s="987"/>
      <c r="K3810" s="988">
        <f>IF(OR($I3789="",$I3789="NSO"),"",VLOOKUP($A3784,'Result Entry'!$B$9:$EQ$108,127,0))</f>
        <v>0</v>
      </c>
      <c r="L3810" s="988"/>
      <c r="M3810" s="989"/>
      <c r="N3810" s="1059"/>
    </row>
    <row r="3811" spans="1:14" s="114" customFormat="1" ht="18.75" customHeight="1">
      <c r="A3811" s="392"/>
      <c r="B3811" s="393" t="s">
        <v>91</v>
      </c>
      <c r="C3811" s="1096" t="str">
        <f>'Result Entry'!$CH$3</f>
        <v>WORK EXP.</v>
      </c>
      <c r="D3811" s="1097"/>
      <c r="E3811" s="1125"/>
      <c r="F3811" s="1115" t="str">
        <f>IF(OR(C3811="",$I3789="NSO"),"",VLOOKUP($A3784,'Result Entry'!$B$9:$EQ$108,134,0))</f>
        <v>0/100</v>
      </c>
      <c r="G3811" s="1125"/>
      <c r="H3811" s="1126" t="str">
        <f>IF(OR(C3811="",$I3789="NSO"),"",VLOOKUP($A3784,'Result Entry'!$B$9:$EQ$108,92,0))</f>
        <v/>
      </c>
      <c r="I3811" s="991" t="s">
        <v>93</v>
      </c>
      <c r="J3811" s="992"/>
      <c r="K3811" s="993">
        <f>'Result Entry'!$U$2</f>
        <v>45070</v>
      </c>
      <c r="L3811" s="994"/>
      <c r="M3811" s="995"/>
      <c r="N3811" s="1059"/>
    </row>
    <row r="3812" spans="1:14" s="114" customFormat="1" ht="18.75" customHeight="1">
      <c r="A3812" s="392"/>
      <c r="B3812" s="393" t="s">
        <v>91</v>
      </c>
      <c r="C3812" s="1096" t="str">
        <f>'Result Entry'!$CP$3</f>
        <v>ART EDU.</v>
      </c>
      <c r="D3812" s="1097"/>
      <c r="E3812" s="1125"/>
      <c r="F3812" s="1115" t="str">
        <f>IF(OR(C3812="",$I3789="NSO"),"",VLOOKUP($A3784,'Result Entry'!$B$9:$EQ$108,138,0))</f>
        <v>0/100</v>
      </c>
      <c r="G3812" s="1125"/>
      <c r="H3812" s="1127" t="str">
        <f>IF(OR(C3812="",$I3789="NSO"),"",VLOOKUP($A3784,'Result Entry'!$B$9:$EQ$108,100,0))</f>
        <v/>
      </c>
      <c r="I3812" s="996"/>
      <c r="J3812" s="997"/>
      <c r="K3812" s="997"/>
      <c r="L3812" s="997"/>
      <c r="M3812" s="998"/>
      <c r="N3812" s="1059"/>
    </row>
    <row r="3813" spans="1:14" s="114" customFormat="1" ht="18.75" customHeight="1">
      <c r="A3813" s="392"/>
      <c r="B3813" s="393"/>
      <c r="C3813" s="1096" t="str">
        <f>'Result Entry'!$CX$3</f>
        <v>H&amp;P. EDU.</v>
      </c>
      <c r="D3813" s="1097"/>
      <c r="E3813" s="1125"/>
      <c r="F3813" s="1115" t="str">
        <f>IF(OR(C3813="",$I3789="NSO"),"",VLOOKUP($A3784,'Result Entry'!$B$9:$EQ$108,142,0))</f>
        <v>0/100</v>
      </c>
      <c r="G3813" s="1125"/>
      <c r="H3813" s="1127" t="str">
        <f>IF(OR(C3813="",$I3789="NSO"),"",VLOOKUP($A3784,'Result Entry'!$B$9:$EQ$108,108,0))</f>
        <v/>
      </c>
      <c r="I3813" s="999"/>
      <c r="J3813" s="1000"/>
      <c r="K3813" s="1000"/>
      <c r="L3813" s="1000"/>
      <c r="M3813" s="1001"/>
      <c r="N3813" s="1059"/>
    </row>
    <row r="3814" spans="1:14" s="114" customFormat="1" ht="23.25" customHeight="1" thickBot="1">
      <c r="A3814" s="392"/>
      <c r="B3814" s="393" t="s">
        <v>91</v>
      </c>
      <c r="C3814" s="1128">
        <f>'Result Entry'!$DF$3</f>
        <v>0</v>
      </c>
      <c r="D3814" s="1129"/>
      <c r="E3814" s="1130"/>
      <c r="F3814" s="1115" t="str">
        <f>IF(OR(C3814="",$I3789="NSO"),"",VLOOKUP($A3784,'Result Entry'!$B$9:$EQ$108,146,0))</f>
        <v>0/0</v>
      </c>
      <c r="G3814" s="1125"/>
      <c r="H3814" s="1131" t="str">
        <f>IF(OR(C3814="",$I3789="NSO"),"",VLOOKUP($A3784,'Result Entry'!$B$9:$EQ$108,116,0))</f>
        <v/>
      </c>
      <c r="I3814" s="1135" t="s">
        <v>86</v>
      </c>
      <c r="J3814" s="1136"/>
      <c r="K3814" s="1137"/>
      <c r="L3814" s="1138"/>
      <c r="M3814" s="1139"/>
      <c r="N3814" s="1059"/>
    </row>
    <row r="3815" spans="1:14" s="114" customFormat="1" ht="23.25" customHeight="1">
      <c r="A3815" s="392"/>
      <c r="B3815" s="393" t="s">
        <v>91</v>
      </c>
      <c r="C3815" s="1005" t="s">
        <v>74</v>
      </c>
      <c r="D3815" s="1006"/>
      <c r="E3815" s="1006"/>
      <c r="F3815" s="1006"/>
      <c r="G3815" s="1006"/>
      <c r="H3815" s="1007"/>
      <c r="I3815" s="1143" t="s">
        <v>184</v>
      </c>
      <c r="J3815" s="1144"/>
      <c r="K3815" s="1140"/>
      <c r="L3815" s="1141"/>
      <c r="M3815" s="1142"/>
      <c r="N3815" s="1059"/>
    </row>
    <row r="3816" spans="1:14" s="114" customFormat="1" ht="23.25" customHeight="1">
      <c r="A3816" s="392"/>
      <c r="B3816" s="393" t="s">
        <v>91</v>
      </c>
      <c r="C3816" s="399" t="s">
        <v>37</v>
      </c>
      <c r="D3816" s="1008" t="s">
        <v>80</v>
      </c>
      <c r="E3816" s="1009"/>
      <c r="F3816" s="1008" t="s">
        <v>81</v>
      </c>
      <c r="G3816" s="1010"/>
      <c r="H3816" s="1011"/>
      <c r="I3816" s="1145" t="s">
        <v>185</v>
      </c>
      <c r="J3816" s="1146"/>
      <c r="K3816" s="1002"/>
      <c r="L3816" s="1003"/>
      <c r="M3816" s="1004"/>
      <c r="N3816" s="1059"/>
    </row>
    <row r="3817" spans="1:14" s="114" customFormat="1" ht="18.75" customHeight="1">
      <c r="A3817" s="392"/>
      <c r="B3817" s="393" t="s">
        <v>91</v>
      </c>
      <c r="C3817" s="1114" t="s">
        <v>75</v>
      </c>
      <c r="D3817" s="1115" t="s">
        <v>164</v>
      </c>
      <c r="E3817" s="1116"/>
      <c r="F3817" s="1115" t="s">
        <v>82</v>
      </c>
      <c r="G3817" s="1117"/>
      <c r="H3817" s="1118"/>
      <c r="I3817" s="971" t="s">
        <v>87</v>
      </c>
      <c r="J3817" s="972"/>
      <c r="K3817" s="972"/>
      <c r="L3817" s="972"/>
      <c r="M3817" s="973"/>
      <c r="N3817" s="1059"/>
    </row>
    <row r="3818" spans="1:14" s="114" customFormat="1" ht="18.75" customHeight="1">
      <c r="A3818" s="392"/>
      <c r="B3818" s="393" t="s">
        <v>91</v>
      </c>
      <c r="C3818" s="1119" t="s">
        <v>76</v>
      </c>
      <c r="D3818" s="1115" t="s">
        <v>165</v>
      </c>
      <c r="E3818" s="1116"/>
      <c r="F3818" s="1115" t="s">
        <v>83</v>
      </c>
      <c r="G3818" s="1117"/>
      <c r="H3818" s="1118"/>
      <c r="I3818" s="974"/>
      <c r="J3818" s="975"/>
      <c r="K3818" s="975"/>
      <c r="L3818" s="975"/>
      <c r="M3818" s="976"/>
      <c r="N3818" s="1059"/>
    </row>
    <row r="3819" spans="1:14" s="114" customFormat="1" ht="18.75" customHeight="1">
      <c r="A3819" s="392"/>
      <c r="B3819" s="393" t="s">
        <v>91</v>
      </c>
      <c r="C3819" s="1119" t="s">
        <v>78</v>
      </c>
      <c r="D3819" s="1115" t="s">
        <v>166</v>
      </c>
      <c r="E3819" s="1116"/>
      <c r="F3819" s="1115" t="s">
        <v>84</v>
      </c>
      <c r="G3819" s="1117"/>
      <c r="H3819" s="1118"/>
      <c r="I3819" s="974"/>
      <c r="J3819" s="975"/>
      <c r="K3819" s="975"/>
      <c r="L3819" s="975"/>
      <c r="M3819" s="976"/>
      <c r="N3819" s="1059"/>
    </row>
    <row r="3820" spans="1:14" s="114" customFormat="1" ht="18.75" customHeight="1">
      <c r="A3820" s="392"/>
      <c r="B3820" s="393" t="s">
        <v>91</v>
      </c>
      <c r="C3820" s="1119" t="s">
        <v>77</v>
      </c>
      <c r="D3820" s="1115" t="s">
        <v>167</v>
      </c>
      <c r="E3820" s="1116"/>
      <c r="F3820" s="1115" t="s">
        <v>169</v>
      </c>
      <c r="G3820" s="1117"/>
      <c r="H3820" s="1118"/>
      <c r="I3820" s="977"/>
      <c r="J3820" s="978"/>
      <c r="K3820" s="978"/>
      <c r="L3820" s="978"/>
      <c r="M3820" s="979"/>
      <c r="N3820" s="1059"/>
    </row>
    <row r="3821" spans="1:14" s="114" customFormat="1" ht="18.75" customHeight="1" thickBot="1">
      <c r="A3821" s="392"/>
      <c r="B3821" s="400" t="s">
        <v>91</v>
      </c>
      <c r="C3821" s="1120" t="s">
        <v>79</v>
      </c>
      <c r="D3821" s="1121" t="s">
        <v>168</v>
      </c>
      <c r="E3821" s="1122"/>
      <c r="F3821" s="1121" t="s">
        <v>85</v>
      </c>
      <c r="G3821" s="1123"/>
      <c r="H3821" s="1124"/>
      <c r="I3821" s="1132" t="s">
        <v>118</v>
      </c>
      <c r="J3821" s="1133"/>
      <c r="K3821" s="1133"/>
      <c r="L3821" s="1133"/>
      <c r="M3821" s="1134"/>
      <c r="N3821" s="1059"/>
    </row>
    <row r="3822" spans="1:14" s="114" customFormat="1" ht="11.25" customHeight="1" thickBot="1">
      <c r="A3822" s="980"/>
      <c r="B3822" s="980"/>
      <c r="C3822" s="980"/>
      <c r="D3822" s="980"/>
      <c r="E3822" s="980"/>
      <c r="F3822" s="980"/>
      <c r="G3822" s="980"/>
      <c r="H3822" s="980"/>
      <c r="I3822" s="980"/>
      <c r="J3822" s="980"/>
      <c r="K3822" s="980"/>
      <c r="L3822" s="980"/>
      <c r="M3822" s="980"/>
      <c r="N3822" s="1059"/>
    </row>
    <row r="3823" spans="1:14" s="391" customFormat="1" ht="25.5" customHeight="1" thickBot="1">
      <c r="A3823" s="403">
        <f>A3784+1</f>
        <v>99</v>
      </c>
      <c r="B3823" s="1056" t="str">
        <f>B3784</f>
        <v>Department Of Sanskrit Education, Rajasthan</v>
      </c>
      <c r="C3823" s="1057"/>
      <c r="D3823" s="1057"/>
      <c r="E3823" s="1057"/>
      <c r="F3823" s="1057"/>
      <c r="G3823" s="1057"/>
      <c r="H3823" s="1057"/>
      <c r="I3823" s="1057"/>
      <c r="J3823" s="1057"/>
      <c r="K3823" s="1057"/>
      <c r="L3823" s="1057"/>
      <c r="M3823" s="1058"/>
      <c r="N3823" s="1059"/>
    </row>
    <row r="3824" spans="1:14" ht="60" customHeight="1">
      <c r="A3824" s="15"/>
      <c r="B3824" s="1060">
        <f>IF(I3828&gt;0,CONCATENATE(C3828,I3828),0)</f>
        <v>0</v>
      </c>
      <c r="C3824" s="1062"/>
      <c r="D3824" s="1064" t="str">
        <f>Master!$E$8</f>
        <v>Govt.Sr.Sec.Sch. Raimalwada</v>
      </c>
      <c r="E3824" s="1065"/>
      <c r="F3824" s="1065"/>
      <c r="G3824" s="1065"/>
      <c r="H3824" s="1065"/>
      <c r="I3824" s="1065"/>
      <c r="J3824" s="1065"/>
      <c r="K3824" s="1065"/>
      <c r="L3824" s="1065"/>
      <c r="M3824" s="1066"/>
      <c r="N3824" s="1059"/>
    </row>
    <row r="3825" spans="1:14" ht="35.25" customHeight="1" thickBot="1">
      <c r="A3825" s="15"/>
      <c r="B3825" s="1061"/>
      <c r="C3825" s="1063"/>
      <c r="D3825" s="1067" t="str">
        <f>Master!$E$11</f>
        <v>P.S.-Bapini (Jodhpur)</v>
      </c>
      <c r="E3825" s="1067"/>
      <c r="F3825" s="1067"/>
      <c r="G3825" s="1067"/>
      <c r="H3825" s="1067"/>
      <c r="I3825" s="1067"/>
      <c r="J3825" s="1067"/>
      <c r="K3825" s="1067"/>
      <c r="L3825" s="1067"/>
      <c r="M3825" s="1068"/>
      <c r="N3825" s="1059"/>
    </row>
    <row r="3826" spans="1:14" ht="31.5" customHeight="1">
      <c r="A3826" s="15"/>
      <c r="B3826" s="402"/>
      <c r="C3826" s="1069" t="s">
        <v>60</v>
      </c>
      <c r="D3826" s="1070"/>
      <c r="E3826" s="1070"/>
      <c r="F3826" s="1070"/>
      <c r="G3826" s="1070"/>
      <c r="H3826" s="1070"/>
      <c r="I3826" s="1071"/>
      <c r="J3826" s="1072" t="s">
        <v>88</v>
      </c>
      <c r="K3826" s="1072"/>
      <c r="L3826" s="1073">
        <f>Master!$E$14</f>
        <v>810000000</v>
      </c>
      <c r="M3826" s="1074"/>
      <c r="N3826" s="1059"/>
    </row>
    <row r="3827" spans="1:14" ht="18" customHeight="1" thickBot="1">
      <c r="A3827" s="15"/>
      <c r="B3827" s="188"/>
      <c r="C3827" s="1069"/>
      <c r="D3827" s="1070"/>
      <c r="E3827" s="1070"/>
      <c r="F3827" s="1070"/>
      <c r="G3827" s="1070"/>
      <c r="H3827" s="1070"/>
      <c r="I3827" s="1071"/>
      <c r="J3827" s="1075" t="s">
        <v>61</v>
      </c>
      <c r="K3827" s="1076"/>
      <c r="L3827" s="1079" t="str">
        <f>Master!$E$6</f>
        <v>2022-23</v>
      </c>
      <c r="M3827" s="1080"/>
      <c r="N3827" s="1059"/>
    </row>
    <row r="3828" spans="1:14" ht="20.25" customHeight="1" thickBot="1">
      <c r="A3828" s="15"/>
      <c r="B3828" s="188"/>
      <c r="C3828" s="1160" t="s">
        <v>119</v>
      </c>
      <c r="D3828" s="1161"/>
      <c r="E3828" s="1161"/>
      <c r="F3828" s="1161"/>
      <c r="G3828" s="1161"/>
      <c r="H3828" s="1161"/>
      <c r="I3828" s="1162">
        <f>VLOOKUP($A3823,'Result Entry'!$B$9:$F$108,5,0)</f>
        <v>0</v>
      </c>
      <c r="J3828" s="1077"/>
      <c r="K3828" s="1078"/>
      <c r="L3828" s="1081"/>
      <c r="M3828" s="1082"/>
      <c r="N3828" s="1059"/>
    </row>
    <row r="3829" spans="1:14" s="114" customFormat="1" ht="19.5" customHeight="1">
      <c r="A3829" s="392"/>
      <c r="B3829" s="393" t="s">
        <v>91</v>
      </c>
      <c r="C3829" s="1090" t="s">
        <v>21</v>
      </c>
      <c r="D3829" s="1091"/>
      <c r="E3829" s="1091"/>
      <c r="F3829" s="1092"/>
      <c r="G3829" s="1093" t="s">
        <v>1</v>
      </c>
      <c r="H3829" s="1094">
        <f>VLOOKUP($A3823,'Result Entry'!$B$9:$EQ$108,3,0)</f>
        <v>0</v>
      </c>
      <c r="I3829" s="1094"/>
      <c r="J3829" s="1094"/>
      <c r="K3829" s="1094"/>
      <c r="L3829" s="1094"/>
      <c r="M3829" s="1095"/>
      <c r="N3829" s="1059"/>
    </row>
    <row r="3830" spans="1:14" s="114" customFormat="1" ht="19.5" customHeight="1">
      <c r="A3830" s="392"/>
      <c r="B3830" s="393" t="s">
        <v>91</v>
      </c>
      <c r="C3830" s="1096" t="s">
        <v>23</v>
      </c>
      <c r="D3830" s="1097"/>
      <c r="E3830" s="1097"/>
      <c r="F3830" s="1098"/>
      <c r="G3830" s="1099" t="s">
        <v>1</v>
      </c>
      <c r="H3830" s="1100">
        <f>VLOOKUP($A3823,'Result Entry'!$B$9:$EQ$108,6,0)</f>
        <v>0</v>
      </c>
      <c r="I3830" s="1100"/>
      <c r="J3830" s="1100"/>
      <c r="K3830" s="1100"/>
      <c r="L3830" s="1100"/>
      <c r="M3830" s="1101"/>
      <c r="N3830" s="1059"/>
    </row>
    <row r="3831" spans="1:14" s="114" customFormat="1" ht="19.5" customHeight="1">
      <c r="A3831" s="392"/>
      <c r="B3831" s="393" t="s">
        <v>91</v>
      </c>
      <c r="C3831" s="1096" t="s">
        <v>24</v>
      </c>
      <c r="D3831" s="1097"/>
      <c r="E3831" s="1097"/>
      <c r="F3831" s="1098"/>
      <c r="G3831" s="1099" t="s">
        <v>1</v>
      </c>
      <c r="H3831" s="1100">
        <f>VLOOKUP($A3823,'Result Entry'!$B$9:$EQ$108,7,0)</f>
        <v>0</v>
      </c>
      <c r="I3831" s="1100"/>
      <c r="J3831" s="1100"/>
      <c r="K3831" s="1100"/>
      <c r="L3831" s="1100"/>
      <c r="M3831" s="1101"/>
      <c r="N3831" s="1059"/>
    </row>
    <row r="3832" spans="1:14" s="114" customFormat="1" ht="19.5" customHeight="1">
      <c r="A3832" s="392"/>
      <c r="B3832" s="393" t="s">
        <v>91</v>
      </c>
      <c r="C3832" s="1096" t="s">
        <v>62</v>
      </c>
      <c r="D3832" s="1097"/>
      <c r="E3832" s="1097"/>
      <c r="F3832" s="1098"/>
      <c r="G3832" s="1099" t="s">
        <v>1</v>
      </c>
      <c r="H3832" s="1100">
        <f>VLOOKUP($A3823,'Result Entry'!$B$9:$EQ$108,8,0)</f>
        <v>0</v>
      </c>
      <c r="I3832" s="1100"/>
      <c r="J3832" s="1100"/>
      <c r="K3832" s="1100"/>
      <c r="L3832" s="1100"/>
      <c r="M3832" s="1101"/>
      <c r="N3832" s="1059"/>
    </row>
    <row r="3833" spans="1:14" s="114" customFormat="1" ht="19.5" customHeight="1">
      <c r="A3833" s="392"/>
      <c r="B3833" s="393" t="s">
        <v>91</v>
      </c>
      <c r="C3833" s="1096" t="s">
        <v>63</v>
      </c>
      <c r="D3833" s="1097"/>
      <c r="E3833" s="1097"/>
      <c r="F3833" s="1098"/>
      <c r="G3833" s="1099" t="s">
        <v>1</v>
      </c>
      <c r="H3833" s="1102" t="str">
        <f>CONCATENATE('Result Entry'!$F$4,'Result Entry'!$I$4)</f>
        <v>2(A)</v>
      </c>
      <c r="I3833" s="1100"/>
      <c r="J3833" s="1100"/>
      <c r="K3833" s="1100"/>
      <c r="L3833" s="1100"/>
      <c r="M3833" s="1101"/>
      <c r="N3833" s="1059"/>
    </row>
    <row r="3834" spans="1:14" s="114" customFormat="1" ht="19.5" customHeight="1" thickBot="1">
      <c r="A3834" s="392"/>
      <c r="B3834" s="393" t="s">
        <v>91</v>
      </c>
      <c r="C3834" s="1103" t="s">
        <v>26</v>
      </c>
      <c r="D3834" s="1104"/>
      <c r="E3834" s="1104"/>
      <c r="F3834" s="1105"/>
      <c r="G3834" s="1106" t="s">
        <v>1</v>
      </c>
      <c r="H3834" s="1107">
        <f>VLOOKUP($A3823,'Result Entry'!$B$9:$EQ$108,9,0)</f>
        <v>0</v>
      </c>
      <c r="I3834" s="1107"/>
      <c r="J3834" s="1107"/>
      <c r="K3834" s="1107"/>
      <c r="L3834" s="1107"/>
      <c r="M3834" s="1108"/>
      <c r="N3834" s="1059"/>
    </row>
    <row r="3835" spans="1:14" s="114" customFormat="1" ht="37.5" customHeight="1">
      <c r="A3835" s="392"/>
      <c r="B3835" s="394" t="s">
        <v>91</v>
      </c>
      <c r="C3835" s="1005" t="s">
        <v>64</v>
      </c>
      <c r="D3835" s="1038"/>
      <c r="E3835" s="498" t="str">
        <f>'Result Entry'!$K$6</f>
        <v>First Test</v>
      </c>
      <c r="F3835" s="499" t="str">
        <f>'Result Entry'!$L$6</f>
        <v>Second Test</v>
      </c>
      <c r="G3835" s="499" t="str">
        <f>'Result Entry'!$M$6</f>
        <v>Third Test</v>
      </c>
      <c r="H3835" s="1083" t="s">
        <v>65</v>
      </c>
      <c r="I3835" s="1085" t="s">
        <v>183</v>
      </c>
      <c r="J3835" s="493" t="s">
        <v>32</v>
      </c>
      <c r="K3835" s="1039" t="s">
        <v>112</v>
      </c>
      <c r="L3835" s="1040"/>
      <c r="M3835" s="1084" t="s">
        <v>113</v>
      </c>
      <c r="N3835" s="1059"/>
    </row>
    <row r="3836" spans="1:14" s="114" customFormat="1" ht="22.5" customHeight="1" thickBot="1">
      <c r="A3836" s="392"/>
      <c r="B3836" s="394" t="s">
        <v>91</v>
      </c>
      <c r="C3836" s="1041" t="s">
        <v>66</v>
      </c>
      <c r="D3836" s="1042"/>
      <c r="E3836" s="504">
        <f>'Result Entry'!$K$7</f>
        <v>10</v>
      </c>
      <c r="F3836" s="505">
        <f>'Result Entry'!$L$7</f>
        <v>10</v>
      </c>
      <c r="G3836" s="545">
        <f>'Result Entry'!$M$7</f>
        <v>10</v>
      </c>
      <c r="H3836" s="506">
        <f>'Result Entry'!$R$7</f>
        <v>70</v>
      </c>
      <c r="I3836" s="507">
        <f>SUM(E3836:H3836)</f>
        <v>100</v>
      </c>
      <c r="J3836" s="508">
        <f>'Result Entry'!$V$7</f>
        <v>100</v>
      </c>
      <c r="K3836" s="1043">
        <f>I3836+J3836</f>
        <v>200</v>
      </c>
      <c r="L3836" s="1044"/>
      <c r="M3836" s="1086" t="s">
        <v>36</v>
      </c>
      <c r="N3836" s="1059"/>
    </row>
    <row r="3837" spans="1:14" s="114" customFormat="1" ht="22.5" customHeight="1">
      <c r="A3837" s="392"/>
      <c r="B3837" s="394" t="s">
        <v>91</v>
      </c>
      <c r="C3837" s="1045" t="str">
        <f>'Result Entry'!$K$3</f>
        <v>Hindi</v>
      </c>
      <c r="D3837" s="1046"/>
      <c r="E3837" s="500">
        <f>IF(OR(C3837="",$I3828="NSO"),"",VLOOKUP($A3823,'Result Entry'!$B$9:$EQ$108,10,0))</f>
        <v>0</v>
      </c>
      <c r="F3837" s="501">
        <f>IF(OR(C3837="",$I3828="NSO"),"",VLOOKUP($A3823,'Result Entry'!$B$9:$EQ$108,11,0))</f>
        <v>0</v>
      </c>
      <c r="G3837" s="544">
        <f>IF(OR(C3837="",$I3828="NSO"),"",VLOOKUP($A3823,'Result Entry'!$B$9:$EQ$108,12,0))</f>
        <v>0</v>
      </c>
      <c r="H3837" s="494">
        <f>IF(OR(C3837="",$I3828="NSO"),"",VLOOKUP($A3823,'Result Entry'!$B$9:$EQ$108,17,0))</f>
        <v>0</v>
      </c>
      <c r="I3837" s="395">
        <f t="shared" ref="I3837:I3841" si="294">SUM(E3837:H3837)</f>
        <v>0</v>
      </c>
      <c r="J3837" s="495">
        <f>IF(OR(C3837="",$I3828="NSO"),"",VLOOKUP($A3823,'Result Entry'!$B$9:$EQ$108,21,0))</f>
        <v>0</v>
      </c>
      <c r="K3837" s="1047">
        <f>SUM(I3837,J3837)</f>
        <v>0</v>
      </c>
      <c r="L3837" s="1048"/>
      <c r="M3837" s="396" t="str">
        <f>IF(OR(C3837="",$I3828="NSO"),"",VLOOKUP($A3823,'Result Entry'!$B$9:$EQ$108,24,0))</f>
        <v/>
      </c>
      <c r="N3837" s="1059"/>
    </row>
    <row r="3838" spans="1:14" s="114" customFormat="1" ht="22.5" customHeight="1">
      <c r="A3838" s="392"/>
      <c r="B3838" s="394" t="s">
        <v>91</v>
      </c>
      <c r="C3838" s="990" t="str">
        <f>'Result Entry'!$Z$3</f>
        <v>Mathematics</v>
      </c>
      <c r="D3838" s="1049"/>
      <c r="E3838" s="502">
        <f>IF(OR(C3838="",$I3828="NSO"),"",VLOOKUP($A3823,'Result Entry'!$B$9:$EQ$108,25,0))</f>
        <v>0</v>
      </c>
      <c r="F3838" s="503">
        <f>IF(OR(C3838="",$I3828="NSO"),"",VLOOKUP($A3823,'Result Entry'!$B$9:$EQ$108,26,0))</f>
        <v>0</v>
      </c>
      <c r="G3838" s="542">
        <f>IF(OR(C3838="",$I3828="NSO"),"",VLOOKUP($A3823,'Result Entry'!$B$9:$EQ$108,27,0))</f>
        <v>0</v>
      </c>
      <c r="H3838" s="494">
        <f>IF(OR(C3838="",$I3828="NSO"),"",VLOOKUP($A3823,'Result Entry'!$B$9:$EQ$108,32,0))</f>
        <v>0</v>
      </c>
      <c r="I3838" s="395">
        <f t="shared" si="294"/>
        <v>0</v>
      </c>
      <c r="J3838" s="495">
        <f>IF(OR(C3838="",$I3828="NSO"),"",VLOOKUP($A3823,'Result Entry'!$B$9:$EQ$108,36,0))</f>
        <v>0</v>
      </c>
      <c r="K3838" s="1050">
        <f t="shared" ref="K3838:K3843" si="295">SUM(I3838,J3838)</f>
        <v>0</v>
      </c>
      <c r="L3838" s="1051"/>
      <c r="M3838" s="396" t="str">
        <f>IF(OR(C3838="",$I3828="NSO"),"",VLOOKUP($A3823,'Result Entry'!$B$9:$EQ$108,39,0))</f>
        <v/>
      </c>
      <c r="N3838" s="1059"/>
    </row>
    <row r="3839" spans="1:14" s="114" customFormat="1" ht="22.5" customHeight="1" thickBot="1">
      <c r="A3839" s="392"/>
      <c r="B3839" s="394" t="s">
        <v>91</v>
      </c>
      <c r="C3839" s="1052" t="str">
        <f>'Result Entry'!$BD$3</f>
        <v>Env. Study</v>
      </c>
      <c r="D3839" s="1053"/>
      <c r="E3839" s="509">
        <f>IF(OR(C3839="",$I3828="NSO"),"",VLOOKUP($A3823,'Result Entry'!$B$9:$EQ$108,55,0))</f>
        <v>0</v>
      </c>
      <c r="F3839" s="510">
        <f>IF(OR(C3839="",$I3828="NSO"),"",VLOOKUP($A3823,'Result Entry'!$B$9:$EQ$108,56,0))</f>
        <v>0</v>
      </c>
      <c r="G3839" s="511">
        <f>IF(OR(C3839="",$I3828="NSO"),"",VLOOKUP($A3823,'Result Entry'!$B$9:$EQ$108,57,0))</f>
        <v>0</v>
      </c>
      <c r="H3839" s="512">
        <f>IF(OR(C3837="",$I3828="NSO"),"",VLOOKUP($A3823,'Result Entry'!$B$9:$EQ$108,62,0))</f>
        <v>0</v>
      </c>
      <c r="I3839" s="513">
        <f t="shared" si="294"/>
        <v>0</v>
      </c>
      <c r="J3839" s="514">
        <f>IF(OR(C3838="",$I3828="NSO"),"",VLOOKUP($A3823,'Result Entry'!$B$9:$EQ$108,66,0))</f>
        <v>0</v>
      </c>
      <c r="K3839" s="1054">
        <f t="shared" si="295"/>
        <v>0</v>
      </c>
      <c r="L3839" s="1055"/>
      <c r="M3839" s="515" t="str">
        <f>IF(OR(C3838="",$I3828="NSO"),"",VLOOKUP($A3823,'Result Entry'!$B$9:$EQ$108,69,0))</f>
        <v/>
      </c>
      <c r="N3839" s="1059"/>
    </row>
    <row r="3840" spans="1:14" s="114" customFormat="1" ht="22.5" customHeight="1">
      <c r="A3840" s="392"/>
      <c r="B3840" s="394" t="s">
        <v>91</v>
      </c>
      <c r="C3840" s="1016" t="s">
        <v>66</v>
      </c>
      <c r="D3840" s="1017"/>
      <c r="E3840" s="519">
        <f>'Result Entry'!$AO$7</f>
        <v>5</v>
      </c>
      <c r="F3840" s="520">
        <f>'Result Entry'!$AP$7</f>
        <v>5</v>
      </c>
      <c r="G3840" s="541">
        <f>'Result Entry'!$AQ$7</f>
        <v>5</v>
      </c>
      <c r="H3840" s="521">
        <f>'Result Entry'!$AV$7</f>
        <v>35</v>
      </c>
      <c r="I3840" s="522">
        <f t="shared" si="294"/>
        <v>50</v>
      </c>
      <c r="J3840" s="523">
        <f>'Result Entry'!$AZ$7</f>
        <v>50</v>
      </c>
      <c r="K3840" s="1018">
        <f t="shared" si="295"/>
        <v>100</v>
      </c>
      <c r="L3840" s="1019"/>
      <c r="M3840" s="1087" t="s">
        <v>36</v>
      </c>
      <c r="N3840" s="1059"/>
    </row>
    <row r="3841" spans="1:14" s="114" customFormat="1" ht="22.5" customHeight="1" thickBot="1">
      <c r="A3841" s="392"/>
      <c r="B3841" s="394" t="s">
        <v>91</v>
      </c>
      <c r="C3841" s="1012" t="str">
        <f>'Result Entry'!$AO$3</f>
        <v>English</v>
      </c>
      <c r="D3841" s="1013"/>
      <c r="E3841" s="517">
        <f>IF(OR(C3841="",$I3828="NSO"),"",VLOOKUP($A3823,'Result Entry'!$B$9:$EQ$108,40,0))</f>
        <v>0</v>
      </c>
      <c r="F3841" s="518">
        <f>IF(OR(C3841="",$I3828="NSO"),"",VLOOKUP($A3823,'Result Entry'!$B$9:$EQ$108,41,0))</f>
        <v>0</v>
      </c>
      <c r="G3841" s="546">
        <f>IF(OR(C3841="",$I3828="NSO"),"",VLOOKUP($A3823,'Result Entry'!$B$9:$EQ$108,42,0))</f>
        <v>0</v>
      </c>
      <c r="H3841" s="401">
        <f>IF(OR(C3841="",$I3828="NSO"),"",VLOOKUP($A3823,'Result Entry'!$B$9:$EQ$108,47,0))</f>
        <v>0</v>
      </c>
      <c r="I3841" s="496">
        <f t="shared" si="294"/>
        <v>0</v>
      </c>
      <c r="J3841" s="497">
        <f>IF(OR(C3841="",$I3828="NSO"),"",VLOOKUP($A3823,'Result Entry'!$B$9:$EQ$108,51,0))</f>
        <v>0</v>
      </c>
      <c r="K3841" s="1014">
        <f t="shared" si="295"/>
        <v>0</v>
      </c>
      <c r="L3841" s="1015"/>
      <c r="M3841" s="516" t="str">
        <f>IF(OR(C3841="",$I3828="NSO"),"",VLOOKUP($A3823,'Result Entry'!$B$9:$EQ$108,54,0))</f>
        <v/>
      </c>
      <c r="N3841" s="1059"/>
    </row>
    <row r="3842" spans="1:14" s="114" customFormat="1" ht="22.5" customHeight="1">
      <c r="A3842" s="392"/>
      <c r="B3842" s="394" t="s">
        <v>91</v>
      </c>
      <c r="C3842" s="1016" t="s">
        <v>66</v>
      </c>
      <c r="D3842" s="1017"/>
      <c r="E3842" s="519">
        <f>'Result Entry'!$BS$7</f>
        <v>10</v>
      </c>
      <c r="F3842" s="520">
        <f>'Result Entry'!$BT$7</f>
        <v>10</v>
      </c>
      <c r="G3842" s="541">
        <f>'Result Entry'!$BU$7</f>
        <v>10</v>
      </c>
      <c r="H3842" s="521">
        <f>'Result Entry'!$BZ$7</f>
        <v>70</v>
      </c>
      <c r="I3842" s="522">
        <f>SUM(E3842:H3842)</f>
        <v>100</v>
      </c>
      <c r="J3842" s="523">
        <f>'Result Entry'!$CD$7</f>
        <v>100</v>
      </c>
      <c r="K3842" s="1018">
        <f t="shared" si="295"/>
        <v>200</v>
      </c>
      <c r="L3842" s="1019"/>
      <c r="M3842" s="1087" t="s">
        <v>36</v>
      </c>
      <c r="N3842" s="1059"/>
    </row>
    <row r="3843" spans="1:14" s="114" customFormat="1" ht="22.5" customHeight="1" thickBot="1">
      <c r="A3843" s="392"/>
      <c r="B3843" s="394" t="s">
        <v>91</v>
      </c>
      <c r="C3843" s="1012" t="str">
        <f>'Result Entry'!$BS$3</f>
        <v>Sanskrit/Urdu</v>
      </c>
      <c r="D3843" s="1013"/>
      <c r="E3843" s="517">
        <f>IF(OR(C3843="",$I3828="NSO"),"",VLOOKUP($A3823,'Result Entry'!$B$9:$EQ$108,70,0))</f>
        <v>0</v>
      </c>
      <c r="F3843" s="518">
        <f>IF(OR(C3843="",$I3828="NSO"),"",VLOOKUP($A3823,'Result Entry'!$B$9:$EQ$108,71,0))</f>
        <v>0</v>
      </c>
      <c r="G3843" s="546">
        <f>IF(OR(C3843="",$I3828="NSO"),"",VLOOKUP($A3823,'Result Entry'!$B$9:$EQ$108,72,0))</f>
        <v>0</v>
      </c>
      <c r="H3843" s="401">
        <f>IF(OR(C3843="",$I3828="NSO"),"",VLOOKUP($A3823,'Result Entry'!$B$9:$EQ$108,77,0))</f>
        <v>0</v>
      </c>
      <c r="I3843" s="496">
        <f t="shared" ref="I3843" si="296">SUM(E3843:H3843)</f>
        <v>0</v>
      </c>
      <c r="J3843" s="497">
        <f>IF(OR(C3843="",$I3828="NSO"),"",VLOOKUP($A3823,'Result Entry'!$B$9:$EQ$108,81,0))</f>
        <v>0</v>
      </c>
      <c r="K3843" s="1014">
        <f t="shared" si="295"/>
        <v>0</v>
      </c>
      <c r="L3843" s="1015"/>
      <c r="M3843" s="516" t="str">
        <f>IF(OR(C3843="",$I3828="NSO"),"",VLOOKUP($A3823,'Result Entry'!$B$9:$EQ$108,84,0))</f>
        <v/>
      </c>
      <c r="N3843" s="1059"/>
    </row>
    <row r="3844" spans="1:14" s="114" customFormat="1" ht="14.25" customHeight="1" thickBot="1">
      <c r="A3844" s="392"/>
      <c r="B3844" s="394" t="s">
        <v>91</v>
      </c>
      <c r="C3844" s="1020"/>
      <c r="D3844" s="1021"/>
      <c r="E3844" s="1021"/>
      <c r="F3844" s="1021"/>
      <c r="G3844" s="1021"/>
      <c r="H3844" s="1021"/>
      <c r="I3844" s="1021"/>
      <c r="J3844" s="1021"/>
      <c r="K3844" s="1021"/>
      <c r="L3844" s="1021"/>
      <c r="M3844" s="1022"/>
      <c r="N3844" s="1059"/>
    </row>
    <row r="3845" spans="1:14" s="114" customFormat="1" ht="39" customHeight="1">
      <c r="A3845" s="392"/>
      <c r="B3845" s="394" t="s">
        <v>91</v>
      </c>
      <c r="C3845" s="1023" t="s">
        <v>114</v>
      </c>
      <c r="D3845" s="1024"/>
      <c r="E3845" s="1025"/>
      <c r="F3845" s="1029" t="s">
        <v>115</v>
      </c>
      <c r="G3845" s="1029"/>
      <c r="H3845" s="1030" t="s">
        <v>116</v>
      </c>
      <c r="I3845" s="1031"/>
      <c r="J3845" s="397" t="s">
        <v>51</v>
      </c>
      <c r="K3845" s="524" t="s">
        <v>117</v>
      </c>
      <c r="L3845" s="543" t="s">
        <v>49</v>
      </c>
      <c r="M3845" s="1089" t="s">
        <v>53</v>
      </c>
      <c r="N3845" s="1059"/>
    </row>
    <row r="3846" spans="1:14" s="114" customFormat="1" ht="18.75" customHeight="1" thickBot="1">
      <c r="A3846" s="392"/>
      <c r="B3846" s="394" t="s">
        <v>91</v>
      </c>
      <c r="C3846" s="1026"/>
      <c r="D3846" s="1027"/>
      <c r="E3846" s="1028"/>
      <c r="F3846" s="1109">
        <f>IF(OR($I3828="",$I3828="NSO"),"",VLOOKUP($A3823,'Result Entry'!$B$9:$EQ$108,120,0))</f>
        <v>900</v>
      </c>
      <c r="G3846" s="1110"/>
      <c r="H3846" s="1109">
        <f>IF(OR($I3828="",$I3828="NSO"),"",VLOOKUP($A3823,'Result Entry'!$B$9:$EQ$108,121,0))</f>
        <v>0</v>
      </c>
      <c r="I3846" s="1110"/>
      <c r="J3846" s="1111">
        <f>IF(OR($I3828="",$I3828="NSO"),"",VLOOKUP($A3823,'Result Entry'!$B$9:$EQ$108,122,0))</f>
        <v>0</v>
      </c>
      <c r="K3846" s="1112" t="str">
        <f>IF(OR($I3828="",$I3828="NSO"),"",VLOOKUP($A3823,'Result Entry'!$B$9:$EQ$108,123,0))</f>
        <v/>
      </c>
      <c r="L3846" s="1088" t="str">
        <f>IF(OR($I3828="",$I3828="NSO"),"",VLOOKUP($A3823,'Result Entry'!$B$9:$EQ$108,124,0))</f>
        <v/>
      </c>
      <c r="M3846" s="1113" t="str">
        <f>IF(OR($I3828="",$I3828="NSO"),"",VLOOKUP($A3823,'Result Entry'!$B$9:$EQ$108,126,0))</f>
        <v/>
      </c>
      <c r="N3846" s="1059"/>
    </row>
    <row r="3847" spans="1:14" s="114" customFormat="1" ht="18.75" customHeight="1" thickBot="1">
      <c r="A3847" s="392"/>
      <c r="B3847" s="393" t="s">
        <v>91</v>
      </c>
      <c r="C3847" s="1032"/>
      <c r="D3847" s="1033"/>
      <c r="E3847" s="1033"/>
      <c r="F3847" s="1033"/>
      <c r="G3847" s="1033"/>
      <c r="H3847" s="1034"/>
      <c r="I3847" s="1150" t="s">
        <v>71</v>
      </c>
      <c r="J3847" s="1151"/>
      <c r="K3847" s="1152">
        <f>IF(OR($I3828="",$I3828="NSO"),"",VLOOKUP($A3823,'Result Entry'!$B$9:$EQ$108,117,0))</f>
        <v>0</v>
      </c>
      <c r="L3847" s="1153" t="s">
        <v>90</v>
      </c>
      <c r="M3847" s="1154"/>
      <c r="N3847" s="1059"/>
    </row>
    <row r="3848" spans="1:14" s="114" customFormat="1" ht="18.75" customHeight="1" thickBot="1">
      <c r="A3848" s="392"/>
      <c r="B3848" s="393" t="s">
        <v>91</v>
      </c>
      <c r="C3848" s="1035" t="s">
        <v>70</v>
      </c>
      <c r="D3848" s="1036"/>
      <c r="E3848" s="1036"/>
      <c r="F3848" s="1036"/>
      <c r="G3848" s="1036"/>
      <c r="H3848" s="1037"/>
      <c r="I3848" s="1155" t="s">
        <v>72</v>
      </c>
      <c r="J3848" s="1156"/>
      <c r="K3848" s="1157">
        <f>IF(OR($I3828="",$I3828="NSO"),"",VLOOKUP($A3823,'Result Entry'!$B$9:$EQ$108,118,0))</f>
        <v>0</v>
      </c>
      <c r="L3848" s="1158" t="str">
        <f>IF(OR($I3828="",$I3828="NSO"),"",VLOOKUP($A3823,'Result Entry'!$B$9:$EQ$108,119,0))</f>
        <v/>
      </c>
      <c r="M3848" s="1159"/>
      <c r="N3848" s="1059"/>
    </row>
    <row r="3849" spans="1:14" s="114" customFormat="1" ht="18.75" customHeight="1" thickBot="1">
      <c r="A3849" s="392"/>
      <c r="B3849" s="393" t="s">
        <v>91</v>
      </c>
      <c r="C3849" s="981" t="s">
        <v>64</v>
      </c>
      <c r="D3849" s="982"/>
      <c r="E3849" s="983"/>
      <c r="F3849" s="984" t="s">
        <v>67</v>
      </c>
      <c r="G3849" s="985"/>
      <c r="H3849" s="398" t="s">
        <v>57</v>
      </c>
      <c r="I3849" s="986" t="s">
        <v>73</v>
      </c>
      <c r="J3849" s="987"/>
      <c r="K3849" s="988">
        <f>IF(OR($I3828="",$I3828="NSO"),"",VLOOKUP($A3823,'Result Entry'!$B$9:$EQ$108,127,0))</f>
        <v>0</v>
      </c>
      <c r="L3849" s="988"/>
      <c r="M3849" s="989"/>
      <c r="N3849" s="1059"/>
    </row>
    <row r="3850" spans="1:14" s="114" customFormat="1" ht="18.75" customHeight="1">
      <c r="A3850" s="392"/>
      <c r="B3850" s="393" t="s">
        <v>91</v>
      </c>
      <c r="C3850" s="1096" t="str">
        <f>'Result Entry'!$CH$3</f>
        <v>WORK EXP.</v>
      </c>
      <c r="D3850" s="1097"/>
      <c r="E3850" s="1125"/>
      <c r="F3850" s="1115" t="str">
        <f>IF(OR(C3850="",$I3828="NSO"),"",VLOOKUP($A3823,'Result Entry'!$B$9:$EQ$108,134,0))</f>
        <v>0/100</v>
      </c>
      <c r="G3850" s="1125"/>
      <c r="H3850" s="1126" t="str">
        <f>IF(OR(C3850="",$I3828="NSO"),"",VLOOKUP($A3823,'Result Entry'!$B$9:$EQ$108,92,0))</f>
        <v/>
      </c>
      <c r="I3850" s="991" t="s">
        <v>93</v>
      </c>
      <c r="J3850" s="992"/>
      <c r="K3850" s="993">
        <f>'Result Entry'!$U$2</f>
        <v>45070</v>
      </c>
      <c r="L3850" s="994"/>
      <c r="M3850" s="995"/>
      <c r="N3850" s="1059"/>
    </row>
    <row r="3851" spans="1:14" s="114" customFormat="1" ht="18.75" customHeight="1">
      <c r="A3851" s="392"/>
      <c r="B3851" s="393" t="s">
        <v>91</v>
      </c>
      <c r="C3851" s="1096" t="str">
        <f>'Result Entry'!$CP$3</f>
        <v>ART EDU.</v>
      </c>
      <c r="D3851" s="1097"/>
      <c r="E3851" s="1125"/>
      <c r="F3851" s="1115" t="str">
        <f>IF(OR(C3851="",$I3828="NSO"),"",VLOOKUP($A3823,'Result Entry'!$B$9:$EQ$108,138,0))</f>
        <v>0/100</v>
      </c>
      <c r="G3851" s="1125"/>
      <c r="H3851" s="1127" t="str">
        <f>IF(OR(C3851="",$I3828="NSO"),"",VLOOKUP($A3823,'Result Entry'!$B$9:$EQ$108,100,0))</f>
        <v/>
      </c>
      <c r="I3851" s="996"/>
      <c r="J3851" s="997"/>
      <c r="K3851" s="997"/>
      <c r="L3851" s="997"/>
      <c r="M3851" s="998"/>
      <c r="N3851" s="1059"/>
    </row>
    <row r="3852" spans="1:14" s="114" customFormat="1" ht="18.75" customHeight="1">
      <c r="A3852" s="392"/>
      <c r="B3852" s="393"/>
      <c r="C3852" s="1096" t="str">
        <f>'Result Entry'!$CX$3</f>
        <v>H&amp;P. EDU.</v>
      </c>
      <c r="D3852" s="1097"/>
      <c r="E3852" s="1125"/>
      <c r="F3852" s="1115" t="str">
        <f>IF(OR(C3852="",$I3828="NSO"),"",VLOOKUP($A3823,'Result Entry'!$B$9:$EQ$108,142,0))</f>
        <v>0/100</v>
      </c>
      <c r="G3852" s="1125"/>
      <c r="H3852" s="1127" t="str">
        <f>IF(OR(C3852="",$I3828="NSO"),"",VLOOKUP($A3823,'Result Entry'!$B$9:$EQ$108,108,0))</f>
        <v/>
      </c>
      <c r="I3852" s="999"/>
      <c r="J3852" s="1000"/>
      <c r="K3852" s="1000"/>
      <c r="L3852" s="1000"/>
      <c r="M3852" s="1001"/>
      <c r="N3852" s="1059"/>
    </row>
    <row r="3853" spans="1:14" s="114" customFormat="1" ht="23.25" customHeight="1" thickBot="1">
      <c r="A3853" s="392"/>
      <c r="B3853" s="393" t="s">
        <v>91</v>
      </c>
      <c r="C3853" s="1128">
        <f>'Result Entry'!$DF$3</f>
        <v>0</v>
      </c>
      <c r="D3853" s="1129"/>
      <c r="E3853" s="1130"/>
      <c r="F3853" s="1115" t="str">
        <f>IF(OR(C3853="",$I3828="NSO"),"",VLOOKUP($A3823,'Result Entry'!$B$9:$EQ$108,146,0))</f>
        <v>0/0</v>
      </c>
      <c r="G3853" s="1125"/>
      <c r="H3853" s="1131" t="str">
        <f>IF(OR(C3853="",$I3828="NSO"),"",VLOOKUP($A3823,'Result Entry'!$B$9:$EQ$108,116,0))</f>
        <v/>
      </c>
      <c r="I3853" s="1135" t="s">
        <v>86</v>
      </c>
      <c r="J3853" s="1136"/>
      <c r="K3853" s="1137"/>
      <c r="L3853" s="1138"/>
      <c r="M3853" s="1139"/>
      <c r="N3853" s="1059"/>
    </row>
    <row r="3854" spans="1:14" s="114" customFormat="1" ht="23.25" customHeight="1">
      <c r="A3854" s="392"/>
      <c r="B3854" s="393" t="s">
        <v>91</v>
      </c>
      <c r="C3854" s="1005" t="s">
        <v>74</v>
      </c>
      <c r="D3854" s="1006"/>
      <c r="E3854" s="1006"/>
      <c r="F3854" s="1006"/>
      <c r="G3854" s="1006"/>
      <c r="H3854" s="1007"/>
      <c r="I3854" s="1143" t="s">
        <v>184</v>
      </c>
      <c r="J3854" s="1144"/>
      <c r="K3854" s="1140"/>
      <c r="L3854" s="1141"/>
      <c r="M3854" s="1142"/>
      <c r="N3854" s="1059"/>
    </row>
    <row r="3855" spans="1:14" s="114" customFormat="1" ht="23.25" customHeight="1">
      <c r="A3855" s="392"/>
      <c r="B3855" s="393" t="s">
        <v>91</v>
      </c>
      <c r="C3855" s="399" t="s">
        <v>37</v>
      </c>
      <c r="D3855" s="1008" t="s">
        <v>80</v>
      </c>
      <c r="E3855" s="1009"/>
      <c r="F3855" s="1008" t="s">
        <v>81</v>
      </c>
      <c r="G3855" s="1010"/>
      <c r="H3855" s="1011"/>
      <c r="I3855" s="1145" t="s">
        <v>185</v>
      </c>
      <c r="J3855" s="1146"/>
      <c r="K3855" s="1002"/>
      <c r="L3855" s="1003"/>
      <c r="M3855" s="1004"/>
      <c r="N3855" s="1059"/>
    </row>
    <row r="3856" spans="1:14" s="114" customFormat="1" ht="18.75" customHeight="1">
      <c r="A3856" s="392"/>
      <c r="B3856" s="393" t="s">
        <v>91</v>
      </c>
      <c r="C3856" s="1114" t="s">
        <v>75</v>
      </c>
      <c r="D3856" s="1115" t="s">
        <v>164</v>
      </c>
      <c r="E3856" s="1116"/>
      <c r="F3856" s="1115" t="s">
        <v>82</v>
      </c>
      <c r="G3856" s="1117"/>
      <c r="H3856" s="1118"/>
      <c r="I3856" s="971" t="s">
        <v>87</v>
      </c>
      <c r="J3856" s="972"/>
      <c r="K3856" s="972"/>
      <c r="L3856" s="972"/>
      <c r="M3856" s="973"/>
      <c r="N3856" s="1059"/>
    </row>
    <row r="3857" spans="1:14" s="114" customFormat="1" ht="18.75" customHeight="1">
      <c r="A3857" s="392"/>
      <c r="B3857" s="393" t="s">
        <v>91</v>
      </c>
      <c r="C3857" s="1119" t="s">
        <v>76</v>
      </c>
      <c r="D3857" s="1115" t="s">
        <v>165</v>
      </c>
      <c r="E3857" s="1116"/>
      <c r="F3857" s="1115" t="s">
        <v>83</v>
      </c>
      <c r="G3857" s="1117"/>
      <c r="H3857" s="1118"/>
      <c r="I3857" s="974"/>
      <c r="J3857" s="975"/>
      <c r="K3857" s="975"/>
      <c r="L3857" s="975"/>
      <c r="M3857" s="976"/>
      <c r="N3857" s="1059"/>
    </row>
    <row r="3858" spans="1:14" s="114" customFormat="1" ht="18.75" customHeight="1">
      <c r="A3858" s="392"/>
      <c r="B3858" s="393" t="s">
        <v>91</v>
      </c>
      <c r="C3858" s="1119" t="s">
        <v>78</v>
      </c>
      <c r="D3858" s="1115" t="s">
        <v>166</v>
      </c>
      <c r="E3858" s="1116"/>
      <c r="F3858" s="1115" t="s">
        <v>84</v>
      </c>
      <c r="G3858" s="1117"/>
      <c r="H3858" s="1118"/>
      <c r="I3858" s="974"/>
      <c r="J3858" s="975"/>
      <c r="K3858" s="975"/>
      <c r="L3858" s="975"/>
      <c r="M3858" s="976"/>
      <c r="N3858" s="1059"/>
    </row>
    <row r="3859" spans="1:14" s="114" customFormat="1" ht="18.75" customHeight="1">
      <c r="A3859" s="392"/>
      <c r="B3859" s="393" t="s">
        <v>91</v>
      </c>
      <c r="C3859" s="1119" t="s">
        <v>77</v>
      </c>
      <c r="D3859" s="1115" t="s">
        <v>167</v>
      </c>
      <c r="E3859" s="1116"/>
      <c r="F3859" s="1115" t="s">
        <v>169</v>
      </c>
      <c r="G3859" s="1117"/>
      <c r="H3859" s="1118"/>
      <c r="I3859" s="977"/>
      <c r="J3859" s="978"/>
      <c r="K3859" s="978"/>
      <c r="L3859" s="978"/>
      <c r="M3859" s="979"/>
      <c r="N3859" s="1059"/>
    </row>
    <row r="3860" spans="1:14" s="114" customFormat="1" ht="18.75" customHeight="1" thickBot="1">
      <c r="A3860" s="392"/>
      <c r="B3860" s="400" t="s">
        <v>91</v>
      </c>
      <c r="C3860" s="1120" t="s">
        <v>79</v>
      </c>
      <c r="D3860" s="1121" t="s">
        <v>168</v>
      </c>
      <c r="E3860" s="1122"/>
      <c r="F3860" s="1121" t="s">
        <v>85</v>
      </c>
      <c r="G3860" s="1123"/>
      <c r="H3860" s="1124"/>
      <c r="I3860" s="1132" t="s">
        <v>118</v>
      </c>
      <c r="J3860" s="1133"/>
      <c r="K3860" s="1133"/>
      <c r="L3860" s="1133"/>
      <c r="M3860" s="1134"/>
      <c r="N3860" s="1059"/>
    </row>
    <row r="3861" spans="1:14" s="114" customFormat="1" ht="11.25" customHeight="1" thickBot="1">
      <c r="A3861" s="980"/>
      <c r="B3861" s="980"/>
      <c r="C3861" s="980"/>
      <c r="D3861" s="980"/>
      <c r="E3861" s="980"/>
      <c r="F3861" s="980"/>
      <c r="G3861" s="980"/>
      <c r="H3861" s="980"/>
      <c r="I3861" s="980"/>
      <c r="J3861" s="980"/>
      <c r="K3861" s="980"/>
      <c r="L3861" s="980"/>
      <c r="M3861" s="980"/>
      <c r="N3861" s="1059"/>
    </row>
    <row r="3862" spans="1:14" s="391" customFormat="1" ht="25.5" customHeight="1" thickBot="1">
      <c r="A3862" s="403">
        <f>A3823+1</f>
        <v>100</v>
      </c>
      <c r="B3862" s="1056" t="str">
        <f>B3823</f>
        <v>Department Of Sanskrit Education, Rajasthan</v>
      </c>
      <c r="C3862" s="1057"/>
      <c r="D3862" s="1057"/>
      <c r="E3862" s="1057"/>
      <c r="F3862" s="1057"/>
      <c r="G3862" s="1057"/>
      <c r="H3862" s="1057"/>
      <c r="I3862" s="1057"/>
      <c r="J3862" s="1057"/>
      <c r="K3862" s="1057"/>
      <c r="L3862" s="1057"/>
      <c r="M3862" s="1058"/>
      <c r="N3862" s="1059"/>
    </row>
    <row r="3863" spans="1:14" ht="60" customHeight="1">
      <c r="A3863" s="15"/>
      <c r="B3863" s="1060">
        <f>IF(I3867&gt;0,CONCATENATE(C3867,I3867),0)</f>
        <v>0</v>
      </c>
      <c r="C3863" s="1062"/>
      <c r="D3863" s="1064" t="str">
        <f>Master!$E$8</f>
        <v>Govt.Sr.Sec.Sch. Raimalwada</v>
      </c>
      <c r="E3863" s="1065"/>
      <c r="F3863" s="1065"/>
      <c r="G3863" s="1065"/>
      <c r="H3863" s="1065"/>
      <c r="I3863" s="1065"/>
      <c r="J3863" s="1065"/>
      <c r="K3863" s="1065"/>
      <c r="L3863" s="1065"/>
      <c r="M3863" s="1066"/>
      <c r="N3863" s="1059"/>
    </row>
    <row r="3864" spans="1:14" ht="35.25" customHeight="1" thickBot="1">
      <c r="A3864" s="15"/>
      <c r="B3864" s="1061"/>
      <c r="C3864" s="1063"/>
      <c r="D3864" s="1067" t="str">
        <f>Master!$E$11</f>
        <v>P.S.-Bapini (Jodhpur)</v>
      </c>
      <c r="E3864" s="1067"/>
      <c r="F3864" s="1067"/>
      <c r="G3864" s="1067"/>
      <c r="H3864" s="1067"/>
      <c r="I3864" s="1067"/>
      <c r="J3864" s="1067"/>
      <c r="K3864" s="1067"/>
      <c r="L3864" s="1067"/>
      <c r="M3864" s="1068"/>
      <c r="N3864" s="1059"/>
    </row>
    <row r="3865" spans="1:14" ht="31.5" customHeight="1">
      <c r="A3865" s="15"/>
      <c r="B3865" s="402"/>
      <c r="C3865" s="1069" t="s">
        <v>60</v>
      </c>
      <c r="D3865" s="1070"/>
      <c r="E3865" s="1070"/>
      <c r="F3865" s="1070"/>
      <c r="G3865" s="1070"/>
      <c r="H3865" s="1070"/>
      <c r="I3865" s="1071"/>
      <c r="J3865" s="1072" t="s">
        <v>88</v>
      </c>
      <c r="K3865" s="1072"/>
      <c r="L3865" s="1073">
        <f>Master!$E$14</f>
        <v>810000000</v>
      </c>
      <c r="M3865" s="1074"/>
      <c r="N3865" s="1059"/>
    </row>
    <row r="3866" spans="1:14" ht="18" customHeight="1" thickBot="1">
      <c r="A3866" s="15"/>
      <c r="B3866" s="188"/>
      <c r="C3866" s="1069"/>
      <c r="D3866" s="1070"/>
      <c r="E3866" s="1070"/>
      <c r="F3866" s="1070"/>
      <c r="G3866" s="1070"/>
      <c r="H3866" s="1070"/>
      <c r="I3866" s="1071"/>
      <c r="J3866" s="1075" t="s">
        <v>61</v>
      </c>
      <c r="K3866" s="1076"/>
      <c r="L3866" s="1079" t="str">
        <f>Master!$E$6</f>
        <v>2022-23</v>
      </c>
      <c r="M3866" s="1080"/>
      <c r="N3866" s="1059"/>
    </row>
    <row r="3867" spans="1:14" ht="20.25" customHeight="1" thickBot="1">
      <c r="A3867" s="15"/>
      <c r="B3867" s="188"/>
      <c r="C3867" s="1160" t="s">
        <v>119</v>
      </c>
      <c r="D3867" s="1161"/>
      <c r="E3867" s="1161"/>
      <c r="F3867" s="1161"/>
      <c r="G3867" s="1161"/>
      <c r="H3867" s="1161"/>
      <c r="I3867" s="1162">
        <f>VLOOKUP($A3862,'Result Entry'!$B$9:$F$108,5,0)</f>
        <v>0</v>
      </c>
      <c r="J3867" s="1077"/>
      <c r="K3867" s="1078"/>
      <c r="L3867" s="1081"/>
      <c r="M3867" s="1082"/>
      <c r="N3867" s="1059"/>
    </row>
    <row r="3868" spans="1:14" s="114" customFormat="1" ht="19.5" customHeight="1">
      <c r="A3868" s="392"/>
      <c r="B3868" s="393" t="s">
        <v>91</v>
      </c>
      <c r="C3868" s="1090" t="s">
        <v>21</v>
      </c>
      <c r="D3868" s="1091"/>
      <c r="E3868" s="1091"/>
      <c r="F3868" s="1092"/>
      <c r="G3868" s="1093" t="s">
        <v>1</v>
      </c>
      <c r="H3868" s="1094">
        <f>VLOOKUP($A3862,'Result Entry'!$B$9:$EQ$108,3,0)</f>
        <v>0</v>
      </c>
      <c r="I3868" s="1094"/>
      <c r="J3868" s="1094"/>
      <c r="K3868" s="1094"/>
      <c r="L3868" s="1094"/>
      <c r="M3868" s="1095"/>
      <c r="N3868" s="1059"/>
    </row>
    <row r="3869" spans="1:14" s="114" customFormat="1" ht="19.5" customHeight="1">
      <c r="A3869" s="392"/>
      <c r="B3869" s="393" t="s">
        <v>91</v>
      </c>
      <c r="C3869" s="1096" t="s">
        <v>23</v>
      </c>
      <c r="D3869" s="1097"/>
      <c r="E3869" s="1097"/>
      <c r="F3869" s="1098"/>
      <c r="G3869" s="1099" t="s">
        <v>1</v>
      </c>
      <c r="H3869" s="1100">
        <f>VLOOKUP($A3862,'Result Entry'!$B$9:$EQ$108,6,0)</f>
        <v>0</v>
      </c>
      <c r="I3869" s="1100"/>
      <c r="J3869" s="1100"/>
      <c r="K3869" s="1100"/>
      <c r="L3869" s="1100"/>
      <c r="M3869" s="1101"/>
      <c r="N3869" s="1059"/>
    </row>
    <row r="3870" spans="1:14" s="114" customFormat="1" ht="19.5" customHeight="1">
      <c r="A3870" s="392"/>
      <c r="B3870" s="393" t="s">
        <v>91</v>
      </c>
      <c r="C3870" s="1096" t="s">
        <v>24</v>
      </c>
      <c r="D3870" s="1097"/>
      <c r="E3870" s="1097"/>
      <c r="F3870" s="1098"/>
      <c r="G3870" s="1099" t="s">
        <v>1</v>
      </c>
      <c r="H3870" s="1100">
        <f>VLOOKUP($A3862,'Result Entry'!$B$9:$EQ$108,7,0)</f>
        <v>0</v>
      </c>
      <c r="I3870" s="1100"/>
      <c r="J3870" s="1100"/>
      <c r="K3870" s="1100"/>
      <c r="L3870" s="1100"/>
      <c r="M3870" s="1101"/>
      <c r="N3870" s="1059"/>
    </row>
    <row r="3871" spans="1:14" s="114" customFormat="1" ht="19.5" customHeight="1">
      <c r="A3871" s="392"/>
      <c r="B3871" s="393" t="s">
        <v>91</v>
      </c>
      <c r="C3871" s="1096" t="s">
        <v>62</v>
      </c>
      <c r="D3871" s="1097"/>
      <c r="E3871" s="1097"/>
      <c r="F3871" s="1098"/>
      <c r="G3871" s="1099" t="s">
        <v>1</v>
      </c>
      <c r="H3871" s="1100">
        <f>VLOOKUP($A3862,'Result Entry'!$B$9:$EQ$108,8,0)</f>
        <v>0</v>
      </c>
      <c r="I3871" s="1100"/>
      <c r="J3871" s="1100"/>
      <c r="K3871" s="1100"/>
      <c r="L3871" s="1100"/>
      <c r="M3871" s="1101"/>
      <c r="N3871" s="1059"/>
    </row>
    <row r="3872" spans="1:14" s="114" customFormat="1" ht="19.5" customHeight="1">
      <c r="A3872" s="392"/>
      <c r="B3872" s="393" t="s">
        <v>91</v>
      </c>
      <c r="C3872" s="1096" t="s">
        <v>63</v>
      </c>
      <c r="D3872" s="1097"/>
      <c r="E3872" s="1097"/>
      <c r="F3872" s="1098"/>
      <c r="G3872" s="1099" t="s">
        <v>1</v>
      </c>
      <c r="H3872" s="1102" t="str">
        <f>CONCATENATE('Result Entry'!$F$4,'Result Entry'!$I$4)</f>
        <v>2(A)</v>
      </c>
      <c r="I3872" s="1100"/>
      <c r="J3872" s="1100"/>
      <c r="K3872" s="1100"/>
      <c r="L3872" s="1100"/>
      <c r="M3872" s="1101"/>
      <c r="N3872" s="1059"/>
    </row>
    <row r="3873" spans="1:14" s="114" customFormat="1" ht="19.5" customHeight="1" thickBot="1">
      <c r="A3873" s="392"/>
      <c r="B3873" s="393" t="s">
        <v>91</v>
      </c>
      <c r="C3873" s="1103" t="s">
        <v>26</v>
      </c>
      <c r="D3873" s="1104"/>
      <c r="E3873" s="1104"/>
      <c r="F3873" s="1105"/>
      <c r="G3873" s="1106" t="s">
        <v>1</v>
      </c>
      <c r="H3873" s="1107">
        <f>VLOOKUP($A3862,'Result Entry'!$B$9:$EQ$108,9,0)</f>
        <v>0</v>
      </c>
      <c r="I3873" s="1107"/>
      <c r="J3873" s="1107"/>
      <c r="K3873" s="1107"/>
      <c r="L3873" s="1107"/>
      <c r="M3873" s="1108"/>
      <c r="N3873" s="1059"/>
    </row>
    <row r="3874" spans="1:14" s="114" customFormat="1" ht="37.5" customHeight="1">
      <c r="A3874" s="392"/>
      <c r="B3874" s="394" t="s">
        <v>91</v>
      </c>
      <c r="C3874" s="1005" t="s">
        <v>64</v>
      </c>
      <c r="D3874" s="1038"/>
      <c r="E3874" s="498" t="str">
        <f>'Result Entry'!$K$6</f>
        <v>First Test</v>
      </c>
      <c r="F3874" s="499" t="str">
        <f>'Result Entry'!$L$6</f>
        <v>Second Test</v>
      </c>
      <c r="G3874" s="499" t="str">
        <f>'Result Entry'!$M$6</f>
        <v>Third Test</v>
      </c>
      <c r="H3874" s="1083" t="s">
        <v>65</v>
      </c>
      <c r="I3874" s="1085" t="s">
        <v>183</v>
      </c>
      <c r="J3874" s="493" t="s">
        <v>32</v>
      </c>
      <c r="K3874" s="1039" t="s">
        <v>112</v>
      </c>
      <c r="L3874" s="1040"/>
      <c r="M3874" s="1084" t="s">
        <v>113</v>
      </c>
      <c r="N3874" s="1059"/>
    </row>
    <row r="3875" spans="1:14" s="114" customFormat="1" ht="22.5" customHeight="1" thickBot="1">
      <c r="A3875" s="392"/>
      <c r="B3875" s="394" t="s">
        <v>91</v>
      </c>
      <c r="C3875" s="1041" t="s">
        <v>66</v>
      </c>
      <c r="D3875" s="1042"/>
      <c r="E3875" s="504">
        <f>'Result Entry'!$K$7</f>
        <v>10</v>
      </c>
      <c r="F3875" s="505">
        <f>'Result Entry'!$L$7</f>
        <v>10</v>
      </c>
      <c r="G3875" s="545">
        <f>'Result Entry'!$M$7</f>
        <v>10</v>
      </c>
      <c r="H3875" s="506">
        <f>'Result Entry'!$R$7</f>
        <v>70</v>
      </c>
      <c r="I3875" s="507">
        <f>SUM(E3875:H3875)</f>
        <v>100</v>
      </c>
      <c r="J3875" s="508">
        <f>'Result Entry'!$V$7</f>
        <v>100</v>
      </c>
      <c r="K3875" s="1043">
        <f>I3875+J3875</f>
        <v>200</v>
      </c>
      <c r="L3875" s="1044"/>
      <c r="M3875" s="1086" t="s">
        <v>36</v>
      </c>
      <c r="N3875" s="1059"/>
    </row>
    <row r="3876" spans="1:14" s="114" customFormat="1" ht="22.5" customHeight="1">
      <c r="A3876" s="392"/>
      <c r="B3876" s="394" t="s">
        <v>91</v>
      </c>
      <c r="C3876" s="1045" t="str">
        <f>'Result Entry'!$K$3</f>
        <v>Hindi</v>
      </c>
      <c r="D3876" s="1046"/>
      <c r="E3876" s="500">
        <f>IF(OR(C3876="",$I3867="NSO"),"",VLOOKUP($A3862,'Result Entry'!$B$9:$EQ$108,10,0))</f>
        <v>0</v>
      </c>
      <c r="F3876" s="501">
        <f>IF(OR(C3876="",$I3867="NSO"),"",VLOOKUP($A3862,'Result Entry'!$B$9:$EQ$108,11,0))</f>
        <v>0</v>
      </c>
      <c r="G3876" s="544">
        <f>IF(OR(C3876="",$I3867="NSO"),"",VLOOKUP($A3862,'Result Entry'!$B$9:$EQ$108,12,0))</f>
        <v>0</v>
      </c>
      <c r="H3876" s="494">
        <f>IF(OR(C3876="",$I3867="NSO"),"",VLOOKUP($A3862,'Result Entry'!$B$9:$EQ$108,17,0))</f>
        <v>0</v>
      </c>
      <c r="I3876" s="395">
        <f t="shared" ref="I3876:I3880" si="297">SUM(E3876:H3876)</f>
        <v>0</v>
      </c>
      <c r="J3876" s="495">
        <f>IF(OR(C3876="",$I3867="NSO"),"",VLOOKUP($A3862,'Result Entry'!$B$9:$EQ$108,21,0))</f>
        <v>0</v>
      </c>
      <c r="K3876" s="1047">
        <f>SUM(I3876,J3876)</f>
        <v>0</v>
      </c>
      <c r="L3876" s="1048"/>
      <c r="M3876" s="396" t="str">
        <f>IF(OR(C3876="",$I3867="NSO"),"",VLOOKUP($A3862,'Result Entry'!$B$9:$EQ$108,24,0))</f>
        <v/>
      </c>
      <c r="N3876" s="1059"/>
    </row>
    <row r="3877" spans="1:14" s="114" customFormat="1" ht="22.5" customHeight="1">
      <c r="A3877" s="392"/>
      <c r="B3877" s="394" t="s">
        <v>91</v>
      </c>
      <c r="C3877" s="990" t="str">
        <f>'Result Entry'!$Z$3</f>
        <v>Mathematics</v>
      </c>
      <c r="D3877" s="1049"/>
      <c r="E3877" s="502">
        <f>IF(OR(C3877="",$I3867="NSO"),"",VLOOKUP($A3862,'Result Entry'!$B$9:$EQ$108,25,0))</f>
        <v>0</v>
      </c>
      <c r="F3877" s="503">
        <f>IF(OR(C3877="",$I3867="NSO"),"",VLOOKUP($A3862,'Result Entry'!$B$9:$EQ$108,26,0))</f>
        <v>0</v>
      </c>
      <c r="G3877" s="542">
        <f>IF(OR(C3877="",$I3867="NSO"),"",VLOOKUP($A3862,'Result Entry'!$B$9:$EQ$108,27,0))</f>
        <v>0</v>
      </c>
      <c r="H3877" s="494">
        <f>IF(OR(C3877="",$I3867="NSO"),"",VLOOKUP($A3862,'Result Entry'!$B$9:$EQ$108,32,0))</f>
        <v>0</v>
      </c>
      <c r="I3877" s="395">
        <f t="shared" si="297"/>
        <v>0</v>
      </c>
      <c r="J3877" s="495">
        <f>IF(OR(C3877="",$I3867="NSO"),"",VLOOKUP($A3862,'Result Entry'!$B$9:$EQ$108,36,0))</f>
        <v>0</v>
      </c>
      <c r="K3877" s="1050">
        <f t="shared" ref="K3877:K3882" si="298">SUM(I3877,J3877)</f>
        <v>0</v>
      </c>
      <c r="L3877" s="1051"/>
      <c r="M3877" s="396" t="str">
        <f>IF(OR(C3877="",$I3867="NSO"),"",VLOOKUP($A3862,'Result Entry'!$B$9:$EQ$108,39,0))</f>
        <v/>
      </c>
      <c r="N3877" s="1059"/>
    </row>
    <row r="3878" spans="1:14" s="114" customFormat="1" ht="22.5" customHeight="1" thickBot="1">
      <c r="A3878" s="392"/>
      <c r="B3878" s="394" t="s">
        <v>91</v>
      </c>
      <c r="C3878" s="1052" t="str">
        <f>'Result Entry'!$BD$3</f>
        <v>Env. Study</v>
      </c>
      <c r="D3878" s="1053"/>
      <c r="E3878" s="509">
        <f>IF(OR(C3878="",$I3867="NSO"),"",VLOOKUP($A3862,'Result Entry'!$B$9:$EQ$108,55,0))</f>
        <v>0</v>
      </c>
      <c r="F3878" s="510">
        <f>IF(OR(C3878="",$I3867="NSO"),"",VLOOKUP($A3862,'Result Entry'!$B$9:$EQ$108,56,0))</f>
        <v>0</v>
      </c>
      <c r="G3878" s="511">
        <f>IF(OR(C3878="",$I3867="NSO"),"",VLOOKUP($A3862,'Result Entry'!$B$9:$EQ$108,57,0))</f>
        <v>0</v>
      </c>
      <c r="H3878" s="512">
        <f>IF(OR(C3876="",$I3867="NSO"),"",VLOOKUP($A3862,'Result Entry'!$B$9:$EQ$108,62,0))</f>
        <v>0</v>
      </c>
      <c r="I3878" s="513">
        <f t="shared" si="297"/>
        <v>0</v>
      </c>
      <c r="J3878" s="514">
        <f>IF(OR(C3877="",$I3867="NSO"),"",VLOOKUP($A3862,'Result Entry'!$B$9:$EQ$108,66,0))</f>
        <v>0</v>
      </c>
      <c r="K3878" s="1054">
        <f t="shared" si="298"/>
        <v>0</v>
      </c>
      <c r="L3878" s="1055"/>
      <c r="M3878" s="515" t="str">
        <f>IF(OR(C3877="",$I3867="NSO"),"",VLOOKUP($A3862,'Result Entry'!$B$9:$EQ$108,69,0))</f>
        <v/>
      </c>
      <c r="N3878" s="1059"/>
    </row>
    <row r="3879" spans="1:14" s="114" customFormat="1" ht="22.5" customHeight="1">
      <c r="A3879" s="392"/>
      <c r="B3879" s="394" t="s">
        <v>91</v>
      </c>
      <c r="C3879" s="1016" t="s">
        <v>66</v>
      </c>
      <c r="D3879" s="1017"/>
      <c r="E3879" s="519">
        <f>'Result Entry'!$AO$7</f>
        <v>5</v>
      </c>
      <c r="F3879" s="520">
        <f>'Result Entry'!$AP$7</f>
        <v>5</v>
      </c>
      <c r="G3879" s="541">
        <f>'Result Entry'!$AQ$7</f>
        <v>5</v>
      </c>
      <c r="H3879" s="521">
        <f>'Result Entry'!$AV$7</f>
        <v>35</v>
      </c>
      <c r="I3879" s="522">
        <f t="shared" si="297"/>
        <v>50</v>
      </c>
      <c r="J3879" s="523">
        <f>'Result Entry'!$AZ$7</f>
        <v>50</v>
      </c>
      <c r="K3879" s="1018">
        <f t="shared" si="298"/>
        <v>100</v>
      </c>
      <c r="L3879" s="1019"/>
      <c r="M3879" s="1087" t="s">
        <v>36</v>
      </c>
      <c r="N3879" s="1059"/>
    </row>
    <row r="3880" spans="1:14" s="114" customFormat="1" ht="22.5" customHeight="1" thickBot="1">
      <c r="A3880" s="392"/>
      <c r="B3880" s="394" t="s">
        <v>91</v>
      </c>
      <c r="C3880" s="1012" t="str">
        <f>'Result Entry'!$AO$3</f>
        <v>English</v>
      </c>
      <c r="D3880" s="1013"/>
      <c r="E3880" s="517">
        <f>IF(OR(C3880="",$I3867="NSO"),"",VLOOKUP($A3862,'Result Entry'!$B$9:$EQ$108,40,0))</f>
        <v>0</v>
      </c>
      <c r="F3880" s="518">
        <f>IF(OR(C3880="",$I3867="NSO"),"",VLOOKUP($A3862,'Result Entry'!$B$9:$EQ$108,41,0))</f>
        <v>0</v>
      </c>
      <c r="G3880" s="546">
        <f>IF(OR(C3880="",$I3867="NSO"),"",VLOOKUP($A3862,'Result Entry'!$B$9:$EQ$108,42,0))</f>
        <v>0</v>
      </c>
      <c r="H3880" s="401">
        <f>IF(OR(C3880="",$I3867="NSO"),"",VLOOKUP($A3862,'Result Entry'!$B$9:$EQ$108,47,0))</f>
        <v>0</v>
      </c>
      <c r="I3880" s="496">
        <f t="shared" si="297"/>
        <v>0</v>
      </c>
      <c r="J3880" s="497">
        <f>IF(OR(C3880="",$I3867="NSO"),"",VLOOKUP($A3862,'Result Entry'!$B$9:$EQ$108,51,0))</f>
        <v>0</v>
      </c>
      <c r="K3880" s="1014">
        <f t="shared" si="298"/>
        <v>0</v>
      </c>
      <c r="L3880" s="1015"/>
      <c r="M3880" s="516" t="str">
        <f>IF(OR(C3880="",$I3867="NSO"),"",VLOOKUP($A3862,'Result Entry'!$B$9:$EQ$108,54,0))</f>
        <v/>
      </c>
      <c r="N3880" s="1059"/>
    </row>
    <row r="3881" spans="1:14" s="114" customFormat="1" ht="22.5" customHeight="1">
      <c r="A3881" s="392"/>
      <c r="B3881" s="394" t="s">
        <v>91</v>
      </c>
      <c r="C3881" s="1016" t="s">
        <v>66</v>
      </c>
      <c r="D3881" s="1017"/>
      <c r="E3881" s="519">
        <f>'Result Entry'!$BS$7</f>
        <v>10</v>
      </c>
      <c r="F3881" s="520">
        <f>'Result Entry'!$BT$7</f>
        <v>10</v>
      </c>
      <c r="G3881" s="541">
        <f>'Result Entry'!$BU$7</f>
        <v>10</v>
      </c>
      <c r="H3881" s="521">
        <f>'Result Entry'!$BZ$7</f>
        <v>70</v>
      </c>
      <c r="I3881" s="522">
        <f>SUM(E3881:H3881)</f>
        <v>100</v>
      </c>
      <c r="J3881" s="523">
        <f>'Result Entry'!$CD$7</f>
        <v>100</v>
      </c>
      <c r="K3881" s="1018">
        <f t="shared" si="298"/>
        <v>200</v>
      </c>
      <c r="L3881" s="1019"/>
      <c r="M3881" s="1087" t="s">
        <v>36</v>
      </c>
      <c r="N3881" s="1059"/>
    </row>
    <row r="3882" spans="1:14" s="114" customFormat="1" ht="22.5" customHeight="1" thickBot="1">
      <c r="A3882" s="392"/>
      <c r="B3882" s="394" t="s">
        <v>91</v>
      </c>
      <c r="C3882" s="1012" t="str">
        <f>'Result Entry'!$BS$3</f>
        <v>Sanskrit/Urdu</v>
      </c>
      <c r="D3882" s="1013"/>
      <c r="E3882" s="517">
        <f>IF(OR(C3882="",$I3867="NSO"),"",VLOOKUP($A3862,'Result Entry'!$B$9:$EQ$108,70,0))</f>
        <v>0</v>
      </c>
      <c r="F3882" s="518">
        <f>IF(OR(C3882="",$I3867="NSO"),"",VLOOKUP($A3862,'Result Entry'!$B$9:$EQ$108,71,0))</f>
        <v>0</v>
      </c>
      <c r="G3882" s="546">
        <f>IF(OR(C3882="",$I3867="NSO"),"",VLOOKUP($A3862,'Result Entry'!$B$9:$EQ$108,72,0))</f>
        <v>0</v>
      </c>
      <c r="H3882" s="401">
        <f>IF(OR(C3882="",$I3867="NSO"),"",VLOOKUP($A3862,'Result Entry'!$B$9:$EQ$108,77,0))</f>
        <v>0</v>
      </c>
      <c r="I3882" s="496">
        <f t="shared" ref="I3882" si="299">SUM(E3882:H3882)</f>
        <v>0</v>
      </c>
      <c r="J3882" s="497">
        <f>IF(OR(C3882="",$I3867="NSO"),"",VLOOKUP($A3862,'Result Entry'!$B$9:$EQ$108,81,0))</f>
        <v>0</v>
      </c>
      <c r="K3882" s="1014">
        <f t="shared" si="298"/>
        <v>0</v>
      </c>
      <c r="L3882" s="1015"/>
      <c r="M3882" s="516" t="str">
        <f>IF(OR(C3882="",$I3867="NSO"),"",VLOOKUP($A3862,'Result Entry'!$B$9:$EQ$108,84,0))</f>
        <v/>
      </c>
      <c r="N3882" s="1059"/>
    </row>
    <row r="3883" spans="1:14" s="114" customFormat="1" ht="14.25" customHeight="1" thickBot="1">
      <c r="A3883" s="392"/>
      <c r="B3883" s="394" t="s">
        <v>91</v>
      </c>
      <c r="C3883" s="1020"/>
      <c r="D3883" s="1021"/>
      <c r="E3883" s="1021"/>
      <c r="F3883" s="1021"/>
      <c r="G3883" s="1021"/>
      <c r="H3883" s="1021"/>
      <c r="I3883" s="1021"/>
      <c r="J3883" s="1021"/>
      <c r="K3883" s="1021"/>
      <c r="L3883" s="1021"/>
      <c r="M3883" s="1022"/>
      <c r="N3883" s="1059"/>
    </row>
    <row r="3884" spans="1:14" s="114" customFormat="1" ht="39" customHeight="1">
      <c r="A3884" s="392"/>
      <c r="B3884" s="394" t="s">
        <v>91</v>
      </c>
      <c r="C3884" s="1023" t="s">
        <v>114</v>
      </c>
      <c r="D3884" s="1024"/>
      <c r="E3884" s="1025"/>
      <c r="F3884" s="1029" t="s">
        <v>115</v>
      </c>
      <c r="G3884" s="1029"/>
      <c r="H3884" s="1030" t="s">
        <v>116</v>
      </c>
      <c r="I3884" s="1031"/>
      <c r="J3884" s="397" t="s">
        <v>51</v>
      </c>
      <c r="K3884" s="524" t="s">
        <v>117</v>
      </c>
      <c r="L3884" s="543" t="s">
        <v>49</v>
      </c>
      <c r="M3884" s="1089" t="s">
        <v>53</v>
      </c>
      <c r="N3884" s="1059"/>
    </row>
    <row r="3885" spans="1:14" s="114" customFormat="1" ht="18.75" customHeight="1" thickBot="1">
      <c r="A3885" s="392"/>
      <c r="B3885" s="394" t="s">
        <v>91</v>
      </c>
      <c r="C3885" s="1026"/>
      <c r="D3885" s="1027"/>
      <c r="E3885" s="1028"/>
      <c r="F3885" s="1109">
        <f>IF(OR($I3867="",$I3867="NSO"),"",VLOOKUP($A3862,'Result Entry'!$B$9:$EQ$108,120,0))</f>
        <v>900</v>
      </c>
      <c r="G3885" s="1110"/>
      <c r="H3885" s="1109">
        <f>IF(OR($I3867="",$I3867="NSO"),"",VLOOKUP($A3862,'Result Entry'!$B$9:$EQ$108,121,0))</f>
        <v>0</v>
      </c>
      <c r="I3885" s="1110"/>
      <c r="J3885" s="1111">
        <f>IF(OR($I3867="",$I3867="NSO"),"",VLOOKUP($A3862,'Result Entry'!$B$9:$EQ$108,122,0))</f>
        <v>0</v>
      </c>
      <c r="K3885" s="1112" t="str">
        <f>IF(OR($I3867="",$I3867="NSO"),"",VLOOKUP($A3862,'Result Entry'!$B$9:$EQ$108,123,0))</f>
        <v/>
      </c>
      <c r="L3885" s="1088" t="str">
        <f>IF(OR($I3867="",$I3867="NSO"),"",VLOOKUP($A3862,'Result Entry'!$B$9:$EQ$108,124,0))</f>
        <v/>
      </c>
      <c r="M3885" s="1113" t="str">
        <f>IF(OR($I3867="",$I3867="NSO"),"",VLOOKUP($A3862,'Result Entry'!$B$9:$EQ$108,126,0))</f>
        <v/>
      </c>
      <c r="N3885" s="1059"/>
    </row>
    <row r="3886" spans="1:14" s="114" customFormat="1" ht="18.75" customHeight="1" thickBot="1">
      <c r="A3886" s="392"/>
      <c r="B3886" s="393" t="s">
        <v>91</v>
      </c>
      <c r="C3886" s="1032"/>
      <c r="D3886" s="1033"/>
      <c r="E3886" s="1033"/>
      <c r="F3886" s="1033"/>
      <c r="G3886" s="1033"/>
      <c r="H3886" s="1034"/>
      <c r="I3886" s="1150" t="s">
        <v>71</v>
      </c>
      <c r="J3886" s="1151"/>
      <c r="K3886" s="1152">
        <f>IF(OR($I3867="",$I3867="NSO"),"",VLOOKUP($A3862,'Result Entry'!$B$9:$EQ$108,117,0))</f>
        <v>0</v>
      </c>
      <c r="L3886" s="1153" t="s">
        <v>90</v>
      </c>
      <c r="M3886" s="1154"/>
      <c r="N3886" s="1059"/>
    </row>
    <row r="3887" spans="1:14" s="114" customFormat="1" ht="18.75" customHeight="1" thickBot="1">
      <c r="A3887" s="392"/>
      <c r="B3887" s="393" t="s">
        <v>91</v>
      </c>
      <c r="C3887" s="1035" t="s">
        <v>70</v>
      </c>
      <c r="D3887" s="1036"/>
      <c r="E3887" s="1036"/>
      <c r="F3887" s="1036"/>
      <c r="G3887" s="1036"/>
      <c r="H3887" s="1037"/>
      <c r="I3887" s="1155" t="s">
        <v>72</v>
      </c>
      <c r="J3887" s="1156"/>
      <c r="K3887" s="1157">
        <f>IF(OR($I3867="",$I3867="NSO"),"",VLOOKUP($A3862,'Result Entry'!$B$9:$EQ$108,118,0))</f>
        <v>0</v>
      </c>
      <c r="L3887" s="1158" t="str">
        <f>IF(OR($I3867="",$I3867="NSO"),"",VLOOKUP($A3862,'Result Entry'!$B$9:$EQ$108,119,0))</f>
        <v/>
      </c>
      <c r="M3887" s="1159"/>
      <c r="N3887" s="1059"/>
    </row>
    <row r="3888" spans="1:14" s="114" customFormat="1" ht="18.75" customHeight="1" thickBot="1">
      <c r="A3888" s="392"/>
      <c r="B3888" s="393" t="s">
        <v>91</v>
      </c>
      <c r="C3888" s="981" t="s">
        <v>64</v>
      </c>
      <c r="D3888" s="982"/>
      <c r="E3888" s="983"/>
      <c r="F3888" s="984" t="s">
        <v>67</v>
      </c>
      <c r="G3888" s="985"/>
      <c r="H3888" s="398" t="s">
        <v>57</v>
      </c>
      <c r="I3888" s="986" t="s">
        <v>73</v>
      </c>
      <c r="J3888" s="987"/>
      <c r="K3888" s="988">
        <f>IF(OR($I3867="",$I3867="NSO"),"",VLOOKUP($A3862,'Result Entry'!$B$9:$EQ$108,127,0))</f>
        <v>0</v>
      </c>
      <c r="L3888" s="988"/>
      <c r="M3888" s="989"/>
      <c r="N3888" s="1059"/>
    </row>
    <row r="3889" spans="1:14" s="114" customFormat="1" ht="18.75" customHeight="1">
      <c r="A3889" s="392"/>
      <c r="B3889" s="393" t="s">
        <v>91</v>
      </c>
      <c r="C3889" s="1096" t="str">
        <f>'Result Entry'!$CH$3</f>
        <v>WORK EXP.</v>
      </c>
      <c r="D3889" s="1097"/>
      <c r="E3889" s="1125"/>
      <c r="F3889" s="1115" t="str">
        <f>IF(OR(C3889="",$I3867="NSO"),"",VLOOKUP($A3862,'Result Entry'!$B$9:$EQ$108,134,0))</f>
        <v>0/100</v>
      </c>
      <c r="G3889" s="1125"/>
      <c r="H3889" s="1126" t="str">
        <f>IF(OR(C3889="",$I3867="NSO"),"",VLOOKUP($A3862,'Result Entry'!$B$9:$EQ$108,92,0))</f>
        <v/>
      </c>
      <c r="I3889" s="991" t="s">
        <v>93</v>
      </c>
      <c r="J3889" s="992"/>
      <c r="K3889" s="993">
        <f>'Result Entry'!$U$2</f>
        <v>45070</v>
      </c>
      <c r="L3889" s="994"/>
      <c r="M3889" s="995"/>
      <c r="N3889" s="1059"/>
    </row>
    <row r="3890" spans="1:14" s="114" customFormat="1" ht="18.75" customHeight="1">
      <c r="A3890" s="392"/>
      <c r="B3890" s="393" t="s">
        <v>91</v>
      </c>
      <c r="C3890" s="1096" t="str">
        <f>'Result Entry'!$CP$3</f>
        <v>ART EDU.</v>
      </c>
      <c r="D3890" s="1097"/>
      <c r="E3890" s="1125"/>
      <c r="F3890" s="1115" t="str">
        <f>IF(OR(C3890="",$I3867="NSO"),"",VLOOKUP($A3862,'Result Entry'!$B$9:$EQ$108,138,0))</f>
        <v>0/100</v>
      </c>
      <c r="G3890" s="1125"/>
      <c r="H3890" s="1127" t="str">
        <f>IF(OR(C3890="",$I3867="NSO"),"",VLOOKUP($A3862,'Result Entry'!$B$9:$EQ$108,100,0))</f>
        <v/>
      </c>
      <c r="I3890" s="996"/>
      <c r="J3890" s="997"/>
      <c r="K3890" s="997"/>
      <c r="L3890" s="997"/>
      <c r="M3890" s="998"/>
      <c r="N3890" s="1059"/>
    </row>
    <row r="3891" spans="1:14" s="114" customFormat="1" ht="18.75" customHeight="1">
      <c r="A3891" s="392"/>
      <c r="B3891" s="393"/>
      <c r="C3891" s="1096" t="str">
        <f>'Result Entry'!$CX$3</f>
        <v>H&amp;P. EDU.</v>
      </c>
      <c r="D3891" s="1097"/>
      <c r="E3891" s="1125"/>
      <c r="F3891" s="1115" t="str">
        <f>IF(OR(C3891="",$I3867="NSO"),"",VLOOKUP($A3862,'Result Entry'!$B$9:$EQ$108,142,0))</f>
        <v>0/100</v>
      </c>
      <c r="G3891" s="1125"/>
      <c r="H3891" s="1127" t="str">
        <f>IF(OR(C3891="",$I3867="NSO"),"",VLOOKUP($A3862,'Result Entry'!$B$9:$EQ$108,108,0))</f>
        <v/>
      </c>
      <c r="I3891" s="999"/>
      <c r="J3891" s="1000"/>
      <c r="K3891" s="1000"/>
      <c r="L3891" s="1000"/>
      <c r="M3891" s="1001"/>
      <c r="N3891" s="1059"/>
    </row>
    <row r="3892" spans="1:14" s="114" customFormat="1" ht="23.25" customHeight="1" thickBot="1">
      <c r="A3892" s="392"/>
      <c r="B3892" s="393" t="s">
        <v>91</v>
      </c>
      <c r="C3892" s="1128">
        <f>'Result Entry'!$DF$3</f>
        <v>0</v>
      </c>
      <c r="D3892" s="1129"/>
      <c r="E3892" s="1130"/>
      <c r="F3892" s="1115" t="str">
        <f>IF(OR(C3892="",$I3867="NSO"),"",VLOOKUP($A3862,'Result Entry'!$B$9:$EQ$108,146,0))</f>
        <v>0/0</v>
      </c>
      <c r="G3892" s="1125"/>
      <c r="H3892" s="1131" t="str">
        <f>IF(OR(C3892="",$I3867="NSO"),"",VLOOKUP($A3862,'Result Entry'!$B$9:$EQ$108,116,0))</f>
        <v/>
      </c>
      <c r="I3892" s="1135" t="s">
        <v>86</v>
      </c>
      <c r="J3892" s="1136"/>
      <c r="K3892" s="1137"/>
      <c r="L3892" s="1138"/>
      <c r="M3892" s="1139"/>
      <c r="N3892" s="1059"/>
    </row>
    <row r="3893" spans="1:14" s="114" customFormat="1" ht="23.25" customHeight="1">
      <c r="A3893" s="392"/>
      <c r="B3893" s="393" t="s">
        <v>91</v>
      </c>
      <c r="C3893" s="1005" t="s">
        <v>74</v>
      </c>
      <c r="D3893" s="1006"/>
      <c r="E3893" s="1006"/>
      <c r="F3893" s="1006"/>
      <c r="G3893" s="1006"/>
      <c r="H3893" s="1007"/>
      <c r="I3893" s="1143" t="s">
        <v>184</v>
      </c>
      <c r="J3893" s="1144"/>
      <c r="K3893" s="1140"/>
      <c r="L3893" s="1141"/>
      <c r="M3893" s="1142"/>
      <c r="N3893" s="1059"/>
    </row>
    <row r="3894" spans="1:14" s="114" customFormat="1" ht="23.25" customHeight="1">
      <c r="A3894" s="392"/>
      <c r="B3894" s="393" t="s">
        <v>91</v>
      </c>
      <c r="C3894" s="399" t="s">
        <v>37</v>
      </c>
      <c r="D3894" s="1008" t="s">
        <v>80</v>
      </c>
      <c r="E3894" s="1009"/>
      <c r="F3894" s="1008" t="s">
        <v>81</v>
      </c>
      <c r="G3894" s="1010"/>
      <c r="H3894" s="1011"/>
      <c r="I3894" s="1145" t="s">
        <v>185</v>
      </c>
      <c r="J3894" s="1146"/>
      <c r="K3894" s="1002"/>
      <c r="L3894" s="1003"/>
      <c r="M3894" s="1004"/>
      <c r="N3894" s="1059"/>
    </row>
    <row r="3895" spans="1:14" s="114" customFormat="1" ht="18.75" customHeight="1">
      <c r="A3895" s="392"/>
      <c r="B3895" s="393" t="s">
        <v>91</v>
      </c>
      <c r="C3895" s="1114" t="s">
        <v>75</v>
      </c>
      <c r="D3895" s="1115" t="s">
        <v>164</v>
      </c>
      <c r="E3895" s="1116"/>
      <c r="F3895" s="1115" t="s">
        <v>82</v>
      </c>
      <c r="G3895" s="1117"/>
      <c r="H3895" s="1118"/>
      <c r="I3895" s="971" t="s">
        <v>87</v>
      </c>
      <c r="J3895" s="972"/>
      <c r="K3895" s="972"/>
      <c r="L3895" s="972"/>
      <c r="M3895" s="973"/>
      <c r="N3895" s="1059"/>
    </row>
    <row r="3896" spans="1:14" s="114" customFormat="1" ht="18.75" customHeight="1">
      <c r="A3896" s="392"/>
      <c r="B3896" s="393" t="s">
        <v>91</v>
      </c>
      <c r="C3896" s="1119" t="s">
        <v>76</v>
      </c>
      <c r="D3896" s="1115" t="s">
        <v>165</v>
      </c>
      <c r="E3896" s="1116"/>
      <c r="F3896" s="1115" t="s">
        <v>83</v>
      </c>
      <c r="G3896" s="1117"/>
      <c r="H3896" s="1118"/>
      <c r="I3896" s="974"/>
      <c r="J3896" s="975"/>
      <c r="K3896" s="975"/>
      <c r="L3896" s="975"/>
      <c r="M3896" s="976"/>
      <c r="N3896" s="1059"/>
    </row>
    <row r="3897" spans="1:14" s="114" customFormat="1" ht="18.75" customHeight="1">
      <c r="A3897" s="392"/>
      <c r="B3897" s="393" t="s">
        <v>91</v>
      </c>
      <c r="C3897" s="1119" t="s">
        <v>78</v>
      </c>
      <c r="D3897" s="1115" t="s">
        <v>166</v>
      </c>
      <c r="E3897" s="1116"/>
      <c r="F3897" s="1115" t="s">
        <v>84</v>
      </c>
      <c r="G3897" s="1117"/>
      <c r="H3897" s="1118"/>
      <c r="I3897" s="974"/>
      <c r="J3897" s="975"/>
      <c r="K3897" s="975"/>
      <c r="L3897" s="975"/>
      <c r="M3897" s="976"/>
      <c r="N3897" s="1059"/>
    </row>
    <row r="3898" spans="1:14" s="114" customFormat="1" ht="18.75" customHeight="1">
      <c r="A3898" s="392"/>
      <c r="B3898" s="393" t="s">
        <v>91</v>
      </c>
      <c r="C3898" s="1119" t="s">
        <v>77</v>
      </c>
      <c r="D3898" s="1115" t="s">
        <v>167</v>
      </c>
      <c r="E3898" s="1116"/>
      <c r="F3898" s="1115" t="s">
        <v>169</v>
      </c>
      <c r="G3898" s="1117"/>
      <c r="H3898" s="1118"/>
      <c r="I3898" s="977"/>
      <c r="J3898" s="978"/>
      <c r="K3898" s="978"/>
      <c r="L3898" s="978"/>
      <c r="M3898" s="979"/>
      <c r="N3898" s="1059"/>
    </row>
    <row r="3899" spans="1:14" s="114" customFormat="1" ht="18.75" customHeight="1" thickBot="1">
      <c r="A3899" s="392"/>
      <c r="B3899" s="400" t="s">
        <v>91</v>
      </c>
      <c r="C3899" s="1120" t="s">
        <v>79</v>
      </c>
      <c r="D3899" s="1121" t="s">
        <v>168</v>
      </c>
      <c r="E3899" s="1122"/>
      <c r="F3899" s="1121" t="s">
        <v>85</v>
      </c>
      <c r="G3899" s="1123"/>
      <c r="H3899" s="1124"/>
      <c r="I3899" s="1132" t="s">
        <v>118</v>
      </c>
      <c r="J3899" s="1133"/>
      <c r="K3899" s="1133"/>
      <c r="L3899" s="1133"/>
      <c r="M3899" s="1134"/>
      <c r="N3899" s="1059"/>
    </row>
    <row r="3900" spans="1:14" s="114" customFormat="1" ht="11.25" customHeight="1">
      <c r="A3900" s="980"/>
      <c r="B3900" s="980"/>
      <c r="C3900" s="980"/>
      <c r="D3900" s="980"/>
      <c r="E3900" s="980"/>
      <c r="F3900" s="980"/>
      <c r="G3900" s="980"/>
      <c r="H3900" s="980"/>
      <c r="I3900" s="980"/>
      <c r="J3900" s="980"/>
      <c r="K3900" s="980"/>
      <c r="L3900" s="980"/>
      <c r="M3900" s="980"/>
      <c r="N3900" s="1059"/>
    </row>
  </sheetData>
  <sheetProtection password="E8FA" sheet="1" objects="1" scenarios="1" formatColumns="0" formatRows="0"/>
  <mergeCells count="9100">
    <mergeCell ref="D3899:E3899"/>
    <mergeCell ref="F3899:H3899"/>
    <mergeCell ref="I3899:M3899"/>
    <mergeCell ref="A3900:M3900"/>
    <mergeCell ref="D3895:E3895"/>
    <mergeCell ref="F3895:H3895"/>
    <mergeCell ref="I3895:M3898"/>
    <mergeCell ref="D3896:E3896"/>
    <mergeCell ref="F3896:H3896"/>
    <mergeCell ref="D3897:E3897"/>
    <mergeCell ref="F3897:H3897"/>
    <mergeCell ref="D3898:E3898"/>
    <mergeCell ref="F3898:H3898"/>
    <mergeCell ref="C3893:H3893"/>
    <mergeCell ref="I3893:J3893"/>
    <mergeCell ref="K3893:M3893"/>
    <mergeCell ref="D3894:E3894"/>
    <mergeCell ref="F3894:H3894"/>
    <mergeCell ref="I3894:J3894"/>
    <mergeCell ref="K3894:M3894"/>
    <mergeCell ref="C3890:E3890"/>
    <mergeCell ref="F3890:G3890"/>
    <mergeCell ref="I3890:M3891"/>
    <mergeCell ref="C3891:E3891"/>
    <mergeCell ref="F3891:G3891"/>
    <mergeCell ref="C3892:E3892"/>
    <mergeCell ref="F3892:G3892"/>
    <mergeCell ref="I3892:J3892"/>
    <mergeCell ref="K3892:M3892"/>
    <mergeCell ref="C3888:E3888"/>
    <mergeCell ref="F3888:G3888"/>
    <mergeCell ref="I3888:J3888"/>
    <mergeCell ref="K3888:M3888"/>
    <mergeCell ref="C3889:E3889"/>
    <mergeCell ref="F3889:G3889"/>
    <mergeCell ref="I3889:J3889"/>
    <mergeCell ref="K3889:M3889"/>
    <mergeCell ref="C3886:H3886"/>
    <mergeCell ref="I3886:J3886"/>
    <mergeCell ref="L3886:M3886"/>
    <mergeCell ref="C3887:H3887"/>
    <mergeCell ref="I3887:J3887"/>
    <mergeCell ref="L3887:M3887"/>
    <mergeCell ref="C3883:M3883"/>
    <mergeCell ref="C3884:E3885"/>
    <mergeCell ref="F3884:G3884"/>
    <mergeCell ref="H3884:I3884"/>
    <mergeCell ref="F3885:G3885"/>
    <mergeCell ref="H3885:I3885"/>
    <mergeCell ref="C3880:D3880"/>
    <mergeCell ref="K3880:L3880"/>
    <mergeCell ref="C3881:D3881"/>
    <mergeCell ref="K3881:L3881"/>
    <mergeCell ref="C3882:D3882"/>
    <mergeCell ref="K3882:L3882"/>
    <mergeCell ref="C3877:D3877"/>
    <mergeCell ref="K3877:L3877"/>
    <mergeCell ref="C3878:D3878"/>
    <mergeCell ref="K3878:L3878"/>
    <mergeCell ref="C3879:D3879"/>
    <mergeCell ref="K3879:L3879"/>
    <mergeCell ref="C3874:D3874"/>
    <mergeCell ref="K3874:L3874"/>
    <mergeCell ref="C3875:D3875"/>
    <mergeCell ref="K3875:L3875"/>
    <mergeCell ref="C3876:D3876"/>
    <mergeCell ref="K3876:L3876"/>
    <mergeCell ref="C3871:F3871"/>
    <mergeCell ref="H3871:M3871"/>
    <mergeCell ref="C3872:F3872"/>
    <mergeCell ref="H3872:M3872"/>
    <mergeCell ref="C3873:F3873"/>
    <mergeCell ref="H3873:M3873"/>
    <mergeCell ref="C3868:F3868"/>
    <mergeCell ref="H3868:M3868"/>
    <mergeCell ref="C3869:F3869"/>
    <mergeCell ref="H3869:M3869"/>
    <mergeCell ref="C3870:F3870"/>
    <mergeCell ref="H3870:M3870"/>
    <mergeCell ref="C3865:I3866"/>
    <mergeCell ref="J3865:K3865"/>
    <mergeCell ref="L3865:M3865"/>
    <mergeCell ref="J3866:K3867"/>
    <mergeCell ref="L3866:M3867"/>
    <mergeCell ref="C3867:H3867"/>
    <mergeCell ref="D3860:E3860"/>
    <mergeCell ref="F3860:H3860"/>
    <mergeCell ref="I3860:M3860"/>
    <mergeCell ref="A3861:M3861"/>
    <mergeCell ref="B3862:M3862"/>
    <mergeCell ref="N3862:N3900"/>
    <mergeCell ref="B3863:B3864"/>
    <mergeCell ref="C3863:C3864"/>
    <mergeCell ref="D3863:M3863"/>
    <mergeCell ref="D3864:M3864"/>
    <mergeCell ref="D3856:E3856"/>
    <mergeCell ref="F3856:H3856"/>
    <mergeCell ref="I3856:M3859"/>
    <mergeCell ref="D3857:E3857"/>
    <mergeCell ref="F3857:H3857"/>
    <mergeCell ref="D3858:E3858"/>
    <mergeCell ref="F3858:H3858"/>
    <mergeCell ref="D3859:E3859"/>
    <mergeCell ref="F3859:H3859"/>
    <mergeCell ref="C3854:H3854"/>
    <mergeCell ref="I3854:J3854"/>
    <mergeCell ref="K3854:M3854"/>
    <mergeCell ref="D3855:E3855"/>
    <mergeCell ref="F3855:H3855"/>
    <mergeCell ref="I3855:J3855"/>
    <mergeCell ref="K3855:M3855"/>
    <mergeCell ref="C3851:E3851"/>
    <mergeCell ref="F3851:G3851"/>
    <mergeCell ref="I3851:M3852"/>
    <mergeCell ref="C3852:E3852"/>
    <mergeCell ref="F3852:G3852"/>
    <mergeCell ref="C3853:E3853"/>
    <mergeCell ref="F3853:G3853"/>
    <mergeCell ref="I3853:J3853"/>
    <mergeCell ref="K3853:M3853"/>
    <mergeCell ref="C3849:E3849"/>
    <mergeCell ref="F3849:G3849"/>
    <mergeCell ref="I3849:J3849"/>
    <mergeCell ref="K3849:M3849"/>
    <mergeCell ref="C3850:E3850"/>
    <mergeCell ref="F3850:G3850"/>
    <mergeCell ref="I3850:J3850"/>
    <mergeCell ref="K3850:M3850"/>
    <mergeCell ref="C3847:H3847"/>
    <mergeCell ref="I3847:J3847"/>
    <mergeCell ref="L3847:M3847"/>
    <mergeCell ref="C3848:H3848"/>
    <mergeCell ref="I3848:J3848"/>
    <mergeCell ref="L3848:M3848"/>
    <mergeCell ref="C3844:M3844"/>
    <mergeCell ref="C3845:E3846"/>
    <mergeCell ref="F3845:G3845"/>
    <mergeCell ref="H3845:I3845"/>
    <mergeCell ref="F3846:G3846"/>
    <mergeCell ref="H3846:I3846"/>
    <mergeCell ref="C3841:D3841"/>
    <mergeCell ref="K3841:L3841"/>
    <mergeCell ref="C3842:D3842"/>
    <mergeCell ref="K3842:L3842"/>
    <mergeCell ref="C3843:D3843"/>
    <mergeCell ref="K3843:L3843"/>
    <mergeCell ref="C3838:D3838"/>
    <mergeCell ref="K3838:L3838"/>
    <mergeCell ref="C3839:D3839"/>
    <mergeCell ref="K3839:L3839"/>
    <mergeCell ref="C3840:D3840"/>
    <mergeCell ref="K3840:L3840"/>
    <mergeCell ref="C3835:D3835"/>
    <mergeCell ref="K3835:L3835"/>
    <mergeCell ref="C3836:D3836"/>
    <mergeCell ref="K3836:L3836"/>
    <mergeCell ref="C3837:D3837"/>
    <mergeCell ref="K3837:L3837"/>
    <mergeCell ref="C3832:F3832"/>
    <mergeCell ref="H3832:M3832"/>
    <mergeCell ref="C3833:F3833"/>
    <mergeCell ref="H3833:M3833"/>
    <mergeCell ref="C3834:F3834"/>
    <mergeCell ref="H3834:M3834"/>
    <mergeCell ref="C3829:F3829"/>
    <mergeCell ref="H3829:M3829"/>
    <mergeCell ref="C3830:F3830"/>
    <mergeCell ref="H3830:M3830"/>
    <mergeCell ref="C3831:F3831"/>
    <mergeCell ref="H3831:M3831"/>
    <mergeCell ref="C3826:I3827"/>
    <mergeCell ref="J3826:K3826"/>
    <mergeCell ref="L3826:M3826"/>
    <mergeCell ref="J3827:K3828"/>
    <mergeCell ref="L3827:M3828"/>
    <mergeCell ref="C3828:H3828"/>
    <mergeCell ref="D3821:E3821"/>
    <mergeCell ref="F3821:H3821"/>
    <mergeCell ref="I3821:M3821"/>
    <mergeCell ref="A3822:M3822"/>
    <mergeCell ref="B3823:M3823"/>
    <mergeCell ref="N3823:N3861"/>
    <mergeCell ref="B3824:B3825"/>
    <mergeCell ref="C3824:C3825"/>
    <mergeCell ref="D3824:M3824"/>
    <mergeCell ref="D3825:M3825"/>
    <mergeCell ref="D3817:E3817"/>
    <mergeCell ref="F3817:H3817"/>
    <mergeCell ref="I3817:M3820"/>
    <mergeCell ref="D3818:E3818"/>
    <mergeCell ref="F3818:H3818"/>
    <mergeCell ref="D3819:E3819"/>
    <mergeCell ref="F3819:H3819"/>
    <mergeCell ref="D3820:E3820"/>
    <mergeCell ref="F3820:H3820"/>
    <mergeCell ref="C3815:H3815"/>
    <mergeCell ref="I3815:J3815"/>
    <mergeCell ref="K3815:M3815"/>
    <mergeCell ref="D3816:E3816"/>
    <mergeCell ref="F3816:H3816"/>
    <mergeCell ref="I3816:J3816"/>
    <mergeCell ref="K3816:M3816"/>
    <mergeCell ref="C3812:E3812"/>
    <mergeCell ref="F3812:G3812"/>
    <mergeCell ref="I3812:M3813"/>
    <mergeCell ref="C3813:E3813"/>
    <mergeCell ref="F3813:G3813"/>
    <mergeCell ref="C3814:E3814"/>
    <mergeCell ref="F3814:G3814"/>
    <mergeCell ref="I3814:J3814"/>
    <mergeCell ref="K3814:M3814"/>
    <mergeCell ref="C3810:E3810"/>
    <mergeCell ref="F3810:G3810"/>
    <mergeCell ref="I3810:J3810"/>
    <mergeCell ref="K3810:M3810"/>
    <mergeCell ref="C3811:E3811"/>
    <mergeCell ref="F3811:G3811"/>
    <mergeCell ref="I3811:J3811"/>
    <mergeCell ref="K3811:M3811"/>
    <mergeCell ref="C3808:H3808"/>
    <mergeCell ref="I3808:J3808"/>
    <mergeCell ref="L3808:M3808"/>
    <mergeCell ref="C3809:H3809"/>
    <mergeCell ref="I3809:J3809"/>
    <mergeCell ref="L3809:M3809"/>
    <mergeCell ref="C3805:M3805"/>
    <mergeCell ref="C3806:E3807"/>
    <mergeCell ref="F3806:G3806"/>
    <mergeCell ref="H3806:I3806"/>
    <mergeCell ref="F3807:G3807"/>
    <mergeCell ref="H3807:I3807"/>
    <mergeCell ref="C3802:D3802"/>
    <mergeCell ref="K3802:L3802"/>
    <mergeCell ref="C3803:D3803"/>
    <mergeCell ref="K3803:L3803"/>
    <mergeCell ref="C3804:D3804"/>
    <mergeCell ref="K3804:L3804"/>
    <mergeCell ref="C3799:D3799"/>
    <mergeCell ref="K3799:L3799"/>
    <mergeCell ref="C3800:D3800"/>
    <mergeCell ref="K3800:L3800"/>
    <mergeCell ref="C3801:D3801"/>
    <mergeCell ref="K3801:L3801"/>
    <mergeCell ref="C3796:D3796"/>
    <mergeCell ref="K3796:L3796"/>
    <mergeCell ref="C3797:D3797"/>
    <mergeCell ref="K3797:L3797"/>
    <mergeCell ref="C3798:D3798"/>
    <mergeCell ref="K3798:L3798"/>
    <mergeCell ref="C3793:F3793"/>
    <mergeCell ref="H3793:M3793"/>
    <mergeCell ref="C3794:F3794"/>
    <mergeCell ref="H3794:M3794"/>
    <mergeCell ref="C3795:F3795"/>
    <mergeCell ref="H3795:M3795"/>
    <mergeCell ref="C3790:F3790"/>
    <mergeCell ref="H3790:M3790"/>
    <mergeCell ref="C3791:F3791"/>
    <mergeCell ref="H3791:M3791"/>
    <mergeCell ref="C3792:F3792"/>
    <mergeCell ref="H3792:M3792"/>
    <mergeCell ref="C3787:I3788"/>
    <mergeCell ref="J3787:K3787"/>
    <mergeCell ref="L3787:M3787"/>
    <mergeCell ref="J3788:K3789"/>
    <mergeCell ref="L3788:M3789"/>
    <mergeCell ref="C3789:H3789"/>
    <mergeCell ref="D3782:E3782"/>
    <mergeCell ref="F3782:H3782"/>
    <mergeCell ref="I3782:M3782"/>
    <mergeCell ref="A3783:M3783"/>
    <mergeCell ref="B3784:M3784"/>
    <mergeCell ref="N3784:N3822"/>
    <mergeCell ref="B3785:B3786"/>
    <mergeCell ref="C3785:C3786"/>
    <mergeCell ref="D3785:M3785"/>
    <mergeCell ref="D3786:M3786"/>
    <mergeCell ref="D3778:E3778"/>
    <mergeCell ref="F3778:H3778"/>
    <mergeCell ref="I3778:M3781"/>
    <mergeCell ref="D3779:E3779"/>
    <mergeCell ref="F3779:H3779"/>
    <mergeCell ref="D3780:E3780"/>
    <mergeCell ref="F3780:H3780"/>
    <mergeCell ref="D3781:E3781"/>
    <mergeCell ref="F3781:H3781"/>
    <mergeCell ref="C3776:H3776"/>
    <mergeCell ref="I3776:J3776"/>
    <mergeCell ref="K3776:M3776"/>
    <mergeCell ref="D3777:E3777"/>
    <mergeCell ref="F3777:H3777"/>
    <mergeCell ref="I3777:J3777"/>
    <mergeCell ref="K3777:M3777"/>
    <mergeCell ref="C3773:E3773"/>
    <mergeCell ref="F3773:G3773"/>
    <mergeCell ref="I3773:M3774"/>
    <mergeCell ref="C3774:E3774"/>
    <mergeCell ref="F3774:G3774"/>
    <mergeCell ref="C3775:E3775"/>
    <mergeCell ref="F3775:G3775"/>
    <mergeCell ref="I3775:J3775"/>
    <mergeCell ref="K3775:M3775"/>
    <mergeCell ref="C3771:E3771"/>
    <mergeCell ref="F3771:G3771"/>
    <mergeCell ref="I3771:J3771"/>
    <mergeCell ref="K3771:M3771"/>
    <mergeCell ref="C3772:E3772"/>
    <mergeCell ref="F3772:G3772"/>
    <mergeCell ref="I3772:J3772"/>
    <mergeCell ref="K3772:M3772"/>
    <mergeCell ref="C3769:H3769"/>
    <mergeCell ref="I3769:J3769"/>
    <mergeCell ref="L3769:M3769"/>
    <mergeCell ref="C3770:H3770"/>
    <mergeCell ref="I3770:J3770"/>
    <mergeCell ref="L3770:M3770"/>
    <mergeCell ref="C3766:M3766"/>
    <mergeCell ref="C3767:E3768"/>
    <mergeCell ref="F3767:G3767"/>
    <mergeCell ref="H3767:I3767"/>
    <mergeCell ref="F3768:G3768"/>
    <mergeCell ref="H3768:I3768"/>
    <mergeCell ref="C3763:D3763"/>
    <mergeCell ref="K3763:L3763"/>
    <mergeCell ref="C3764:D3764"/>
    <mergeCell ref="K3764:L3764"/>
    <mergeCell ref="C3765:D3765"/>
    <mergeCell ref="K3765:L3765"/>
    <mergeCell ref="C3760:D3760"/>
    <mergeCell ref="K3760:L3760"/>
    <mergeCell ref="C3761:D3761"/>
    <mergeCell ref="K3761:L3761"/>
    <mergeCell ref="C3762:D3762"/>
    <mergeCell ref="K3762:L3762"/>
    <mergeCell ref="C3757:D3757"/>
    <mergeCell ref="K3757:L3757"/>
    <mergeCell ref="C3758:D3758"/>
    <mergeCell ref="K3758:L3758"/>
    <mergeCell ref="C3759:D3759"/>
    <mergeCell ref="K3759:L3759"/>
    <mergeCell ref="C3754:F3754"/>
    <mergeCell ref="H3754:M3754"/>
    <mergeCell ref="C3755:F3755"/>
    <mergeCell ref="H3755:M3755"/>
    <mergeCell ref="C3756:F3756"/>
    <mergeCell ref="H3756:M3756"/>
    <mergeCell ref="C3751:F3751"/>
    <mergeCell ref="H3751:M3751"/>
    <mergeCell ref="C3752:F3752"/>
    <mergeCell ref="H3752:M3752"/>
    <mergeCell ref="C3753:F3753"/>
    <mergeCell ref="H3753:M3753"/>
    <mergeCell ref="C3748:I3749"/>
    <mergeCell ref="J3748:K3748"/>
    <mergeCell ref="L3748:M3748"/>
    <mergeCell ref="J3749:K3750"/>
    <mergeCell ref="L3749:M3750"/>
    <mergeCell ref="C3750:H3750"/>
    <mergeCell ref="D3743:E3743"/>
    <mergeCell ref="F3743:H3743"/>
    <mergeCell ref="I3743:M3743"/>
    <mergeCell ref="A3744:M3744"/>
    <mergeCell ref="B3745:M3745"/>
    <mergeCell ref="N3745:N3783"/>
    <mergeCell ref="B3746:B3747"/>
    <mergeCell ref="C3746:C3747"/>
    <mergeCell ref="D3746:M3746"/>
    <mergeCell ref="D3747:M3747"/>
    <mergeCell ref="D3739:E3739"/>
    <mergeCell ref="F3739:H3739"/>
    <mergeCell ref="I3739:M3742"/>
    <mergeCell ref="D3740:E3740"/>
    <mergeCell ref="F3740:H3740"/>
    <mergeCell ref="D3741:E3741"/>
    <mergeCell ref="F3741:H3741"/>
    <mergeCell ref="D3742:E3742"/>
    <mergeCell ref="F3742:H3742"/>
    <mergeCell ref="C3737:H3737"/>
    <mergeCell ref="I3737:J3737"/>
    <mergeCell ref="K3737:M3737"/>
    <mergeCell ref="D3738:E3738"/>
    <mergeCell ref="F3738:H3738"/>
    <mergeCell ref="I3738:J3738"/>
    <mergeCell ref="K3738:M3738"/>
    <mergeCell ref="C3734:E3734"/>
    <mergeCell ref="F3734:G3734"/>
    <mergeCell ref="I3734:M3735"/>
    <mergeCell ref="C3735:E3735"/>
    <mergeCell ref="F3735:G3735"/>
    <mergeCell ref="C3736:E3736"/>
    <mergeCell ref="F3736:G3736"/>
    <mergeCell ref="I3736:J3736"/>
    <mergeCell ref="K3736:M3736"/>
    <mergeCell ref="C3732:E3732"/>
    <mergeCell ref="F3732:G3732"/>
    <mergeCell ref="I3732:J3732"/>
    <mergeCell ref="K3732:M3732"/>
    <mergeCell ref="C3733:E3733"/>
    <mergeCell ref="F3733:G3733"/>
    <mergeCell ref="I3733:J3733"/>
    <mergeCell ref="K3733:M3733"/>
    <mergeCell ref="C3730:H3730"/>
    <mergeCell ref="I3730:J3730"/>
    <mergeCell ref="L3730:M3730"/>
    <mergeCell ref="C3731:H3731"/>
    <mergeCell ref="I3731:J3731"/>
    <mergeCell ref="L3731:M3731"/>
    <mergeCell ref="C3727:M3727"/>
    <mergeCell ref="C3728:E3729"/>
    <mergeCell ref="F3728:G3728"/>
    <mergeCell ref="H3728:I3728"/>
    <mergeCell ref="F3729:G3729"/>
    <mergeCell ref="H3729:I3729"/>
    <mergeCell ref="C3724:D3724"/>
    <mergeCell ref="K3724:L3724"/>
    <mergeCell ref="C3725:D3725"/>
    <mergeCell ref="K3725:L3725"/>
    <mergeCell ref="C3726:D3726"/>
    <mergeCell ref="K3726:L3726"/>
    <mergeCell ref="C3721:D3721"/>
    <mergeCell ref="K3721:L3721"/>
    <mergeCell ref="C3722:D3722"/>
    <mergeCell ref="K3722:L3722"/>
    <mergeCell ref="C3723:D3723"/>
    <mergeCell ref="K3723:L3723"/>
    <mergeCell ref="C3718:D3718"/>
    <mergeCell ref="K3718:L3718"/>
    <mergeCell ref="C3719:D3719"/>
    <mergeCell ref="K3719:L3719"/>
    <mergeCell ref="C3720:D3720"/>
    <mergeCell ref="K3720:L3720"/>
    <mergeCell ref="C3715:F3715"/>
    <mergeCell ref="H3715:M3715"/>
    <mergeCell ref="C3716:F3716"/>
    <mergeCell ref="H3716:M3716"/>
    <mergeCell ref="C3717:F3717"/>
    <mergeCell ref="H3717:M3717"/>
    <mergeCell ref="C3712:F3712"/>
    <mergeCell ref="H3712:M3712"/>
    <mergeCell ref="C3713:F3713"/>
    <mergeCell ref="H3713:M3713"/>
    <mergeCell ref="C3714:F3714"/>
    <mergeCell ref="H3714:M3714"/>
    <mergeCell ref="C3709:I3710"/>
    <mergeCell ref="J3709:K3709"/>
    <mergeCell ref="L3709:M3709"/>
    <mergeCell ref="J3710:K3711"/>
    <mergeCell ref="L3710:M3711"/>
    <mergeCell ref="C3711:H3711"/>
    <mergeCell ref="D3704:E3704"/>
    <mergeCell ref="F3704:H3704"/>
    <mergeCell ref="I3704:M3704"/>
    <mergeCell ref="A3705:M3705"/>
    <mergeCell ref="B3706:M3706"/>
    <mergeCell ref="N3706:N3744"/>
    <mergeCell ref="B3707:B3708"/>
    <mergeCell ref="C3707:C3708"/>
    <mergeCell ref="D3707:M3707"/>
    <mergeCell ref="D3708:M3708"/>
    <mergeCell ref="D3700:E3700"/>
    <mergeCell ref="F3700:H3700"/>
    <mergeCell ref="I3700:M3703"/>
    <mergeCell ref="D3701:E3701"/>
    <mergeCell ref="F3701:H3701"/>
    <mergeCell ref="D3702:E3702"/>
    <mergeCell ref="F3702:H3702"/>
    <mergeCell ref="D3703:E3703"/>
    <mergeCell ref="F3703:H3703"/>
    <mergeCell ref="C3698:H3698"/>
    <mergeCell ref="I3698:J3698"/>
    <mergeCell ref="K3698:M3698"/>
    <mergeCell ref="D3699:E3699"/>
    <mergeCell ref="F3699:H3699"/>
    <mergeCell ref="I3699:J3699"/>
    <mergeCell ref="K3699:M3699"/>
    <mergeCell ref="C3695:E3695"/>
    <mergeCell ref="F3695:G3695"/>
    <mergeCell ref="I3695:M3696"/>
    <mergeCell ref="C3696:E3696"/>
    <mergeCell ref="F3696:G3696"/>
    <mergeCell ref="C3697:E3697"/>
    <mergeCell ref="F3697:G3697"/>
    <mergeCell ref="I3697:J3697"/>
    <mergeCell ref="K3697:M3697"/>
    <mergeCell ref="C3693:E3693"/>
    <mergeCell ref="F3693:G3693"/>
    <mergeCell ref="I3693:J3693"/>
    <mergeCell ref="K3693:M3693"/>
    <mergeCell ref="C3694:E3694"/>
    <mergeCell ref="F3694:G3694"/>
    <mergeCell ref="I3694:J3694"/>
    <mergeCell ref="K3694:M3694"/>
    <mergeCell ref="C3691:H3691"/>
    <mergeCell ref="I3691:J3691"/>
    <mergeCell ref="L3691:M3691"/>
    <mergeCell ref="C3692:H3692"/>
    <mergeCell ref="I3692:J3692"/>
    <mergeCell ref="L3692:M3692"/>
    <mergeCell ref="C3688:M3688"/>
    <mergeCell ref="C3689:E3690"/>
    <mergeCell ref="F3689:G3689"/>
    <mergeCell ref="H3689:I3689"/>
    <mergeCell ref="F3690:G3690"/>
    <mergeCell ref="H3690:I3690"/>
    <mergeCell ref="C3685:D3685"/>
    <mergeCell ref="K3685:L3685"/>
    <mergeCell ref="C3686:D3686"/>
    <mergeCell ref="K3686:L3686"/>
    <mergeCell ref="C3687:D3687"/>
    <mergeCell ref="K3687:L3687"/>
    <mergeCell ref="C3682:D3682"/>
    <mergeCell ref="K3682:L3682"/>
    <mergeCell ref="C3683:D3683"/>
    <mergeCell ref="K3683:L3683"/>
    <mergeCell ref="C3684:D3684"/>
    <mergeCell ref="K3684:L3684"/>
    <mergeCell ref="C3679:D3679"/>
    <mergeCell ref="K3679:L3679"/>
    <mergeCell ref="C3680:D3680"/>
    <mergeCell ref="K3680:L3680"/>
    <mergeCell ref="C3681:D3681"/>
    <mergeCell ref="K3681:L3681"/>
    <mergeCell ref="C3676:F3676"/>
    <mergeCell ref="H3676:M3676"/>
    <mergeCell ref="C3677:F3677"/>
    <mergeCell ref="H3677:M3677"/>
    <mergeCell ref="C3678:F3678"/>
    <mergeCell ref="H3678:M3678"/>
    <mergeCell ref="C3673:F3673"/>
    <mergeCell ref="H3673:M3673"/>
    <mergeCell ref="C3674:F3674"/>
    <mergeCell ref="H3674:M3674"/>
    <mergeCell ref="C3675:F3675"/>
    <mergeCell ref="H3675:M3675"/>
    <mergeCell ref="C3670:I3671"/>
    <mergeCell ref="J3670:K3670"/>
    <mergeCell ref="L3670:M3670"/>
    <mergeCell ref="J3671:K3672"/>
    <mergeCell ref="L3671:M3672"/>
    <mergeCell ref="C3672:H3672"/>
    <mergeCell ref="D3665:E3665"/>
    <mergeCell ref="F3665:H3665"/>
    <mergeCell ref="I3665:M3665"/>
    <mergeCell ref="A3666:M3666"/>
    <mergeCell ref="B3667:M3667"/>
    <mergeCell ref="N3667:N3705"/>
    <mergeCell ref="B3668:B3669"/>
    <mergeCell ref="C3668:C3669"/>
    <mergeCell ref="D3668:M3668"/>
    <mergeCell ref="D3669:M3669"/>
    <mergeCell ref="D3661:E3661"/>
    <mergeCell ref="F3661:H3661"/>
    <mergeCell ref="I3661:M3664"/>
    <mergeCell ref="D3662:E3662"/>
    <mergeCell ref="F3662:H3662"/>
    <mergeCell ref="D3663:E3663"/>
    <mergeCell ref="F3663:H3663"/>
    <mergeCell ref="D3664:E3664"/>
    <mergeCell ref="F3664:H3664"/>
    <mergeCell ref="C3659:H3659"/>
    <mergeCell ref="I3659:J3659"/>
    <mergeCell ref="K3659:M3659"/>
    <mergeCell ref="D3660:E3660"/>
    <mergeCell ref="F3660:H3660"/>
    <mergeCell ref="I3660:J3660"/>
    <mergeCell ref="K3660:M3660"/>
    <mergeCell ref="C3656:E3656"/>
    <mergeCell ref="F3656:G3656"/>
    <mergeCell ref="I3656:M3657"/>
    <mergeCell ref="C3657:E3657"/>
    <mergeCell ref="F3657:G3657"/>
    <mergeCell ref="C3658:E3658"/>
    <mergeCell ref="F3658:G3658"/>
    <mergeCell ref="I3658:J3658"/>
    <mergeCell ref="K3658:M3658"/>
    <mergeCell ref="C3654:E3654"/>
    <mergeCell ref="F3654:G3654"/>
    <mergeCell ref="I3654:J3654"/>
    <mergeCell ref="K3654:M3654"/>
    <mergeCell ref="C3655:E3655"/>
    <mergeCell ref="F3655:G3655"/>
    <mergeCell ref="I3655:J3655"/>
    <mergeCell ref="K3655:M3655"/>
    <mergeCell ref="C3652:H3652"/>
    <mergeCell ref="I3652:J3652"/>
    <mergeCell ref="L3652:M3652"/>
    <mergeCell ref="C3653:H3653"/>
    <mergeCell ref="I3653:J3653"/>
    <mergeCell ref="L3653:M3653"/>
    <mergeCell ref="C3649:M3649"/>
    <mergeCell ref="C3650:E3651"/>
    <mergeCell ref="F3650:G3650"/>
    <mergeCell ref="H3650:I3650"/>
    <mergeCell ref="F3651:G3651"/>
    <mergeCell ref="H3651:I3651"/>
    <mergeCell ref="C3646:D3646"/>
    <mergeCell ref="K3646:L3646"/>
    <mergeCell ref="C3647:D3647"/>
    <mergeCell ref="K3647:L3647"/>
    <mergeCell ref="C3648:D3648"/>
    <mergeCell ref="K3648:L3648"/>
    <mergeCell ref="C3643:D3643"/>
    <mergeCell ref="K3643:L3643"/>
    <mergeCell ref="C3644:D3644"/>
    <mergeCell ref="K3644:L3644"/>
    <mergeCell ref="C3645:D3645"/>
    <mergeCell ref="K3645:L3645"/>
    <mergeCell ref="C3640:D3640"/>
    <mergeCell ref="K3640:L3640"/>
    <mergeCell ref="C3641:D3641"/>
    <mergeCell ref="K3641:L3641"/>
    <mergeCell ref="C3642:D3642"/>
    <mergeCell ref="K3642:L3642"/>
    <mergeCell ref="C3637:F3637"/>
    <mergeCell ref="H3637:M3637"/>
    <mergeCell ref="C3638:F3638"/>
    <mergeCell ref="H3638:M3638"/>
    <mergeCell ref="C3639:F3639"/>
    <mergeCell ref="H3639:M3639"/>
    <mergeCell ref="C3634:F3634"/>
    <mergeCell ref="H3634:M3634"/>
    <mergeCell ref="C3635:F3635"/>
    <mergeCell ref="H3635:M3635"/>
    <mergeCell ref="C3636:F3636"/>
    <mergeCell ref="H3636:M3636"/>
    <mergeCell ref="C3631:I3632"/>
    <mergeCell ref="J3631:K3631"/>
    <mergeCell ref="L3631:M3631"/>
    <mergeCell ref="J3632:K3633"/>
    <mergeCell ref="L3632:M3633"/>
    <mergeCell ref="C3633:H3633"/>
    <mergeCell ref="D3626:E3626"/>
    <mergeCell ref="F3626:H3626"/>
    <mergeCell ref="I3626:M3626"/>
    <mergeCell ref="A3627:M3627"/>
    <mergeCell ref="B3628:M3628"/>
    <mergeCell ref="N3628:N3666"/>
    <mergeCell ref="B3629:B3630"/>
    <mergeCell ref="C3629:C3630"/>
    <mergeCell ref="D3629:M3629"/>
    <mergeCell ref="D3630:M3630"/>
    <mergeCell ref="D3622:E3622"/>
    <mergeCell ref="F3622:H3622"/>
    <mergeCell ref="I3622:M3625"/>
    <mergeCell ref="D3623:E3623"/>
    <mergeCell ref="F3623:H3623"/>
    <mergeCell ref="D3624:E3624"/>
    <mergeCell ref="F3624:H3624"/>
    <mergeCell ref="D3625:E3625"/>
    <mergeCell ref="F3625:H3625"/>
    <mergeCell ref="C3620:H3620"/>
    <mergeCell ref="I3620:J3620"/>
    <mergeCell ref="K3620:M3620"/>
    <mergeCell ref="D3621:E3621"/>
    <mergeCell ref="F3621:H3621"/>
    <mergeCell ref="I3621:J3621"/>
    <mergeCell ref="K3621:M3621"/>
    <mergeCell ref="C3617:E3617"/>
    <mergeCell ref="F3617:G3617"/>
    <mergeCell ref="I3617:M3618"/>
    <mergeCell ref="C3618:E3618"/>
    <mergeCell ref="F3618:G3618"/>
    <mergeCell ref="C3619:E3619"/>
    <mergeCell ref="F3619:G3619"/>
    <mergeCell ref="I3619:J3619"/>
    <mergeCell ref="K3619:M3619"/>
    <mergeCell ref="C3615:E3615"/>
    <mergeCell ref="F3615:G3615"/>
    <mergeCell ref="I3615:J3615"/>
    <mergeCell ref="K3615:M3615"/>
    <mergeCell ref="C3616:E3616"/>
    <mergeCell ref="F3616:G3616"/>
    <mergeCell ref="I3616:J3616"/>
    <mergeCell ref="K3616:M3616"/>
    <mergeCell ref="C3613:H3613"/>
    <mergeCell ref="I3613:J3613"/>
    <mergeCell ref="L3613:M3613"/>
    <mergeCell ref="C3614:H3614"/>
    <mergeCell ref="I3614:J3614"/>
    <mergeCell ref="L3614:M3614"/>
    <mergeCell ref="C3610:M3610"/>
    <mergeCell ref="C3611:E3612"/>
    <mergeCell ref="F3611:G3611"/>
    <mergeCell ref="H3611:I3611"/>
    <mergeCell ref="F3612:G3612"/>
    <mergeCell ref="H3612:I3612"/>
    <mergeCell ref="C3607:D3607"/>
    <mergeCell ref="K3607:L3607"/>
    <mergeCell ref="C3608:D3608"/>
    <mergeCell ref="K3608:L3608"/>
    <mergeCell ref="C3609:D3609"/>
    <mergeCell ref="K3609:L3609"/>
    <mergeCell ref="C3604:D3604"/>
    <mergeCell ref="K3604:L3604"/>
    <mergeCell ref="C3605:D3605"/>
    <mergeCell ref="K3605:L3605"/>
    <mergeCell ref="C3606:D3606"/>
    <mergeCell ref="K3606:L3606"/>
    <mergeCell ref="C3601:D3601"/>
    <mergeCell ref="K3601:L3601"/>
    <mergeCell ref="C3602:D3602"/>
    <mergeCell ref="K3602:L3602"/>
    <mergeCell ref="C3603:D3603"/>
    <mergeCell ref="K3603:L3603"/>
    <mergeCell ref="C3598:F3598"/>
    <mergeCell ref="H3598:M3598"/>
    <mergeCell ref="C3599:F3599"/>
    <mergeCell ref="H3599:M3599"/>
    <mergeCell ref="C3600:F3600"/>
    <mergeCell ref="H3600:M3600"/>
    <mergeCell ref="C3595:F3595"/>
    <mergeCell ref="H3595:M3595"/>
    <mergeCell ref="C3596:F3596"/>
    <mergeCell ref="H3596:M3596"/>
    <mergeCell ref="C3597:F3597"/>
    <mergeCell ref="H3597:M3597"/>
    <mergeCell ref="C3592:I3593"/>
    <mergeCell ref="J3592:K3592"/>
    <mergeCell ref="L3592:M3592"/>
    <mergeCell ref="J3593:K3594"/>
    <mergeCell ref="L3593:M3594"/>
    <mergeCell ref="C3594:H3594"/>
    <mergeCell ref="D3587:E3587"/>
    <mergeCell ref="F3587:H3587"/>
    <mergeCell ref="I3587:M3587"/>
    <mergeCell ref="A3588:M3588"/>
    <mergeCell ref="B3589:M3589"/>
    <mergeCell ref="N3589:N3627"/>
    <mergeCell ref="B3590:B3591"/>
    <mergeCell ref="C3590:C3591"/>
    <mergeCell ref="D3590:M3590"/>
    <mergeCell ref="D3591:M3591"/>
    <mergeCell ref="D3583:E3583"/>
    <mergeCell ref="F3583:H3583"/>
    <mergeCell ref="I3583:M3586"/>
    <mergeCell ref="D3584:E3584"/>
    <mergeCell ref="F3584:H3584"/>
    <mergeCell ref="D3585:E3585"/>
    <mergeCell ref="F3585:H3585"/>
    <mergeCell ref="D3586:E3586"/>
    <mergeCell ref="F3586:H3586"/>
    <mergeCell ref="C3581:H3581"/>
    <mergeCell ref="I3581:J3581"/>
    <mergeCell ref="K3581:M3581"/>
    <mergeCell ref="D3582:E3582"/>
    <mergeCell ref="F3582:H3582"/>
    <mergeCell ref="I3582:J3582"/>
    <mergeCell ref="K3582:M3582"/>
    <mergeCell ref="C3578:E3578"/>
    <mergeCell ref="F3578:G3578"/>
    <mergeCell ref="I3578:M3579"/>
    <mergeCell ref="C3579:E3579"/>
    <mergeCell ref="F3579:G3579"/>
    <mergeCell ref="C3580:E3580"/>
    <mergeCell ref="F3580:G3580"/>
    <mergeCell ref="I3580:J3580"/>
    <mergeCell ref="K3580:M3580"/>
    <mergeCell ref="C3576:E3576"/>
    <mergeCell ref="F3576:G3576"/>
    <mergeCell ref="I3576:J3576"/>
    <mergeCell ref="K3576:M3576"/>
    <mergeCell ref="C3577:E3577"/>
    <mergeCell ref="F3577:G3577"/>
    <mergeCell ref="I3577:J3577"/>
    <mergeCell ref="K3577:M3577"/>
    <mergeCell ref="C3574:H3574"/>
    <mergeCell ref="I3574:J3574"/>
    <mergeCell ref="L3574:M3574"/>
    <mergeCell ref="C3575:H3575"/>
    <mergeCell ref="I3575:J3575"/>
    <mergeCell ref="L3575:M3575"/>
    <mergeCell ref="C3571:M3571"/>
    <mergeCell ref="C3572:E3573"/>
    <mergeCell ref="F3572:G3572"/>
    <mergeCell ref="H3572:I3572"/>
    <mergeCell ref="F3573:G3573"/>
    <mergeCell ref="H3573:I3573"/>
    <mergeCell ref="C3568:D3568"/>
    <mergeCell ref="K3568:L3568"/>
    <mergeCell ref="C3569:D3569"/>
    <mergeCell ref="K3569:L3569"/>
    <mergeCell ref="C3570:D3570"/>
    <mergeCell ref="K3570:L3570"/>
    <mergeCell ref="C3565:D3565"/>
    <mergeCell ref="K3565:L3565"/>
    <mergeCell ref="C3566:D3566"/>
    <mergeCell ref="K3566:L3566"/>
    <mergeCell ref="C3567:D3567"/>
    <mergeCell ref="K3567:L3567"/>
    <mergeCell ref="C3562:D3562"/>
    <mergeCell ref="K3562:L3562"/>
    <mergeCell ref="C3563:D3563"/>
    <mergeCell ref="K3563:L3563"/>
    <mergeCell ref="C3564:D3564"/>
    <mergeCell ref="K3564:L3564"/>
    <mergeCell ref="C3559:F3559"/>
    <mergeCell ref="H3559:M3559"/>
    <mergeCell ref="C3560:F3560"/>
    <mergeCell ref="H3560:M3560"/>
    <mergeCell ref="C3561:F3561"/>
    <mergeCell ref="H3561:M3561"/>
    <mergeCell ref="C3556:F3556"/>
    <mergeCell ref="H3556:M3556"/>
    <mergeCell ref="C3557:F3557"/>
    <mergeCell ref="H3557:M3557"/>
    <mergeCell ref="C3558:F3558"/>
    <mergeCell ref="H3558:M3558"/>
    <mergeCell ref="C3553:I3554"/>
    <mergeCell ref="J3553:K3553"/>
    <mergeCell ref="L3553:M3553"/>
    <mergeCell ref="J3554:K3555"/>
    <mergeCell ref="L3554:M3555"/>
    <mergeCell ref="C3555:H3555"/>
    <mergeCell ref="D3548:E3548"/>
    <mergeCell ref="F3548:H3548"/>
    <mergeCell ref="I3548:M3548"/>
    <mergeCell ref="A3549:M3549"/>
    <mergeCell ref="B3550:M3550"/>
    <mergeCell ref="N3550:N3588"/>
    <mergeCell ref="B3551:B3552"/>
    <mergeCell ref="C3551:C3552"/>
    <mergeCell ref="D3551:M3551"/>
    <mergeCell ref="D3552:M3552"/>
    <mergeCell ref="D3544:E3544"/>
    <mergeCell ref="F3544:H3544"/>
    <mergeCell ref="I3544:M3547"/>
    <mergeCell ref="D3545:E3545"/>
    <mergeCell ref="F3545:H3545"/>
    <mergeCell ref="D3546:E3546"/>
    <mergeCell ref="F3546:H3546"/>
    <mergeCell ref="D3547:E3547"/>
    <mergeCell ref="F3547:H3547"/>
    <mergeCell ref="C3542:H3542"/>
    <mergeCell ref="I3542:J3542"/>
    <mergeCell ref="K3542:M3542"/>
    <mergeCell ref="D3543:E3543"/>
    <mergeCell ref="F3543:H3543"/>
    <mergeCell ref="I3543:J3543"/>
    <mergeCell ref="K3543:M3543"/>
    <mergeCell ref="C3539:E3539"/>
    <mergeCell ref="F3539:G3539"/>
    <mergeCell ref="I3539:M3540"/>
    <mergeCell ref="C3540:E3540"/>
    <mergeCell ref="F3540:G3540"/>
    <mergeCell ref="C3541:E3541"/>
    <mergeCell ref="F3541:G3541"/>
    <mergeCell ref="I3541:J3541"/>
    <mergeCell ref="K3541:M3541"/>
    <mergeCell ref="C3537:E3537"/>
    <mergeCell ref="F3537:G3537"/>
    <mergeCell ref="I3537:J3537"/>
    <mergeCell ref="K3537:M3537"/>
    <mergeCell ref="C3538:E3538"/>
    <mergeCell ref="F3538:G3538"/>
    <mergeCell ref="I3538:J3538"/>
    <mergeCell ref="K3538:M3538"/>
    <mergeCell ref="C3535:H3535"/>
    <mergeCell ref="I3535:J3535"/>
    <mergeCell ref="L3535:M3535"/>
    <mergeCell ref="C3536:H3536"/>
    <mergeCell ref="I3536:J3536"/>
    <mergeCell ref="L3536:M3536"/>
    <mergeCell ref="C3532:M3532"/>
    <mergeCell ref="C3533:E3534"/>
    <mergeCell ref="F3533:G3533"/>
    <mergeCell ref="H3533:I3533"/>
    <mergeCell ref="F3534:G3534"/>
    <mergeCell ref="H3534:I3534"/>
    <mergeCell ref="C3529:D3529"/>
    <mergeCell ref="K3529:L3529"/>
    <mergeCell ref="C3530:D3530"/>
    <mergeCell ref="K3530:L3530"/>
    <mergeCell ref="C3531:D3531"/>
    <mergeCell ref="K3531:L3531"/>
    <mergeCell ref="C3526:D3526"/>
    <mergeCell ref="K3526:L3526"/>
    <mergeCell ref="C3527:D3527"/>
    <mergeCell ref="K3527:L3527"/>
    <mergeCell ref="C3528:D3528"/>
    <mergeCell ref="K3528:L3528"/>
    <mergeCell ref="C3523:D3523"/>
    <mergeCell ref="K3523:L3523"/>
    <mergeCell ref="C3524:D3524"/>
    <mergeCell ref="K3524:L3524"/>
    <mergeCell ref="C3525:D3525"/>
    <mergeCell ref="K3525:L3525"/>
    <mergeCell ref="C3520:F3520"/>
    <mergeCell ref="H3520:M3520"/>
    <mergeCell ref="C3521:F3521"/>
    <mergeCell ref="H3521:M3521"/>
    <mergeCell ref="C3522:F3522"/>
    <mergeCell ref="H3522:M3522"/>
    <mergeCell ref="C3517:F3517"/>
    <mergeCell ref="H3517:M3517"/>
    <mergeCell ref="C3518:F3518"/>
    <mergeCell ref="H3518:M3518"/>
    <mergeCell ref="C3519:F3519"/>
    <mergeCell ref="H3519:M3519"/>
    <mergeCell ref="C3514:I3515"/>
    <mergeCell ref="J3514:K3514"/>
    <mergeCell ref="L3514:M3514"/>
    <mergeCell ref="J3515:K3516"/>
    <mergeCell ref="L3515:M3516"/>
    <mergeCell ref="C3516:H3516"/>
    <mergeCell ref="D3509:E3509"/>
    <mergeCell ref="F3509:H3509"/>
    <mergeCell ref="I3509:M3509"/>
    <mergeCell ref="A3510:M3510"/>
    <mergeCell ref="B3511:M3511"/>
    <mergeCell ref="N3511:N3549"/>
    <mergeCell ref="B3512:B3513"/>
    <mergeCell ref="C3512:C3513"/>
    <mergeCell ref="D3512:M3512"/>
    <mergeCell ref="D3513:M3513"/>
    <mergeCell ref="D3505:E3505"/>
    <mergeCell ref="F3505:H3505"/>
    <mergeCell ref="I3505:M3508"/>
    <mergeCell ref="D3506:E3506"/>
    <mergeCell ref="F3506:H3506"/>
    <mergeCell ref="D3507:E3507"/>
    <mergeCell ref="F3507:H3507"/>
    <mergeCell ref="D3508:E3508"/>
    <mergeCell ref="F3508:H3508"/>
    <mergeCell ref="C3503:H3503"/>
    <mergeCell ref="I3503:J3503"/>
    <mergeCell ref="K3503:M3503"/>
    <mergeCell ref="D3504:E3504"/>
    <mergeCell ref="F3504:H3504"/>
    <mergeCell ref="I3504:J3504"/>
    <mergeCell ref="K3504:M3504"/>
    <mergeCell ref="C3500:E3500"/>
    <mergeCell ref="F3500:G3500"/>
    <mergeCell ref="I3500:M3501"/>
    <mergeCell ref="C3501:E3501"/>
    <mergeCell ref="F3501:G3501"/>
    <mergeCell ref="C3502:E3502"/>
    <mergeCell ref="F3502:G3502"/>
    <mergeCell ref="I3502:J3502"/>
    <mergeCell ref="K3502:M3502"/>
    <mergeCell ref="C3498:E3498"/>
    <mergeCell ref="F3498:G3498"/>
    <mergeCell ref="I3498:J3498"/>
    <mergeCell ref="K3498:M3498"/>
    <mergeCell ref="C3499:E3499"/>
    <mergeCell ref="F3499:G3499"/>
    <mergeCell ref="I3499:J3499"/>
    <mergeCell ref="K3499:M3499"/>
    <mergeCell ref="C3496:H3496"/>
    <mergeCell ref="I3496:J3496"/>
    <mergeCell ref="L3496:M3496"/>
    <mergeCell ref="C3497:H3497"/>
    <mergeCell ref="I3497:J3497"/>
    <mergeCell ref="L3497:M3497"/>
    <mergeCell ref="C3493:M3493"/>
    <mergeCell ref="C3494:E3495"/>
    <mergeCell ref="F3494:G3494"/>
    <mergeCell ref="H3494:I3494"/>
    <mergeCell ref="F3495:G3495"/>
    <mergeCell ref="H3495:I3495"/>
    <mergeCell ref="C3490:D3490"/>
    <mergeCell ref="K3490:L3490"/>
    <mergeCell ref="C3491:D3491"/>
    <mergeCell ref="K3491:L3491"/>
    <mergeCell ref="C3492:D3492"/>
    <mergeCell ref="K3492:L3492"/>
    <mergeCell ref="C3487:D3487"/>
    <mergeCell ref="K3487:L3487"/>
    <mergeCell ref="C3488:D3488"/>
    <mergeCell ref="K3488:L3488"/>
    <mergeCell ref="C3489:D3489"/>
    <mergeCell ref="K3489:L3489"/>
    <mergeCell ref="C3484:D3484"/>
    <mergeCell ref="K3484:L3484"/>
    <mergeCell ref="C3485:D3485"/>
    <mergeCell ref="K3485:L3485"/>
    <mergeCell ref="C3486:D3486"/>
    <mergeCell ref="K3486:L3486"/>
    <mergeCell ref="C3481:F3481"/>
    <mergeCell ref="H3481:M3481"/>
    <mergeCell ref="C3482:F3482"/>
    <mergeCell ref="H3482:M3482"/>
    <mergeCell ref="C3483:F3483"/>
    <mergeCell ref="H3483:M3483"/>
    <mergeCell ref="C3478:F3478"/>
    <mergeCell ref="H3478:M3478"/>
    <mergeCell ref="C3479:F3479"/>
    <mergeCell ref="H3479:M3479"/>
    <mergeCell ref="C3480:F3480"/>
    <mergeCell ref="H3480:M3480"/>
    <mergeCell ref="C3475:I3476"/>
    <mergeCell ref="J3475:K3475"/>
    <mergeCell ref="L3475:M3475"/>
    <mergeCell ref="J3476:K3477"/>
    <mergeCell ref="L3476:M3477"/>
    <mergeCell ref="C3477:H3477"/>
    <mergeCell ref="D3470:E3470"/>
    <mergeCell ref="F3470:H3470"/>
    <mergeCell ref="I3470:M3470"/>
    <mergeCell ref="A3471:M3471"/>
    <mergeCell ref="B3472:M3472"/>
    <mergeCell ref="N3472:N3510"/>
    <mergeCell ref="B3473:B3474"/>
    <mergeCell ref="C3473:C3474"/>
    <mergeCell ref="D3473:M3473"/>
    <mergeCell ref="D3474:M3474"/>
    <mergeCell ref="D3466:E3466"/>
    <mergeCell ref="F3466:H3466"/>
    <mergeCell ref="I3466:M3469"/>
    <mergeCell ref="D3467:E3467"/>
    <mergeCell ref="F3467:H3467"/>
    <mergeCell ref="D3468:E3468"/>
    <mergeCell ref="F3468:H3468"/>
    <mergeCell ref="D3469:E3469"/>
    <mergeCell ref="F3469:H3469"/>
    <mergeCell ref="C3464:H3464"/>
    <mergeCell ref="I3464:J3464"/>
    <mergeCell ref="K3464:M3464"/>
    <mergeCell ref="D3465:E3465"/>
    <mergeCell ref="F3465:H3465"/>
    <mergeCell ref="I3465:J3465"/>
    <mergeCell ref="K3465:M3465"/>
    <mergeCell ref="C3461:E3461"/>
    <mergeCell ref="F3461:G3461"/>
    <mergeCell ref="I3461:M3462"/>
    <mergeCell ref="C3462:E3462"/>
    <mergeCell ref="F3462:G3462"/>
    <mergeCell ref="C3463:E3463"/>
    <mergeCell ref="F3463:G3463"/>
    <mergeCell ref="I3463:J3463"/>
    <mergeCell ref="K3463:M3463"/>
    <mergeCell ref="C3459:E3459"/>
    <mergeCell ref="F3459:G3459"/>
    <mergeCell ref="I3459:J3459"/>
    <mergeCell ref="K3459:M3459"/>
    <mergeCell ref="C3460:E3460"/>
    <mergeCell ref="F3460:G3460"/>
    <mergeCell ref="I3460:J3460"/>
    <mergeCell ref="K3460:M3460"/>
    <mergeCell ref="C3457:H3457"/>
    <mergeCell ref="I3457:J3457"/>
    <mergeCell ref="L3457:M3457"/>
    <mergeCell ref="C3458:H3458"/>
    <mergeCell ref="I3458:J3458"/>
    <mergeCell ref="L3458:M3458"/>
    <mergeCell ref="C3454:M3454"/>
    <mergeCell ref="C3455:E3456"/>
    <mergeCell ref="F3455:G3455"/>
    <mergeCell ref="H3455:I3455"/>
    <mergeCell ref="F3456:G3456"/>
    <mergeCell ref="H3456:I3456"/>
    <mergeCell ref="C3451:D3451"/>
    <mergeCell ref="K3451:L3451"/>
    <mergeCell ref="C3452:D3452"/>
    <mergeCell ref="K3452:L3452"/>
    <mergeCell ref="C3453:D3453"/>
    <mergeCell ref="K3453:L3453"/>
    <mergeCell ref="C3448:D3448"/>
    <mergeCell ref="K3448:L3448"/>
    <mergeCell ref="C3449:D3449"/>
    <mergeCell ref="K3449:L3449"/>
    <mergeCell ref="C3450:D3450"/>
    <mergeCell ref="K3450:L3450"/>
    <mergeCell ref="C3445:D3445"/>
    <mergeCell ref="K3445:L3445"/>
    <mergeCell ref="C3446:D3446"/>
    <mergeCell ref="K3446:L3446"/>
    <mergeCell ref="C3447:D3447"/>
    <mergeCell ref="K3447:L3447"/>
    <mergeCell ref="C3442:F3442"/>
    <mergeCell ref="H3442:M3442"/>
    <mergeCell ref="C3443:F3443"/>
    <mergeCell ref="H3443:M3443"/>
    <mergeCell ref="C3444:F3444"/>
    <mergeCell ref="H3444:M3444"/>
    <mergeCell ref="C3439:F3439"/>
    <mergeCell ref="H3439:M3439"/>
    <mergeCell ref="C3440:F3440"/>
    <mergeCell ref="H3440:M3440"/>
    <mergeCell ref="C3441:F3441"/>
    <mergeCell ref="H3441:M3441"/>
    <mergeCell ref="C3436:I3437"/>
    <mergeCell ref="J3436:K3436"/>
    <mergeCell ref="L3436:M3436"/>
    <mergeCell ref="J3437:K3438"/>
    <mergeCell ref="L3437:M3438"/>
    <mergeCell ref="C3438:H3438"/>
    <mergeCell ref="D3431:E3431"/>
    <mergeCell ref="F3431:H3431"/>
    <mergeCell ref="I3431:M3431"/>
    <mergeCell ref="A3432:M3432"/>
    <mergeCell ref="B3433:M3433"/>
    <mergeCell ref="N3433:N3471"/>
    <mergeCell ref="B3434:B3435"/>
    <mergeCell ref="C3434:C3435"/>
    <mergeCell ref="D3434:M3434"/>
    <mergeCell ref="D3435:M3435"/>
    <mergeCell ref="D3427:E3427"/>
    <mergeCell ref="F3427:H3427"/>
    <mergeCell ref="I3427:M3430"/>
    <mergeCell ref="D3428:E3428"/>
    <mergeCell ref="F3428:H3428"/>
    <mergeCell ref="D3429:E3429"/>
    <mergeCell ref="F3429:H3429"/>
    <mergeCell ref="D3430:E3430"/>
    <mergeCell ref="F3430:H3430"/>
    <mergeCell ref="C3425:H3425"/>
    <mergeCell ref="I3425:J3425"/>
    <mergeCell ref="K3425:M3425"/>
    <mergeCell ref="D3426:E3426"/>
    <mergeCell ref="F3426:H3426"/>
    <mergeCell ref="I3426:J3426"/>
    <mergeCell ref="K3426:M3426"/>
    <mergeCell ref="C3422:E3422"/>
    <mergeCell ref="F3422:G3422"/>
    <mergeCell ref="I3422:M3423"/>
    <mergeCell ref="C3423:E3423"/>
    <mergeCell ref="F3423:G3423"/>
    <mergeCell ref="C3424:E3424"/>
    <mergeCell ref="F3424:G3424"/>
    <mergeCell ref="I3424:J3424"/>
    <mergeCell ref="K3424:M3424"/>
    <mergeCell ref="C3420:E3420"/>
    <mergeCell ref="F3420:G3420"/>
    <mergeCell ref="I3420:J3420"/>
    <mergeCell ref="K3420:M3420"/>
    <mergeCell ref="C3421:E3421"/>
    <mergeCell ref="F3421:G3421"/>
    <mergeCell ref="I3421:J3421"/>
    <mergeCell ref="K3421:M3421"/>
    <mergeCell ref="C3418:H3418"/>
    <mergeCell ref="I3418:J3418"/>
    <mergeCell ref="L3418:M3418"/>
    <mergeCell ref="C3419:H3419"/>
    <mergeCell ref="I3419:J3419"/>
    <mergeCell ref="L3419:M3419"/>
    <mergeCell ref="C3415:M3415"/>
    <mergeCell ref="C3416:E3417"/>
    <mergeCell ref="F3416:G3416"/>
    <mergeCell ref="H3416:I3416"/>
    <mergeCell ref="F3417:G3417"/>
    <mergeCell ref="H3417:I3417"/>
    <mergeCell ref="C3412:D3412"/>
    <mergeCell ref="K3412:L3412"/>
    <mergeCell ref="C3413:D3413"/>
    <mergeCell ref="K3413:L3413"/>
    <mergeCell ref="C3414:D3414"/>
    <mergeCell ref="K3414:L3414"/>
    <mergeCell ref="C3409:D3409"/>
    <mergeCell ref="K3409:L3409"/>
    <mergeCell ref="C3410:D3410"/>
    <mergeCell ref="K3410:L3410"/>
    <mergeCell ref="C3411:D3411"/>
    <mergeCell ref="K3411:L3411"/>
    <mergeCell ref="C3406:D3406"/>
    <mergeCell ref="K3406:L3406"/>
    <mergeCell ref="C3407:D3407"/>
    <mergeCell ref="K3407:L3407"/>
    <mergeCell ref="C3408:D3408"/>
    <mergeCell ref="K3408:L3408"/>
    <mergeCell ref="C3403:F3403"/>
    <mergeCell ref="H3403:M3403"/>
    <mergeCell ref="C3404:F3404"/>
    <mergeCell ref="H3404:M3404"/>
    <mergeCell ref="C3405:F3405"/>
    <mergeCell ref="H3405:M3405"/>
    <mergeCell ref="C3400:F3400"/>
    <mergeCell ref="H3400:M3400"/>
    <mergeCell ref="C3401:F3401"/>
    <mergeCell ref="H3401:M3401"/>
    <mergeCell ref="C3402:F3402"/>
    <mergeCell ref="H3402:M3402"/>
    <mergeCell ref="C3397:I3398"/>
    <mergeCell ref="J3397:K3397"/>
    <mergeCell ref="L3397:M3397"/>
    <mergeCell ref="J3398:K3399"/>
    <mergeCell ref="L3398:M3399"/>
    <mergeCell ref="C3399:H3399"/>
    <mergeCell ref="D3392:E3392"/>
    <mergeCell ref="F3392:H3392"/>
    <mergeCell ref="I3392:M3392"/>
    <mergeCell ref="A3393:M3393"/>
    <mergeCell ref="B3394:M3394"/>
    <mergeCell ref="N3394:N3432"/>
    <mergeCell ref="B3395:B3396"/>
    <mergeCell ref="C3395:C3396"/>
    <mergeCell ref="D3395:M3395"/>
    <mergeCell ref="D3396:M3396"/>
    <mergeCell ref="D3388:E3388"/>
    <mergeCell ref="F3388:H3388"/>
    <mergeCell ref="I3388:M3391"/>
    <mergeCell ref="D3389:E3389"/>
    <mergeCell ref="F3389:H3389"/>
    <mergeCell ref="D3390:E3390"/>
    <mergeCell ref="F3390:H3390"/>
    <mergeCell ref="D3391:E3391"/>
    <mergeCell ref="F3391:H3391"/>
    <mergeCell ref="C3386:H3386"/>
    <mergeCell ref="I3386:J3386"/>
    <mergeCell ref="K3386:M3386"/>
    <mergeCell ref="D3387:E3387"/>
    <mergeCell ref="F3387:H3387"/>
    <mergeCell ref="I3387:J3387"/>
    <mergeCell ref="K3387:M3387"/>
    <mergeCell ref="C3383:E3383"/>
    <mergeCell ref="F3383:G3383"/>
    <mergeCell ref="I3383:M3384"/>
    <mergeCell ref="C3384:E3384"/>
    <mergeCell ref="F3384:G3384"/>
    <mergeCell ref="C3385:E3385"/>
    <mergeCell ref="F3385:G3385"/>
    <mergeCell ref="I3385:J3385"/>
    <mergeCell ref="K3385:M3385"/>
    <mergeCell ref="C3381:E3381"/>
    <mergeCell ref="F3381:G3381"/>
    <mergeCell ref="I3381:J3381"/>
    <mergeCell ref="K3381:M3381"/>
    <mergeCell ref="C3382:E3382"/>
    <mergeCell ref="F3382:G3382"/>
    <mergeCell ref="I3382:J3382"/>
    <mergeCell ref="K3382:M3382"/>
    <mergeCell ref="C3379:H3379"/>
    <mergeCell ref="I3379:J3379"/>
    <mergeCell ref="L3379:M3379"/>
    <mergeCell ref="C3380:H3380"/>
    <mergeCell ref="I3380:J3380"/>
    <mergeCell ref="L3380:M3380"/>
    <mergeCell ref="C3376:M3376"/>
    <mergeCell ref="C3377:E3378"/>
    <mergeCell ref="F3377:G3377"/>
    <mergeCell ref="H3377:I3377"/>
    <mergeCell ref="F3378:G3378"/>
    <mergeCell ref="H3378:I3378"/>
    <mergeCell ref="C3373:D3373"/>
    <mergeCell ref="K3373:L3373"/>
    <mergeCell ref="C3374:D3374"/>
    <mergeCell ref="K3374:L3374"/>
    <mergeCell ref="C3375:D3375"/>
    <mergeCell ref="K3375:L3375"/>
    <mergeCell ref="C3370:D3370"/>
    <mergeCell ref="K3370:L3370"/>
    <mergeCell ref="C3371:D3371"/>
    <mergeCell ref="K3371:L3371"/>
    <mergeCell ref="C3372:D3372"/>
    <mergeCell ref="K3372:L3372"/>
    <mergeCell ref="C3367:D3367"/>
    <mergeCell ref="K3367:L3367"/>
    <mergeCell ref="C3368:D3368"/>
    <mergeCell ref="K3368:L3368"/>
    <mergeCell ref="C3369:D3369"/>
    <mergeCell ref="K3369:L3369"/>
    <mergeCell ref="C3364:F3364"/>
    <mergeCell ref="H3364:M3364"/>
    <mergeCell ref="C3365:F3365"/>
    <mergeCell ref="H3365:M3365"/>
    <mergeCell ref="C3366:F3366"/>
    <mergeCell ref="H3366:M3366"/>
    <mergeCell ref="C3361:F3361"/>
    <mergeCell ref="H3361:M3361"/>
    <mergeCell ref="C3362:F3362"/>
    <mergeCell ref="H3362:M3362"/>
    <mergeCell ref="C3363:F3363"/>
    <mergeCell ref="H3363:M3363"/>
    <mergeCell ref="C3358:I3359"/>
    <mergeCell ref="J3358:K3358"/>
    <mergeCell ref="L3358:M3358"/>
    <mergeCell ref="J3359:K3360"/>
    <mergeCell ref="L3359:M3360"/>
    <mergeCell ref="C3360:H3360"/>
    <mergeCell ref="D3353:E3353"/>
    <mergeCell ref="F3353:H3353"/>
    <mergeCell ref="I3353:M3353"/>
    <mergeCell ref="A3354:M3354"/>
    <mergeCell ref="B3355:M3355"/>
    <mergeCell ref="N3355:N3393"/>
    <mergeCell ref="B3356:B3357"/>
    <mergeCell ref="C3356:C3357"/>
    <mergeCell ref="D3356:M3356"/>
    <mergeCell ref="D3357:M3357"/>
    <mergeCell ref="D3349:E3349"/>
    <mergeCell ref="F3349:H3349"/>
    <mergeCell ref="I3349:M3352"/>
    <mergeCell ref="D3350:E3350"/>
    <mergeCell ref="F3350:H3350"/>
    <mergeCell ref="D3351:E3351"/>
    <mergeCell ref="F3351:H3351"/>
    <mergeCell ref="D3352:E3352"/>
    <mergeCell ref="F3352:H3352"/>
    <mergeCell ref="C3347:H3347"/>
    <mergeCell ref="I3347:J3347"/>
    <mergeCell ref="K3347:M3347"/>
    <mergeCell ref="D3348:E3348"/>
    <mergeCell ref="F3348:H3348"/>
    <mergeCell ref="I3348:J3348"/>
    <mergeCell ref="K3348:M3348"/>
    <mergeCell ref="C3344:E3344"/>
    <mergeCell ref="F3344:G3344"/>
    <mergeCell ref="I3344:M3345"/>
    <mergeCell ref="C3345:E3345"/>
    <mergeCell ref="F3345:G3345"/>
    <mergeCell ref="C3346:E3346"/>
    <mergeCell ref="F3346:G3346"/>
    <mergeCell ref="I3346:J3346"/>
    <mergeCell ref="K3346:M3346"/>
    <mergeCell ref="C3342:E3342"/>
    <mergeCell ref="F3342:G3342"/>
    <mergeCell ref="I3342:J3342"/>
    <mergeCell ref="K3342:M3342"/>
    <mergeCell ref="C3343:E3343"/>
    <mergeCell ref="F3343:G3343"/>
    <mergeCell ref="I3343:J3343"/>
    <mergeCell ref="K3343:M3343"/>
    <mergeCell ref="C3340:H3340"/>
    <mergeCell ref="I3340:J3340"/>
    <mergeCell ref="L3340:M3340"/>
    <mergeCell ref="C3341:H3341"/>
    <mergeCell ref="I3341:J3341"/>
    <mergeCell ref="L3341:M3341"/>
    <mergeCell ref="C3337:M3337"/>
    <mergeCell ref="C3338:E3339"/>
    <mergeCell ref="F3338:G3338"/>
    <mergeCell ref="H3338:I3338"/>
    <mergeCell ref="F3339:G3339"/>
    <mergeCell ref="H3339:I3339"/>
    <mergeCell ref="C3334:D3334"/>
    <mergeCell ref="K3334:L3334"/>
    <mergeCell ref="C3335:D3335"/>
    <mergeCell ref="K3335:L3335"/>
    <mergeCell ref="C3336:D3336"/>
    <mergeCell ref="K3336:L3336"/>
    <mergeCell ref="C3331:D3331"/>
    <mergeCell ref="K3331:L3331"/>
    <mergeCell ref="C3332:D3332"/>
    <mergeCell ref="K3332:L3332"/>
    <mergeCell ref="C3333:D3333"/>
    <mergeCell ref="K3333:L3333"/>
    <mergeCell ref="C3328:D3328"/>
    <mergeCell ref="K3328:L3328"/>
    <mergeCell ref="C3329:D3329"/>
    <mergeCell ref="K3329:L3329"/>
    <mergeCell ref="C3330:D3330"/>
    <mergeCell ref="K3330:L3330"/>
    <mergeCell ref="C3325:F3325"/>
    <mergeCell ref="H3325:M3325"/>
    <mergeCell ref="C3326:F3326"/>
    <mergeCell ref="H3326:M3326"/>
    <mergeCell ref="C3327:F3327"/>
    <mergeCell ref="H3327:M3327"/>
    <mergeCell ref="C3322:F3322"/>
    <mergeCell ref="H3322:M3322"/>
    <mergeCell ref="C3323:F3323"/>
    <mergeCell ref="H3323:M3323"/>
    <mergeCell ref="C3324:F3324"/>
    <mergeCell ref="H3324:M3324"/>
    <mergeCell ref="C3319:I3320"/>
    <mergeCell ref="J3319:K3319"/>
    <mergeCell ref="L3319:M3319"/>
    <mergeCell ref="J3320:K3321"/>
    <mergeCell ref="L3320:M3321"/>
    <mergeCell ref="C3321:H3321"/>
    <mergeCell ref="D3314:E3314"/>
    <mergeCell ref="F3314:H3314"/>
    <mergeCell ref="I3314:M3314"/>
    <mergeCell ref="A3315:M3315"/>
    <mergeCell ref="B3316:M3316"/>
    <mergeCell ref="N3316:N3354"/>
    <mergeCell ref="B3317:B3318"/>
    <mergeCell ref="C3317:C3318"/>
    <mergeCell ref="D3317:M3317"/>
    <mergeCell ref="D3318:M3318"/>
    <mergeCell ref="D3310:E3310"/>
    <mergeCell ref="F3310:H3310"/>
    <mergeCell ref="I3310:M3313"/>
    <mergeCell ref="D3311:E3311"/>
    <mergeCell ref="F3311:H3311"/>
    <mergeCell ref="D3312:E3312"/>
    <mergeCell ref="F3312:H3312"/>
    <mergeCell ref="D3313:E3313"/>
    <mergeCell ref="F3313:H3313"/>
    <mergeCell ref="C3308:H3308"/>
    <mergeCell ref="I3308:J3308"/>
    <mergeCell ref="K3308:M3308"/>
    <mergeCell ref="D3309:E3309"/>
    <mergeCell ref="F3309:H3309"/>
    <mergeCell ref="I3309:J3309"/>
    <mergeCell ref="K3309:M3309"/>
    <mergeCell ref="C3305:E3305"/>
    <mergeCell ref="F3305:G3305"/>
    <mergeCell ref="I3305:M3306"/>
    <mergeCell ref="C3306:E3306"/>
    <mergeCell ref="F3306:G3306"/>
    <mergeCell ref="C3307:E3307"/>
    <mergeCell ref="F3307:G3307"/>
    <mergeCell ref="I3307:J3307"/>
    <mergeCell ref="K3307:M3307"/>
    <mergeCell ref="C3303:E3303"/>
    <mergeCell ref="F3303:G3303"/>
    <mergeCell ref="I3303:J3303"/>
    <mergeCell ref="K3303:M3303"/>
    <mergeCell ref="C3304:E3304"/>
    <mergeCell ref="F3304:G3304"/>
    <mergeCell ref="I3304:J3304"/>
    <mergeCell ref="K3304:M3304"/>
    <mergeCell ref="C3301:H3301"/>
    <mergeCell ref="I3301:J3301"/>
    <mergeCell ref="L3301:M3301"/>
    <mergeCell ref="C3302:H3302"/>
    <mergeCell ref="I3302:J3302"/>
    <mergeCell ref="L3302:M3302"/>
    <mergeCell ref="C3298:M3298"/>
    <mergeCell ref="C3299:E3300"/>
    <mergeCell ref="F3299:G3299"/>
    <mergeCell ref="H3299:I3299"/>
    <mergeCell ref="F3300:G3300"/>
    <mergeCell ref="H3300:I3300"/>
    <mergeCell ref="C3295:D3295"/>
    <mergeCell ref="K3295:L3295"/>
    <mergeCell ref="C3296:D3296"/>
    <mergeCell ref="K3296:L3296"/>
    <mergeCell ref="C3297:D3297"/>
    <mergeCell ref="K3297:L3297"/>
    <mergeCell ref="C3292:D3292"/>
    <mergeCell ref="K3292:L3292"/>
    <mergeCell ref="C3293:D3293"/>
    <mergeCell ref="K3293:L3293"/>
    <mergeCell ref="C3294:D3294"/>
    <mergeCell ref="K3294:L3294"/>
    <mergeCell ref="C3289:D3289"/>
    <mergeCell ref="K3289:L3289"/>
    <mergeCell ref="C3290:D3290"/>
    <mergeCell ref="K3290:L3290"/>
    <mergeCell ref="C3291:D3291"/>
    <mergeCell ref="K3291:L3291"/>
    <mergeCell ref="C3286:F3286"/>
    <mergeCell ref="H3286:M3286"/>
    <mergeCell ref="C3287:F3287"/>
    <mergeCell ref="H3287:M3287"/>
    <mergeCell ref="C3288:F3288"/>
    <mergeCell ref="H3288:M3288"/>
    <mergeCell ref="C3283:F3283"/>
    <mergeCell ref="H3283:M3283"/>
    <mergeCell ref="C3284:F3284"/>
    <mergeCell ref="H3284:M3284"/>
    <mergeCell ref="C3285:F3285"/>
    <mergeCell ref="H3285:M3285"/>
    <mergeCell ref="C3280:I3281"/>
    <mergeCell ref="J3280:K3280"/>
    <mergeCell ref="L3280:M3280"/>
    <mergeCell ref="J3281:K3282"/>
    <mergeCell ref="L3281:M3282"/>
    <mergeCell ref="C3282:H3282"/>
    <mergeCell ref="D3275:E3275"/>
    <mergeCell ref="F3275:H3275"/>
    <mergeCell ref="I3275:M3275"/>
    <mergeCell ref="A3276:M3276"/>
    <mergeCell ref="B3277:M3277"/>
    <mergeCell ref="N3277:N3315"/>
    <mergeCell ref="B3278:B3279"/>
    <mergeCell ref="C3278:C3279"/>
    <mergeCell ref="D3278:M3278"/>
    <mergeCell ref="D3279:M3279"/>
    <mergeCell ref="D3271:E3271"/>
    <mergeCell ref="F3271:H3271"/>
    <mergeCell ref="I3271:M3274"/>
    <mergeCell ref="D3272:E3272"/>
    <mergeCell ref="F3272:H3272"/>
    <mergeCell ref="D3273:E3273"/>
    <mergeCell ref="F3273:H3273"/>
    <mergeCell ref="D3274:E3274"/>
    <mergeCell ref="F3274:H3274"/>
    <mergeCell ref="C3269:H3269"/>
    <mergeCell ref="I3269:J3269"/>
    <mergeCell ref="K3269:M3269"/>
    <mergeCell ref="D3270:E3270"/>
    <mergeCell ref="F3270:H3270"/>
    <mergeCell ref="I3270:J3270"/>
    <mergeCell ref="K3270:M3270"/>
    <mergeCell ref="C3266:E3266"/>
    <mergeCell ref="F3266:G3266"/>
    <mergeCell ref="I3266:M3267"/>
    <mergeCell ref="C3267:E3267"/>
    <mergeCell ref="F3267:G3267"/>
    <mergeCell ref="C3268:E3268"/>
    <mergeCell ref="F3268:G3268"/>
    <mergeCell ref="I3268:J3268"/>
    <mergeCell ref="K3268:M3268"/>
    <mergeCell ref="C3264:E3264"/>
    <mergeCell ref="F3264:G3264"/>
    <mergeCell ref="I3264:J3264"/>
    <mergeCell ref="K3264:M3264"/>
    <mergeCell ref="C3265:E3265"/>
    <mergeCell ref="F3265:G3265"/>
    <mergeCell ref="I3265:J3265"/>
    <mergeCell ref="K3265:M3265"/>
    <mergeCell ref="C3262:H3262"/>
    <mergeCell ref="I3262:J3262"/>
    <mergeCell ref="L3262:M3262"/>
    <mergeCell ref="C3263:H3263"/>
    <mergeCell ref="I3263:J3263"/>
    <mergeCell ref="L3263:M3263"/>
    <mergeCell ref="C3259:M3259"/>
    <mergeCell ref="C3260:E3261"/>
    <mergeCell ref="F3260:G3260"/>
    <mergeCell ref="H3260:I3260"/>
    <mergeCell ref="F3261:G3261"/>
    <mergeCell ref="H3261:I3261"/>
    <mergeCell ref="C3256:D3256"/>
    <mergeCell ref="K3256:L3256"/>
    <mergeCell ref="C3257:D3257"/>
    <mergeCell ref="K3257:L3257"/>
    <mergeCell ref="C3258:D3258"/>
    <mergeCell ref="K3258:L3258"/>
    <mergeCell ref="C3253:D3253"/>
    <mergeCell ref="K3253:L3253"/>
    <mergeCell ref="C3254:D3254"/>
    <mergeCell ref="K3254:L3254"/>
    <mergeCell ref="C3255:D3255"/>
    <mergeCell ref="K3255:L3255"/>
    <mergeCell ref="C3250:D3250"/>
    <mergeCell ref="K3250:L3250"/>
    <mergeCell ref="C3251:D3251"/>
    <mergeCell ref="K3251:L3251"/>
    <mergeCell ref="C3252:D3252"/>
    <mergeCell ref="K3252:L3252"/>
    <mergeCell ref="C3247:F3247"/>
    <mergeCell ref="H3247:M3247"/>
    <mergeCell ref="C3248:F3248"/>
    <mergeCell ref="H3248:M3248"/>
    <mergeCell ref="C3249:F3249"/>
    <mergeCell ref="H3249:M3249"/>
    <mergeCell ref="C3244:F3244"/>
    <mergeCell ref="H3244:M3244"/>
    <mergeCell ref="C3245:F3245"/>
    <mergeCell ref="H3245:M3245"/>
    <mergeCell ref="C3246:F3246"/>
    <mergeCell ref="H3246:M3246"/>
    <mergeCell ref="C3241:I3242"/>
    <mergeCell ref="J3241:K3241"/>
    <mergeCell ref="L3241:M3241"/>
    <mergeCell ref="J3242:K3243"/>
    <mergeCell ref="L3242:M3243"/>
    <mergeCell ref="C3243:H3243"/>
    <mergeCell ref="D3236:E3236"/>
    <mergeCell ref="F3236:H3236"/>
    <mergeCell ref="I3236:M3236"/>
    <mergeCell ref="A3237:M3237"/>
    <mergeCell ref="B3238:M3238"/>
    <mergeCell ref="N3238:N3276"/>
    <mergeCell ref="B3239:B3240"/>
    <mergeCell ref="C3239:C3240"/>
    <mergeCell ref="D3239:M3239"/>
    <mergeCell ref="D3240:M3240"/>
    <mergeCell ref="D3232:E3232"/>
    <mergeCell ref="F3232:H3232"/>
    <mergeCell ref="I3232:M3235"/>
    <mergeCell ref="D3233:E3233"/>
    <mergeCell ref="F3233:H3233"/>
    <mergeCell ref="D3234:E3234"/>
    <mergeCell ref="F3234:H3234"/>
    <mergeCell ref="D3235:E3235"/>
    <mergeCell ref="F3235:H3235"/>
    <mergeCell ref="C3230:H3230"/>
    <mergeCell ref="I3230:J3230"/>
    <mergeCell ref="K3230:M3230"/>
    <mergeCell ref="D3231:E3231"/>
    <mergeCell ref="F3231:H3231"/>
    <mergeCell ref="I3231:J3231"/>
    <mergeCell ref="K3231:M3231"/>
    <mergeCell ref="C3227:E3227"/>
    <mergeCell ref="F3227:G3227"/>
    <mergeCell ref="I3227:M3228"/>
    <mergeCell ref="C3228:E3228"/>
    <mergeCell ref="F3228:G3228"/>
    <mergeCell ref="C3229:E3229"/>
    <mergeCell ref="F3229:G3229"/>
    <mergeCell ref="I3229:J3229"/>
    <mergeCell ref="K3229:M3229"/>
    <mergeCell ref="C3225:E3225"/>
    <mergeCell ref="F3225:G3225"/>
    <mergeCell ref="I3225:J3225"/>
    <mergeCell ref="K3225:M3225"/>
    <mergeCell ref="C3226:E3226"/>
    <mergeCell ref="F3226:G3226"/>
    <mergeCell ref="I3226:J3226"/>
    <mergeCell ref="K3226:M3226"/>
    <mergeCell ref="C3223:H3223"/>
    <mergeCell ref="I3223:J3223"/>
    <mergeCell ref="L3223:M3223"/>
    <mergeCell ref="C3224:H3224"/>
    <mergeCell ref="I3224:J3224"/>
    <mergeCell ref="L3224:M3224"/>
    <mergeCell ref="C3220:M3220"/>
    <mergeCell ref="C3221:E3222"/>
    <mergeCell ref="F3221:G3221"/>
    <mergeCell ref="H3221:I3221"/>
    <mergeCell ref="F3222:G3222"/>
    <mergeCell ref="H3222:I3222"/>
    <mergeCell ref="C3217:D3217"/>
    <mergeCell ref="K3217:L3217"/>
    <mergeCell ref="C3218:D3218"/>
    <mergeCell ref="K3218:L3218"/>
    <mergeCell ref="C3219:D3219"/>
    <mergeCell ref="K3219:L3219"/>
    <mergeCell ref="C3214:D3214"/>
    <mergeCell ref="K3214:L3214"/>
    <mergeCell ref="C3215:D3215"/>
    <mergeCell ref="K3215:L3215"/>
    <mergeCell ref="C3216:D3216"/>
    <mergeCell ref="K3216:L3216"/>
    <mergeCell ref="C3211:D3211"/>
    <mergeCell ref="K3211:L3211"/>
    <mergeCell ref="C3212:D3212"/>
    <mergeCell ref="K3212:L3212"/>
    <mergeCell ref="C3213:D3213"/>
    <mergeCell ref="K3213:L3213"/>
    <mergeCell ref="C3208:F3208"/>
    <mergeCell ref="H3208:M3208"/>
    <mergeCell ref="C3209:F3209"/>
    <mergeCell ref="H3209:M3209"/>
    <mergeCell ref="C3210:F3210"/>
    <mergeCell ref="H3210:M3210"/>
    <mergeCell ref="C3205:F3205"/>
    <mergeCell ref="H3205:M3205"/>
    <mergeCell ref="C3206:F3206"/>
    <mergeCell ref="H3206:M3206"/>
    <mergeCell ref="C3207:F3207"/>
    <mergeCell ref="H3207:M3207"/>
    <mergeCell ref="C3202:I3203"/>
    <mergeCell ref="J3202:K3202"/>
    <mergeCell ref="L3202:M3202"/>
    <mergeCell ref="J3203:K3204"/>
    <mergeCell ref="L3203:M3204"/>
    <mergeCell ref="C3204:H3204"/>
    <mergeCell ref="D3197:E3197"/>
    <mergeCell ref="F3197:H3197"/>
    <mergeCell ref="I3197:M3197"/>
    <mergeCell ref="A3198:M3198"/>
    <mergeCell ref="B3199:M3199"/>
    <mergeCell ref="N3199:N3237"/>
    <mergeCell ref="B3200:B3201"/>
    <mergeCell ref="C3200:C3201"/>
    <mergeCell ref="D3200:M3200"/>
    <mergeCell ref="D3201:M3201"/>
    <mergeCell ref="D3193:E3193"/>
    <mergeCell ref="F3193:H3193"/>
    <mergeCell ref="I3193:M3196"/>
    <mergeCell ref="D3194:E3194"/>
    <mergeCell ref="F3194:H3194"/>
    <mergeCell ref="D3195:E3195"/>
    <mergeCell ref="F3195:H3195"/>
    <mergeCell ref="D3196:E3196"/>
    <mergeCell ref="F3196:H3196"/>
    <mergeCell ref="C3191:H3191"/>
    <mergeCell ref="I3191:J3191"/>
    <mergeCell ref="K3191:M3191"/>
    <mergeCell ref="D3192:E3192"/>
    <mergeCell ref="F3192:H3192"/>
    <mergeCell ref="I3192:J3192"/>
    <mergeCell ref="K3192:M3192"/>
    <mergeCell ref="C3188:E3188"/>
    <mergeCell ref="F3188:G3188"/>
    <mergeCell ref="I3188:M3189"/>
    <mergeCell ref="C3189:E3189"/>
    <mergeCell ref="F3189:G3189"/>
    <mergeCell ref="C3190:E3190"/>
    <mergeCell ref="F3190:G3190"/>
    <mergeCell ref="I3190:J3190"/>
    <mergeCell ref="K3190:M3190"/>
    <mergeCell ref="C3186:E3186"/>
    <mergeCell ref="F3186:G3186"/>
    <mergeCell ref="I3186:J3186"/>
    <mergeCell ref="K3186:M3186"/>
    <mergeCell ref="C3187:E3187"/>
    <mergeCell ref="F3187:G3187"/>
    <mergeCell ref="I3187:J3187"/>
    <mergeCell ref="K3187:M3187"/>
    <mergeCell ref="C3184:H3184"/>
    <mergeCell ref="I3184:J3184"/>
    <mergeCell ref="L3184:M3184"/>
    <mergeCell ref="C3185:H3185"/>
    <mergeCell ref="I3185:J3185"/>
    <mergeCell ref="L3185:M3185"/>
    <mergeCell ref="C3181:M3181"/>
    <mergeCell ref="C3182:E3183"/>
    <mergeCell ref="F3182:G3182"/>
    <mergeCell ref="H3182:I3182"/>
    <mergeCell ref="F3183:G3183"/>
    <mergeCell ref="H3183:I3183"/>
    <mergeCell ref="C3178:D3178"/>
    <mergeCell ref="K3178:L3178"/>
    <mergeCell ref="C3179:D3179"/>
    <mergeCell ref="K3179:L3179"/>
    <mergeCell ref="C3180:D3180"/>
    <mergeCell ref="K3180:L3180"/>
    <mergeCell ref="C3175:D3175"/>
    <mergeCell ref="K3175:L3175"/>
    <mergeCell ref="C3176:D3176"/>
    <mergeCell ref="K3176:L3176"/>
    <mergeCell ref="C3177:D3177"/>
    <mergeCell ref="K3177:L3177"/>
    <mergeCell ref="C3172:D3172"/>
    <mergeCell ref="K3172:L3172"/>
    <mergeCell ref="C3173:D3173"/>
    <mergeCell ref="K3173:L3173"/>
    <mergeCell ref="C3174:D3174"/>
    <mergeCell ref="K3174:L3174"/>
    <mergeCell ref="C3169:F3169"/>
    <mergeCell ref="H3169:M3169"/>
    <mergeCell ref="C3170:F3170"/>
    <mergeCell ref="H3170:M3170"/>
    <mergeCell ref="C3171:F3171"/>
    <mergeCell ref="H3171:M3171"/>
    <mergeCell ref="C3166:F3166"/>
    <mergeCell ref="H3166:M3166"/>
    <mergeCell ref="C3167:F3167"/>
    <mergeCell ref="H3167:M3167"/>
    <mergeCell ref="C3168:F3168"/>
    <mergeCell ref="H3168:M3168"/>
    <mergeCell ref="C3163:I3164"/>
    <mergeCell ref="J3163:K3163"/>
    <mergeCell ref="L3163:M3163"/>
    <mergeCell ref="J3164:K3165"/>
    <mergeCell ref="L3164:M3165"/>
    <mergeCell ref="C3165:H3165"/>
    <mergeCell ref="D3158:E3158"/>
    <mergeCell ref="F3158:H3158"/>
    <mergeCell ref="I3158:M3158"/>
    <mergeCell ref="A3159:M3159"/>
    <mergeCell ref="B3160:M3160"/>
    <mergeCell ref="N3160:N3198"/>
    <mergeCell ref="B3161:B3162"/>
    <mergeCell ref="C3161:C3162"/>
    <mergeCell ref="D3161:M3161"/>
    <mergeCell ref="D3162:M3162"/>
    <mergeCell ref="D3154:E3154"/>
    <mergeCell ref="F3154:H3154"/>
    <mergeCell ref="I3154:M3157"/>
    <mergeCell ref="D3155:E3155"/>
    <mergeCell ref="F3155:H3155"/>
    <mergeCell ref="D3156:E3156"/>
    <mergeCell ref="F3156:H3156"/>
    <mergeCell ref="D3157:E3157"/>
    <mergeCell ref="F3157:H3157"/>
    <mergeCell ref="C3152:H3152"/>
    <mergeCell ref="I3152:J3152"/>
    <mergeCell ref="K3152:M3152"/>
    <mergeCell ref="D3153:E3153"/>
    <mergeCell ref="F3153:H3153"/>
    <mergeCell ref="I3153:J3153"/>
    <mergeCell ref="K3153:M3153"/>
    <mergeCell ref="C3149:E3149"/>
    <mergeCell ref="F3149:G3149"/>
    <mergeCell ref="I3149:M3150"/>
    <mergeCell ref="C3150:E3150"/>
    <mergeCell ref="F3150:G3150"/>
    <mergeCell ref="C3151:E3151"/>
    <mergeCell ref="F3151:G3151"/>
    <mergeCell ref="I3151:J3151"/>
    <mergeCell ref="K3151:M3151"/>
    <mergeCell ref="C3147:E3147"/>
    <mergeCell ref="F3147:G3147"/>
    <mergeCell ref="I3147:J3147"/>
    <mergeCell ref="K3147:M3147"/>
    <mergeCell ref="C3148:E3148"/>
    <mergeCell ref="F3148:G3148"/>
    <mergeCell ref="I3148:J3148"/>
    <mergeCell ref="K3148:M3148"/>
    <mergeCell ref="C3145:H3145"/>
    <mergeCell ref="I3145:J3145"/>
    <mergeCell ref="L3145:M3145"/>
    <mergeCell ref="C3146:H3146"/>
    <mergeCell ref="I3146:J3146"/>
    <mergeCell ref="L3146:M3146"/>
    <mergeCell ref="C3142:M3142"/>
    <mergeCell ref="C3143:E3144"/>
    <mergeCell ref="F3143:G3143"/>
    <mergeCell ref="H3143:I3143"/>
    <mergeCell ref="F3144:G3144"/>
    <mergeCell ref="H3144:I3144"/>
    <mergeCell ref="C3139:D3139"/>
    <mergeCell ref="K3139:L3139"/>
    <mergeCell ref="C3140:D3140"/>
    <mergeCell ref="K3140:L3140"/>
    <mergeCell ref="C3141:D3141"/>
    <mergeCell ref="K3141:L3141"/>
    <mergeCell ref="C3136:D3136"/>
    <mergeCell ref="K3136:L3136"/>
    <mergeCell ref="C3137:D3137"/>
    <mergeCell ref="K3137:L3137"/>
    <mergeCell ref="C3138:D3138"/>
    <mergeCell ref="K3138:L3138"/>
    <mergeCell ref="C3133:D3133"/>
    <mergeCell ref="K3133:L3133"/>
    <mergeCell ref="C3134:D3134"/>
    <mergeCell ref="K3134:L3134"/>
    <mergeCell ref="C3135:D3135"/>
    <mergeCell ref="K3135:L3135"/>
    <mergeCell ref="C3130:F3130"/>
    <mergeCell ref="H3130:M3130"/>
    <mergeCell ref="C3131:F3131"/>
    <mergeCell ref="H3131:M3131"/>
    <mergeCell ref="C3132:F3132"/>
    <mergeCell ref="H3132:M3132"/>
    <mergeCell ref="C3127:F3127"/>
    <mergeCell ref="H3127:M3127"/>
    <mergeCell ref="C3128:F3128"/>
    <mergeCell ref="H3128:M3128"/>
    <mergeCell ref="C3129:F3129"/>
    <mergeCell ref="H3129:M3129"/>
    <mergeCell ref="C3124:I3125"/>
    <mergeCell ref="J3124:K3124"/>
    <mergeCell ref="L3124:M3124"/>
    <mergeCell ref="J3125:K3126"/>
    <mergeCell ref="L3125:M3126"/>
    <mergeCell ref="C3126:H3126"/>
    <mergeCell ref="D3119:E3119"/>
    <mergeCell ref="F3119:H3119"/>
    <mergeCell ref="I3119:M3119"/>
    <mergeCell ref="A3120:M3120"/>
    <mergeCell ref="B3121:M3121"/>
    <mergeCell ref="N3121:N3159"/>
    <mergeCell ref="B3122:B3123"/>
    <mergeCell ref="C3122:C3123"/>
    <mergeCell ref="D3122:M3122"/>
    <mergeCell ref="D3123:M3123"/>
    <mergeCell ref="D3115:E3115"/>
    <mergeCell ref="F3115:H3115"/>
    <mergeCell ref="I3115:M3118"/>
    <mergeCell ref="D3116:E3116"/>
    <mergeCell ref="F3116:H3116"/>
    <mergeCell ref="D3117:E3117"/>
    <mergeCell ref="F3117:H3117"/>
    <mergeCell ref="D3118:E3118"/>
    <mergeCell ref="F3118:H3118"/>
    <mergeCell ref="C3113:H3113"/>
    <mergeCell ref="I3113:J3113"/>
    <mergeCell ref="K3113:M3113"/>
    <mergeCell ref="D3114:E3114"/>
    <mergeCell ref="F3114:H3114"/>
    <mergeCell ref="I3114:J3114"/>
    <mergeCell ref="K3114:M3114"/>
    <mergeCell ref="C3110:E3110"/>
    <mergeCell ref="F3110:G3110"/>
    <mergeCell ref="I3110:M3111"/>
    <mergeCell ref="C3111:E3111"/>
    <mergeCell ref="F3111:G3111"/>
    <mergeCell ref="C3112:E3112"/>
    <mergeCell ref="F3112:G3112"/>
    <mergeCell ref="I3112:J3112"/>
    <mergeCell ref="K3112:M3112"/>
    <mergeCell ref="C3108:E3108"/>
    <mergeCell ref="F3108:G3108"/>
    <mergeCell ref="I3108:J3108"/>
    <mergeCell ref="K3108:M3108"/>
    <mergeCell ref="C3109:E3109"/>
    <mergeCell ref="F3109:G3109"/>
    <mergeCell ref="I3109:J3109"/>
    <mergeCell ref="K3109:M3109"/>
    <mergeCell ref="C3106:H3106"/>
    <mergeCell ref="I3106:J3106"/>
    <mergeCell ref="L3106:M3106"/>
    <mergeCell ref="C3107:H3107"/>
    <mergeCell ref="I3107:J3107"/>
    <mergeCell ref="L3107:M3107"/>
    <mergeCell ref="C3103:M3103"/>
    <mergeCell ref="C3104:E3105"/>
    <mergeCell ref="F3104:G3104"/>
    <mergeCell ref="H3104:I3104"/>
    <mergeCell ref="F3105:G3105"/>
    <mergeCell ref="H3105:I3105"/>
    <mergeCell ref="C3100:D3100"/>
    <mergeCell ref="K3100:L3100"/>
    <mergeCell ref="C3101:D3101"/>
    <mergeCell ref="K3101:L3101"/>
    <mergeCell ref="C3102:D3102"/>
    <mergeCell ref="K3102:L3102"/>
    <mergeCell ref="C3097:D3097"/>
    <mergeCell ref="K3097:L3097"/>
    <mergeCell ref="C3098:D3098"/>
    <mergeCell ref="K3098:L3098"/>
    <mergeCell ref="C3099:D3099"/>
    <mergeCell ref="K3099:L3099"/>
    <mergeCell ref="C3094:D3094"/>
    <mergeCell ref="K3094:L3094"/>
    <mergeCell ref="C3095:D3095"/>
    <mergeCell ref="K3095:L3095"/>
    <mergeCell ref="C3096:D3096"/>
    <mergeCell ref="K3096:L3096"/>
    <mergeCell ref="C3091:F3091"/>
    <mergeCell ref="H3091:M3091"/>
    <mergeCell ref="C3092:F3092"/>
    <mergeCell ref="H3092:M3092"/>
    <mergeCell ref="C3093:F3093"/>
    <mergeCell ref="H3093:M3093"/>
    <mergeCell ref="C3088:F3088"/>
    <mergeCell ref="H3088:M3088"/>
    <mergeCell ref="C3089:F3089"/>
    <mergeCell ref="H3089:M3089"/>
    <mergeCell ref="C3090:F3090"/>
    <mergeCell ref="H3090:M3090"/>
    <mergeCell ref="C3085:I3086"/>
    <mergeCell ref="J3085:K3085"/>
    <mergeCell ref="L3085:M3085"/>
    <mergeCell ref="J3086:K3087"/>
    <mergeCell ref="L3086:M3087"/>
    <mergeCell ref="C3087:H3087"/>
    <mergeCell ref="D3080:E3080"/>
    <mergeCell ref="F3080:H3080"/>
    <mergeCell ref="I3080:M3080"/>
    <mergeCell ref="A3081:M3081"/>
    <mergeCell ref="B3082:M3082"/>
    <mergeCell ref="N3082:N3120"/>
    <mergeCell ref="B3083:B3084"/>
    <mergeCell ref="C3083:C3084"/>
    <mergeCell ref="D3083:M3083"/>
    <mergeCell ref="D3084:M3084"/>
    <mergeCell ref="D3076:E3076"/>
    <mergeCell ref="F3076:H3076"/>
    <mergeCell ref="I3076:M3079"/>
    <mergeCell ref="D3077:E3077"/>
    <mergeCell ref="F3077:H3077"/>
    <mergeCell ref="D3078:E3078"/>
    <mergeCell ref="F3078:H3078"/>
    <mergeCell ref="D3079:E3079"/>
    <mergeCell ref="F3079:H3079"/>
    <mergeCell ref="C3074:H3074"/>
    <mergeCell ref="I3074:J3074"/>
    <mergeCell ref="K3074:M3074"/>
    <mergeCell ref="D3075:E3075"/>
    <mergeCell ref="F3075:H3075"/>
    <mergeCell ref="I3075:J3075"/>
    <mergeCell ref="K3075:M3075"/>
    <mergeCell ref="C3071:E3071"/>
    <mergeCell ref="F3071:G3071"/>
    <mergeCell ref="I3071:M3072"/>
    <mergeCell ref="C3072:E3072"/>
    <mergeCell ref="F3072:G3072"/>
    <mergeCell ref="C3073:E3073"/>
    <mergeCell ref="F3073:G3073"/>
    <mergeCell ref="I3073:J3073"/>
    <mergeCell ref="K3073:M3073"/>
    <mergeCell ref="C3069:E3069"/>
    <mergeCell ref="F3069:G3069"/>
    <mergeCell ref="I3069:J3069"/>
    <mergeCell ref="K3069:M3069"/>
    <mergeCell ref="C3070:E3070"/>
    <mergeCell ref="F3070:G3070"/>
    <mergeCell ref="I3070:J3070"/>
    <mergeCell ref="K3070:M3070"/>
    <mergeCell ref="C3067:H3067"/>
    <mergeCell ref="I3067:J3067"/>
    <mergeCell ref="L3067:M3067"/>
    <mergeCell ref="C3068:H3068"/>
    <mergeCell ref="I3068:J3068"/>
    <mergeCell ref="L3068:M3068"/>
    <mergeCell ref="C3064:M3064"/>
    <mergeCell ref="C3065:E3066"/>
    <mergeCell ref="F3065:G3065"/>
    <mergeCell ref="H3065:I3065"/>
    <mergeCell ref="F3066:G3066"/>
    <mergeCell ref="H3066:I3066"/>
    <mergeCell ref="C3061:D3061"/>
    <mergeCell ref="K3061:L3061"/>
    <mergeCell ref="C3062:D3062"/>
    <mergeCell ref="K3062:L3062"/>
    <mergeCell ref="C3063:D3063"/>
    <mergeCell ref="K3063:L3063"/>
    <mergeCell ref="C3058:D3058"/>
    <mergeCell ref="K3058:L3058"/>
    <mergeCell ref="C3059:D3059"/>
    <mergeCell ref="K3059:L3059"/>
    <mergeCell ref="C3060:D3060"/>
    <mergeCell ref="K3060:L3060"/>
    <mergeCell ref="C3055:D3055"/>
    <mergeCell ref="K3055:L3055"/>
    <mergeCell ref="C3056:D3056"/>
    <mergeCell ref="K3056:L3056"/>
    <mergeCell ref="C3057:D3057"/>
    <mergeCell ref="K3057:L3057"/>
    <mergeCell ref="C3052:F3052"/>
    <mergeCell ref="H3052:M3052"/>
    <mergeCell ref="C3053:F3053"/>
    <mergeCell ref="H3053:M3053"/>
    <mergeCell ref="C3054:F3054"/>
    <mergeCell ref="H3054:M3054"/>
    <mergeCell ref="C3049:F3049"/>
    <mergeCell ref="H3049:M3049"/>
    <mergeCell ref="C3050:F3050"/>
    <mergeCell ref="H3050:M3050"/>
    <mergeCell ref="C3051:F3051"/>
    <mergeCell ref="H3051:M3051"/>
    <mergeCell ref="C3046:I3047"/>
    <mergeCell ref="J3046:K3046"/>
    <mergeCell ref="L3046:M3046"/>
    <mergeCell ref="J3047:K3048"/>
    <mergeCell ref="L3047:M3048"/>
    <mergeCell ref="C3048:H3048"/>
    <mergeCell ref="D3041:E3041"/>
    <mergeCell ref="F3041:H3041"/>
    <mergeCell ref="I3041:M3041"/>
    <mergeCell ref="A3042:M3042"/>
    <mergeCell ref="B3043:M3043"/>
    <mergeCell ref="N3043:N3081"/>
    <mergeCell ref="B3044:B3045"/>
    <mergeCell ref="C3044:C3045"/>
    <mergeCell ref="D3044:M3044"/>
    <mergeCell ref="D3045:M3045"/>
    <mergeCell ref="D3037:E3037"/>
    <mergeCell ref="F3037:H3037"/>
    <mergeCell ref="I3037:M3040"/>
    <mergeCell ref="D3038:E3038"/>
    <mergeCell ref="F3038:H3038"/>
    <mergeCell ref="D3039:E3039"/>
    <mergeCell ref="F3039:H3039"/>
    <mergeCell ref="D3040:E3040"/>
    <mergeCell ref="F3040:H3040"/>
    <mergeCell ref="C3035:H3035"/>
    <mergeCell ref="I3035:J3035"/>
    <mergeCell ref="K3035:M3035"/>
    <mergeCell ref="D3036:E3036"/>
    <mergeCell ref="F3036:H3036"/>
    <mergeCell ref="I3036:J3036"/>
    <mergeCell ref="K3036:M3036"/>
    <mergeCell ref="C3032:E3032"/>
    <mergeCell ref="F3032:G3032"/>
    <mergeCell ref="I3032:M3033"/>
    <mergeCell ref="C3033:E3033"/>
    <mergeCell ref="F3033:G3033"/>
    <mergeCell ref="C3034:E3034"/>
    <mergeCell ref="F3034:G3034"/>
    <mergeCell ref="I3034:J3034"/>
    <mergeCell ref="K3034:M3034"/>
    <mergeCell ref="C3030:E3030"/>
    <mergeCell ref="F3030:G3030"/>
    <mergeCell ref="I3030:J3030"/>
    <mergeCell ref="K3030:M3030"/>
    <mergeCell ref="C3031:E3031"/>
    <mergeCell ref="F3031:G3031"/>
    <mergeCell ref="I3031:J3031"/>
    <mergeCell ref="K3031:M3031"/>
    <mergeCell ref="C3028:H3028"/>
    <mergeCell ref="I3028:J3028"/>
    <mergeCell ref="L3028:M3028"/>
    <mergeCell ref="C3029:H3029"/>
    <mergeCell ref="I3029:J3029"/>
    <mergeCell ref="L3029:M3029"/>
    <mergeCell ref="C3025:M3025"/>
    <mergeCell ref="C3026:E3027"/>
    <mergeCell ref="F3026:G3026"/>
    <mergeCell ref="H3026:I3026"/>
    <mergeCell ref="F3027:G3027"/>
    <mergeCell ref="H3027:I3027"/>
    <mergeCell ref="C3022:D3022"/>
    <mergeCell ref="K3022:L3022"/>
    <mergeCell ref="C3023:D3023"/>
    <mergeCell ref="K3023:L3023"/>
    <mergeCell ref="C3024:D3024"/>
    <mergeCell ref="K3024:L3024"/>
    <mergeCell ref="C3019:D3019"/>
    <mergeCell ref="K3019:L3019"/>
    <mergeCell ref="C3020:D3020"/>
    <mergeCell ref="K3020:L3020"/>
    <mergeCell ref="C3021:D3021"/>
    <mergeCell ref="K3021:L3021"/>
    <mergeCell ref="C3016:D3016"/>
    <mergeCell ref="K3016:L3016"/>
    <mergeCell ref="C3017:D3017"/>
    <mergeCell ref="K3017:L3017"/>
    <mergeCell ref="C3018:D3018"/>
    <mergeCell ref="K3018:L3018"/>
    <mergeCell ref="C3013:F3013"/>
    <mergeCell ref="H3013:M3013"/>
    <mergeCell ref="C3014:F3014"/>
    <mergeCell ref="H3014:M3014"/>
    <mergeCell ref="C3015:F3015"/>
    <mergeCell ref="H3015:M3015"/>
    <mergeCell ref="C3010:F3010"/>
    <mergeCell ref="H3010:M3010"/>
    <mergeCell ref="C3011:F3011"/>
    <mergeCell ref="H3011:M3011"/>
    <mergeCell ref="C3012:F3012"/>
    <mergeCell ref="H3012:M3012"/>
    <mergeCell ref="C3007:I3008"/>
    <mergeCell ref="J3007:K3007"/>
    <mergeCell ref="L3007:M3007"/>
    <mergeCell ref="J3008:K3009"/>
    <mergeCell ref="L3008:M3009"/>
    <mergeCell ref="C3009:H3009"/>
    <mergeCell ref="D3002:E3002"/>
    <mergeCell ref="F3002:H3002"/>
    <mergeCell ref="I3002:M3002"/>
    <mergeCell ref="A3003:M3003"/>
    <mergeCell ref="B3004:M3004"/>
    <mergeCell ref="N3004:N3042"/>
    <mergeCell ref="B3005:B3006"/>
    <mergeCell ref="C3005:C3006"/>
    <mergeCell ref="D3005:M3005"/>
    <mergeCell ref="D3006:M3006"/>
    <mergeCell ref="D2998:E2998"/>
    <mergeCell ref="F2998:H2998"/>
    <mergeCell ref="I2998:M3001"/>
    <mergeCell ref="D2999:E2999"/>
    <mergeCell ref="F2999:H2999"/>
    <mergeCell ref="D3000:E3000"/>
    <mergeCell ref="F3000:H3000"/>
    <mergeCell ref="D3001:E3001"/>
    <mergeCell ref="F3001:H3001"/>
    <mergeCell ref="C2996:H2996"/>
    <mergeCell ref="I2996:J2996"/>
    <mergeCell ref="K2996:M2996"/>
    <mergeCell ref="D2997:E2997"/>
    <mergeCell ref="F2997:H2997"/>
    <mergeCell ref="I2997:J2997"/>
    <mergeCell ref="K2997:M2997"/>
    <mergeCell ref="C2993:E2993"/>
    <mergeCell ref="F2993:G2993"/>
    <mergeCell ref="I2993:M2994"/>
    <mergeCell ref="C2994:E2994"/>
    <mergeCell ref="F2994:G2994"/>
    <mergeCell ref="C2995:E2995"/>
    <mergeCell ref="F2995:G2995"/>
    <mergeCell ref="I2995:J2995"/>
    <mergeCell ref="K2995:M2995"/>
    <mergeCell ref="C2991:E2991"/>
    <mergeCell ref="F2991:G2991"/>
    <mergeCell ref="I2991:J2991"/>
    <mergeCell ref="K2991:M2991"/>
    <mergeCell ref="C2992:E2992"/>
    <mergeCell ref="F2992:G2992"/>
    <mergeCell ref="I2992:J2992"/>
    <mergeCell ref="K2992:M2992"/>
    <mergeCell ref="C2989:H2989"/>
    <mergeCell ref="I2989:J2989"/>
    <mergeCell ref="L2989:M2989"/>
    <mergeCell ref="C2990:H2990"/>
    <mergeCell ref="I2990:J2990"/>
    <mergeCell ref="L2990:M2990"/>
    <mergeCell ref="C2986:M2986"/>
    <mergeCell ref="C2987:E2988"/>
    <mergeCell ref="F2987:G2987"/>
    <mergeCell ref="H2987:I2987"/>
    <mergeCell ref="F2988:G2988"/>
    <mergeCell ref="H2988:I2988"/>
    <mergeCell ref="C2983:D2983"/>
    <mergeCell ref="K2983:L2983"/>
    <mergeCell ref="C2984:D2984"/>
    <mergeCell ref="K2984:L2984"/>
    <mergeCell ref="C2985:D2985"/>
    <mergeCell ref="K2985:L2985"/>
    <mergeCell ref="C2980:D2980"/>
    <mergeCell ref="K2980:L2980"/>
    <mergeCell ref="C2981:D2981"/>
    <mergeCell ref="K2981:L2981"/>
    <mergeCell ref="C2982:D2982"/>
    <mergeCell ref="K2982:L2982"/>
    <mergeCell ref="C2977:D2977"/>
    <mergeCell ref="K2977:L2977"/>
    <mergeCell ref="C2978:D2978"/>
    <mergeCell ref="K2978:L2978"/>
    <mergeCell ref="C2979:D2979"/>
    <mergeCell ref="K2979:L2979"/>
    <mergeCell ref="C2974:F2974"/>
    <mergeCell ref="H2974:M2974"/>
    <mergeCell ref="C2975:F2975"/>
    <mergeCell ref="H2975:M2975"/>
    <mergeCell ref="C2976:F2976"/>
    <mergeCell ref="H2976:M2976"/>
    <mergeCell ref="C2971:F2971"/>
    <mergeCell ref="H2971:M2971"/>
    <mergeCell ref="C2972:F2972"/>
    <mergeCell ref="H2972:M2972"/>
    <mergeCell ref="C2973:F2973"/>
    <mergeCell ref="H2973:M2973"/>
    <mergeCell ref="C2968:I2969"/>
    <mergeCell ref="J2968:K2968"/>
    <mergeCell ref="L2968:M2968"/>
    <mergeCell ref="J2969:K2970"/>
    <mergeCell ref="L2969:M2970"/>
    <mergeCell ref="C2970:H2970"/>
    <mergeCell ref="D2963:E2963"/>
    <mergeCell ref="F2963:H2963"/>
    <mergeCell ref="I2963:M2963"/>
    <mergeCell ref="A2964:M2964"/>
    <mergeCell ref="B2965:M2965"/>
    <mergeCell ref="N2965:N3003"/>
    <mergeCell ref="B2966:B2967"/>
    <mergeCell ref="C2966:C2967"/>
    <mergeCell ref="D2966:M2966"/>
    <mergeCell ref="D2967:M2967"/>
    <mergeCell ref="D2959:E2959"/>
    <mergeCell ref="F2959:H2959"/>
    <mergeCell ref="I2959:M2962"/>
    <mergeCell ref="D2960:E2960"/>
    <mergeCell ref="F2960:H2960"/>
    <mergeCell ref="D2961:E2961"/>
    <mergeCell ref="F2961:H2961"/>
    <mergeCell ref="D2962:E2962"/>
    <mergeCell ref="F2962:H2962"/>
    <mergeCell ref="C2957:H2957"/>
    <mergeCell ref="I2957:J2957"/>
    <mergeCell ref="K2957:M2957"/>
    <mergeCell ref="D2958:E2958"/>
    <mergeCell ref="F2958:H2958"/>
    <mergeCell ref="I2958:J2958"/>
    <mergeCell ref="K2958:M2958"/>
    <mergeCell ref="C2954:E2954"/>
    <mergeCell ref="F2954:G2954"/>
    <mergeCell ref="I2954:M2955"/>
    <mergeCell ref="C2955:E2955"/>
    <mergeCell ref="F2955:G2955"/>
    <mergeCell ref="C2956:E2956"/>
    <mergeCell ref="F2956:G2956"/>
    <mergeCell ref="I2956:J2956"/>
    <mergeCell ref="K2956:M2956"/>
    <mergeCell ref="C2952:E2952"/>
    <mergeCell ref="F2952:G2952"/>
    <mergeCell ref="I2952:J2952"/>
    <mergeCell ref="K2952:M2952"/>
    <mergeCell ref="C2953:E2953"/>
    <mergeCell ref="F2953:G2953"/>
    <mergeCell ref="I2953:J2953"/>
    <mergeCell ref="K2953:M2953"/>
    <mergeCell ref="C2950:H2950"/>
    <mergeCell ref="I2950:J2950"/>
    <mergeCell ref="L2950:M2950"/>
    <mergeCell ref="C2951:H2951"/>
    <mergeCell ref="I2951:J2951"/>
    <mergeCell ref="L2951:M2951"/>
    <mergeCell ref="C2947:M2947"/>
    <mergeCell ref="C2948:E2949"/>
    <mergeCell ref="F2948:G2948"/>
    <mergeCell ref="H2948:I2948"/>
    <mergeCell ref="F2949:G2949"/>
    <mergeCell ref="H2949:I2949"/>
    <mergeCell ref="C2944:D2944"/>
    <mergeCell ref="K2944:L2944"/>
    <mergeCell ref="C2945:D2945"/>
    <mergeCell ref="K2945:L2945"/>
    <mergeCell ref="C2946:D2946"/>
    <mergeCell ref="K2946:L2946"/>
    <mergeCell ref="C2941:D2941"/>
    <mergeCell ref="K2941:L2941"/>
    <mergeCell ref="C2942:D2942"/>
    <mergeCell ref="K2942:L2942"/>
    <mergeCell ref="C2943:D2943"/>
    <mergeCell ref="K2943:L2943"/>
    <mergeCell ref="C2938:D2938"/>
    <mergeCell ref="K2938:L2938"/>
    <mergeCell ref="C2939:D2939"/>
    <mergeCell ref="K2939:L2939"/>
    <mergeCell ref="C2940:D2940"/>
    <mergeCell ref="K2940:L2940"/>
    <mergeCell ref="C2935:F2935"/>
    <mergeCell ref="H2935:M2935"/>
    <mergeCell ref="C2936:F2936"/>
    <mergeCell ref="H2936:M2936"/>
    <mergeCell ref="C2937:F2937"/>
    <mergeCell ref="H2937:M2937"/>
    <mergeCell ref="C2932:F2932"/>
    <mergeCell ref="H2932:M2932"/>
    <mergeCell ref="C2933:F2933"/>
    <mergeCell ref="H2933:M2933"/>
    <mergeCell ref="C2934:F2934"/>
    <mergeCell ref="H2934:M2934"/>
    <mergeCell ref="C2929:I2930"/>
    <mergeCell ref="J2929:K2929"/>
    <mergeCell ref="L2929:M2929"/>
    <mergeCell ref="J2930:K2931"/>
    <mergeCell ref="L2930:M2931"/>
    <mergeCell ref="C2931:H2931"/>
    <mergeCell ref="D2924:E2924"/>
    <mergeCell ref="F2924:H2924"/>
    <mergeCell ref="I2924:M2924"/>
    <mergeCell ref="A2925:M2925"/>
    <mergeCell ref="B2926:M2926"/>
    <mergeCell ref="N2926:N2964"/>
    <mergeCell ref="B2927:B2928"/>
    <mergeCell ref="C2927:C2928"/>
    <mergeCell ref="D2927:M2927"/>
    <mergeCell ref="D2928:M2928"/>
    <mergeCell ref="D2920:E2920"/>
    <mergeCell ref="F2920:H2920"/>
    <mergeCell ref="I2920:M2923"/>
    <mergeCell ref="D2921:E2921"/>
    <mergeCell ref="F2921:H2921"/>
    <mergeCell ref="D2922:E2922"/>
    <mergeCell ref="F2922:H2922"/>
    <mergeCell ref="D2923:E2923"/>
    <mergeCell ref="F2923:H2923"/>
    <mergeCell ref="C2918:H2918"/>
    <mergeCell ref="I2918:J2918"/>
    <mergeCell ref="K2918:M2918"/>
    <mergeCell ref="D2919:E2919"/>
    <mergeCell ref="F2919:H2919"/>
    <mergeCell ref="I2919:J2919"/>
    <mergeCell ref="K2919:M2919"/>
    <mergeCell ref="C2915:E2915"/>
    <mergeCell ref="F2915:G2915"/>
    <mergeCell ref="I2915:M2916"/>
    <mergeCell ref="C2916:E2916"/>
    <mergeCell ref="F2916:G2916"/>
    <mergeCell ref="C2917:E2917"/>
    <mergeCell ref="F2917:G2917"/>
    <mergeCell ref="I2917:J2917"/>
    <mergeCell ref="K2917:M2917"/>
    <mergeCell ref="C2913:E2913"/>
    <mergeCell ref="F2913:G2913"/>
    <mergeCell ref="I2913:J2913"/>
    <mergeCell ref="K2913:M2913"/>
    <mergeCell ref="C2914:E2914"/>
    <mergeCell ref="F2914:G2914"/>
    <mergeCell ref="I2914:J2914"/>
    <mergeCell ref="K2914:M2914"/>
    <mergeCell ref="C2911:H2911"/>
    <mergeCell ref="I2911:J2911"/>
    <mergeCell ref="L2911:M2911"/>
    <mergeCell ref="C2912:H2912"/>
    <mergeCell ref="I2912:J2912"/>
    <mergeCell ref="L2912:M2912"/>
    <mergeCell ref="C2908:M2908"/>
    <mergeCell ref="C2909:E2910"/>
    <mergeCell ref="F2909:G2909"/>
    <mergeCell ref="H2909:I2909"/>
    <mergeCell ref="F2910:G2910"/>
    <mergeCell ref="H2910:I2910"/>
    <mergeCell ref="C2905:D2905"/>
    <mergeCell ref="K2905:L2905"/>
    <mergeCell ref="C2906:D2906"/>
    <mergeCell ref="K2906:L2906"/>
    <mergeCell ref="C2907:D2907"/>
    <mergeCell ref="K2907:L2907"/>
    <mergeCell ref="C2902:D2902"/>
    <mergeCell ref="K2902:L2902"/>
    <mergeCell ref="C2903:D2903"/>
    <mergeCell ref="K2903:L2903"/>
    <mergeCell ref="C2904:D2904"/>
    <mergeCell ref="K2904:L2904"/>
    <mergeCell ref="C2899:D2899"/>
    <mergeCell ref="K2899:L2899"/>
    <mergeCell ref="C2900:D2900"/>
    <mergeCell ref="K2900:L2900"/>
    <mergeCell ref="C2901:D2901"/>
    <mergeCell ref="K2901:L2901"/>
    <mergeCell ref="C2896:F2896"/>
    <mergeCell ref="H2896:M2896"/>
    <mergeCell ref="C2897:F2897"/>
    <mergeCell ref="H2897:M2897"/>
    <mergeCell ref="C2898:F2898"/>
    <mergeCell ref="H2898:M2898"/>
    <mergeCell ref="C2893:F2893"/>
    <mergeCell ref="H2893:M2893"/>
    <mergeCell ref="C2894:F2894"/>
    <mergeCell ref="H2894:M2894"/>
    <mergeCell ref="C2895:F2895"/>
    <mergeCell ref="H2895:M2895"/>
    <mergeCell ref="C2890:I2891"/>
    <mergeCell ref="J2890:K2890"/>
    <mergeCell ref="L2890:M2890"/>
    <mergeCell ref="J2891:K2892"/>
    <mergeCell ref="L2891:M2892"/>
    <mergeCell ref="C2892:H2892"/>
    <mergeCell ref="D2885:E2885"/>
    <mergeCell ref="F2885:H2885"/>
    <mergeCell ref="I2885:M2885"/>
    <mergeCell ref="A2886:M2886"/>
    <mergeCell ref="B2887:M2887"/>
    <mergeCell ref="N2887:N2925"/>
    <mergeCell ref="B2888:B2889"/>
    <mergeCell ref="C2888:C2889"/>
    <mergeCell ref="D2888:M2888"/>
    <mergeCell ref="D2889:M2889"/>
    <mergeCell ref="D2881:E2881"/>
    <mergeCell ref="F2881:H2881"/>
    <mergeCell ref="I2881:M2884"/>
    <mergeCell ref="D2882:E2882"/>
    <mergeCell ref="F2882:H2882"/>
    <mergeCell ref="D2883:E2883"/>
    <mergeCell ref="F2883:H2883"/>
    <mergeCell ref="D2884:E2884"/>
    <mergeCell ref="F2884:H2884"/>
    <mergeCell ref="C2879:H2879"/>
    <mergeCell ref="I2879:J2879"/>
    <mergeCell ref="K2879:M2879"/>
    <mergeCell ref="D2880:E2880"/>
    <mergeCell ref="F2880:H2880"/>
    <mergeCell ref="I2880:J2880"/>
    <mergeCell ref="K2880:M2880"/>
    <mergeCell ref="C2876:E2876"/>
    <mergeCell ref="F2876:G2876"/>
    <mergeCell ref="I2876:M2877"/>
    <mergeCell ref="C2877:E2877"/>
    <mergeCell ref="F2877:G2877"/>
    <mergeCell ref="C2878:E2878"/>
    <mergeCell ref="F2878:G2878"/>
    <mergeCell ref="I2878:J2878"/>
    <mergeCell ref="K2878:M2878"/>
    <mergeCell ref="C2874:E2874"/>
    <mergeCell ref="F2874:G2874"/>
    <mergeCell ref="I2874:J2874"/>
    <mergeCell ref="K2874:M2874"/>
    <mergeCell ref="C2875:E2875"/>
    <mergeCell ref="F2875:G2875"/>
    <mergeCell ref="I2875:J2875"/>
    <mergeCell ref="K2875:M2875"/>
    <mergeCell ref="C2872:H2872"/>
    <mergeCell ref="I2872:J2872"/>
    <mergeCell ref="L2872:M2872"/>
    <mergeCell ref="C2873:H2873"/>
    <mergeCell ref="I2873:J2873"/>
    <mergeCell ref="L2873:M2873"/>
    <mergeCell ref="C2869:M2869"/>
    <mergeCell ref="C2870:E2871"/>
    <mergeCell ref="F2870:G2870"/>
    <mergeCell ref="H2870:I2870"/>
    <mergeCell ref="F2871:G2871"/>
    <mergeCell ref="H2871:I2871"/>
    <mergeCell ref="C2866:D2866"/>
    <mergeCell ref="K2866:L2866"/>
    <mergeCell ref="C2867:D2867"/>
    <mergeCell ref="K2867:L2867"/>
    <mergeCell ref="C2868:D2868"/>
    <mergeCell ref="K2868:L2868"/>
    <mergeCell ref="C2863:D2863"/>
    <mergeCell ref="K2863:L2863"/>
    <mergeCell ref="C2864:D2864"/>
    <mergeCell ref="K2864:L2864"/>
    <mergeCell ref="C2865:D2865"/>
    <mergeCell ref="K2865:L2865"/>
    <mergeCell ref="C2860:D2860"/>
    <mergeCell ref="K2860:L2860"/>
    <mergeCell ref="C2861:D2861"/>
    <mergeCell ref="K2861:L2861"/>
    <mergeCell ref="C2862:D2862"/>
    <mergeCell ref="K2862:L2862"/>
    <mergeCell ref="C2857:F2857"/>
    <mergeCell ref="H2857:M2857"/>
    <mergeCell ref="C2858:F2858"/>
    <mergeCell ref="H2858:M2858"/>
    <mergeCell ref="C2859:F2859"/>
    <mergeCell ref="H2859:M2859"/>
    <mergeCell ref="C2854:F2854"/>
    <mergeCell ref="H2854:M2854"/>
    <mergeCell ref="C2855:F2855"/>
    <mergeCell ref="H2855:M2855"/>
    <mergeCell ref="C2856:F2856"/>
    <mergeCell ref="H2856:M2856"/>
    <mergeCell ref="C2851:I2852"/>
    <mergeCell ref="J2851:K2851"/>
    <mergeCell ref="L2851:M2851"/>
    <mergeCell ref="J2852:K2853"/>
    <mergeCell ref="L2852:M2853"/>
    <mergeCell ref="C2853:H2853"/>
    <mergeCell ref="D2846:E2846"/>
    <mergeCell ref="F2846:H2846"/>
    <mergeCell ref="I2846:M2846"/>
    <mergeCell ref="A2847:M2847"/>
    <mergeCell ref="B2848:M2848"/>
    <mergeCell ref="N2848:N2886"/>
    <mergeCell ref="B2849:B2850"/>
    <mergeCell ref="C2849:C2850"/>
    <mergeCell ref="D2849:M2849"/>
    <mergeCell ref="D2850:M2850"/>
    <mergeCell ref="D2842:E2842"/>
    <mergeCell ref="F2842:H2842"/>
    <mergeCell ref="I2842:M2845"/>
    <mergeCell ref="D2843:E2843"/>
    <mergeCell ref="F2843:H2843"/>
    <mergeCell ref="D2844:E2844"/>
    <mergeCell ref="F2844:H2844"/>
    <mergeCell ref="D2845:E2845"/>
    <mergeCell ref="F2845:H2845"/>
    <mergeCell ref="C2840:H2840"/>
    <mergeCell ref="I2840:J2840"/>
    <mergeCell ref="K2840:M2840"/>
    <mergeCell ref="D2841:E2841"/>
    <mergeCell ref="F2841:H2841"/>
    <mergeCell ref="I2841:J2841"/>
    <mergeCell ref="K2841:M2841"/>
    <mergeCell ref="C2837:E2837"/>
    <mergeCell ref="F2837:G2837"/>
    <mergeCell ref="I2837:M2838"/>
    <mergeCell ref="C2838:E2838"/>
    <mergeCell ref="F2838:G2838"/>
    <mergeCell ref="C2839:E2839"/>
    <mergeCell ref="F2839:G2839"/>
    <mergeCell ref="I2839:J2839"/>
    <mergeCell ref="K2839:M2839"/>
    <mergeCell ref="C2835:E2835"/>
    <mergeCell ref="F2835:G2835"/>
    <mergeCell ref="I2835:J2835"/>
    <mergeCell ref="K2835:M2835"/>
    <mergeCell ref="C2836:E2836"/>
    <mergeCell ref="F2836:G2836"/>
    <mergeCell ref="I2836:J2836"/>
    <mergeCell ref="K2836:M2836"/>
    <mergeCell ref="C2833:H2833"/>
    <mergeCell ref="I2833:J2833"/>
    <mergeCell ref="L2833:M2833"/>
    <mergeCell ref="C2834:H2834"/>
    <mergeCell ref="I2834:J2834"/>
    <mergeCell ref="L2834:M2834"/>
    <mergeCell ref="C2830:M2830"/>
    <mergeCell ref="C2831:E2832"/>
    <mergeCell ref="F2831:G2831"/>
    <mergeCell ref="H2831:I2831"/>
    <mergeCell ref="F2832:G2832"/>
    <mergeCell ref="H2832:I2832"/>
    <mergeCell ref="C2827:D2827"/>
    <mergeCell ref="K2827:L2827"/>
    <mergeCell ref="C2828:D2828"/>
    <mergeCell ref="K2828:L2828"/>
    <mergeCell ref="C2829:D2829"/>
    <mergeCell ref="K2829:L2829"/>
    <mergeCell ref="C2824:D2824"/>
    <mergeCell ref="K2824:L2824"/>
    <mergeCell ref="C2825:D2825"/>
    <mergeCell ref="K2825:L2825"/>
    <mergeCell ref="C2826:D2826"/>
    <mergeCell ref="K2826:L2826"/>
    <mergeCell ref="C2821:D2821"/>
    <mergeCell ref="K2821:L2821"/>
    <mergeCell ref="C2822:D2822"/>
    <mergeCell ref="K2822:L2822"/>
    <mergeCell ref="C2823:D2823"/>
    <mergeCell ref="K2823:L2823"/>
    <mergeCell ref="C2818:F2818"/>
    <mergeCell ref="H2818:M2818"/>
    <mergeCell ref="C2819:F2819"/>
    <mergeCell ref="H2819:M2819"/>
    <mergeCell ref="C2820:F2820"/>
    <mergeCell ref="H2820:M2820"/>
    <mergeCell ref="C2815:F2815"/>
    <mergeCell ref="H2815:M2815"/>
    <mergeCell ref="C2816:F2816"/>
    <mergeCell ref="H2816:M2816"/>
    <mergeCell ref="C2817:F2817"/>
    <mergeCell ref="H2817:M2817"/>
    <mergeCell ref="C2812:I2813"/>
    <mergeCell ref="J2812:K2812"/>
    <mergeCell ref="L2812:M2812"/>
    <mergeCell ref="J2813:K2814"/>
    <mergeCell ref="L2813:M2814"/>
    <mergeCell ref="C2814:H2814"/>
    <mergeCell ref="D2807:E2807"/>
    <mergeCell ref="F2807:H2807"/>
    <mergeCell ref="I2807:M2807"/>
    <mergeCell ref="A2808:M2808"/>
    <mergeCell ref="B2809:M2809"/>
    <mergeCell ref="N2809:N2847"/>
    <mergeCell ref="B2810:B2811"/>
    <mergeCell ref="C2810:C2811"/>
    <mergeCell ref="D2810:M2810"/>
    <mergeCell ref="D2811:M2811"/>
    <mergeCell ref="D2803:E2803"/>
    <mergeCell ref="F2803:H2803"/>
    <mergeCell ref="I2803:M2806"/>
    <mergeCell ref="D2804:E2804"/>
    <mergeCell ref="F2804:H2804"/>
    <mergeCell ref="D2805:E2805"/>
    <mergeCell ref="F2805:H2805"/>
    <mergeCell ref="D2806:E2806"/>
    <mergeCell ref="F2806:H2806"/>
    <mergeCell ref="C2801:H2801"/>
    <mergeCell ref="I2801:J2801"/>
    <mergeCell ref="K2801:M2801"/>
    <mergeCell ref="D2802:E2802"/>
    <mergeCell ref="F2802:H2802"/>
    <mergeCell ref="I2802:J2802"/>
    <mergeCell ref="K2802:M2802"/>
    <mergeCell ref="C2798:E2798"/>
    <mergeCell ref="F2798:G2798"/>
    <mergeCell ref="I2798:M2799"/>
    <mergeCell ref="C2799:E2799"/>
    <mergeCell ref="F2799:G2799"/>
    <mergeCell ref="C2800:E2800"/>
    <mergeCell ref="F2800:G2800"/>
    <mergeCell ref="I2800:J2800"/>
    <mergeCell ref="K2800:M2800"/>
    <mergeCell ref="C2796:E2796"/>
    <mergeCell ref="F2796:G2796"/>
    <mergeCell ref="I2796:J2796"/>
    <mergeCell ref="K2796:M2796"/>
    <mergeCell ref="C2797:E2797"/>
    <mergeCell ref="F2797:G2797"/>
    <mergeCell ref="I2797:J2797"/>
    <mergeCell ref="K2797:M2797"/>
    <mergeCell ref="C2794:H2794"/>
    <mergeCell ref="I2794:J2794"/>
    <mergeCell ref="L2794:M2794"/>
    <mergeCell ref="C2795:H2795"/>
    <mergeCell ref="I2795:J2795"/>
    <mergeCell ref="L2795:M2795"/>
    <mergeCell ref="C2791:M2791"/>
    <mergeCell ref="C2792:E2793"/>
    <mergeCell ref="F2792:G2792"/>
    <mergeCell ref="H2792:I2792"/>
    <mergeCell ref="F2793:G2793"/>
    <mergeCell ref="H2793:I2793"/>
    <mergeCell ref="C2788:D2788"/>
    <mergeCell ref="K2788:L2788"/>
    <mergeCell ref="C2789:D2789"/>
    <mergeCell ref="K2789:L2789"/>
    <mergeCell ref="C2790:D2790"/>
    <mergeCell ref="K2790:L2790"/>
    <mergeCell ref="C2785:D2785"/>
    <mergeCell ref="K2785:L2785"/>
    <mergeCell ref="C2786:D2786"/>
    <mergeCell ref="K2786:L2786"/>
    <mergeCell ref="C2787:D2787"/>
    <mergeCell ref="K2787:L2787"/>
    <mergeCell ref="C2782:D2782"/>
    <mergeCell ref="K2782:L2782"/>
    <mergeCell ref="C2783:D2783"/>
    <mergeCell ref="K2783:L2783"/>
    <mergeCell ref="C2784:D2784"/>
    <mergeCell ref="K2784:L2784"/>
    <mergeCell ref="C2779:F2779"/>
    <mergeCell ref="H2779:M2779"/>
    <mergeCell ref="C2780:F2780"/>
    <mergeCell ref="H2780:M2780"/>
    <mergeCell ref="C2781:F2781"/>
    <mergeCell ref="H2781:M2781"/>
    <mergeCell ref="C2776:F2776"/>
    <mergeCell ref="H2776:M2776"/>
    <mergeCell ref="C2777:F2777"/>
    <mergeCell ref="H2777:M2777"/>
    <mergeCell ref="C2778:F2778"/>
    <mergeCell ref="H2778:M2778"/>
    <mergeCell ref="C2773:I2774"/>
    <mergeCell ref="J2773:K2773"/>
    <mergeCell ref="L2773:M2773"/>
    <mergeCell ref="J2774:K2775"/>
    <mergeCell ref="L2774:M2775"/>
    <mergeCell ref="C2775:H2775"/>
    <mergeCell ref="D2768:E2768"/>
    <mergeCell ref="F2768:H2768"/>
    <mergeCell ref="I2768:M2768"/>
    <mergeCell ref="A2769:M2769"/>
    <mergeCell ref="B2770:M2770"/>
    <mergeCell ref="N2770:N2808"/>
    <mergeCell ref="B2771:B2772"/>
    <mergeCell ref="C2771:C2772"/>
    <mergeCell ref="D2771:M2771"/>
    <mergeCell ref="D2772:M2772"/>
    <mergeCell ref="D2764:E2764"/>
    <mergeCell ref="F2764:H2764"/>
    <mergeCell ref="I2764:M2767"/>
    <mergeCell ref="D2765:E2765"/>
    <mergeCell ref="F2765:H2765"/>
    <mergeCell ref="D2766:E2766"/>
    <mergeCell ref="F2766:H2766"/>
    <mergeCell ref="D2767:E2767"/>
    <mergeCell ref="F2767:H2767"/>
    <mergeCell ref="C2762:H2762"/>
    <mergeCell ref="I2762:J2762"/>
    <mergeCell ref="K2762:M2762"/>
    <mergeCell ref="D2763:E2763"/>
    <mergeCell ref="F2763:H2763"/>
    <mergeCell ref="I2763:J2763"/>
    <mergeCell ref="K2763:M2763"/>
    <mergeCell ref="C2759:E2759"/>
    <mergeCell ref="F2759:G2759"/>
    <mergeCell ref="I2759:M2760"/>
    <mergeCell ref="C2760:E2760"/>
    <mergeCell ref="F2760:G2760"/>
    <mergeCell ref="C2761:E2761"/>
    <mergeCell ref="F2761:G2761"/>
    <mergeCell ref="I2761:J2761"/>
    <mergeCell ref="K2761:M2761"/>
    <mergeCell ref="C2757:E2757"/>
    <mergeCell ref="F2757:G2757"/>
    <mergeCell ref="I2757:J2757"/>
    <mergeCell ref="K2757:M2757"/>
    <mergeCell ref="C2758:E2758"/>
    <mergeCell ref="F2758:G2758"/>
    <mergeCell ref="I2758:J2758"/>
    <mergeCell ref="K2758:M2758"/>
    <mergeCell ref="C2755:H2755"/>
    <mergeCell ref="I2755:J2755"/>
    <mergeCell ref="L2755:M2755"/>
    <mergeCell ref="C2756:H2756"/>
    <mergeCell ref="I2756:J2756"/>
    <mergeCell ref="L2756:M2756"/>
    <mergeCell ref="C2752:M2752"/>
    <mergeCell ref="C2753:E2754"/>
    <mergeCell ref="F2753:G2753"/>
    <mergeCell ref="H2753:I2753"/>
    <mergeCell ref="F2754:G2754"/>
    <mergeCell ref="H2754:I2754"/>
    <mergeCell ref="C2749:D2749"/>
    <mergeCell ref="K2749:L2749"/>
    <mergeCell ref="C2750:D2750"/>
    <mergeCell ref="K2750:L2750"/>
    <mergeCell ref="C2751:D2751"/>
    <mergeCell ref="K2751:L2751"/>
    <mergeCell ref="C2746:D2746"/>
    <mergeCell ref="K2746:L2746"/>
    <mergeCell ref="C2747:D2747"/>
    <mergeCell ref="K2747:L2747"/>
    <mergeCell ref="C2748:D2748"/>
    <mergeCell ref="K2748:L2748"/>
    <mergeCell ref="C2743:D2743"/>
    <mergeCell ref="K2743:L2743"/>
    <mergeCell ref="C2744:D2744"/>
    <mergeCell ref="K2744:L2744"/>
    <mergeCell ref="C2745:D2745"/>
    <mergeCell ref="K2745:L2745"/>
    <mergeCell ref="C2740:F2740"/>
    <mergeCell ref="H2740:M2740"/>
    <mergeCell ref="C2741:F2741"/>
    <mergeCell ref="H2741:M2741"/>
    <mergeCell ref="C2742:F2742"/>
    <mergeCell ref="H2742:M2742"/>
    <mergeCell ref="C2737:F2737"/>
    <mergeCell ref="H2737:M2737"/>
    <mergeCell ref="C2738:F2738"/>
    <mergeCell ref="H2738:M2738"/>
    <mergeCell ref="C2739:F2739"/>
    <mergeCell ref="H2739:M2739"/>
    <mergeCell ref="C2734:I2735"/>
    <mergeCell ref="J2734:K2734"/>
    <mergeCell ref="L2734:M2734"/>
    <mergeCell ref="J2735:K2736"/>
    <mergeCell ref="L2735:M2736"/>
    <mergeCell ref="C2736:H2736"/>
    <mergeCell ref="D2729:E2729"/>
    <mergeCell ref="F2729:H2729"/>
    <mergeCell ref="I2729:M2729"/>
    <mergeCell ref="A2730:M2730"/>
    <mergeCell ref="B2731:M2731"/>
    <mergeCell ref="N2731:N2769"/>
    <mergeCell ref="B2732:B2733"/>
    <mergeCell ref="C2732:C2733"/>
    <mergeCell ref="D2732:M2732"/>
    <mergeCell ref="D2733:M2733"/>
    <mergeCell ref="D2725:E2725"/>
    <mergeCell ref="F2725:H2725"/>
    <mergeCell ref="I2725:M2728"/>
    <mergeCell ref="D2726:E2726"/>
    <mergeCell ref="F2726:H2726"/>
    <mergeCell ref="D2727:E2727"/>
    <mergeCell ref="F2727:H2727"/>
    <mergeCell ref="D2728:E2728"/>
    <mergeCell ref="F2728:H2728"/>
    <mergeCell ref="C2723:H2723"/>
    <mergeCell ref="I2723:J2723"/>
    <mergeCell ref="K2723:M2723"/>
    <mergeCell ref="D2724:E2724"/>
    <mergeCell ref="F2724:H2724"/>
    <mergeCell ref="I2724:J2724"/>
    <mergeCell ref="K2724:M2724"/>
    <mergeCell ref="C2720:E2720"/>
    <mergeCell ref="F2720:G2720"/>
    <mergeCell ref="I2720:M2721"/>
    <mergeCell ref="C2721:E2721"/>
    <mergeCell ref="F2721:G2721"/>
    <mergeCell ref="C2722:E2722"/>
    <mergeCell ref="F2722:G2722"/>
    <mergeCell ref="I2722:J2722"/>
    <mergeCell ref="K2722:M2722"/>
    <mergeCell ref="C2718:E2718"/>
    <mergeCell ref="F2718:G2718"/>
    <mergeCell ref="I2718:J2718"/>
    <mergeCell ref="K2718:M2718"/>
    <mergeCell ref="C2719:E2719"/>
    <mergeCell ref="F2719:G2719"/>
    <mergeCell ref="I2719:J2719"/>
    <mergeCell ref="K2719:M2719"/>
    <mergeCell ref="C2716:H2716"/>
    <mergeCell ref="I2716:J2716"/>
    <mergeCell ref="L2716:M2716"/>
    <mergeCell ref="C2717:H2717"/>
    <mergeCell ref="I2717:J2717"/>
    <mergeCell ref="L2717:M2717"/>
    <mergeCell ref="C2713:M2713"/>
    <mergeCell ref="C2714:E2715"/>
    <mergeCell ref="F2714:G2714"/>
    <mergeCell ref="H2714:I2714"/>
    <mergeCell ref="F2715:G2715"/>
    <mergeCell ref="H2715:I2715"/>
    <mergeCell ref="C2710:D2710"/>
    <mergeCell ref="K2710:L2710"/>
    <mergeCell ref="C2711:D2711"/>
    <mergeCell ref="K2711:L2711"/>
    <mergeCell ref="C2712:D2712"/>
    <mergeCell ref="K2712:L2712"/>
    <mergeCell ref="C2707:D2707"/>
    <mergeCell ref="K2707:L2707"/>
    <mergeCell ref="C2708:D2708"/>
    <mergeCell ref="K2708:L2708"/>
    <mergeCell ref="C2709:D2709"/>
    <mergeCell ref="K2709:L2709"/>
    <mergeCell ref="C2704:D2704"/>
    <mergeCell ref="K2704:L2704"/>
    <mergeCell ref="C2705:D2705"/>
    <mergeCell ref="K2705:L2705"/>
    <mergeCell ref="C2706:D2706"/>
    <mergeCell ref="K2706:L2706"/>
    <mergeCell ref="C2701:F2701"/>
    <mergeCell ref="H2701:M2701"/>
    <mergeCell ref="C2702:F2702"/>
    <mergeCell ref="H2702:M2702"/>
    <mergeCell ref="C2703:F2703"/>
    <mergeCell ref="H2703:M2703"/>
    <mergeCell ref="C2698:F2698"/>
    <mergeCell ref="H2698:M2698"/>
    <mergeCell ref="C2699:F2699"/>
    <mergeCell ref="H2699:M2699"/>
    <mergeCell ref="C2700:F2700"/>
    <mergeCell ref="H2700:M2700"/>
    <mergeCell ref="C2695:I2696"/>
    <mergeCell ref="J2695:K2695"/>
    <mergeCell ref="L2695:M2695"/>
    <mergeCell ref="J2696:K2697"/>
    <mergeCell ref="L2696:M2697"/>
    <mergeCell ref="C2697:H2697"/>
    <mergeCell ref="D2690:E2690"/>
    <mergeCell ref="F2690:H2690"/>
    <mergeCell ref="I2690:M2690"/>
    <mergeCell ref="A2691:M2691"/>
    <mergeCell ref="B2692:M2692"/>
    <mergeCell ref="N2692:N2730"/>
    <mergeCell ref="B2693:B2694"/>
    <mergeCell ref="C2693:C2694"/>
    <mergeCell ref="D2693:M2693"/>
    <mergeCell ref="D2694:M2694"/>
    <mergeCell ref="D2686:E2686"/>
    <mergeCell ref="F2686:H2686"/>
    <mergeCell ref="I2686:M2689"/>
    <mergeCell ref="D2687:E2687"/>
    <mergeCell ref="F2687:H2687"/>
    <mergeCell ref="D2688:E2688"/>
    <mergeCell ref="F2688:H2688"/>
    <mergeCell ref="D2689:E2689"/>
    <mergeCell ref="F2689:H2689"/>
    <mergeCell ref="C2684:H2684"/>
    <mergeCell ref="I2684:J2684"/>
    <mergeCell ref="K2684:M2684"/>
    <mergeCell ref="D2685:E2685"/>
    <mergeCell ref="F2685:H2685"/>
    <mergeCell ref="I2685:J2685"/>
    <mergeCell ref="K2685:M2685"/>
    <mergeCell ref="C2681:E2681"/>
    <mergeCell ref="F2681:G2681"/>
    <mergeCell ref="I2681:M2682"/>
    <mergeCell ref="C2682:E2682"/>
    <mergeCell ref="F2682:G2682"/>
    <mergeCell ref="C2683:E2683"/>
    <mergeCell ref="F2683:G2683"/>
    <mergeCell ref="I2683:J2683"/>
    <mergeCell ref="K2683:M2683"/>
    <mergeCell ref="C2679:E2679"/>
    <mergeCell ref="F2679:G2679"/>
    <mergeCell ref="I2679:J2679"/>
    <mergeCell ref="K2679:M2679"/>
    <mergeCell ref="C2680:E2680"/>
    <mergeCell ref="F2680:G2680"/>
    <mergeCell ref="I2680:J2680"/>
    <mergeCell ref="K2680:M2680"/>
    <mergeCell ref="C2677:H2677"/>
    <mergeCell ref="I2677:J2677"/>
    <mergeCell ref="L2677:M2677"/>
    <mergeCell ref="C2678:H2678"/>
    <mergeCell ref="I2678:J2678"/>
    <mergeCell ref="L2678:M2678"/>
    <mergeCell ref="C2674:M2674"/>
    <mergeCell ref="C2675:E2676"/>
    <mergeCell ref="F2675:G2675"/>
    <mergeCell ref="H2675:I2675"/>
    <mergeCell ref="F2676:G2676"/>
    <mergeCell ref="H2676:I2676"/>
    <mergeCell ref="C2671:D2671"/>
    <mergeCell ref="K2671:L2671"/>
    <mergeCell ref="C2672:D2672"/>
    <mergeCell ref="K2672:L2672"/>
    <mergeCell ref="C2673:D2673"/>
    <mergeCell ref="K2673:L2673"/>
    <mergeCell ref="C2668:D2668"/>
    <mergeCell ref="K2668:L2668"/>
    <mergeCell ref="C2669:D2669"/>
    <mergeCell ref="K2669:L2669"/>
    <mergeCell ref="C2670:D2670"/>
    <mergeCell ref="K2670:L2670"/>
    <mergeCell ref="C2665:D2665"/>
    <mergeCell ref="K2665:L2665"/>
    <mergeCell ref="C2666:D2666"/>
    <mergeCell ref="K2666:L2666"/>
    <mergeCell ref="C2667:D2667"/>
    <mergeCell ref="K2667:L2667"/>
    <mergeCell ref="C2662:F2662"/>
    <mergeCell ref="H2662:M2662"/>
    <mergeCell ref="C2663:F2663"/>
    <mergeCell ref="H2663:M2663"/>
    <mergeCell ref="C2664:F2664"/>
    <mergeCell ref="H2664:M2664"/>
    <mergeCell ref="C2659:F2659"/>
    <mergeCell ref="H2659:M2659"/>
    <mergeCell ref="C2660:F2660"/>
    <mergeCell ref="H2660:M2660"/>
    <mergeCell ref="C2661:F2661"/>
    <mergeCell ref="H2661:M2661"/>
    <mergeCell ref="C2656:I2657"/>
    <mergeCell ref="J2656:K2656"/>
    <mergeCell ref="L2656:M2656"/>
    <mergeCell ref="J2657:K2658"/>
    <mergeCell ref="L2657:M2658"/>
    <mergeCell ref="C2658:H2658"/>
    <mergeCell ref="D2651:E2651"/>
    <mergeCell ref="F2651:H2651"/>
    <mergeCell ref="I2651:M2651"/>
    <mergeCell ref="A2652:M2652"/>
    <mergeCell ref="B2653:M2653"/>
    <mergeCell ref="N2653:N2691"/>
    <mergeCell ref="B2654:B2655"/>
    <mergeCell ref="C2654:C2655"/>
    <mergeCell ref="D2654:M2654"/>
    <mergeCell ref="D2655:M2655"/>
    <mergeCell ref="D2647:E2647"/>
    <mergeCell ref="F2647:H2647"/>
    <mergeCell ref="I2647:M2650"/>
    <mergeCell ref="D2648:E2648"/>
    <mergeCell ref="F2648:H2648"/>
    <mergeCell ref="D2649:E2649"/>
    <mergeCell ref="F2649:H2649"/>
    <mergeCell ref="D2650:E2650"/>
    <mergeCell ref="F2650:H2650"/>
    <mergeCell ref="C2645:H2645"/>
    <mergeCell ref="I2645:J2645"/>
    <mergeCell ref="K2645:M2645"/>
    <mergeCell ref="D2646:E2646"/>
    <mergeCell ref="F2646:H2646"/>
    <mergeCell ref="I2646:J2646"/>
    <mergeCell ref="K2646:M2646"/>
    <mergeCell ref="C2642:E2642"/>
    <mergeCell ref="F2642:G2642"/>
    <mergeCell ref="I2642:M2643"/>
    <mergeCell ref="C2643:E2643"/>
    <mergeCell ref="F2643:G2643"/>
    <mergeCell ref="C2644:E2644"/>
    <mergeCell ref="F2644:G2644"/>
    <mergeCell ref="I2644:J2644"/>
    <mergeCell ref="K2644:M2644"/>
    <mergeCell ref="C2640:E2640"/>
    <mergeCell ref="F2640:G2640"/>
    <mergeCell ref="I2640:J2640"/>
    <mergeCell ref="K2640:M2640"/>
    <mergeCell ref="C2641:E2641"/>
    <mergeCell ref="F2641:G2641"/>
    <mergeCell ref="I2641:J2641"/>
    <mergeCell ref="K2641:M2641"/>
    <mergeCell ref="C2638:H2638"/>
    <mergeCell ref="I2638:J2638"/>
    <mergeCell ref="L2638:M2638"/>
    <mergeCell ref="C2639:H2639"/>
    <mergeCell ref="I2639:J2639"/>
    <mergeCell ref="L2639:M2639"/>
    <mergeCell ref="C2635:M2635"/>
    <mergeCell ref="C2636:E2637"/>
    <mergeCell ref="F2636:G2636"/>
    <mergeCell ref="H2636:I2636"/>
    <mergeCell ref="F2637:G2637"/>
    <mergeCell ref="H2637:I2637"/>
    <mergeCell ref="C2632:D2632"/>
    <mergeCell ref="K2632:L2632"/>
    <mergeCell ref="C2633:D2633"/>
    <mergeCell ref="K2633:L2633"/>
    <mergeCell ref="C2634:D2634"/>
    <mergeCell ref="K2634:L2634"/>
    <mergeCell ref="C2629:D2629"/>
    <mergeCell ref="K2629:L2629"/>
    <mergeCell ref="C2630:D2630"/>
    <mergeCell ref="K2630:L2630"/>
    <mergeCell ref="C2631:D2631"/>
    <mergeCell ref="K2631:L2631"/>
    <mergeCell ref="C2626:D2626"/>
    <mergeCell ref="K2626:L2626"/>
    <mergeCell ref="C2627:D2627"/>
    <mergeCell ref="K2627:L2627"/>
    <mergeCell ref="C2628:D2628"/>
    <mergeCell ref="K2628:L2628"/>
    <mergeCell ref="C2623:F2623"/>
    <mergeCell ref="H2623:M2623"/>
    <mergeCell ref="C2624:F2624"/>
    <mergeCell ref="H2624:M2624"/>
    <mergeCell ref="C2625:F2625"/>
    <mergeCell ref="H2625:M2625"/>
    <mergeCell ref="C2620:F2620"/>
    <mergeCell ref="H2620:M2620"/>
    <mergeCell ref="C2621:F2621"/>
    <mergeCell ref="H2621:M2621"/>
    <mergeCell ref="C2622:F2622"/>
    <mergeCell ref="H2622:M2622"/>
    <mergeCell ref="C2617:I2618"/>
    <mergeCell ref="J2617:K2617"/>
    <mergeCell ref="L2617:M2617"/>
    <mergeCell ref="J2618:K2619"/>
    <mergeCell ref="L2618:M2619"/>
    <mergeCell ref="C2619:H2619"/>
    <mergeCell ref="D2612:E2612"/>
    <mergeCell ref="F2612:H2612"/>
    <mergeCell ref="I2612:M2612"/>
    <mergeCell ref="A2613:M2613"/>
    <mergeCell ref="B2614:M2614"/>
    <mergeCell ref="N2614:N2652"/>
    <mergeCell ref="B2615:B2616"/>
    <mergeCell ref="C2615:C2616"/>
    <mergeCell ref="D2615:M2615"/>
    <mergeCell ref="D2616:M2616"/>
    <mergeCell ref="D2608:E2608"/>
    <mergeCell ref="F2608:H2608"/>
    <mergeCell ref="I2608:M2611"/>
    <mergeCell ref="D2609:E2609"/>
    <mergeCell ref="F2609:H2609"/>
    <mergeCell ref="D2610:E2610"/>
    <mergeCell ref="F2610:H2610"/>
    <mergeCell ref="D2611:E2611"/>
    <mergeCell ref="F2611:H2611"/>
    <mergeCell ref="C2606:H2606"/>
    <mergeCell ref="I2606:J2606"/>
    <mergeCell ref="K2606:M2606"/>
    <mergeCell ref="D2607:E2607"/>
    <mergeCell ref="F2607:H2607"/>
    <mergeCell ref="I2607:J2607"/>
    <mergeCell ref="K2607:M2607"/>
    <mergeCell ref="C2603:E2603"/>
    <mergeCell ref="F2603:G2603"/>
    <mergeCell ref="I2603:M2604"/>
    <mergeCell ref="C2604:E2604"/>
    <mergeCell ref="F2604:G2604"/>
    <mergeCell ref="C2605:E2605"/>
    <mergeCell ref="F2605:G2605"/>
    <mergeCell ref="I2605:J2605"/>
    <mergeCell ref="K2605:M2605"/>
    <mergeCell ref="C2601:E2601"/>
    <mergeCell ref="F2601:G2601"/>
    <mergeCell ref="I2601:J2601"/>
    <mergeCell ref="K2601:M2601"/>
    <mergeCell ref="C2602:E2602"/>
    <mergeCell ref="F2602:G2602"/>
    <mergeCell ref="I2602:J2602"/>
    <mergeCell ref="K2602:M2602"/>
    <mergeCell ref="C2599:H2599"/>
    <mergeCell ref="I2599:J2599"/>
    <mergeCell ref="L2599:M2599"/>
    <mergeCell ref="C2600:H2600"/>
    <mergeCell ref="I2600:J2600"/>
    <mergeCell ref="L2600:M2600"/>
    <mergeCell ref="C2596:M2596"/>
    <mergeCell ref="C2597:E2598"/>
    <mergeCell ref="F2597:G2597"/>
    <mergeCell ref="H2597:I2597"/>
    <mergeCell ref="F2598:G2598"/>
    <mergeCell ref="H2598:I2598"/>
    <mergeCell ref="C2593:D2593"/>
    <mergeCell ref="K2593:L2593"/>
    <mergeCell ref="C2594:D2594"/>
    <mergeCell ref="K2594:L2594"/>
    <mergeCell ref="C2595:D2595"/>
    <mergeCell ref="K2595:L2595"/>
    <mergeCell ref="C2590:D2590"/>
    <mergeCell ref="K2590:L2590"/>
    <mergeCell ref="C2591:D2591"/>
    <mergeCell ref="K2591:L2591"/>
    <mergeCell ref="C2592:D2592"/>
    <mergeCell ref="K2592:L2592"/>
    <mergeCell ref="C2587:D2587"/>
    <mergeCell ref="K2587:L2587"/>
    <mergeCell ref="C2588:D2588"/>
    <mergeCell ref="K2588:L2588"/>
    <mergeCell ref="C2589:D2589"/>
    <mergeCell ref="K2589:L2589"/>
    <mergeCell ref="C2584:F2584"/>
    <mergeCell ref="H2584:M2584"/>
    <mergeCell ref="C2585:F2585"/>
    <mergeCell ref="H2585:M2585"/>
    <mergeCell ref="C2586:F2586"/>
    <mergeCell ref="H2586:M2586"/>
    <mergeCell ref="C2581:F2581"/>
    <mergeCell ref="H2581:M2581"/>
    <mergeCell ref="C2582:F2582"/>
    <mergeCell ref="H2582:M2582"/>
    <mergeCell ref="C2583:F2583"/>
    <mergeCell ref="H2583:M2583"/>
    <mergeCell ref="C2578:I2579"/>
    <mergeCell ref="J2578:K2578"/>
    <mergeCell ref="L2578:M2578"/>
    <mergeCell ref="J2579:K2580"/>
    <mergeCell ref="L2579:M2580"/>
    <mergeCell ref="C2580:H2580"/>
    <mergeCell ref="D2573:E2573"/>
    <mergeCell ref="F2573:H2573"/>
    <mergeCell ref="I2573:M2573"/>
    <mergeCell ref="A2574:M2574"/>
    <mergeCell ref="B2575:M2575"/>
    <mergeCell ref="N2575:N2613"/>
    <mergeCell ref="B2576:B2577"/>
    <mergeCell ref="C2576:C2577"/>
    <mergeCell ref="D2576:M2576"/>
    <mergeCell ref="D2577:M2577"/>
    <mergeCell ref="D2569:E2569"/>
    <mergeCell ref="F2569:H2569"/>
    <mergeCell ref="I2569:M2572"/>
    <mergeCell ref="D2570:E2570"/>
    <mergeCell ref="F2570:H2570"/>
    <mergeCell ref="D2571:E2571"/>
    <mergeCell ref="F2571:H2571"/>
    <mergeCell ref="D2572:E2572"/>
    <mergeCell ref="F2572:H2572"/>
    <mergeCell ref="C2567:H2567"/>
    <mergeCell ref="I2567:J2567"/>
    <mergeCell ref="K2567:M2567"/>
    <mergeCell ref="D2568:E2568"/>
    <mergeCell ref="F2568:H2568"/>
    <mergeCell ref="I2568:J2568"/>
    <mergeCell ref="K2568:M2568"/>
    <mergeCell ref="C2564:E2564"/>
    <mergeCell ref="F2564:G2564"/>
    <mergeCell ref="I2564:M2565"/>
    <mergeCell ref="C2565:E2565"/>
    <mergeCell ref="F2565:G2565"/>
    <mergeCell ref="C2566:E2566"/>
    <mergeCell ref="F2566:G2566"/>
    <mergeCell ref="I2566:J2566"/>
    <mergeCell ref="K2566:M2566"/>
    <mergeCell ref="C2562:E2562"/>
    <mergeCell ref="F2562:G2562"/>
    <mergeCell ref="I2562:J2562"/>
    <mergeCell ref="K2562:M2562"/>
    <mergeCell ref="C2563:E2563"/>
    <mergeCell ref="F2563:G2563"/>
    <mergeCell ref="I2563:J2563"/>
    <mergeCell ref="K2563:M2563"/>
    <mergeCell ref="C2560:H2560"/>
    <mergeCell ref="I2560:J2560"/>
    <mergeCell ref="L2560:M2560"/>
    <mergeCell ref="C2561:H2561"/>
    <mergeCell ref="I2561:J2561"/>
    <mergeCell ref="L2561:M2561"/>
    <mergeCell ref="C2557:M2557"/>
    <mergeCell ref="C2558:E2559"/>
    <mergeCell ref="F2558:G2558"/>
    <mergeCell ref="H2558:I2558"/>
    <mergeCell ref="F2559:G2559"/>
    <mergeCell ref="H2559:I2559"/>
    <mergeCell ref="C2554:D2554"/>
    <mergeCell ref="K2554:L2554"/>
    <mergeCell ref="C2555:D2555"/>
    <mergeCell ref="K2555:L2555"/>
    <mergeCell ref="C2556:D2556"/>
    <mergeCell ref="K2556:L2556"/>
    <mergeCell ref="C2551:D2551"/>
    <mergeCell ref="K2551:L2551"/>
    <mergeCell ref="C2552:D2552"/>
    <mergeCell ref="K2552:L2552"/>
    <mergeCell ref="C2553:D2553"/>
    <mergeCell ref="K2553:L2553"/>
    <mergeCell ref="C2548:D2548"/>
    <mergeCell ref="K2548:L2548"/>
    <mergeCell ref="C2549:D2549"/>
    <mergeCell ref="K2549:L2549"/>
    <mergeCell ref="C2550:D2550"/>
    <mergeCell ref="K2550:L2550"/>
    <mergeCell ref="C2545:F2545"/>
    <mergeCell ref="H2545:M2545"/>
    <mergeCell ref="C2546:F2546"/>
    <mergeCell ref="H2546:M2546"/>
    <mergeCell ref="C2547:F2547"/>
    <mergeCell ref="H2547:M2547"/>
    <mergeCell ref="C2542:F2542"/>
    <mergeCell ref="H2542:M2542"/>
    <mergeCell ref="C2543:F2543"/>
    <mergeCell ref="H2543:M2543"/>
    <mergeCell ref="C2544:F2544"/>
    <mergeCell ref="H2544:M2544"/>
    <mergeCell ref="C2539:I2540"/>
    <mergeCell ref="J2539:K2539"/>
    <mergeCell ref="L2539:M2539"/>
    <mergeCell ref="J2540:K2541"/>
    <mergeCell ref="L2540:M2541"/>
    <mergeCell ref="C2541:H2541"/>
    <mergeCell ref="D2534:E2534"/>
    <mergeCell ref="F2534:H2534"/>
    <mergeCell ref="I2534:M2534"/>
    <mergeCell ref="A2535:M2535"/>
    <mergeCell ref="B2536:M2536"/>
    <mergeCell ref="N2536:N2574"/>
    <mergeCell ref="B2537:B2538"/>
    <mergeCell ref="C2537:C2538"/>
    <mergeCell ref="D2537:M2537"/>
    <mergeCell ref="D2538:M2538"/>
    <mergeCell ref="D2530:E2530"/>
    <mergeCell ref="F2530:H2530"/>
    <mergeCell ref="I2530:M2533"/>
    <mergeCell ref="D2531:E2531"/>
    <mergeCell ref="F2531:H2531"/>
    <mergeCell ref="D2532:E2532"/>
    <mergeCell ref="F2532:H2532"/>
    <mergeCell ref="D2533:E2533"/>
    <mergeCell ref="F2533:H2533"/>
    <mergeCell ref="C2528:H2528"/>
    <mergeCell ref="I2528:J2528"/>
    <mergeCell ref="K2528:M2528"/>
    <mergeCell ref="D2529:E2529"/>
    <mergeCell ref="F2529:H2529"/>
    <mergeCell ref="I2529:J2529"/>
    <mergeCell ref="K2529:M2529"/>
    <mergeCell ref="C2525:E2525"/>
    <mergeCell ref="F2525:G2525"/>
    <mergeCell ref="I2525:M2526"/>
    <mergeCell ref="C2526:E2526"/>
    <mergeCell ref="F2526:G2526"/>
    <mergeCell ref="C2527:E2527"/>
    <mergeCell ref="F2527:G2527"/>
    <mergeCell ref="I2527:J2527"/>
    <mergeCell ref="K2527:M2527"/>
    <mergeCell ref="C2523:E2523"/>
    <mergeCell ref="F2523:G2523"/>
    <mergeCell ref="I2523:J2523"/>
    <mergeCell ref="K2523:M2523"/>
    <mergeCell ref="C2524:E2524"/>
    <mergeCell ref="F2524:G2524"/>
    <mergeCell ref="I2524:J2524"/>
    <mergeCell ref="K2524:M2524"/>
    <mergeCell ref="C2521:H2521"/>
    <mergeCell ref="I2521:J2521"/>
    <mergeCell ref="L2521:M2521"/>
    <mergeCell ref="C2522:H2522"/>
    <mergeCell ref="I2522:J2522"/>
    <mergeCell ref="L2522:M2522"/>
    <mergeCell ref="C2518:M2518"/>
    <mergeCell ref="C2519:E2520"/>
    <mergeCell ref="F2519:G2519"/>
    <mergeCell ref="H2519:I2519"/>
    <mergeCell ref="F2520:G2520"/>
    <mergeCell ref="H2520:I2520"/>
    <mergeCell ref="C2515:D2515"/>
    <mergeCell ref="K2515:L2515"/>
    <mergeCell ref="C2516:D2516"/>
    <mergeCell ref="K2516:L2516"/>
    <mergeCell ref="C2517:D2517"/>
    <mergeCell ref="K2517:L2517"/>
    <mergeCell ref="C2512:D2512"/>
    <mergeCell ref="K2512:L2512"/>
    <mergeCell ref="C2513:D2513"/>
    <mergeCell ref="K2513:L2513"/>
    <mergeCell ref="C2514:D2514"/>
    <mergeCell ref="K2514:L2514"/>
    <mergeCell ref="C2509:D2509"/>
    <mergeCell ref="K2509:L2509"/>
    <mergeCell ref="C2510:D2510"/>
    <mergeCell ref="K2510:L2510"/>
    <mergeCell ref="C2511:D2511"/>
    <mergeCell ref="K2511:L2511"/>
    <mergeCell ref="C2506:F2506"/>
    <mergeCell ref="H2506:M2506"/>
    <mergeCell ref="C2507:F2507"/>
    <mergeCell ref="H2507:M2507"/>
    <mergeCell ref="C2508:F2508"/>
    <mergeCell ref="H2508:M2508"/>
    <mergeCell ref="C2503:F2503"/>
    <mergeCell ref="H2503:M2503"/>
    <mergeCell ref="C2504:F2504"/>
    <mergeCell ref="H2504:M2504"/>
    <mergeCell ref="C2505:F2505"/>
    <mergeCell ref="H2505:M2505"/>
    <mergeCell ref="C2500:I2501"/>
    <mergeCell ref="J2500:K2500"/>
    <mergeCell ref="L2500:M2500"/>
    <mergeCell ref="J2501:K2502"/>
    <mergeCell ref="L2501:M2502"/>
    <mergeCell ref="C2502:H2502"/>
    <mergeCell ref="D2495:E2495"/>
    <mergeCell ref="F2495:H2495"/>
    <mergeCell ref="I2495:M2495"/>
    <mergeCell ref="A2496:M2496"/>
    <mergeCell ref="B2497:M2497"/>
    <mergeCell ref="N2497:N2535"/>
    <mergeCell ref="B2498:B2499"/>
    <mergeCell ref="C2498:C2499"/>
    <mergeCell ref="D2498:M2498"/>
    <mergeCell ref="D2499:M2499"/>
    <mergeCell ref="D2491:E2491"/>
    <mergeCell ref="F2491:H2491"/>
    <mergeCell ref="I2491:M2494"/>
    <mergeCell ref="D2492:E2492"/>
    <mergeCell ref="F2492:H2492"/>
    <mergeCell ref="D2493:E2493"/>
    <mergeCell ref="F2493:H2493"/>
    <mergeCell ref="D2494:E2494"/>
    <mergeCell ref="F2494:H2494"/>
    <mergeCell ref="C2489:H2489"/>
    <mergeCell ref="I2489:J2489"/>
    <mergeCell ref="K2489:M2489"/>
    <mergeCell ref="D2490:E2490"/>
    <mergeCell ref="F2490:H2490"/>
    <mergeCell ref="I2490:J2490"/>
    <mergeCell ref="K2490:M2490"/>
    <mergeCell ref="C2486:E2486"/>
    <mergeCell ref="F2486:G2486"/>
    <mergeCell ref="I2486:M2487"/>
    <mergeCell ref="C2487:E2487"/>
    <mergeCell ref="F2487:G2487"/>
    <mergeCell ref="C2488:E2488"/>
    <mergeCell ref="F2488:G2488"/>
    <mergeCell ref="I2488:J2488"/>
    <mergeCell ref="K2488:M2488"/>
    <mergeCell ref="C2484:E2484"/>
    <mergeCell ref="F2484:G2484"/>
    <mergeCell ref="I2484:J2484"/>
    <mergeCell ref="K2484:M2484"/>
    <mergeCell ref="C2485:E2485"/>
    <mergeCell ref="F2485:G2485"/>
    <mergeCell ref="I2485:J2485"/>
    <mergeCell ref="K2485:M2485"/>
    <mergeCell ref="C2482:H2482"/>
    <mergeCell ref="I2482:J2482"/>
    <mergeCell ref="L2482:M2482"/>
    <mergeCell ref="C2483:H2483"/>
    <mergeCell ref="I2483:J2483"/>
    <mergeCell ref="L2483:M2483"/>
    <mergeCell ref="C2479:M2479"/>
    <mergeCell ref="C2480:E2481"/>
    <mergeCell ref="F2480:G2480"/>
    <mergeCell ref="H2480:I2480"/>
    <mergeCell ref="F2481:G2481"/>
    <mergeCell ref="H2481:I2481"/>
    <mergeCell ref="C2476:D2476"/>
    <mergeCell ref="K2476:L2476"/>
    <mergeCell ref="C2477:D2477"/>
    <mergeCell ref="K2477:L2477"/>
    <mergeCell ref="C2478:D2478"/>
    <mergeCell ref="K2478:L2478"/>
    <mergeCell ref="C2473:D2473"/>
    <mergeCell ref="K2473:L2473"/>
    <mergeCell ref="C2474:D2474"/>
    <mergeCell ref="K2474:L2474"/>
    <mergeCell ref="C2475:D2475"/>
    <mergeCell ref="K2475:L2475"/>
    <mergeCell ref="C2470:D2470"/>
    <mergeCell ref="K2470:L2470"/>
    <mergeCell ref="C2471:D2471"/>
    <mergeCell ref="K2471:L2471"/>
    <mergeCell ref="C2472:D2472"/>
    <mergeCell ref="K2472:L2472"/>
    <mergeCell ref="C2467:F2467"/>
    <mergeCell ref="H2467:M2467"/>
    <mergeCell ref="C2468:F2468"/>
    <mergeCell ref="H2468:M2468"/>
    <mergeCell ref="C2469:F2469"/>
    <mergeCell ref="H2469:M2469"/>
    <mergeCell ref="C2464:F2464"/>
    <mergeCell ref="H2464:M2464"/>
    <mergeCell ref="C2465:F2465"/>
    <mergeCell ref="H2465:M2465"/>
    <mergeCell ref="C2466:F2466"/>
    <mergeCell ref="H2466:M2466"/>
    <mergeCell ref="C2461:I2462"/>
    <mergeCell ref="J2461:K2461"/>
    <mergeCell ref="L2461:M2461"/>
    <mergeCell ref="J2462:K2463"/>
    <mergeCell ref="L2462:M2463"/>
    <mergeCell ref="C2463:H2463"/>
    <mergeCell ref="D2456:E2456"/>
    <mergeCell ref="F2456:H2456"/>
    <mergeCell ref="I2456:M2456"/>
    <mergeCell ref="A2457:M2457"/>
    <mergeCell ref="B2458:M2458"/>
    <mergeCell ref="N2458:N2496"/>
    <mergeCell ref="B2459:B2460"/>
    <mergeCell ref="C2459:C2460"/>
    <mergeCell ref="D2459:M2459"/>
    <mergeCell ref="D2460:M2460"/>
    <mergeCell ref="D2452:E2452"/>
    <mergeCell ref="F2452:H2452"/>
    <mergeCell ref="I2452:M2455"/>
    <mergeCell ref="D2453:E2453"/>
    <mergeCell ref="F2453:H2453"/>
    <mergeCell ref="D2454:E2454"/>
    <mergeCell ref="F2454:H2454"/>
    <mergeCell ref="D2455:E2455"/>
    <mergeCell ref="F2455:H2455"/>
    <mergeCell ref="C2450:H2450"/>
    <mergeCell ref="I2450:J2450"/>
    <mergeCell ref="K2450:M2450"/>
    <mergeCell ref="D2451:E2451"/>
    <mergeCell ref="F2451:H2451"/>
    <mergeCell ref="I2451:J2451"/>
    <mergeCell ref="K2451:M2451"/>
    <mergeCell ref="C2447:E2447"/>
    <mergeCell ref="F2447:G2447"/>
    <mergeCell ref="I2447:M2448"/>
    <mergeCell ref="C2448:E2448"/>
    <mergeCell ref="F2448:G2448"/>
    <mergeCell ref="C2449:E2449"/>
    <mergeCell ref="F2449:G2449"/>
    <mergeCell ref="I2449:J2449"/>
    <mergeCell ref="K2449:M2449"/>
    <mergeCell ref="C2445:E2445"/>
    <mergeCell ref="F2445:G2445"/>
    <mergeCell ref="I2445:J2445"/>
    <mergeCell ref="K2445:M2445"/>
    <mergeCell ref="C2446:E2446"/>
    <mergeCell ref="F2446:G2446"/>
    <mergeCell ref="I2446:J2446"/>
    <mergeCell ref="K2446:M2446"/>
    <mergeCell ref="C2443:H2443"/>
    <mergeCell ref="I2443:J2443"/>
    <mergeCell ref="L2443:M2443"/>
    <mergeCell ref="C2444:H2444"/>
    <mergeCell ref="I2444:J2444"/>
    <mergeCell ref="L2444:M2444"/>
    <mergeCell ref="C2440:M2440"/>
    <mergeCell ref="C2441:E2442"/>
    <mergeCell ref="F2441:G2441"/>
    <mergeCell ref="H2441:I2441"/>
    <mergeCell ref="F2442:G2442"/>
    <mergeCell ref="H2442:I2442"/>
    <mergeCell ref="C2437:D2437"/>
    <mergeCell ref="K2437:L2437"/>
    <mergeCell ref="C2438:D2438"/>
    <mergeCell ref="K2438:L2438"/>
    <mergeCell ref="C2439:D2439"/>
    <mergeCell ref="K2439:L2439"/>
    <mergeCell ref="C2434:D2434"/>
    <mergeCell ref="K2434:L2434"/>
    <mergeCell ref="C2435:D2435"/>
    <mergeCell ref="K2435:L2435"/>
    <mergeCell ref="C2436:D2436"/>
    <mergeCell ref="K2436:L2436"/>
    <mergeCell ref="C2431:D2431"/>
    <mergeCell ref="K2431:L2431"/>
    <mergeCell ref="C2432:D2432"/>
    <mergeCell ref="K2432:L2432"/>
    <mergeCell ref="C2433:D2433"/>
    <mergeCell ref="K2433:L2433"/>
    <mergeCell ref="C2428:F2428"/>
    <mergeCell ref="H2428:M2428"/>
    <mergeCell ref="C2429:F2429"/>
    <mergeCell ref="H2429:M2429"/>
    <mergeCell ref="C2430:F2430"/>
    <mergeCell ref="H2430:M2430"/>
    <mergeCell ref="C2425:F2425"/>
    <mergeCell ref="H2425:M2425"/>
    <mergeCell ref="C2426:F2426"/>
    <mergeCell ref="H2426:M2426"/>
    <mergeCell ref="C2427:F2427"/>
    <mergeCell ref="H2427:M2427"/>
    <mergeCell ref="C2422:I2423"/>
    <mergeCell ref="J2422:K2422"/>
    <mergeCell ref="L2422:M2422"/>
    <mergeCell ref="J2423:K2424"/>
    <mergeCell ref="L2423:M2424"/>
    <mergeCell ref="C2424:H2424"/>
    <mergeCell ref="D2417:E2417"/>
    <mergeCell ref="F2417:H2417"/>
    <mergeCell ref="I2417:M2417"/>
    <mergeCell ref="A2418:M2418"/>
    <mergeCell ref="B2419:M2419"/>
    <mergeCell ref="N2419:N2457"/>
    <mergeCell ref="B2420:B2421"/>
    <mergeCell ref="C2420:C2421"/>
    <mergeCell ref="D2420:M2420"/>
    <mergeCell ref="D2421:M2421"/>
    <mergeCell ref="D2413:E2413"/>
    <mergeCell ref="F2413:H2413"/>
    <mergeCell ref="I2413:M2416"/>
    <mergeCell ref="D2414:E2414"/>
    <mergeCell ref="F2414:H2414"/>
    <mergeCell ref="D2415:E2415"/>
    <mergeCell ref="F2415:H2415"/>
    <mergeCell ref="D2416:E2416"/>
    <mergeCell ref="F2416:H2416"/>
    <mergeCell ref="C2411:H2411"/>
    <mergeCell ref="I2411:J2411"/>
    <mergeCell ref="K2411:M2411"/>
    <mergeCell ref="D2412:E2412"/>
    <mergeCell ref="F2412:H2412"/>
    <mergeCell ref="I2412:J2412"/>
    <mergeCell ref="K2412:M2412"/>
    <mergeCell ref="C2408:E2408"/>
    <mergeCell ref="F2408:G2408"/>
    <mergeCell ref="I2408:M2409"/>
    <mergeCell ref="C2409:E2409"/>
    <mergeCell ref="F2409:G2409"/>
    <mergeCell ref="C2410:E2410"/>
    <mergeCell ref="F2410:G2410"/>
    <mergeCell ref="I2410:J2410"/>
    <mergeCell ref="K2410:M2410"/>
    <mergeCell ref="C2406:E2406"/>
    <mergeCell ref="F2406:G2406"/>
    <mergeCell ref="I2406:J2406"/>
    <mergeCell ref="K2406:M2406"/>
    <mergeCell ref="C2407:E2407"/>
    <mergeCell ref="F2407:G2407"/>
    <mergeCell ref="I2407:J2407"/>
    <mergeCell ref="K2407:M2407"/>
    <mergeCell ref="C2404:H2404"/>
    <mergeCell ref="I2404:J2404"/>
    <mergeCell ref="L2404:M2404"/>
    <mergeCell ref="C2405:H2405"/>
    <mergeCell ref="I2405:J2405"/>
    <mergeCell ref="L2405:M2405"/>
    <mergeCell ref="C2401:M2401"/>
    <mergeCell ref="C2402:E2403"/>
    <mergeCell ref="F2402:G2402"/>
    <mergeCell ref="H2402:I2402"/>
    <mergeCell ref="F2403:G2403"/>
    <mergeCell ref="H2403:I2403"/>
    <mergeCell ref="C2398:D2398"/>
    <mergeCell ref="K2398:L2398"/>
    <mergeCell ref="C2399:D2399"/>
    <mergeCell ref="K2399:L2399"/>
    <mergeCell ref="C2400:D2400"/>
    <mergeCell ref="K2400:L2400"/>
    <mergeCell ref="C2395:D2395"/>
    <mergeCell ref="K2395:L2395"/>
    <mergeCell ref="C2396:D2396"/>
    <mergeCell ref="K2396:L2396"/>
    <mergeCell ref="C2397:D2397"/>
    <mergeCell ref="K2397:L2397"/>
    <mergeCell ref="C2392:D2392"/>
    <mergeCell ref="K2392:L2392"/>
    <mergeCell ref="C2393:D2393"/>
    <mergeCell ref="K2393:L2393"/>
    <mergeCell ref="C2394:D2394"/>
    <mergeCell ref="K2394:L2394"/>
    <mergeCell ref="C2389:F2389"/>
    <mergeCell ref="H2389:M2389"/>
    <mergeCell ref="C2390:F2390"/>
    <mergeCell ref="H2390:M2390"/>
    <mergeCell ref="C2391:F2391"/>
    <mergeCell ref="H2391:M2391"/>
    <mergeCell ref="C2386:F2386"/>
    <mergeCell ref="H2386:M2386"/>
    <mergeCell ref="C2387:F2387"/>
    <mergeCell ref="H2387:M2387"/>
    <mergeCell ref="C2388:F2388"/>
    <mergeCell ref="H2388:M2388"/>
    <mergeCell ref="C2383:I2384"/>
    <mergeCell ref="J2383:K2383"/>
    <mergeCell ref="L2383:M2383"/>
    <mergeCell ref="J2384:K2385"/>
    <mergeCell ref="L2384:M2385"/>
    <mergeCell ref="C2385:H2385"/>
    <mergeCell ref="D2378:E2378"/>
    <mergeCell ref="F2378:H2378"/>
    <mergeCell ref="I2378:M2378"/>
    <mergeCell ref="A2379:M2379"/>
    <mergeCell ref="B2380:M2380"/>
    <mergeCell ref="N2380:N2418"/>
    <mergeCell ref="B2381:B2382"/>
    <mergeCell ref="C2381:C2382"/>
    <mergeCell ref="D2381:M2381"/>
    <mergeCell ref="D2382:M2382"/>
    <mergeCell ref="D2374:E2374"/>
    <mergeCell ref="F2374:H2374"/>
    <mergeCell ref="I2374:M2377"/>
    <mergeCell ref="D2375:E2375"/>
    <mergeCell ref="F2375:H2375"/>
    <mergeCell ref="D2376:E2376"/>
    <mergeCell ref="F2376:H2376"/>
    <mergeCell ref="D2377:E2377"/>
    <mergeCell ref="F2377:H2377"/>
    <mergeCell ref="C2372:H2372"/>
    <mergeCell ref="I2372:J2372"/>
    <mergeCell ref="K2372:M2372"/>
    <mergeCell ref="D2373:E2373"/>
    <mergeCell ref="F2373:H2373"/>
    <mergeCell ref="I2373:J2373"/>
    <mergeCell ref="K2373:M2373"/>
    <mergeCell ref="C2369:E2369"/>
    <mergeCell ref="F2369:G2369"/>
    <mergeCell ref="I2369:M2370"/>
    <mergeCell ref="C2370:E2370"/>
    <mergeCell ref="F2370:G2370"/>
    <mergeCell ref="C2371:E2371"/>
    <mergeCell ref="F2371:G2371"/>
    <mergeCell ref="I2371:J2371"/>
    <mergeCell ref="K2371:M2371"/>
    <mergeCell ref="C2367:E2367"/>
    <mergeCell ref="F2367:G2367"/>
    <mergeCell ref="I2367:J2367"/>
    <mergeCell ref="K2367:M2367"/>
    <mergeCell ref="C2368:E2368"/>
    <mergeCell ref="F2368:G2368"/>
    <mergeCell ref="I2368:J2368"/>
    <mergeCell ref="K2368:M2368"/>
    <mergeCell ref="C2365:H2365"/>
    <mergeCell ref="I2365:J2365"/>
    <mergeCell ref="L2365:M2365"/>
    <mergeCell ref="C2366:H2366"/>
    <mergeCell ref="I2366:J2366"/>
    <mergeCell ref="L2366:M2366"/>
    <mergeCell ref="C2362:M2362"/>
    <mergeCell ref="C2363:E2364"/>
    <mergeCell ref="F2363:G2363"/>
    <mergeCell ref="H2363:I2363"/>
    <mergeCell ref="F2364:G2364"/>
    <mergeCell ref="H2364:I2364"/>
    <mergeCell ref="C2359:D2359"/>
    <mergeCell ref="K2359:L2359"/>
    <mergeCell ref="C2360:D2360"/>
    <mergeCell ref="K2360:L2360"/>
    <mergeCell ref="C2361:D2361"/>
    <mergeCell ref="K2361:L2361"/>
    <mergeCell ref="C2356:D2356"/>
    <mergeCell ref="K2356:L2356"/>
    <mergeCell ref="C2357:D2357"/>
    <mergeCell ref="K2357:L2357"/>
    <mergeCell ref="C2358:D2358"/>
    <mergeCell ref="K2358:L2358"/>
    <mergeCell ref="C2353:D2353"/>
    <mergeCell ref="K2353:L2353"/>
    <mergeCell ref="C2354:D2354"/>
    <mergeCell ref="K2354:L2354"/>
    <mergeCell ref="C2355:D2355"/>
    <mergeCell ref="K2355:L2355"/>
    <mergeCell ref="C2350:F2350"/>
    <mergeCell ref="H2350:M2350"/>
    <mergeCell ref="C2351:F2351"/>
    <mergeCell ref="H2351:M2351"/>
    <mergeCell ref="C2352:F2352"/>
    <mergeCell ref="H2352:M2352"/>
    <mergeCell ref="C2347:F2347"/>
    <mergeCell ref="H2347:M2347"/>
    <mergeCell ref="C2348:F2348"/>
    <mergeCell ref="H2348:M2348"/>
    <mergeCell ref="C2349:F2349"/>
    <mergeCell ref="H2349:M2349"/>
    <mergeCell ref="C2344:I2345"/>
    <mergeCell ref="J2344:K2344"/>
    <mergeCell ref="L2344:M2344"/>
    <mergeCell ref="J2345:K2346"/>
    <mergeCell ref="L2345:M2346"/>
    <mergeCell ref="C2346:H2346"/>
    <mergeCell ref="D2339:E2339"/>
    <mergeCell ref="F2339:H2339"/>
    <mergeCell ref="I2339:M2339"/>
    <mergeCell ref="A2340:M2340"/>
    <mergeCell ref="B2341:M2341"/>
    <mergeCell ref="N2341:N2379"/>
    <mergeCell ref="B2342:B2343"/>
    <mergeCell ref="C2342:C2343"/>
    <mergeCell ref="D2342:M2342"/>
    <mergeCell ref="D2343:M2343"/>
    <mergeCell ref="D2335:E2335"/>
    <mergeCell ref="F2335:H2335"/>
    <mergeCell ref="I2335:M2338"/>
    <mergeCell ref="D2336:E2336"/>
    <mergeCell ref="F2336:H2336"/>
    <mergeCell ref="D2337:E2337"/>
    <mergeCell ref="F2337:H2337"/>
    <mergeCell ref="D2338:E2338"/>
    <mergeCell ref="F2338:H2338"/>
    <mergeCell ref="C2333:H2333"/>
    <mergeCell ref="I2333:J2333"/>
    <mergeCell ref="K2333:M2333"/>
    <mergeCell ref="D2334:E2334"/>
    <mergeCell ref="F2334:H2334"/>
    <mergeCell ref="I2334:J2334"/>
    <mergeCell ref="K2334:M2334"/>
    <mergeCell ref="C2330:E2330"/>
    <mergeCell ref="F2330:G2330"/>
    <mergeCell ref="I2330:M2331"/>
    <mergeCell ref="C2331:E2331"/>
    <mergeCell ref="F2331:G2331"/>
    <mergeCell ref="C2332:E2332"/>
    <mergeCell ref="F2332:G2332"/>
    <mergeCell ref="I2332:J2332"/>
    <mergeCell ref="K2332:M2332"/>
    <mergeCell ref="C2328:E2328"/>
    <mergeCell ref="F2328:G2328"/>
    <mergeCell ref="I2328:J2328"/>
    <mergeCell ref="K2328:M2328"/>
    <mergeCell ref="C2329:E2329"/>
    <mergeCell ref="F2329:G2329"/>
    <mergeCell ref="I2329:J2329"/>
    <mergeCell ref="K2329:M2329"/>
    <mergeCell ref="C2326:H2326"/>
    <mergeCell ref="I2326:J2326"/>
    <mergeCell ref="L2326:M2326"/>
    <mergeCell ref="C2327:H2327"/>
    <mergeCell ref="I2327:J2327"/>
    <mergeCell ref="L2327:M2327"/>
    <mergeCell ref="C2323:M2323"/>
    <mergeCell ref="C2324:E2325"/>
    <mergeCell ref="F2324:G2324"/>
    <mergeCell ref="H2324:I2324"/>
    <mergeCell ref="F2325:G2325"/>
    <mergeCell ref="H2325:I2325"/>
    <mergeCell ref="C2320:D2320"/>
    <mergeCell ref="K2320:L2320"/>
    <mergeCell ref="C2321:D2321"/>
    <mergeCell ref="K2321:L2321"/>
    <mergeCell ref="C2322:D2322"/>
    <mergeCell ref="K2322:L2322"/>
    <mergeCell ref="C2317:D2317"/>
    <mergeCell ref="K2317:L2317"/>
    <mergeCell ref="C2318:D2318"/>
    <mergeCell ref="K2318:L2318"/>
    <mergeCell ref="C2319:D2319"/>
    <mergeCell ref="K2319:L2319"/>
    <mergeCell ref="C2314:D2314"/>
    <mergeCell ref="K2314:L2314"/>
    <mergeCell ref="C2315:D2315"/>
    <mergeCell ref="K2315:L2315"/>
    <mergeCell ref="C2316:D2316"/>
    <mergeCell ref="K2316:L2316"/>
    <mergeCell ref="C2311:F2311"/>
    <mergeCell ref="H2311:M2311"/>
    <mergeCell ref="C2312:F2312"/>
    <mergeCell ref="H2312:M2312"/>
    <mergeCell ref="C2313:F2313"/>
    <mergeCell ref="H2313:M2313"/>
    <mergeCell ref="C2308:F2308"/>
    <mergeCell ref="H2308:M2308"/>
    <mergeCell ref="C2309:F2309"/>
    <mergeCell ref="H2309:M2309"/>
    <mergeCell ref="C2310:F2310"/>
    <mergeCell ref="H2310:M2310"/>
    <mergeCell ref="C2305:I2306"/>
    <mergeCell ref="J2305:K2305"/>
    <mergeCell ref="L2305:M2305"/>
    <mergeCell ref="J2306:K2307"/>
    <mergeCell ref="L2306:M2307"/>
    <mergeCell ref="C2307:H2307"/>
    <mergeCell ref="D2300:E2300"/>
    <mergeCell ref="F2300:H2300"/>
    <mergeCell ref="I2300:M2300"/>
    <mergeCell ref="A2301:M2301"/>
    <mergeCell ref="B2302:M2302"/>
    <mergeCell ref="N2302:N2340"/>
    <mergeCell ref="B2303:B2304"/>
    <mergeCell ref="C2303:C2304"/>
    <mergeCell ref="D2303:M2303"/>
    <mergeCell ref="D2304:M2304"/>
    <mergeCell ref="D2296:E2296"/>
    <mergeCell ref="F2296:H2296"/>
    <mergeCell ref="I2296:M2299"/>
    <mergeCell ref="D2297:E2297"/>
    <mergeCell ref="F2297:H2297"/>
    <mergeCell ref="D2298:E2298"/>
    <mergeCell ref="F2298:H2298"/>
    <mergeCell ref="D2299:E2299"/>
    <mergeCell ref="F2299:H2299"/>
    <mergeCell ref="C2294:H2294"/>
    <mergeCell ref="I2294:J2294"/>
    <mergeCell ref="K2294:M2294"/>
    <mergeCell ref="D2295:E2295"/>
    <mergeCell ref="F2295:H2295"/>
    <mergeCell ref="I2295:J2295"/>
    <mergeCell ref="K2295:M2295"/>
    <mergeCell ref="C2291:E2291"/>
    <mergeCell ref="F2291:G2291"/>
    <mergeCell ref="I2291:M2292"/>
    <mergeCell ref="C2292:E2292"/>
    <mergeCell ref="F2292:G2292"/>
    <mergeCell ref="C2293:E2293"/>
    <mergeCell ref="F2293:G2293"/>
    <mergeCell ref="I2293:J2293"/>
    <mergeCell ref="K2293:M2293"/>
    <mergeCell ref="C2289:E2289"/>
    <mergeCell ref="F2289:G2289"/>
    <mergeCell ref="I2289:J2289"/>
    <mergeCell ref="K2289:M2289"/>
    <mergeCell ref="C2290:E2290"/>
    <mergeCell ref="F2290:G2290"/>
    <mergeCell ref="I2290:J2290"/>
    <mergeCell ref="K2290:M2290"/>
    <mergeCell ref="C2287:H2287"/>
    <mergeCell ref="I2287:J2287"/>
    <mergeCell ref="L2287:M2287"/>
    <mergeCell ref="C2288:H2288"/>
    <mergeCell ref="I2288:J2288"/>
    <mergeCell ref="L2288:M2288"/>
    <mergeCell ref="C2284:M2284"/>
    <mergeCell ref="C2285:E2286"/>
    <mergeCell ref="F2285:G2285"/>
    <mergeCell ref="H2285:I2285"/>
    <mergeCell ref="F2286:G2286"/>
    <mergeCell ref="H2286:I2286"/>
    <mergeCell ref="C2281:D2281"/>
    <mergeCell ref="K2281:L2281"/>
    <mergeCell ref="C2282:D2282"/>
    <mergeCell ref="K2282:L2282"/>
    <mergeCell ref="C2283:D2283"/>
    <mergeCell ref="K2283:L2283"/>
    <mergeCell ref="C2278:D2278"/>
    <mergeCell ref="K2278:L2278"/>
    <mergeCell ref="C2279:D2279"/>
    <mergeCell ref="K2279:L2279"/>
    <mergeCell ref="C2280:D2280"/>
    <mergeCell ref="K2280:L2280"/>
    <mergeCell ref="C2275:D2275"/>
    <mergeCell ref="K2275:L2275"/>
    <mergeCell ref="C2276:D2276"/>
    <mergeCell ref="K2276:L2276"/>
    <mergeCell ref="C2277:D2277"/>
    <mergeCell ref="K2277:L2277"/>
    <mergeCell ref="C2272:F2272"/>
    <mergeCell ref="H2272:M2272"/>
    <mergeCell ref="C2273:F2273"/>
    <mergeCell ref="H2273:M2273"/>
    <mergeCell ref="C2274:F2274"/>
    <mergeCell ref="H2274:M2274"/>
    <mergeCell ref="C2269:F2269"/>
    <mergeCell ref="H2269:M2269"/>
    <mergeCell ref="C2270:F2270"/>
    <mergeCell ref="H2270:M2270"/>
    <mergeCell ref="C2271:F2271"/>
    <mergeCell ref="H2271:M2271"/>
    <mergeCell ref="C2266:I2267"/>
    <mergeCell ref="J2266:K2266"/>
    <mergeCell ref="L2266:M2266"/>
    <mergeCell ref="J2267:K2268"/>
    <mergeCell ref="L2267:M2268"/>
    <mergeCell ref="C2268:H2268"/>
    <mergeCell ref="D2261:E2261"/>
    <mergeCell ref="F2261:H2261"/>
    <mergeCell ref="I2261:M2261"/>
    <mergeCell ref="A2262:M2262"/>
    <mergeCell ref="B2263:M2263"/>
    <mergeCell ref="N2263:N2301"/>
    <mergeCell ref="B2264:B2265"/>
    <mergeCell ref="C2264:C2265"/>
    <mergeCell ref="D2264:M2264"/>
    <mergeCell ref="D2265:M2265"/>
    <mergeCell ref="D2257:E2257"/>
    <mergeCell ref="F2257:H2257"/>
    <mergeCell ref="I2257:M2260"/>
    <mergeCell ref="D2258:E2258"/>
    <mergeCell ref="F2258:H2258"/>
    <mergeCell ref="D2259:E2259"/>
    <mergeCell ref="F2259:H2259"/>
    <mergeCell ref="D2260:E2260"/>
    <mergeCell ref="F2260:H2260"/>
    <mergeCell ref="C2255:H2255"/>
    <mergeCell ref="I2255:J2255"/>
    <mergeCell ref="K2255:M2255"/>
    <mergeCell ref="D2256:E2256"/>
    <mergeCell ref="F2256:H2256"/>
    <mergeCell ref="I2256:J2256"/>
    <mergeCell ref="K2256:M2256"/>
    <mergeCell ref="C2252:E2252"/>
    <mergeCell ref="F2252:G2252"/>
    <mergeCell ref="I2252:M2253"/>
    <mergeCell ref="C2253:E2253"/>
    <mergeCell ref="F2253:G2253"/>
    <mergeCell ref="C2254:E2254"/>
    <mergeCell ref="F2254:G2254"/>
    <mergeCell ref="I2254:J2254"/>
    <mergeCell ref="K2254:M2254"/>
    <mergeCell ref="C2250:E2250"/>
    <mergeCell ref="F2250:G2250"/>
    <mergeCell ref="I2250:J2250"/>
    <mergeCell ref="K2250:M2250"/>
    <mergeCell ref="C2251:E2251"/>
    <mergeCell ref="F2251:G2251"/>
    <mergeCell ref="I2251:J2251"/>
    <mergeCell ref="K2251:M2251"/>
    <mergeCell ref="C2248:H2248"/>
    <mergeCell ref="I2248:J2248"/>
    <mergeCell ref="L2248:M2248"/>
    <mergeCell ref="C2249:H2249"/>
    <mergeCell ref="I2249:J2249"/>
    <mergeCell ref="L2249:M2249"/>
    <mergeCell ref="C2245:M2245"/>
    <mergeCell ref="C2246:E2247"/>
    <mergeCell ref="F2246:G2246"/>
    <mergeCell ref="H2246:I2246"/>
    <mergeCell ref="F2247:G2247"/>
    <mergeCell ref="H2247:I2247"/>
    <mergeCell ref="C2242:D2242"/>
    <mergeCell ref="K2242:L2242"/>
    <mergeCell ref="C2243:D2243"/>
    <mergeCell ref="K2243:L2243"/>
    <mergeCell ref="C2244:D2244"/>
    <mergeCell ref="K2244:L2244"/>
    <mergeCell ref="C2239:D2239"/>
    <mergeCell ref="K2239:L2239"/>
    <mergeCell ref="C2240:D2240"/>
    <mergeCell ref="K2240:L2240"/>
    <mergeCell ref="C2241:D2241"/>
    <mergeCell ref="K2241:L2241"/>
    <mergeCell ref="C2236:D2236"/>
    <mergeCell ref="K2236:L2236"/>
    <mergeCell ref="C2237:D2237"/>
    <mergeCell ref="K2237:L2237"/>
    <mergeCell ref="C2238:D2238"/>
    <mergeCell ref="K2238:L2238"/>
    <mergeCell ref="C2233:F2233"/>
    <mergeCell ref="H2233:M2233"/>
    <mergeCell ref="C2234:F2234"/>
    <mergeCell ref="H2234:M2234"/>
    <mergeCell ref="C2235:F2235"/>
    <mergeCell ref="H2235:M2235"/>
    <mergeCell ref="C2230:F2230"/>
    <mergeCell ref="H2230:M2230"/>
    <mergeCell ref="C2231:F2231"/>
    <mergeCell ref="H2231:M2231"/>
    <mergeCell ref="C2232:F2232"/>
    <mergeCell ref="H2232:M2232"/>
    <mergeCell ref="C2227:I2228"/>
    <mergeCell ref="J2227:K2227"/>
    <mergeCell ref="L2227:M2227"/>
    <mergeCell ref="J2228:K2229"/>
    <mergeCell ref="L2228:M2229"/>
    <mergeCell ref="C2229:H2229"/>
    <mergeCell ref="D2222:E2222"/>
    <mergeCell ref="F2222:H2222"/>
    <mergeCell ref="I2222:M2222"/>
    <mergeCell ref="A2223:M2223"/>
    <mergeCell ref="B2224:M2224"/>
    <mergeCell ref="N2224:N2262"/>
    <mergeCell ref="B2225:B2226"/>
    <mergeCell ref="C2225:C2226"/>
    <mergeCell ref="D2225:M2225"/>
    <mergeCell ref="D2226:M2226"/>
    <mergeCell ref="D2218:E2218"/>
    <mergeCell ref="F2218:H2218"/>
    <mergeCell ref="I2218:M2221"/>
    <mergeCell ref="D2219:E2219"/>
    <mergeCell ref="F2219:H2219"/>
    <mergeCell ref="D2220:E2220"/>
    <mergeCell ref="F2220:H2220"/>
    <mergeCell ref="D2221:E2221"/>
    <mergeCell ref="F2221:H2221"/>
    <mergeCell ref="C2216:H2216"/>
    <mergeCell ref="I2216:J2216"/>
    <mergeCell ref="K2216:M2216"/>
    <mergeCell ref="D2217:E2217"/>
    <mergeCell ref="F2217:H2217"/>
    <mergeCell ref="I2217:J2217"/>
    <mergeCell ref="K2217:M2217"/>
    <mergeCell ref="C2213:E2213"/>
    <mergeCell ref="F2213:G2213"/>
    <mergeCell ref="I2213:M2214"/>
    <mergeCell ref="C2214:E2214"/>
    <mergeCell ref="F2214:G2214"/>
    <mergeCell ref="C2215:E2215"/>
    <mergeCell ref="F2215:G2215"/>
    <mergeCell ref="I2215:J2215"/>
    <mergeCell ref="K2215:M2215"/>
    <mergeCell ref="C2211:E2211"/>
    <mergeCell ref="F2211:G2211"/>
    <mergeCell ref="I2211:J2211"/>
    <mergeCell ref="K2211:M2211"/>
    <mergeCell ref="C2212:E2212"/>
    <mergeCell ref="F2212:G2212"/>
    <mergeCell ref="I2212:J2212"/>
    <mergeCell ref="K2212:M2212"/>
    <mergeCell ref="C2209:H2209"/>
    <mergeCell ref="I2209:J2209"/>
    <mergeCell ref="L2209:M2209"/>
    <mergeCell ref="C2210:H2210"/>
    <mergeCell ref="I2210:J2210"/>
    <mergeCell ref="L2210:M2210"/>
    <mergeCell ref="C2206:M2206"/>
    <mergeCell ref="C2207:E2208"/>
    <mergeCell ref="F2207:G2207"/>
    <mergeCell ref="H2207:I2207"/>
    <mergeCell ref="F2208:G2208"/>
    <mergeCell ref="H2208:I2208"/>
    <mergeCell ref="C2203:D2203"/>
    <mergeCell ref="K2203:L2203"/>
    <mergeCell ref="C2204:D2204"/>
    <mergeCell ref="K2204:L2204"/>
    <mergeCell ref="C2205:D2205"/>
    <mergeCell ref="K2205:L2205"/>
    <mergeCell ref="C2200:D2200"/>
    <mergeCell ref="K2200:L2200"/>
    <mergeCell ref="C2201:D2201"/>
    <mergeCell ref="K2201:L2201"/>
    <mergeCell ref="C2202:D2202"/>
    <mergeCell ref="K2202:L2202"/>
    <mergeCell ref="C2197:D2197"/>
    <mergeCell ref="K2197:L2197"/>
    <mergeCell ref="C2198:D2198"/>
    <mergeCell ref="K2198:L2198"/>
    <mergeCell ref="C2199:D2199"/>
    <mergeCell ref="K2199:L2199"/>
    <mergeCell ref="C2194:F2194"/>
    <mergeCell ref="H2194:M2194"/>
    <mergeCell ref="C2195:F2195"/>
    <mergeCell ref="H2195:M2195"/>
    <mergeCell ref="C2196:F2196"/>
    <mergeCell ref="H2196:M2196"/>
    <mergeCell ref="C2191:F2191"/>
    <mergeCell ref="H2191:M2191"/>
    <mergeCell ref="C2192:F2192"/>
    <mergeCell ref="H2192:M2192"/>
    <mergeCell ref="C2193:F2193"/>
    <mergeCell ref="H2193:M2193"/>
    <mergeCell ref="C2188:I2189"/>
    <mergeCell ref="J2188:K2188"/>
    <mergeCell ref="L2188:M2188"/>
    <mergeCell ref="J2189:K2190"/>
    <mergeCell ref="L2189:M2190"/>
    <mergeCell ref="C2190:H2190"/>
    <mergeCell ref="D2183:E2183"/>
    <mergeCell ref="F2183:H2183"/>
    <mergeCell ref="I2183:M2183"/>
    <mergeCell ref="A2184:M2184"/>
    <mergeCell ref="B2185:M2185"/>
    <mergeCell ref="N2185:N2223"/>
    <mergeCell ref="B2186:B2187"/>
    <mergeCell ref="C2186:C2187"/>
    <mergeCell ref="D2186:M2186"/>
    <mergeCell ref="D2187:M2187"/>
    <mergeCell ref="D2179:E2179"/>
    <mergeCell ref="F2179:H2179"/>
    <mergeCell ref="I2179:M2182"/>
    <mergeCell ref="D2180:E2180"/>
    <mergeCell ref="F2180:H2180"/>
    <mergeCell ref="D2181:E2181"/>
    <mergeCell ref="F2181:H2181"/>
    <mergeCell ref="D2182:E2182"/>
    <mergeCell ref="F2182:H2182"/>
    <mergeCell ref="C2177:H2177"/>
    <mergeCell ref="I2177:J2177"/>
    <mergeCell ref="K2177:M2177"/>
    <mergeCell ref="D2178:E2178"/>
    <mergeCell ref="F2178:H2178"/>
    <mergeCell ref="I2178:J2178"/>
    <mergeCell ref="K2178:M2178"/>
    <mergeCell ref="C2174:E2174"/>
    <mergeCell ref="F2174:G2174"/>
    <mergeCell ref="I2174:M2175"/>
    <mergeCell ref="C2175:E2175"/>
    <mergeCell ref="F2175:G2175"/>
    <mergeCell ref="C2176:E2176"/>
    <mergeCell ref="F2176:G2176"/>
    <mergeCell ref="I2176:J2176"/>
    <mergeCell ref="K2176:M2176"/>
    <mergeCell ref="C2172:E2172"/>
    <mergeCell ref="F2172:G2172"/>
    <mergeCell ref="I2172:J2172"/>
    <mergeCell ref="K2172:M2172"/>
    <mergeCell ref="C2173:E2173"/>
    <mergeCell ref="F2173:G2173"/>
    <mergeCell ref="I2173:J2173"/>
    <mergeCell ref="K2173:M2173"/>
    <mergeCell ref="C2170:H2170"/>
    <mergeCell ref="I2170:J2170"/>
    <mergeCell ref="L2170:M2170"/>
    <mergeCell ref="C2171:H2171"/>
    <mergeCell ref="I2171:J2171"/>
    <mergeCell ref="L2171:M2171"/>
    <mergeCell ref="C2167:M2167"/>
    <mergeCell ref="C2168:E2169"/>
    <mergeCell ref="F2168:G2168"/>
    <mergeCell ref="H2168:I2168"/>
    <mergeCell ref="F2169:G2169"/>
    <mergeCell ref="H2169:I2169"/>
    <mergeCell ref="C2164:D2164"/>
    <mergeCell ref="K2164:L2164"/>
    <mergeCell ref="C2165:D2165"/>
    <mergeCell ref="K2165:L2165"/>
    <mergeCell ref="C2166:D2166"/>
    <mergeCell ref="K2166:L2166"/>
    <mergeCell ref="C2161:D2161"/>
    <mergeCell ref="K2161:L2161"/>
    <mergeCell ref="C2162:D2162"/>
    <mergeCell ref="K2162:L2162"/>
    <mergeCell ref="C2163:D2163"/>
    <mergeCell ref="K2163:L2163"/>
    <mergeCell ref="C2158:D2158"/>
    <mergeCell ref="K2158:L2158"/>
    <mergeCell ref="C2159:D2159"/>
    <mergeCell ref="K2159:L2159"/>
    <mergeCell ref="C2160:D2160"/>
    <mergeCell ref="K2160:L2160"/>
    <mergeCell ref="C2155:F2155"/>
    <mergeCell ref="H2155:M2155"/>
    <mergeCell ref="C2156:F2156"/>
    <mergeCell ref="H2156:M2156"/>
    <mergeCell ref="C2157:F2157"/>
    <mergeCell ref="H2157:M2157"/>
    <mergeCell ref="C2152:F2152"/>
    <mergeCell ref="H2152:M2152"/>
    <mergeCell ref="C2153:F2153"/>
    <mergeCell ref="H2153:M2153"/>
    <mergeCell ref="C2154:F2154"/>
    <mergeCell ref="H2154:M2154"/>
    <mergeCell ref="C2149:I2150"/>
    <mergeCell ref="J2149:K2149"/>
    <mergeCell ref="L2149:M2149"/>
    <mergeCell ref="J2150:K2151"/>
    <mergeCell ref="L2150:M2151"/>
    <mergeCell ref="C2151:H2151"/>
    <mergeCell ref="D2144:E2144"/>
    <mergeCell ref="F2144:H2144"/>
    <mergeCell ref="I2144:M2144"/>
    <mergeCell ref="A2145:M2145"/>
    <mergeCell ref="B2146:M2146"/>
    <mergeCell ref="N2146:N2184"/>
    <mergeCell ref="B2147:B2148"/>
    <mergeCell ref="C2147:C2148"/>
    <mergeCell ref="D2147:M2147"/>
    <mergeCell ref="D2148:M2148"/>
    <mergeCell ref="D2140:E2140"/>
    <mergeCell ref="F2140:H2140"/>
    <mergeCell ref="I2140:M2143"/>
    <mergeCell ref="D2141:E2141"/>
    <mergeCell ref="F2141:H2141"/>
    <mergeCell ref="D2142:E2142"/>
    <mergeCell ref="F2142:H2142"/>
    <mergeCell ref="D2143:E2143"/>
    <mergeCell ref="F2143:H2143"/>
    <mergeCell ref="C2138:H2138"/>
    <mergeCell ref="I2138:J2138"/>
    <mergeCell ref="K2138:M2138"/>
    <mergeCell ref="D2139:E2139"/>
    <mergeCell ref="F2139:H2139"/>
    <mergeCell ref="I2139:J2139"/>
    <mergeCell ref="K2139:M2139"/>
    <mergeCell ref="C2135:E2135"/>
    <mergeCell ref="F2135:G2135"/>
    <mergeCell ref="I2135:M2136"/>
    <mergeCell ref="C2136:E2136"/>
    <mergeCell ref="F2136:G2136"/>
    <mergeCell ref="C2137:E2137"/>
    <mergeCell ref="F2137:G2137"/>
    <mergeCell ref="I2137:J2137"/>
    <mergeCell ref="K2137:M2137"/>
    <mergeCell ref="C2133:E2133"/>
    <mergeCell ref="F2133:G2133"/>
    <mergeCell ref="I2133:J2133"/>
    <mergeCell ref="K2133:M2133"/>
    <mergeCell ref="C2134:E2134"/>
    <mergeCell ref="F2134:G2134"/>
    <mergeCell ref="I2134:J2134"/>
    <mergeCell ref="K2134:M2134"/>
    <mergeCell ref="C2131:H2131"/>
    <mergeCell ref="I2131:J2131"/>
    <mergeCell ref="L2131:M2131"/>
    <mergeCell ref="C2132:H2132"/>
    <mergeCell ref="I2132:J2132"/>
    <mergeCell ref="L2132:M2132"/>
    <mergeCell ref="C2128:M2128"/>
    <mergeCell ref="C2129:E2130"/>
    <mergeCell ref="F2129:G2129"/>
    <mergeCell ref="H2129:I2129"/>
    <mergeCell ref="F2130:G2130"/>
    <mergeCell ref="H2130:I2130"/>
    <mergeCell ref="C2125:D2125"/>
    <mergeCell ref="K2125:L2125"/>
    <mergeCell ref="C2126:D2126"/>
    <mergeCell ref="K2126:L2126"/>
    <mergeCell ref="C2127:D2127"/>
    <mergeCell ref="K2127:L2127"/>
    <mergeCell ref="C2122:D2122"/>
    <mergeCell ref="K2122:L2122"/>
    <mergeCell ref="C2123:D2123"/>
    <mergeCell ref="K2123:L2123"/>
    <mergeCell ref="C2124:D2124"/>
    <mergeCell ref="K2124:L2124"/>
    <mergeCell ref="C2119:D2119"/>
    <mergeCell ref="K2119:L2119"/>
    <mergeCell ref="C2120:D2120"/>
    <mergeCell ref="K2120:L2120"/>
    <mergeCell ref="C2121:D2121"/>
    <mergeCell ref="K2121:L2121"/>
    <mergeCell ref="C2116:F2116"/>
    <mergeCell ref="H2116:M2116"/>
    <mergeCell ref="C2117:F2117"/>
    <mergeCell ref="H2117:M2117"/>
    <mergeCell ref="C2118:F2118"/>
    <mergeCell ref="H2118:M2118"/>
    <mergeCell ref="C2113:F2113"/>
    <mergeCell ref="H2113:M2113"/>
    <mergeCell ref="C2114:F2114"/>
    <mergeCell ref="H2114:M2114"/>
    <mergeCell ref="C2115:F2115"/>
    <mergeCell ref="H2115:M2115"/>
    <mergeCell ref="C2110:I2111"/>
    <mergeCell ref="J2110:K2110"/>
    <mergeCell ref="L2110:M2110"/>
    <mergeCell ref="J2111:K2112"/>
    <mergeCell ref="L2111:M2112"/>
    <mergeCell ref="C2112:H2112"/>
    <mergeCell ref="D2105:E2105"/>
    <mergeCell ref="F2105:H2105"/>
    <mergeCell ref="I2105:M2105"/>
    <mergeCell ref="A2106:M2106"/>
    <mergeCell ref="B2107:M2107"/>
    <mergeCell ref="N2107:N2145"/>
    <mergeCell ref="B2108:B2109"/>
    <mergeCell ref="C2108:C2109"/>
    <mergeCell ref="D2108:M2108"/>
    <mergeCell ref="D2109:M2109"/>
    <mergeCell ref="D2101:E2101"/>
    <mergeCell ref="F2101:H2101"/>
    <mergeCell ref="I2101:M2104"/>
    <mergeCell ref="D2102:E2102"/>
    <mergeCell ref="F2102:H2102"/>
    <mergeCell ref="D2103:E2103"/>
    <mergeCell ref="F2103:H2103"/>
    <mergeCell ref="D2104:E2104"/>
    <mergeCell ref="F2104:H2104"/>
    <mergeCell ref="C2099:H2099"/>
    <mergeCell ref="I2099:J2099"/>
    <mergeCell ref="K2099:M2099"/>
    <mergeCell ref="D2100:E2100"/>
    <mergeCell ref="F2100:H2100"/>
    <mergeCell ref="I2100:J2100"/>
    <mergeCell ref="K2100:M2100"/>
    <mergeCell ref="C2096:E2096"/>
    <mergeCell ref="F2096:G2096"/>
    <mergeCell ref="I2096:M2097"/>
    <mergeCell ref="C2097:E2097"/>
    <mergeCell ref="F2097:G2097"/>
    <mergeCell ref="C2098:E2098"/>
    <mergeCell ref="F2098:G2098"/>
    <mergeCell ref="I2098:J2098"/>
    <mergeCell ref="K2098:M2098"/>
    <mergeCell ref="C2094:E2094"/>
    <mergeCell ref="F2094:G2094"/>
    <mergeCell ref="I2094:J2094"/>
    <mergeCell ref="K2094:M2094"/>
    <mergeCell ref="C2095:E2095"/>
    <mergeCell ref="F2095:G2095"/>
    <mergeCell ref="I2095:J2095"/>
    <mergeCell ref="K2095:M2095"/>
    <mergeCell ref="C2092:H2092"/>
    <mergeCell ref="I2092:J2092"/>
    <mergeCell ref="L2092:M2092"/>
    <mergeCell ref="C2093:H2093"/>
    <mergeCell ref="I2093:J2093"/>
    <mergeCell ref="L2093:M2093"/>
    <mergeCell ref="C2089:M2089"/>
    <mergeCell ref="C2090:E2091"/>
    <mergeCell ref="F2090:G2090"/>
    <mergeCell ref="H2090:I2090"/>
    <mergeCell ref="F2091:G2091"/>
    <mergeCell ref="H2091:I2091"/>
    <mergeCell ref="C2086:D2086"/>
    <mergeCell ref="K2086:L2086"/>
    <mergeCell ref="C2087:D2087"/>
    <mergeCell ref="K2087:L2087"/>
    <mergeCell ref="C2088:D2088"/>
    <mergeCell ref="K2088:L2088"/>
    <mergeCell ref="C2083:D2083"/>
    <mergeCell ref="K2083:L2083"/>
    <mergeCell ref="C2084:D2084"/>
    <mergeCell ref="K2084:L2084"/>
    <mergeCell ref="C2085:D2085"/>
    <mergeCell ref="K2085:L2085"/>
    <mergeCell ref="C2080:D2080"/>
    <mergeCell ref="K2080:L2080"/>
    <mergeCell ref="C2081:D2081"/>
    <mergeCell ref="K2081:L2081"/>
    <mergeCell ref="C2082:D2082"/>
    <mergeCell ref="K2082:L2082"/>
    <mergeCell ref="C2077:F2077"/>
    <mergeCell ref="H2077:M2077"/>
    <mergeCell ref="C2078:F2078"/>
    <mergeCell ref="H2078:M2078"/>
    <mergeCell ref="C2079:F2079"/>
    <mergeCell ref="H2079:M2079"/>
    <mergeCell ref="C2074:F2074"/>
    <mergeCell ref="H2074:M2074"/>
    <mergeCell ref="C2075:F2075"/>
    <mergeCell ref="H2075:M2075"/>
    <mergeCell ref="C2076:F2076"/>
    <mergeCell ref="H2076:M2076"/>
    <mergeCell ref="C2071:I2072"/>
    <mergeCell ref="J2071:K2071"/>
    <mergeCell ref="L2071:M2071"/>
    <mergeCell ref="J2072:K2073"/>
    <mergeCell ref="L2072:M2073"/>
    <mergeCell ref="C2073:H2073"/>
    <mergeCell ref="D2066:E2066"/>
    <mergeCell ref="F2066:H2066"/>
    <mergeCell ref="I2066:M2066"/>
    <mergeCell ref="A2067:M2067"/>
    <mergeCell ref="B2068:M2068"/>
    <mergeCell ref="N2068:N2106"/>
    <mergeCell ref="B2069:B2070"/>
    <mergeCell ref="C2069:C2070"/>
    <mergeCell ref="D2069:M2069"/>
    <mergeCell ref="D2070:M2070"/>
    <mergeCell ref="D2062:E2062"/>
    <mergeCell ref="F2062:H2062"/>
    <mergeCell ref="I2062:M2065"/>
    <mergeCell ref="D2063:E2063"/>
    <mergeCell ref="F2063:H2063"/>
    <mergeCell ref="D2064:E2064"/>
    <mergeCell ref="F2064:H2064"/>
    <mergeCell ref="D2065:E2065"/>
    <mergeCell ref="F2065:H2065"/>
    <mergeCell ref="C2060:H2060"/>
    <mergeCell ref="I2060:J2060"/>
    <mergeCell ref="K2060:M2060"/>
    <mergeCell ref="D2061:E2061"/>
    <mergeCell ref="F2061:H2061"/>
    <mergeCell ref="I2061:J2061"/>
    <mergeCell ref="K2061:M2061"/>
    <mergeCell ref="C2057:E2057"/>
    <mergeCell ref="F2057:G2057"/>
    <mergeCell ref="I2057:M2058"/>
    <mergeCell ref="C2058:E2058"/>
    <mergeCell ref="F2058:G2058"/>
    <mergeCell ref="C2059:E2059"/>
    <mergeCell ref="F2059:G2059"/>
    <mergeCell ref="I2059:J2059"/>
    <mergeCell ref="K2059:M2059"/>
    <mergeCell ref="C2055:E2055"/>
    <mergeCell ref="F2055:G2055"/>
    <mergeCell ref="I2055:J2055"/>
    <mergeCell ref="K2055:M2055"/>
    <mergeCell ref="C2056:E2056"/>
    <mergeCell ref="F2056:G2056"/>
    <mergeCell ref="I2056:J2056"/>
    <mergeCell ref="K2056:M2056"/>
    <mergeCell ref="C2053:H2053"/>
    <mergeCell ref="I2053:J2053"/>
    <mergeCell ref="L2053:M2053"/>
    <mergeCell ref="C2054:H2054"/>
    <mergeCell ref="I2054:J2054"/>
    <mergeCell ref="L2054:M2054"/>
    <mergeCell ref="C2050:M2050"/>
    <mergeCell ref="C2051:E2052"/>
    <mergeCell ref="F2051:G2051"/>
    <mergeCell ref="H2051:I2051"/>
    <mergeCell ref="F2052:G2052"/>
    <mergeCell ref="H2052:I2052"/>
    <mergeCell ref="C2047:D2047"/>
    <mergeCell ref="K2047:L2047"/>
    <mergeCell ref="C2048:D2048"/>
    <mergeCell ref="K2048:L2048"/>
    <mergeCell ref="C2049:D2049"/>
    <mergeCell ref="K2049:L2049"/>
    <mergeCell ref="C2044:D2044"/>
    <mergeCell ref="K2044:L2044"/>
    <mergeCell ref="C2045:D2045"/>
    <mergeCell ref="K2045:L2045"/>
    <mergeCell ref="C2046:D2046"/>
    <mergeCell ref="K2046:L2046"/>
    <mergeCell ref="C2041:D2041"/>
    <mergeCell ref="K2041:L2041"/>
    <mergeCell ref="C2042:D2042"/>
    <mergeCell ref="K2042:L2042"/>
    <mergeCell ref="C2043:D2043"/>
    <mergeCell ref="K2043:L2043"/>
    <mergeCell ref="C2038:F2038"/>
    <mergeCell ref="H2038:M2038"/>
    <mergeCell ref="C2039:F2039"/>
    <mergeCell ref="H2039:M2039"/>
    <mergeCell ref="C2040:F2040"/>
    <mergeCell ref="H2040:M2040"/>
    <mergeCell ref="C2035:F2035"/>
    <mergeCell ref="H2035:M2035"/>
    <mergeCell ref="C2036:F2036"/>
    <mergeCell ref="H2036:M2036"/>
    <mergeCell ref="C2037:F2037"/>
    <mergeCell ref="H2037:M2037"/>
    <mergeCell ref="C2032:I2033"/>
    <mergeCell ref="J2032:K2032"/>
    <mergeCell ref="L2032:M2032"/>
    <mergeCell ref="J2033:K2034"/>
    <mergeCell ref="L2033:M2034"/>
    <mergeCell ref="C2034:H2034"/>
    <mergeCell ref="D2027:E2027"/>
    <mergeCell ref="F2027:H2027"/>
    <mergeCell ref="I2027:M2027"/>
    <mergeCell ref="A2028:M2028"/>
    <mergeCell ref="B2029:M2029"/>
    <mergeCell ref="N2029:N2067"/>
    <mergeCell ref="B2030:B2031"/>
    <mergeCell ref="C2030:C2031"/>
    <mergeCell ref="D2030:M2030"/>
    <mergeCell ref="D2031:M2031"/>
    <mergeCell ref="D2023:E2023"/>
    <mergeCell ref="F2023:H2023"/>
    <mergeCell ref="I2023:M2026"/>
    <mergeCell ref="D2024:E2024"/>
    <mergeCell ref="F2024:H2024"/>
    <mergeCell ref="D2025:E2025"/>
    <mergeCell ref="F2025:H2025"/>
    <mergeCell ref="D2026:E2026"/>
    <mergeCell ref="F2026:H2026"/>
    <mergeCell ref="C2021:H2021"/>
    <mergeCell ref="I2021:J2021"/>
    <mergeCell ref="K2021:M2021"/>
    <mergeCell ref="D2022:E2022"/>
    <mergeCell ref="F2022:H2022"/>
    <mergeCell ref="I2022:J2022"/>
    <mergeCell ref="K2022:M2022"/>
    <mergeCell ref="C2018:E2018"/>
    <mergeCell ref="F2018:G2018"/>
    <mergeCell ref="I2018:M2019"/>
    <mergeCell ref="C2019:E2019"/>
    <mergeCell ref="F2019:G2019"/>
    <mergeCell ref="C2020:E2020"/>
    <mergeCell ref="F2020:G2020"/>
    <mergeCell ref="I2020:J2020"/>
    <mergeCell ref="K2020:M2020"/>
    <mergeCell ref="C2016:E2016"/>
    <mergeCell ref="F2016:G2016"/>
    <mergeCell ref="I2016:J2016"/>
    <mergeCell ref="K2016:M2016"/>
    <mergeCell ref="C2017:E2017"/>
    <mergeCell ref="F2017:G2017"/>
    <mergeCell ref="I2017:J2017"/>
    <mergeCell ref="K2017:M2017"/>
    <mergeCell ref="C2014:H2014"/>
    <mergeCell ref="I2014:J2014"/>
    <mergeCell ref="L2014:M2014"/>
    <mergeCell ref="C2015:H2015"/>
    <mergeCell ref="I2015:J2015"/>
    <mergeCell ref="L2015:M2015"/>
    <mergeCell ref="C2011:M2011"/>
    <mergeCell ref="C2012:E2013"/>
    <mergeCell ref="F2012:G2012"/>
    <mergeCell ref="H2012:I2012"/>
    <mergeCell ref="F2013:G2013"/>
    <mergeCell ref="H2013:I2013"/>
    <mergeCell ref="C2008:D2008"/>
    <mergeCell ref="K2008:L2008"/>
    <mergeCell ref="C2009:D2009"/>
    <mergeCell ref="K2009:L2009"/>
    <mergeCell ref="C2010:D2010"/>
    <mergeCell ref="K2010:L2010"/>
    <mergeCell ref="C2005:D2005"/>
    <mergeCell ref="K2005:L2005"/>
    <mergeCell ref="C2006:D2006"/>
    <mergeCell ref="K2006:L2006"/>
    <mergeCell ref="C2007:D2007"/>
    <mergeCell ref="K2007:L2007"/>
    <mergeCell ref="C2002:D2002"/>
    <mergeCell ref="K2002:L2002"/>
    <mergeCell ref="C2003:D2003"/>
    <mergeCell ref="K2003:L2003"/>
    <mergeCell ref="C2004:D2004"/>
    <mergeCell ref="K2004:L2004"/>
    <mergeCell ref="C1999:F1999"/>
    <mergeCell ref="H1999:M1999"/>
    <mergeCell ref="C2000:F2000"/>
    <mergeCell ref="H2000:M2000"/>
    <mergeCell ref="C2001:F2001"/>
    <mergeCell ref="H2001:M2001"/>
    <mergeCell ref="C1996:F1996"/>
    <mergeCell ref="H1996:M1996"/>
    <mergeCell ref="C1997:F1997"/>
    <mergeCell ref="H1997:M1997"/>
    <mergeCell ref="C1998:F1998"/>
    <mergeCell ref="H1998:M1998"/>
    <mergeCell ref="C1993:I1994"/>
    <mergeCell ref="J1993:K1993"/>
    <mergeCell ref="L1993:M1993"/>
    <mergeCell ref="J1994:K1995"/>
    <mergeCell ref="L1994:M1995"/>
    <mergeCell ref="C1995:H1995"/>
    <mergeCell ref="D1988:E1988"/>
    <mergeCell ref="F1988:H1988"/>
    <mergeCell ref="I1988:M1988"/>
    <mergeCell ref="A1989:M1989"/>
    <mergeCell ref="B1990:M1990"/>
    <mergeCell ref="N1990:N2028"/>
    <mergeCell ref="B1991:B1992"/>
    <mergeCell ref="C1991:C1992"/>
    <mergeCell ref="D1991:M1991"/>
    <mergeCell ref="D1992:M1992"/>
    <mergeCell ref="D1984:E1984"/>
    <mergeCell ref="F1984:H1984"/>
    <mergeCell ref="I1984:M1987"/>
    <mergeCell ref="D1985:E1985"/>
    <mergeCell ref="F1985:H1985"/>
    <mergeCell ref="D1986:E1986"/>
    <mergeCell ref="F1986:H1986"/>
    <mergeCell ref="D1987:E1987"/>
    <mergeCell ref="F1987:H1987"/>
    <mergeCell ref="C1982:H1982"/>
    <mergeCell ref="I1982:J1982"/>
    <mergeCell ref="K1982:M1982"/>
    <mergeCell ref="D1983:E1983"/>
    <mergeCell ref="F1983:H1983"/>
    <mergeCell ref="I1983:J1983"/>
    <mergeCell ref="K1983:M1983"/>
    <mergeCell ref="C1979:E1979"/>
    <mergeCell ref="F1979:G1979"/>
    <mergeCell ref="I1979:M1980"/>
    <mergeCell ref="C1980:E1980"/>
    <mergeCell ref="F1980:G1980"/>
    <mergeCell ref="C1981:E1981"/>
    <mergeCell ref="F1981:G1981"/>
    <mergeCell ref="I1981:J1981"/>
    <mergeCell ref="K1981:M1981"/>
    <mergeCell ref="C1977:E1977"/>
    <mergeCell ref="F1977:G1977"/>
    <mergeCell ref="I1977:J1977"/>
    <mergeCell ref="K1977:M1977"/>
    <mergeCell ref="C1978:E1978"/>
    <mergeCell ref="F1978:G1978"/>
    <mergeCell ref="I1978:J1978"/>
    <mergeCell ref="K1978:M1978"/>
    <mergeCell ref="C1975:H1975"/>
    <mergeCell ref="I1975:J1975"/>
    <mergeCell ref="L1975:M1975"/>
    <mergeCell ref="C1976:H1976"/>
    <mergeCell ref="I1976:J1976"/>
    <mergeCell ref="L1976:M1976"/>
    <mergeCell ref="C1972:M1972"/>
    <mergeCell ref="C1973:E1974"/>
    <mergeCell ref="F1973:G1973"/>
    <mergeCell ref="H1973:I1973"/>
    <mergeCell ref="F1974:G1974"/>
    <mergeCell ref="H1974:I1974"/>
    <mergeCell ref="C1969:D1969"/>
    <mergeCell ref="K1969:L1969"/>
    <mergeCell ref="C1970:D1970"/>
    <mergeCell ref="K1970:L1970"/>
    <mergeCell ref="C1971:D1971"/>
    <mergeCell ref="K1971:L1971"/>
    <mergeCell ref="C1966:D1966"/>
    <mergeCell ref="K1966:L1966"/>
    <mergeCell ref="C1967:D1967"/>
    <mergeCell ref="K1967:L1967"/>
    <mergeCell ref="C1968:D1968"/>
    <mergeCell ref="K1968:L1968"/>
    <mergeCell ref="C1963:D1963"/>
    <mergeCell ref="K1963:L1963"/>
    <mergeCell ref="C1964:D1964"/>
    <mergeCell ref="K1964:L1964"/>
    <mergeCell ref="C1965:D1965"/>
    <mergeCell ref="K1965:L1965"/>
    <mergeCell ref="C1960:F1960"/>
    <mergeCell ref="H1960:M1960"/>
    <mergeCell ref="C1961:F1961"/>
    <mergeCell ref="H1961:M1961"/>
    <mergeCell ref="C1962:F1962"/>
    <mergeCell ref="H1962:M1962"/>
    <mergeCell ref="C1957:F1957"/>
    <mergeCell ref="H1957:M1957"/>
    <mergeCell ref="C1958:F1958"/>
    <mergeCell ref="H1958:M1958"/>
    <mergeCell ref="C1959:F1959"/>
    <mergeCell ref="H1959:M1959"/>
    <mergeCell ref="C1954:I1955"/>
    <mergeCell ref="J1954:K1954"/>
    <mergeCell ref="L1954:M1954"/>
    <mergeCell ref="J1955:K1956"/>
    <mergeCell ref="L1955:M1956"/>
    <mergeCell ref="C1956:H1956"/>
    <mergeCell ref="D1949:E1949"/>
    <mergeCell ref="F1949:H1949"/>
    <mergeCell ref="I1949:M1949"/>
    <mergeCell ref="A1950:M1950"/>
    <mergeCell ref="B1951:M1951"/>
    <mergeCell ref="N1951:N1989"/>
    <mergeCell ref="B1952:B1953"/>
    <mergeCell ref="C1952:C1953"/>
    <mergeCell ref="D1952:M1952"/>
    <mergeCell ref="D1953:M1953"/>
    <mergeCell ref="D1945:E1945"/>
    <mergeCell ref="F1945:H1945"/>
    <mergeCell ref="I1945:M1948"/>
    <mergeCell ref="D1946:E1946"/>
    <mergeCell ref="F1946:H1946"/>
    <mergeCell ref="D1947:E1947"/>
    <mergeCell ref="F1947:H1947"/>
    <mergeCell ref="D1948:E1948"/>
    <mergeCell ref="F1948:H1948"/>
    <mergeCell ref="C1943:H1943"/>
    <mergeCell ref="I1943:J1943"/>
    <mergeCell ref="K1943:M1943"/>
    <mergeCell ref="D1944:E1944"/>
    <mergeCell ref="F1944:H1944"/>
    <mergeCell ref="I1944:J1944"/>
    <mergeCell ref="K1944:M1944"/>
    <mergeCell ref="C1940:E1940"/>
    <mergeCell ref="F1940:G1940"/>
    <mergeCell ref="I1940:M1941"/>
    <mergeCell ref="C1941:E1941"/>
    <mergeCell ref="F1941:G1941"/>
    <mergeCell ref="C1942:E1942"/>
    <mergeCell ref="F1942:G1942"/>
    <mergeCell ref="I1942:J1942"/>
    <mergeCell ref="K1942:M1942"/>
    <mergeCell ref="C1938:E1938"/>
    <mergeCell ref="F1938:G1938"/>
    <mergeCell ref="I1938:J1938"/>
    <mergeCell ref="K1938:M1938"/>
    <mergeCell ref="C1939:E1939"/>
    <mergeCell ref="F1939:G1939"/>
    <mergeCell ref="I1939:J1939"/>
    <mergeCell ref="K1939:M1939"/>
    <mergeCell ref="C1936:H1936"/>
    <mergeCell ref="I1936:J1936"/>
    <mergeCell ref="L1936:M1936"/>
    <mergeCell ref="C1937:H1937"/>
    <mergeCell ref="I1937:J1937"/>
    <mergeCell ref="L1937:M1937"/>
    <mergeCell ref="C1933:M1933"/>
    <mergeCell ref="C1934:E1935"/>
    <mergeCell ref="F1934:G1934"/>
    <mergeCell ref="H1934:I1934"/>
    <mergeCell ref="F1935:G1935"/>
    <mergeCell ref="H1935:I1935"/>
    <mergeCell ref="C1930:D1930"/>
    <mergeCell ref="K1930:L1930"/>
    <mergeCell ref="C1931:D1931"/>
    <mergeCell ref="K1931:L1931"/>
    <mergeCell ref="C1932:D1932"/>
    <mergeCell ref="K1932:L1932"/>
    <mergeCell ref="C1927:D1927"/>
    <mergeCell ref="K1927:L1927"/>
    <mergeCell ref="C1928:D1928"/>
    <mergeCell ref="K1928:L1928"/>
    <mergeCell ref="C1929:D1929"/>
    <mergeCell ref="K1929:L1929"/>
    <mergeCell ref="C1924:D1924"/>
    <mergeCell ref="K1924:L1924"/>
    <mergeCell ref="C1925:D1925"/>
    <mergeCell ref="K1925:L1925"/>
    <mergeCell ref="C1926:D1926"/>
    <mergeCell ref="K1926:L1926"/>
    <mergeCell ref="C1921:F1921"/>
    <mergeCell ref="H1921:M1921"/>
    <mergeCell ref="C1922:F1922"/>
    <mergeCell ref="H1922:M1922"/>
    <mergeCell ref="C1923:F1923"/>
    <mergeCell ref="H1923:M1923"/>
    <mergeCell ref="C1918:F1918"/>
    <mergeCell ref="H1918:M1918"/>
    <mergeCell ref="C1919:F1919"/>
    <mergeCell ref="H1919:M1919"/>
    <mergeCell ref="C1920:F1920"/>
    <mergeCell ref="H1920:M1920"/>
    <mergeCell ref="C1915:I1916"/>
    <mergeCell ref="J1915:K1915"/>
    <mergeCell ref="L1915:M1915"/>
    <mergeCell ref="J1916:K1917"/>
    <mergeCell ref="L1916:M1917"/>
    <mergeCell ref="C1917:H1917"/>
    <mergeCell ref="D1910:E1910"/>
    <mergeCell ref="F1910:H1910"/>
    <mergeCell ref="I1910:M1910"/>
    <mergeCell ref="A1911:M1911"/>
    <mergeCell ref="B1912:M1912"/>
    <mergeCell ref="N1912:N1950"/>
    <mergeCell ref="B1913:B1914"/>
    <mergeCell ref="C1913:C1914"/>
    <mergeCell ref="D1913:M1913"/>
    <mergeCell ref="D1914:M1914"/>
    <mergeCell ref="D1906:E1906"/>
    <mergeCell ref="F1906:H1906"/>
    <mergeCell ref="I1906:M1909"/>
    <mergeCell ref="D1907:E1907"/>
    <mergeCell ref="F1907:H1907"/>
    <mergeCell ref="D1908:E1908"/>
    <mergeCell ref="F1908:H1908"/>
    <mergeCell ref="D1909:E1909"/>
    <mergeCell ref="F1909:H1909"/>
    <mergeCell ref="C1904:H1904"/>
    <mergeCell ref="I1904:J1904"/>
    <mergeCell ref="K1904:M1904"/>
    <mergeCell ref="D1905:E1905"/>
    <mergeCell ref="F1905:H1905"/>
    <mergeCell ref="I1905:J1905"/>
    <mergeCell ref="K1905:M1905"/>
    <mergeCell ref="C1901:E1901"/>
    <mergeCell ref="F1901:G1901"/>
    <mergeCell ref="I1901:M1902"/>
    <mergeCell ref="C1902:E1902"/>
    <mergeCell ref="F1902:G1902"/>
    <mergeCell ref="C1903:E1903"/>
    <mergeCell ref="F1903:G1903"/>
    <mergeCell ref="I1903:J1903"/>
    <mergeCell ref="K1903:M1903"/>
    <mergeCell ref="C1899:E1899"/>
    <mergeCell ref="F1899:G1899"/>
    <mergeCell ref="I1899:J1899"/>
    <mergeCell ref="K1899:M1899"/>
    <mergeCell ref="C1900:E1900"/>
    <mergeCell ref="F1900:G1900"/>
    <mergeCell ref="I1900:J1900"/>
    <mergeCell ref="K1900:M1900"/>
    <mergeCell ref="C1897:H1897"/>
    <mergeCell ref="I1897:J1897"/>
    <mergeCell ref="L1897:M1897"/>
    <mergeCell ref="C1898:H1898"/>
    <mergeCell ref="I1898:J1898"/>
    <mergeCell ref="L1898:M1898"/>
    <mergeCell ref="C1894:M1894"/>
    <mergeCell ref="C1895:E1896"/>
    <mergeCell ref="F1895:G1895"/>
    <mergeCell ref="H1895:I1895"/>
    <mergeCell ref="F1896:G1896"/>
    <mergeCell ref="H1896:I1896"/>
    <mergeCell ref="C1891:D1891"/>
    <mergeCell ref="K1891:L1891"/>
    <mergeCell ref="C1892:D1892"/>
    <mergeCell ref="K1892:L1892"/>
    <mergeCell ref="C1893:D1893"/>
    <mergeCell ref="K1893:L1893"/>
    <mergeCell ref="C1888:D1888"/>
    <mergeCell ref="K1888:L1888"/>
    <mergeCell ref="C1889:D1889"/>
    <mergeCell ref="K1889:L1889"/>
    <mergeCell ref="C1890:D1890"/>
    <mergeCell ref="K1890:L1890"/>
    <mergeCell ref="C1885:D1885"/>
    <mergeCell ref="K1885:L1885"/>
    <mergeCell ref="C1886:D1886"/>
    <mergeCell ref="K1886:L1886"/>
    <mergeCell ref="C1887:D1887"/>
    <mergeCell ref="K1887:L1887"/>
    <mergeCell ref="C1882:F1882"/>
    <mergeCell ref="H1882:M1882"/>
    <mergeCell ref="C1883:F1883"/>
    <mergeCell ref="H1883:M1883"/>
    <mergeCell ref="C1884:F1884"/>
    <mergeCell ref="H1884:M1884"/>
    <mergeCell ref="C1879:F1879"/>
    <mergeCell ref="H1879:M1879"/>
    <mergeCell ref="C1880:F1880"/>
    <mergeCell ref="H1880:M1880"/>
    <mergeCell ref="C1881:F1881"/>
    <mergeCell ref="H1881:M1881"/>
    <mergeCell ref="C1876:I1877"/>
    <mergeCell ref="J1876:K1876"/>
    <mergeCell ref="L1876:M1876"/>
    <mergeCell ref="J1877:K1878"/>
    <mergeCell ref="L1877:M1878"/>
    <mergeCell ref="C1878:H1878"/>
    <mergeCell ref="D1871:E1871"/>
    <mergeCell ref="F1871:H1871"/>
    <mergeCell ref="I1871:M1871"/>
    <mergeCell ref="A1872:M1872"/>
    <mergeCell ref="B1873:M1873"/>
    <mergeCell ref="N1873:N1911"/>
    <mergeCell ref="B1874:B1875"/>
    <mergeCell ref="C1874:C1875"/>
    <mergeCell ref="D1874:M1874"/>
    <mergeCell ref="D1875:M1875"/>
    <mergeCell ref="D1867:E1867"/>
    <mergeCell ref="F1867:H1867"/>
    <mergeCell ref="I1867:M1870"/>
    <mergeCell ref="D1868:E1868"/>
    <mergeCell ref="F1868:H1868"/>
    <mergeCell ref="D1869:E1869"/>
    <mergeCell ref="F1869:H1869"/>
    <mergeCell ref="D1870:E1870"/>
    <mergeCell ref="F1870:H1870"/>
    <mergeCell ref="C1865:H1865"/>
    <mergeCell ref="I1865:J1865"/>
    <mergeCell ref="K1865:M1865"/>
    <mergeCell ref="D1866:E1866"/>
    <mergeCell ref="F1866:H1866"/>
    <mergeCell ref="I1866:J1866"/>
    <mergeCell ref="K1866:M1866"/>
    <mergeCell ref="C1862:E1862"/>
    <mergeCell ref="F1862:G1862"/>
    <mergeCell ref="I1862:M1863"/>
    <mergeCell ref="C1863:E1863"/>
    <mergeCell ref="F1863:G1863"/>
    <mergeCell ref="C1864:E1864"/>
    <mergeCell ref="F1864:G1864"/>
    <mergeCell ref="I1864:J1864"/>
    <mergeCell ref="K1864:M1864"/>
    <mergeCell ref="C1860:E1860"/>
    <mergeCell ref="F1860:G1860"/>
    <mergeCell ref="I1860:J1860"/>
    <mergeCell ref="K1860:M1860"/>
    <mergeCell ref="C1861:E1861"/>
    <mergeCell ref="F1861:G1861"/>
    <mergeCell ref="I1861:J1861"/>
    <mergeCell ref="K1861:M1861"/>
    <mergeCell ref="C1858:H1858"/>
    <mergeCell ref="I1858:J1858"/>
    <mergeCell ref="L1858:M1858"/>
    <mergeCell ref="C1859:H1859"/>
    <mergeCell ref="I1859:J1859"/>
    <mergeCell ref="L1859:M1859"/>
    <mergeCell ref="C1855:M1855"/>
    <mergeCell ref="C1856:E1857"/>
    <mergeCell ref="F1856:G1856"/>
    <mergeCell ref="H1856:I1856"/>
    <mergeCell ref="F1857:G1857"/>
    <mergeCell ref="H1857:I1857"/>
    <mergeCell ref="C1852:D1852"/>
    <mergeCell ref="K1852:L1852"/>
    <mergeCell ref="C1853:D1853"/>
    <mergeCell ref="K1853:L1853"/>
    <mergeCell ref="C1854:D1854"/>
    <mergeCell ref="K1854:L1854"/>
    <mergeCell ref="C1849:D1849"/>
    <mergeCell ref="K1849:L1849"/>
    <mergeCell ref="C1850:D1850"/>
    <mergeCell ref="K1850:L1850"/>
    <mergeCell ref="C1851:D1851"/>
    <mergeCell ref="K1851:L1851"/>
    <mergeCell ref="C1846:D1846"/>
    <mergeCell ref="K1846:L1846"/>
    <mergeCell ref="C1847:D1847"/>
    <mergeCell ref="K1847:L1847"/>
    <mergeCell ref="C1848:D1848"/>
    <mergeCell ref="K1848:L1848"/>
    <mergeCell ref="C1843:F1843"/>
    <mergeCell ref="H1843:M1843"/>
    <mergeCell ref="C1844:F1844"/>
    <mergeCell ref="H1844:M1844"/>
    <mergeCell ref="C1845:F1845"/>
    <mergeCell ref="H1845:M1845"/>
    <mergeCell ref="C1840:F1840"/>
    <mergeCell ref="H1840:M1840"/>
    <mergeCell ref="C1841:F1841"/>
    <mergeCell ref="H1841:M1841"/>
    <mergeCell ref="C1842:F1842"/>
    <mergeCell ref="H1842:M1842"/>
    <mergeCell ref="C1837:I1838"/>
    <mergeCell ref="J1837:K1837"/>
    <mergeCell ref="L1837:M1837"/>
    <mergeCell ref="J1838:K1839"/>
    <mergeCell ref="L1838:M1839"/>
    <mergeCell ref="C1839:H1839"/>
    <mergeCell ref="D1832:E1832"/>
    <mergeCell ref="F1832:H1832"/>
    <mergeCell ref="I1832:M1832"/>
    <mergeCell ref="A1833:M1833"/>
    <mergeCell ref="B1834:M1834"/>
    <mergeCell ref="N1834:N1872"/>
    <mergeCell ref="B1835:B1836"/>
    <mergeCell ref="C1835:C1836"/>
    <mergeCell ref="D1835:M1835"/>
    <mergeCell ref="D1836:M1836"/>
    <mergeCell ref="D1828:E1828"/>
    <mergeCell ref="F1828:H1828"/>
    <mergeCell ref="I1828:M1831"/>
    <mergeCell ref="D1829:E1829"/>
    <mergeCell ref="F1829:H1829"/>
    <mergeCell ref="D1830:E1830"/>
    <mergeCell ref="F1830:H1830"/>
    <mergeCell ref="D1831:E1831"/>
    <mergeCell ref="F1831:H1831"/>
    <mergeCell ref="C1826:H1826"/>
    <mergeCell ref="I1826:J1826"/>
    <mergeCell ref="K1826:M1826"/>
    <mergeCell ref="D1827:E1827"/>
    <mergeCell ref="F1827:H1827"/>
    <mergeCell ref="I1827:J1827"/>
    <mergeCell ref="K1827:M1827"/>
    <mergeCell ref="C1823:E1823"/>
    <mergeCell ref="F1823:G1823"/>
    <mergeCell ref="I1823:M1824"/>
    <mergeCell ref="C1824:E1824"/>
    <mergeCell ref="F1824:G1824"/>
    <mergeCell ref="C1825:E1825"/>
    <mergeCell ref="F1825:G1825"/>
    <mergeCell ref="I1825:J1825"/>
    <mergeCell ref="K1825:M1825"/>
    <mergeCell ref="C1821:E1821"/>
    <mergeCell ref="F1821:G1821"/>
    <mergeCell ref="I1821:J1821"/>
    <mergeCell ref="K1821:M1821"/>
    <mergeCell ref="C1822:E1822"/>
    <mergeCell ref="F1822:G1822"/>
    <mergeCell ref="I1822:J1822"/>
    <mergeCell ref="K1822:M1822"/>
    <mergeCell ref="C1819:H1819"/>
    <mergeCell ref="I1819:J1819"/>
    <mergeCell ref="L1819:M1819"/>
    <mergeCell ref="C1820:H1820"/>
    <mergeCell ref="I1820:J1820"/>
    <mergeCell ref="L1820:M1820"/>
    <mergeCell ref="C1816:M1816"/>
    <mergeCell ref="C1817:E1818"/>
    <mergeCell ref="F1817:G1817"/>
    <mergeCell ref="H1817:I1817"/>
    <mergeCell ref="F1818:G1818"/>
    <mergeCell ref="H1818:I1818"/>
    <mergeCell ref="C1813:D1813"/>
    <mergeCell ref="K1813:L1813"/>
    <mergeCell ref="C1814:D1814"/>
    <mergeCell ref="K1814:L1814"/>
    <mergeCell ref="C1815:D1815"/>
    <mergeCell ref="K1815:L1815"/>
    <mergeCell ref="C1810:D1810"/>
    <mergeCell ref="K1810:L1810"/>
    <mergeCell ref="C1811:D1811"/>
    <mergeCell ref="K1811:L1811"/>
    <mergeCell ref="C1812:D1812"/>
    <mergeCell ref="K1812:L1812"/>
    <mergeCell ref="C1807:D1807"/>
    <mergeCell ref="K1807:L1807"/>
    <mergeCell ref="C1808:D1808"/>
    <mergeCell ref="K1808:L1808"/>
    <mergeCell ref="C1809:D1809"/>
    <mergeCell ref="K1809:L1809"/>
    <mergeCell ref="C1804:F1804"/>
    <mergeCell ref="H1804:M1804"/>
    <mergeCell ref="C1805:F1805"/>
    <mergeCell ref="H1805:M1805"/>
    <mergeCell ref="C1806:F1806"/>
    <mergeCell ref="H1806:M1806"/>
    <mergeCell ref="C1801:F1801"/>
    <mergeCell ref="H1801:M1801"/>
    <mergeCell ref="C1802:F1802"/>
    <mergeCell ref="H1802:M1802"/>
    <mergeCell ref="C1803:F1803"/>
    <mergeCell ref="H1803:M1803"/>
    <mergeCell ref="C1798:I1799"/>
    <mergeCell ref="J1798:K1798"/>
    <mergeCell ref="L1798:M1798"/>
    <mergeCell ref="J1799:K1800"/>
    <mergeCell ref="L1799:M1800"/>
    <mergeCell ref="C1800:H1800"/>
    <mergeCell ref="D1793:E1793"/>
    <mergeCell ref="F1793:H1793"/>
    <mergeCell ref="I1793:M1793"/>
    <mergeCell ref="A1794:M1794"/>
    <mergeCell ref="B1795:M1795"/>
    <mergeCell ref="N1795:N1833"/>
    <mergeCell ref="B1796:B1797"/>
    <mergeCell ref="C1796:C1797"/>
    <mergeCell ref="D1796:M1796"/>
    <mergeCell ref="D1797:M1797"/>
    <mergeCell ref="D1789:E1789"/>
    <mergeCell ref="F1789:H1789"/>
    <mergeCell ref="I1789:M1792"/>
    <mergeCell ref="D1790:E1790"/>
    <mergeCell ref="F1790:H1790"/>
    <mergeCell ref="D1791:E1791"/>
    <mergeCell ref="F1791:H1791"/>
    <mergeCell ref="D1792:E1792"/>
    <mergeCell ref="F1792:H1792"/>
    <mergeCell ref="C1787:H1787"/>
    <mergeCell ref="I1787:J1787"/>
    <mergeCell ref="K1787:M1787"/>
    <mergeCell ref="D1788:E1788"/>
    <mergeCell ref="F1788:H1788"/>
    <mergeCell ref="I1788:J1788"/>
    <mergeCell ref="K1788:M1788"/>
    <mergeCell ref="C1784:E1784"/>
    <mergeCell ref="F1784:G1784"/>
    <mergeCell ref="I1784:M1785"/>
    <mergeCell ref="C1785:E1785"/>
    <mergeCell ref="F1785:G1785"/>
    <mergeCell ref="C1786:E1786"/>
    <mergeCell ref="F1786:G1786"/>
    <mergeCell ref="I1786:J1786"/>
    <mergeCell ref="K1786:M1786"/>
    <mergeCell ref="C1782:E1782"/>
    <mergeCell ref="F1782:G1782"/>
    <mergeCell ref="I1782:J1782"/>
    <mergeCell ref="K1782:M1782"/>
    <mergeCell ref="C1783:E1783"/>
    <mergeCell ref="F1783:G1783"/>
    <mergeCell ref="I1783:J1783"/>
    <mergeCell ref="K1783:M1783"/>
    <mergeCell ref="C1780:H1780"/>
    <mergeCell ref="I1780:J1780"/>
    <mergeCell ref="L1780:M1780"/>
    <mergeCell ref="C1781:H1781"/>
    <mergeCell ref="I1781:J1781"/>
    <mergeCell ref="L1781:M1781"/>
    <mergeCell ref="C1777:M1777"/>
    <mergeCell ref="C1778:E1779"/>
    <mergeCell ref="F1778:G1778"/>
    <mergeCell ref="H1778:I1778"/>
    <mergeCell ref="F1779:G1779"/>
    <mergeCell ref="H1779:I1779"/>
    <mergeCell ref="C1774:D1774"/>
    <mergeCell ref="K1774:L1774"/>
    <mergeCell ref="C1775:D1775"/>
    <mergeCell ref="K1775:L1775"/>
    <mergeCell ref="C1776:D1776"/>
    <mergeCell ref="K1776:L1776"/>
    <mergeCell ref="C1771:D1771"/>
    <mergeCell ref="K1771:L1771"/>
    <mergeCell ref="C1772:D1772"/>
    <mergeCell ref="K1772:L1772"/>
    <mergeCell ref="C1773:D1773"/>
    <mergeCell ref="K1773:L1773"/>
    <mergeCell ref="C1768:D1768"/>
    <mergeCell ref="K1768:L1768"/>
    <mergeCell ref="C1769:D1769"/>
    <mergeCell ref="K1769:L1769"/>
    <mergeCell ref="C1770:D1770"/>
    <mergeCell ref="K1770:L1770"/>
    <mergeCell ref="C1765:F1765"/>
    <mergeCell ref="H1765:M1765"/>
    <mergeCell ref="C1766:F1766"/>
    <mergeCell ref="H1766:M1766"/>
    <mergeCell ref="C1767:F1767"/>
    <mergeCell ref="H1767:M1767"/>
    <mergeCell ref="C1762:F1762"/>
    <mergeCell ref="H1762:M1762"/>
    <mergeCell ref="C1763:F1763"/>
    <mergeCell ref="H1763:M1763"/>
    <mergeCell ref="C1764:F1764"/>
    <mergeCell ref="H1764:M1764"/>
    <mergeCell ref="C1759:I1760"/>
    <mergeCell ref="J1759:K1759"/>
    <mergeCell ref="L1759:M1759"/>
    <mergeCell ref="J1760:K1761"/>
    <mergeCell ref="L1760:M1761"/>
    <mergeCell ref="C1761:H1761"/>
    <mergeCell ref="D1754:E1754"/>
    <mergeCell ref="F1754:H1754"/>
    <mergeCell ref="I1754:M1754"/>
    <mergeCell ref="A1755:M1755"/>
    <mergeCell ref="B1756:M1756"/>
    <mergeCell ref="N1756:N1794"/>
    <mergeCell ref="B1757:B1758"/>
    <mergeCell ref="C1757:C1758"/>
    <mergeCell ref="D1757:M1757"/>
    <mergeCell ref="D1758:M1758"/>
    <mergeCell ref="D1750:E1750"/>
    <mergeCell ref="F1750:H1750"/>
    <mergeCell ref="I1750:M1753"/>
    <mergeCell ref="D1751:E1751"/>
    <mergeCell ref="F1751:H1751"/>
    <mergeCell ref="D1752:E1752"/>
    <mergeCell ref="F1752:H1752"/>
    <mergeCell ref="D1753:E1753"/>
    <mergeCell ref="F1753:H1753"/>
    <mergeCell ref="C1748:H1748"/>
    <mergeCell ref="I1748:J1748"/>
    <mergeCell ref="K1748:M1748"/>
    <mergeCell ref="D1749:E1749"/>
    <mergeCell ref="F1749:H1749"/>
    <mergeCell ref="I1749:J1749"/>
    <mergeCell ref="K1749:M1749"/>
    <mergeCell ref="C1745:E1745"/>
    <mergeCell ref="F1745:G1745"/>
    <mergeCell ref="I1745:M1746"/>
    <mergeCell ref="C1746:E1746"/>
    <mergeCell ref="F1746:G1746"/>
    <mergeCell ref="C1747:E1747"/>
    <mergeCell ref="F1747:G1747"/>
    <mergeCell ref="I1747:J1747"/>
    <mergeCell ref="K1747:M1747"/>
    <mergeCell ref="C1743:E1743"/>
    <mergeCell ref="F1743:G1743"/>
    <mergeCell ref="I1743:J1743"/>
    <mergeCell ref="K1743:M1743"/>
    <mergeCell ref="C1744:E1744"/>
    <mergeCell ref="F1744:G1744"/>
    <mergeCell ref="I1744:J1744"/>
    <mergeCell ref="K1744:M1744"/>
    <mergeCell ref="C1741:H1741"/>
    <mergeCell ref="I1741:J1741"/>
    <mergeCell ref="L1741:M1741"/>
    <mergeCell ref="C1742:H1742"/>
    <mergeCell ref="I1742:J1742"/>
    <mergeCell ref="L1742:M1742"/>
    <mergeCell ref="C1738:M1738"/>
    <mergeCell ref="C1739:E1740"/>
    <mergeCell ref="F1739:G1739"/>
    <mergeCell ref="H1739:I1739"/>
    <mergeCell ref="F1740:G1740"/>
    <mergeCell ref="H1740:I1740"/>
    <mergeCell ref="C1735:D1735"/>
    <mergeCell ref="K1735:L1735"/>
    <mergeCell ref="C1736:D1736"/>
    <mergeCell ref="K1736:L1736"/>
    <mergeCell ref="C1737:D1737"/>
    <mergeCell ref="K1737:L1737"/>
    <mergeCell ref="C1732:D1732"/>
    <mergeCell ref="K1732:L1732"/>
    <mergeCell ref="C1733:D1733"/>
    <mergeCell ref="K1733:L1733"/>
    <mergeCell ref="C1734:D1734"/>
    <mergeCell ref="K1734:L1734"/>
    <mergeCell ref="C1729:D1729"/>
    <mergeCell ref="K1729:L1729"/>
    <mergeCell ref="C1730:D1730"/>
    <mergeCell ref="K1730:L1730"/>
    <mergeCell ref="C1731:D1731"/>
    <mergeCell ref="K1731:L1731"/>
    <mergeCell ref="C1726:F1726"/>
    <mergeCell ref="H1726:M1726"/>
    <mergeCell ref="C1727:F1727"/>
    <mergeCell ref="H1727:M1727"/>
    <mergeCell ref="C1728:F1728"/>
    <mergeCell ref="H1728:M1728"/>
    <mergeCell ref="C1723:F1723"/>
    <mergeCell ref="H1723:M1723"/>
    <mergeCell ref="C1724:F1724"/>
    <mergeCell ref="H1724:M1724"/>
    <mergeCell ref="C1725:F1725"/>
    <mergeCell ref="H1725:M1725"/>
    <mergeCell ref="C1720:I1721"/>
    <mergeCell ref="J1720:K1720"/>
    <mergeCell ref="L1720:M1720"/>
    <mergeCell ref="J1721:K1722"/>
    <mergeCell ref="L1721:M1722"/>
    <mergeCell ref="C1722:H1722"/>
    <mergeCell ref="D1715:E1715"/>
    <mergeCell ref="F1715:H1715"/>
    <mergeCell ref="I1715:M1715"/>
    <mergeCell ref="A1716:M1716"/>
    <mergeCell ref="B1717:M1717"/>
    <mergeCell ref="N1717:N1755"/>
    <mergeCell ref="B1718:B1719"/>
    <mergeCell ref="C1718:C1719"/>
    <mergeCell ref="D1718:M1718"/>
    <mergeCell ref="D1719:M1719"/>
    <mergeCell ref="D1711:E1711"/>
    <mergeCell ref="F1711:H1711"/>
    <mergeCell ref="I1711:M1714"/>
    <mergeCell ref="D1712:E1712"/>
    <mergeCell ref="F1712:H1712"/>
    <mergeCell ref="D1713:E1713"/>
    <mergeCell ref="F1713:H1713"/>
    <mergeCell ref="D1714:E1714"/>
    <mergeCell ref="F1714:H1714"/>
    <mergeCell ref="C1709:H1709"/>
    <mergeCell ref="I1709:J1709"/>
    <mergeCell ref="K1709:M1709"/>
    <mergeCell ref="D1710:E1710"/>
    <mergeCell ref="F1710:H1710"/>
    <mergeCell ref="I1710:J1710"/>
    <mergeCell ref="K1710:M1710"/>
    <mergeCell ref="C1706:E1706"/>
    <mergeCell ref="F1706:G1706"/>
    <mergeCell ref="I1706:M1707"/>
    <mergeCell ref="C1707:E1707"/>
    <mergeCell ref="F1707:G1707"/>
    <mergeCell ref="C1708:E1708"/>
    <mergeCell ref="F1708:G1708"/>
    <mergeCell ref="I1708:J1708"/>
    <mergeCell ref="K1708:M1708"/>
    <mergeCell ref="C1704:E1704"/>
    <mergeCell ref="F1704:G1704"/>
    <mergeCell ref="I1704:J1704"/>
    <mergeCell ref="K1704:M1704"/>
    <mergeCell ref="C1705:E1705"/>
    <mergeCell ref="F1705:G1705"/>
    <mergeCell ref="I1705:J1705"/>
    <mergeCell ref="K1705:M1705"/>
    <mergeCell ref="C1702:H1702"/>
    <mergeCell ref="I1702:J1702"/>
    <mergeCell ref="L1702:M1702"/>
    <mergeCell ref="C1703:H1703"/>
    <mergeCell ref="I1703:J1703"/>
    <mergeCell ref="L1703:M1703"/>
    <mergeCell ref="C1699:M1699"/>
    <mergeCell ref="C1700:E1701"/>
    <mergeCell ref="F1700:G1700"/>
    <mergeCell ref="H1700:I1700"/>
    <mergeCell ref="F1701:G1701"/>
    <mergeCell ref="H1701:I1701"/>
    <mergeCell ref="C1696:D1696"/>
    <mergeCell ref="K1696:L1696"/>
    <mergeCell ref="C1697:D1697"/>
    <mergeCell ref="K1697:L1697"/>
    <mergeCell ref="C1698:D1698"/>
    <mergeCell ref="K1698:L1698"/>
    <mergeCell ref="C1693:D1693"/>
    <mergeCell ref="K1693:L1693"/>
    <mergeCell ref="C1694:D1694"/>
    <mergeCell ref="K1694:L1694"/>
    <mergeCell ref="C1695:D1695"/>
    <mergeCell ref="K1695:L1695"/>
    <mergeCell ref="C1690:D1690"/>
    <mergeCell ref="K1690:L1690"/>
    <mergeCell ref="C1691:D1691"/>
    <mergeCell ref="K1691:L1691"/>
    <mergeCell ref="C1692:D1692"/>
    <mergeCell ref="K1692:L1692"/>
    <mergeCell ref="C1687:F1687"/>
    <mergeCell ref="H1687:M1687"/>
    <mergeCell ref="C1688:F1688"/>
    <mergeCell ref="H1688:M1688"/>
    <mergeCell ref="C1689:F1689"/>
    <mergeCell ref="H1689:M1689"/>
    <mergeCell ref="C1684:F1684"/>
    <mergeCell ref="H1684:M1684"/>
    <mergeCell ref="C1685:F1685"/>
    <mergeCell ref="H1685:M1685"/>
    <mergeCell ref="C1686:F1686"/>
    <mergeCell ref="H1686:M1686"/>
    <mergeCell ref="C1681:I1682"/>
    <mergeCell ref="J1681:K1681"/>
    <mergeCell ref="L1681:M1681"/>
    <mergeCell ref="J1682:K1683"/>
    <mergeCell ref="L1682:M1683"/>
    <mergeCell ref="C1683:H1683"/>
    <mergeCell ref="D1676:E1676"/>
    <mergeCell ref="F1676:H1676"/>
    <mergeCell ref="I1676:M1676"/>
    <mergeCell ref="A1677:M1677"/>
    <mergeCell ref="B1678:M1678"/>
    <mergeCell ref="N1678:N1716"/>
    <mergeCell ref="B1679:B1680"/>
    <mergeCell ref="C1679:C1680"/>
    <mergeCell ref="D1679:M1679"/>
    <mergeCell ref="D1680:M1680"/>
    <mergeCell ref="D1672:E1672"/>
    <mergeCell ref="F1672:H1672"/>
    <mergeCell ref="I1672:M1675"/>
    <mergeCell ref="D1673:E1673"/>
    <mergeCell ref="F1673:H1673"/>
    <mergeCell ref="D1674:E1674"/>
    <mergeCell ref="F1674:H1674"/>
    <mergeCell ref="D1675:E1675"/>
    <mergeCell ref="F1675:H1675"/>
    <mergeCell ref="C1670:H1670"/>
    <mergeCell ref="I1670:J1670"/>
    <mergeCell ref="K1670:M1670"/>
    <mergeCell ref="D1671:E1671"/>
    <mergeCell ref="F1671:H1671"/>
    <mergeCell ref="I1671:J1671"/>
    <mergeCell ref="K1671:M1671"/>
    <mergeCell ref="C1667:E1667"/>
    <mergeCell ref="F1667:G1667"/>
    <mergeCell ref="I1667:M1668"/>
    <mergeCell ref="C1668:E1668"/>
    <mergeCell ref="F1668:G1668"/>
    <mergeCell ref="C1669:E1669"/>
    <mergeCell ref="F1669:G1669"/>
    <mergeCell ref="I1669:J1669"/>
    <mergeCell ref="K1669:M1669"/>
    <mergeCell ref="C1665:E1665"/>
    <mergeCell ref="F1665:G1665"/>
    <mergeCell ref="I1665:J1665"/>
    <mergeCell ref="K1665:M1665"/>
    <mergeCell ref="C1666:E1666"/>
    <mergeCell ref="F1666:G1666"/>
    <mergeCell ref="I1666:J1666"/>
    <mergeCell ref="K1666:M1666"/>
    <mergeCell ref="C1663:H1663"/>
    <mergeCell ref="I1663:J1663"/>
    <mergeCell ref="L1663:M1663"/>
    <mergeCell ref="C1664:H1664"/>
    <mergeCell ref="I1664:J1664"/>
    <mergeCell ref="L1664:M1664"/>
    <mergeCell ref="C1660:M1660"/>
    <mergeCell ref="C1661:E1662"/>
    <mergeCell ref="F1661:G1661"/>
    <mergeCell ref="H1661:I1661"/>
    <mergeCell ref="F1662:G1662"/>
    <mergeCell ref="H1662:I1662"/>
    <mergeCell ref="C1657:D1657"/>
    <mergeCell ref="K1657:L1657"/>
    <mergeCell ref="C1658:D1658"/>
    <mergeCell ref="K1658:L1658"/>
    <mergeCell ref="C1659:D1659"/>
    <mergeCell ref="K1659:L1659"/>
    <mergeCell ref="C1654:D1654"/>
    <mergeCell ref="K1654:L1654"/>
    <mergeCell ref="C1655:D1655"/>
    <mergeCell ref="K1655:L1655"/>
    <mergeCell ref="C1656:D1656"/>
    <mergeCell ref="K1656:L1656"/>
    <mergeCell ref="C1651:D1651"/>
    <mergeCell ref="K1651:L1651"/>
    <mergeCell ref="C1652:D1652"/>
    <mergeCell ref="K1652:L1652"/>
    <mergeCell ref="C1653:D1653"/>
    <mergeCell ref="K1653:L1653"/>
    <mergeCell ref="C1648:F1648"/>
    <mergeCell ref="H1648:M1648"/>
    <mergeCell ref="C1649:F1649"/>
    <mergeCell ref="H1649:M1649"/>
    <mergeCell ref="C1650:F1650"/>
    <mergeCell ref="H1650:M1650"/>
    <mergeCell ref="C1645:F1645"/>
    <mergeCell ref="H1645:M1645"/>
    <mergeCell ref="C1646:F1646"/>
    <mergeCell ref="H1646:M1646"/>
    <mergeCell ref="C1647:F1647"/>
    <mergeCell ref="H1647:M1647"/>
    <mergeCell ref="C1642:I1643"/>
    <mergeCell ref="J1642:K1642"/>
    <mergeCell ref="L1642:M1642"/>
    <mergeCell ref="J1643:K1644"/>
    <mergeCell ref="L1643:M1644"/>
    <mergeCell ref="C1644:H1644"/>
    <mergeCell ref="D1637:E1637"/>
    <mergeCell ref="F1637:H1637"/>
    <mergeCell ref="I1637:M1637"/>
    <mergeCell ref="A1638:M1638"/>
    <mergeCell ref="B1639:M1639"/>
    <mergeCell ref="N1639:N1677"/>
    <mergeCell ref="B1640:B1641"/>
    <mergeCell ref="C1640:C1641"/>
    <mergeCell ref="D1640:M1640"/>
    <mergeCell ref="D1641:M1641"/>
    <mergeCell ref="D1633:E1633"/>
    <mergeCell ref="F1633:H1633"/>
    <mergeCell ref="I1633:M1636"/>
    <mergeCell ref="D1634:E1634"/>
    <mergeCell ref="F1634:H1634"/>
    <mergeCell ref="D1635:E1635"/>
    <mergeCell ref="F1635:H1635"/>
    <mergeCell ref="D1636:E1636"/>
    <mergeCell ref="F1636:H1636"/>
    <mergeCell ref="C1631:H1631"/>
    <mergeCell ref="I1631:J1631"/>
    <mergeCell ref="K1631:M1631"/>
    <mergeCell ref="D1632:E1632"/>
    <mergeCell ref="F1632:H1632"/>
    <mergeCell ref="I1632:J1632"/>
    <mergeCell ref="K1632:M1632"/>
    <mergeCell ref="C1628:E1628"/>
    <mergeCell ref="F1628:G1628"/>
    <mergeCell ref="I1628:M1629"/>
    <mergeCell ref="C1629:E1629"/>
    <mergeCell ref="F1629:G1629"/>
    <mergeCell ref="C1630:E1630"/>
    <mergeCell ref="F1630:G1630"/>
    <mergeCell ref="I1630:J1630"/>
    <mergeCell ref="K1630:M1630"/>
    <mergeCell ref="C1626:E1626"/>
    <mergeCell ref="F1626:G1626"/>
    <mergeCell ref="I1626:J1626"/>
    <mergeCell ref="K1626:M1626"/>
    <mergeCell ref="C1627:E1627"/>
    <mergeCell ref="F1627:G1627"/>
    <mergeCell ref="I1627:J1627"/>
    <mergeCell ref="K1627:M1627"/>
    <mergeCell ref="C1624:H1624"/>
    <mergeCell ref="I1624:J1624"/>
    <mergeCell ref="L1624:M1624"/>
    <mergeCell ref="C1625:H1625"/>
    <mergeCell ref="I1625:J1625"/>
    <mergeCell ref="L1625:M1625"/>
    <mergeCell ref="C1621:M1621"/>
    <mergeCell ref="C1622:E1623"/>
    <mergeCell ref="F1622:G1622"/>
    <mergeCell ref="H1622:I1622"/>
    <mergeCell ref="F1623:G1623"/>
    <mergeCell ref="H1623:I1623"/>
    <mergeCell ref="C1618:D1618"/>
    <mergeCell ref="K1618:L1618"/>
    <mergeCell ref="C1619:D1619"/>
    <mergeCell ref="K1619:L1619"/>
    <mergeCell ref="C1620:D1620"/>
    <mergeCell ref="K1620:L1620"/>
    <mergeCell ref="C1615:D1615"/>
    <mergeCell ref="K1615:L1615"/>
    <mergeCell ref="C1616:D1616"/>
    <mergeCell ref="K1616:L1616"/>
    <mergeCell ref="C1617:D1617"/>
    <mergeCell ref="K1617:L1617"/>
    <mergeCell ref="C1612:D1612"/>
    <mergeCell ref="K1612:L1612"/>
    <mergeCell ref="C1613:D1613"/>
    <mergeCell ref="K1613:L1613"/>
    <mergeCell ref="C1614:D1614"/>
    <mergeCell ref="K1614:L1614"/>
    <mergeCell ref="C1609:F1609"/>
    <mergeCell ref="H1609:M1609"/>
    <mergeCell ref="C1610:F1610"/>
    <mergeCell ref="H1610:M1610"/>
    <mergeCell ref="C1611:F1611"/>
    <mergeCell ref="H1611:M1611"/>
    <mergeCell ref="C1606:F1606"/>
    <mergeCell ref="H1606:M1606"/>
    <mergeCell ref="C1607:F1607"/>
    <mergeCell ref="H1607:M1607"/>
    <mergeCell ref="C1608:F1608"/>
    <mergeCell ref="H1608:M1608"/>
    <mergeCell ref="C1603:I1604"/>
    <mergeCell ref="J1603:K1603"/>
    <mergeCell ref="L1603:M1603"/>
    <mergeCell ref="J1604:K1605"/>
    <mergeCell ref="L1604:M1605"/>
    <mergeCell ref="C1605:H1605"/>
    <mergeCell ref="D1598:E1598"/>
    <mergeCell ref="F1598:H1598"/>
    <mergeCell ref="I1598:M1598"/>
    <mergeCell ref="A1599:M1599"/>
    <mergeCell ref="B1600:M1600"/>
    <mergeCell ref="N1600:N1638"/>
    <mergeCell ref="B1601:B1602"/>
    <mergeCell ref="C1601:C1602"/>
    <mergeCell ref="D1601:M1601"/>
    <mergeCell ref="D1602:M1602"/>
    <mergeCell ref="D1594:E1594"/>
    <mergeCell ref="F1594:H1594"/>
    <mergeCell ref="I1594:M1597"/>
    <mergeCell ref="D1595:E1595"/>
    <mergeCell ref="F1595:H1595"/>
    <mergeCell ref="D1596:E1596"/>
    <mergeCell ref="F1596:H1596"/>
    <mergeCell ref="D1597:E1597"/>
    <mergeCell ref="F1597:H1597"/>
    <mergeCell ref="C1592:H1592"/>
    <mergeCell ref="I1592:J1592"/>
    <mergeCell ref="K1592:M1592"/>
    <mergeCell ref="D1593:E1593"/>
    <mergeCell ref="F1593:H1593"/>
    <mergeCell ref="I1593:J1593"/>
    <mergeCell ref="K1593:M1593"/>
    <mergeCell ref="C1589:E1589"/>
    <mergeCell ref="F1589:G1589"/>
    <mergeCell ref="I1589:M1590"/>
    <mergeCell ref="C1590:E1590"/>
    <mergeCell ref="F1590:G1590"/>
    <mergeCell ref="C1591:E1591"/>
    <mergeCell ref="F1591:G1591"/>
    <mergeCell ref="I1591:J1591"/>
    <mergeCell ref="K1591:M1591"/>
    <mergeCell ref="C1587:E1587"/>
    <mergeCell ref="F1587:G1587"/>
    <mergeCell ref="I1587:J1587"/>
    <mergeCell ref="K1587:M1587"/>
    <mergeCell ref="C1588:E1588"/>
    <mergeCell ref="F1588:G1588"/>
    <mergeCell ref="I1588:J1588"/>
    <mergeCell ref="K1588:M1588"/>
    <mergeCell ref="C1585:H1585"/>
    <mergeCell ref="I1585:J1585"/>
    <mergeCell ref="L1585:M1585"/>
    <mergeCell ref="C1586:H1586"/>
    <mergeCell ref="I1586:J1586"/>
    <mergeCell ref="L1586:M1586"/>
    <mergeCell ref="C1582:M1582"/>
    <mergeCell ref="C1583:E1584"/>
    <mergeCell ref="F1583:G1583"/>
    <mergeCell ref="H1583:I1583"/>
    <mergeCell ref="F1584:G1584"/>
    <mergeCell ref="H1584:I1584"/>
    <mergeCell ref="C1579:D1579"/>
    <mergeCell ref="K1579:L1579"/>
    <mergeCell ref="C1580:D1580"/>
    <mergeCell ref="K1580:L1580"/>
    <mergeCell ref="C1581:D1581"/>
    <mergeCell ref="K1581:L1581"/>
    <mergeCell ref="C1576:D1576"/>
    <mergeCell ref="K1576:L1576"/>
    <mergeCell ref="C1577:D1577"/>
    <mergeCell ref="K1577:L1577"/>
    <mergeCell ref="C1578:D1578"/>
    <mergeCell ref="K1578:L1578"/>
    <mergeCell ref="C1573:D1573"/>
    <mergeCell ref="K1573:L1573"/>
    <mergeCell ref="C1574:D1574"/>
    <mergeCell ref="K1574:L1574"/>
    <mergeCell ref="C1575:D1575"/>
    <mergeCell ref="K1575:L1575"/>
    <mergeCell ref="C1570:F1570"/>
    <mergeCell ref="H1570:M1570"/>
    <mergeCell ref="C1571:F1571"/>
    <mergeCell ref="H1571:M1571"/>
    <mergeCell ref="C1572:F1572"/>
    <mergeCell ref="H1572:M1572"/>
    <mergeCell ref="C1567:F1567"/>
    <mergeCell ref="H1567:M1567"/>
    <mergeCell ref="C1568:F1568"/>
    <mergeCell ref="H1568:M1568"/>
    <mergeCell ref="C1569:F1569"/>
    <mergeCell ref="H1569:M1569"/>
    <mergeCell ref="C1564:I1565"/>
    <mergeCell ref="J1564:K1564"/>
    <mergeCell ref="L1564:M1564"/>
    <mergeCell ref="J1565:K1566"/>
    <mergeCell ref="L1565:M1566"/>
    <mergeCell ref="C1566:H1566"/>
    <mergeCell ref="D1559:E1559"/>
    <mergeCell ref="F1559:H1559"/>
    <mergeCell ref="I1559:M1559"/>
    <mergeCell ref="A1560:M1560"/>
    <mergeCell ref="B1561:M1561"/>
    <mergeCell ref="N1561:N1599"/>
    <mergeCell ref="B1562:B1563"/>
    <mergeCell ref="C1562:C1563"/>
    <mergeCell ref="D1562:M1562"/>
    <mergeCell ref="D1563:M1563"/>
    <mergeCell ref="D1555:E1555"/>
    <mergeCell ref="F1555:H1555"/>
    <mergeCell ref="I1555:M1558"/>
    <mergeCell ref="D1556:E1556"/>
    <mergeCell ref="F1556:H1556"/>
    <mergeCell ref="D1557:E1557"/>
    <mergeCell ref="F1557:H1557"/>
    <mergeCell ref="D1558:E1558"/>
    <mergeCell ref="F1558:H1558"/>
    <mergeCell ref="C1553:H1553"/>
    <mergeCell ref="I1553:J1553"/>
    <mergeCell ref="K1553:M1553"/>
    <mergeCell ref="D1554:E1554"/>
    <mergeCell ref="F1554:H1554"/>
    <mergeCell ref="I1554:J1554"/>
    <mergeCell ref="K1554:M1554"/>
    <mergeCell ref="C1550:E1550"/>
    <mergeCell ref="F1550:G1550"/>
    <mergeCell ref="I1550:M1551"/>
    <mergeCell ref="C1551:E1551"/>
    <mergeCell ref="F1551:G1551"/>
    <mergeCell ref="C1552:E1552"/>
    <mergeCell ref="F1552:G1552"/>
    <mergeCell ref="I1552:J1552"/>
    <mergeCell ref="K1552:M1552"/>
    <mergeCell ref="C1548:E1548"/>
    <mergeCell ref="F1548:G1548"/>
    <mergeCell ref="I1548:J1548"/>
    <mergeCell ref="K1548:M1548"/>
    <mergeCell ref="C1549:E1549"/>
    <mergeCell ref="F1549:G1549"/>
    <mergeCell ref="I1549:J1549"/>
    <mergeCell ref="K1549:M1549"/>
    <mergeCell ref="C1546:H1546"/>
    <mergeCell ref="I1546:J1546"/>
    <mergeCell ref="L1546:M1546"/>
    <mergeCell ref="C1547:H1547"/>
    <mergeCell ref="I1547:J1547"/>
    <mergeCell ref="L1547:M1547"/>
    <mergeCell ref="C1543:M1543"/>
    <mergeCell ref="C1544:E1545"/>
    <mergeCell ref="F1544:G1544"/>
    <mergeCell ref="H1544:I1544"/>
    <mergeCell ref="F1545:G1545"/>
    <mergeCell ref="H1545:I1545"/>
    <mergeCell ref="C1540:D1540"/>
    <mergeCell ref="K1540:L1540"/>
    <mergeCell ref="C1541:D1541"/>
    <mergeCell ref="K1541:L1541"/>
    <mergeCell ref="C1542:D1542"/>
    <mergeCell ref="K1542:L1542"/>
    <mergeCell ref="C1537:D1537"/>
    <mergeCell ref="K1537:L1537"/>
    <mergeCell ref="C1538:D1538"/>
    <mergeCell ref="K1538:L1538"/>
    <mergeCell ref="C1539:D1539"/>
    <mergeCell ref="K1539:L1539"/>
    <mergeCell ref="C1534:D1534"/>
    <mergeCell ref="K1534:L1534"/>
    <mergeCell ref="C1535:D1535"/>
    <mergeCell ref="K1535:L1535"/>
    <mergeCell ref="C1536:D1536"/>
    <mergeCell ref="K1536:L1536"/>
    <mergeCell ref="C1531:F1531"/>
    <mergeCell ref="H1531:M1531"/>
    <mergeCell ref="C1532:F1532"/>
    <mergeCell ref="H1532:M1532"/>
    <mergeCell ref="C1533:F1533"/>
    <mergeCell ref="H1533:M1533"/>
    <mergeCell ref="C1528:F1528"/>
    <mergeCell ref="H1528:M1528"/>
    <mergeCell ref="C1529:F1529"/>
    <mergeCell ref="H1529:M1529"/>
    <mergeCell ref="C1530:F1530"/>
    <mergeCell ref="H1530:M1530"/>
    <mergeCell ref="C1525:I1526"/>
    <mergeCell ref="J1525:K1525"/>
    <mergeCell ref="L1525:M1525"/>
    <mergeCell ref="J1526:K1527"/>
    <mergeCell ref="L1526:M1527"/>
    <mergeCell ref="C1527:H1527"/>
    <mergeCell ref="D1520:E1520"/>
    <mergeCell ref="F1520:H1520"/>
    <mergeCell ref="I1520:M1520"/>
    <mergeCell ref="A1521:M1521"/>
    <mergeCell ref="B1522:M1522"/>
    <mergeCell ref="N1522:N1560"/>
    <mergeCell ref="B1523:B1524"/>
    <mergeCell ref="C1523:C1524"/>
    <mergeCell ref="D1523:M1523"/>
    <mergeCell ref="D1524:M1524"/>
    <mergeCell ref="D1516:E1516"/>
    <mergeCell ref="F1516:H1516"/>
    <mergeCell ref="I1516:M1519"/>
    <mergeCell ref="D1517:E1517"/>
    <mergeCell ref="F1517:H1517"/>
    <mergeCell ref="D1518:E1518"/>
    <mergeCell ref="F1518:H1518"/>
    <mergeCell ref="D1519:E1519"/>
    <mergeCell ref="F1519:H1519"/>
    <mergeCell ref="C1514:H1514"/>
    <mergeCell ref="I1514:J1514"/>
    <mergeCell ref="K1514:M1514"/>
    <mergeCell ref="D1515:E1515"/>
    <mergeCell ref="F1515:H1515"/>
    <mergeCell ref="I1515:J1515"/>
    <mergeCell ref="K1515:M1515"/>
    <mergeCell ref="C1511:E1511"/>
    <mergeCell ref="F1511:G1511"/>
    <mergeCell ref="I1511:M1512"/>
    <mergeCell ref="C1512:E1512"/>
    <mergeCell ref="F1512:G1512"/>
    <mergeCell ref="C1513:E1513"/>
    <mergeCell ref="F1513:G1513"/>
    <mergeCell ref="I1513:J1513"/>
    <mergeCell ref="K1513:M1513"/>
    <mergeCell ref="C1509:E1509"/>
    <mergeCell ref="F1509:G1509"/>
    <mergeCell ref="I1509:J1509"/>
    <mergeCell ref="K1509:M1509"/>
    <mergeCell ref="C1510:E1510"/>
    <mergeCell ref="F1510:G1510"/>
    <mergeCell ref="I1510:J1510"/>
    <mergeCell ref="K1510:M1510"/>
    <mergeCell ref="C1507:H1507"/>
    <mergeCell ref="I1507:J1507"/>
    <mergeCell ref="L1507:M1507"/>
    <mergeCell ref="C1508:H1508"/>
    <mergeCell ref="I1508:J1508"/>
    <mergeCell ref="L1508:M1508"/>
    <mergeCell ref="C1504:M1504"/>
    <mergeCell ref="C1505:E1506"/>
    <mergeCell ref="F1505:G1505"/>
    <mergeCell ref="H1505:I1505"/>
    <mergeCell ref="F1506:G1506"/>
    <mergeCell ref="H1506:I1506"/>
    <mergeCell ref="C1501:D1501"/>
    <mergeCell ref="K1501:L1501"/>
    <mergeCell ref="C1502:D1502"/>
    <mergeCell ref="K1502:L1502"/>
    <mergeCell ref="C1503:D1503"/>
    <mergeCell ref="K1503:L1503"/>
    <mergeCell ref="C1498:D1498"/>
    <mergeCell ref="K1498:L1498"/>
    <mergeCell ref="C1499:D1499"/>
    <mergeCell ref="K1499:L1499"/>
    <mergeCell ref="C1500:D1500"/>
    <mergeCell ref="K1500:L1500"/>
    <mergeCell ref="C1495:D1495"/>
    <mergeCell ref="K1495:L1495"/>
    <mergeCell ref="C1496:D1496"/>
    <mergeCell ref="K1496:L1496"/>
    <mergeCell ref="C1497:D1497"/>
    <mergeCell ref="K1497:L1497"/>
    <mergeCell ref="C1492:F1492"/>
    <mergeCell ref="H1492:M1492"/>
    <mergeCell ref="C1493:F1493"/>
    <mergeCell ref="H1493:M1493"/>
    <mergeCell ref="C1494:F1494"/>
    <mergeCell ref="H1494:M1494"/>
    <mergeCell ref="C1489:F1489"/>
    <mergeCell ref="H1489:M1489"/>
    <mergeCell ref="C1490:F1490"/>
    <mergeCell ref="H1490:M1490"/>
    <mergeCell ref="C1491:F1491"/>
    <mergeCell ref="H1491:M1491"/>
    <mergeCell ref="C1486:I1487"/>
    <mergeCell ref="J1486:K1486"/>
    <mergeCell ref="L1486:M1486"/>
    <mergeCell ref="J1487:K1488"/>
    <mergeCell ref="L1487:M1488"/>
    <mergeCell ref="C1488:H1488"/>
    <mergeCell ref="D1481:E1481"/>
    <mergeCell ref="F1481:H1481"/>
    <mergeCell ref="I1481:M1481"/>
    <mergeCell ref="A1482:M1482"/>
    <mergeCell ref="B1483:M1483"/>
    <mergeCell ref="N1483:N1521"/>
    <mergeCell ref="B1484:B1485"/>
    <mergeCell ref="C1484:C1485"/>
    <mergeCell ref="D1484:M1484"/>
    <mergeCell ref="D1485:M1485"/>
    <mergeCell ref="D1477:E1477"/>
    <mergeCell ref="F1477:H1477"/>
    <mergeCell ref="I1477:M1480"/>
    <mergeCell ref="D1478:E1478"/>
    <mergeCell ref="F1478:H1478"/>
    <mergeCell ref="D1479:E1479"/>
    <mergeCell ref="F1479:H1479"/>
    <mergeCell ref="D1480:E1480"/>
    <mergeCell ref="F1480:H1480"/>
    <mergeCell ref="C1475:H1475"/>
    <mergeCell ref="I1475:J1475"/>
    <mergeCell ref="K1475:M1475"/>
    <mergeCell ref="D1476:E1476"/>
    <mergeCell ref="F1476:H1476"/>
    <mergeCell ref="I1476:J1476"/>
    <mergeCell ref="K1476:M1476"/>
    <mergeCell ref="C1472:E1472"/>
    <mergeCell ref="F1472:G1472"/>
    <mergeCell ref="I1472:M1473"/>
    <mergeCell ref="C1473:E1473"/>
    <mergeCell ref="F1473:G1473"/>
    <mergeCell ref="C1474:E1474"/>
    <mergeCell ref="F1474:G1474"/>
    <mergeCell ref="I1474:J1474"/>
    <mergeCell ref="K1474:M1474"/>
    <mergeCell ref="C1470:E1470"/>
    <mergeCell ref="F1470:G1470"/>
    <mergeCell ref="I1470:J1470"/>
    <mergeCell ref="K1470:M1470"/>
    <mergeCell ref="C1471:E1471"/>
    <mergeCell ref="F1471:G1471"/>
    <mergeCell ref="I1471:J1471"/>
    <mergeCell ref="K1471:M1471"/>
    <mergeCell ref="C1468:H1468"/>
    <mergeCell ref="I1468:J1468"/>
    <mergeCell ref="L1468:M1468"/>
    <mergeCell ref="C1469:H1469"/>
    <mergeCell ref="I1469:J1469"/>
    <mergeCell ref="L1469:M1469"/>
    <mergeCell ref="C1465:M1465"/>
    <mergeCell ref="C1466:E1467"/>
    <mergeCell ref="F1466:G1466"/>
    <mergeCell ref="H1466:I1466"/>
    <mergeCell ref="F1467:G1467"/>
    <mergeCell ref="H1467:I1467"/>
    <mergeCell ref="C1462:D1462"/>
    <mergeCell ref="K1462:L1462"/>
    <mergeCell ref="C1463:D1463"/>
    <mergeCell ref="K1463:L1463"/>
    <mergeCell ref="C1464:D1464"/>
    <mergeCell ref="K1464:L1464"/>
    <mergeCell ref="C1459:D1459"/>
    <mergeCell ref="K1459:L1459"/>
    <mergeCell ref="C1460:D1460"/>
    <mergeCell ref="K1460:L1460"/>
    <mergeCell ref="C1461:D1461"/>
    <mergeCell ref="K1461:L1461"/>
    <mergeCell ref="C1456:D1456"/>
    <mergeCell ref="K1456:L1456"/>
    <mergeCell ref="C1457:D1457"/>
    <mergeCell ref="K1457:L1457"/>
    <mergeCell ref="C1458:D1458"/>
    <mergeCell ref="K1458:L1458"/>
    <mergeCell ref="C1453:F1453"/>
    <mergeCell ref="H1453:M1453"/>
    <mergeCell ref="C1454:F1454"/>
    <mergeCell ref="H1454:M1454"/>
    <mergeCell ref="C1455:F1455"/>
    <mergeCell ref="H1455:M1455"/>
    <mergeCell ref="C1450:F1450"/>
    <mergeCell ref="H1450:M1450"/>
    <mergeCell ref="C1451:F1451"/>
    <mergeCell ref="H1451:M1451"/>
    <mergeCell ref="C1452:F1452"/>
    <mergeCell ref="H1452:M1452"/>
    <mergeCell ref="C1447:I1448"/>
    <mergeCell ref="J1447:K1447"/>
    <mergeCell ref="L1447:M1447"/>
    <mergeCell ref="J1448:K1449"/>
    <mergeCell ref="L1448:M1449"/>
    <mergeCell ref="C1449:H1449"/>
    <mergeCell ref="D1442:E1442"/>
    <mergeCell ref="F1442:H1442"/>
    <mergeCell ref="I1442:M1442"/>
    <mergeCell ref="A1443:M1443"/>
    <mergeCell ref="B1444:M1444"/>
    <mergeCell ref="N1444:N1482"/>
    <mergeCell ref="B1445:B1446"/>
    <mergeCell ref="C1445:C1446"/>
    <mergeCell ref="D1445:M1445"/>
    <mergeCell ref="D1446:M1446"/>
    <mergeCell ref="D1438:E1438"/>
    <mergeCell ref="F1438:H1438"/>
    <mergeCell ref="I1438:M1441"/>
    <mergeCell ref="D1439:E1439"/>
    <mergeCell ref="F1439:H1439"/>
    <mergeCell ref="D1440:E1440"/>
    <mergeCell ref="F1440:H1440"/>
    <mergeCell ref="D1441:E1441"/>
    <mergeCell ref="F1441:H1441"/>
    <mergeCell ref="C1436:H1436"/>
    <mergeCell ref="I1436:J1436"/>
    <mergeCell ref="K1436:M1436"/>
    <mergeCell ref="D1437:E1437"/>
    <mergeCell ref="F1437:H1437"/>
    <mergeCell ref="I1437:J1437"/>
    <mergeCell ref="K1437:M1437"/>
    <mergeCell ref="C1433:E1433"/>
    <mergeCell ref="F1433:G1433"/>
    <mergeCell ref="I1433:M1434"/>
    <mergeCell ref="C1434:E1434"/>
    <mergeCell ref="F1434:G1434"/>
    <mergeCell ref="C1435:E1435"/>
    <mergeCell ref="F1435:G1435"/>
    <mergeCell ref="I1435:J1435"/>
    <mergeCell ref="K1435:M1435"/>
    <mergeCell ref="C1431:E1431"/>
    <mergeCell ref="F1431:G1431"/>
    <mergeCell ref="I1431:J1431"/>
    <mergeCell ref="K1431:M1431"/>
    <mergeCell ref="C1432:E1432"/>
    <mergeCell ref="F1432:G1432"/>
    <mergeCell ref="I1432:J1432"/>
    <mergeCell ref="K1432:M1432"/>
    <mergeCell ref="C1429:H1429"/>
    <mergeCell ref="I1429:J1429"/>
    <mergeCell ref="L1429:M1429"/>
    <mergeCell ref="C1430:H1430"/>
    <mergeCell ref="I1430:J1430"/>
    <mergeCell ref="L1430:M1430"/>
    <mergeCell ref="C1426:M1426"/>
    <mergeCell ref="C1427:E1428"/>
    <mergeCell ref="F1427:G1427"/>
    <mergeCell ref="H1427:I1427"/>
    <mergeCell ref="F1428:G1428"/>
    <mergeCell ref="H1428:I1428"/>
    <mergeCell ref="C1423:D1423"/>
    <mergeCell ref="K1423:L1423"/>
    <mergeCell ref="C1424:D1424"/>
    <mergeCell ref="K1424:L1424"/>
    <mergeCell ref="C1425:D1425"/>
    <mergeCell ref="K1425:L1425"/>
    <mergeCell ref="C1420:D1420"/>
    <mergeCell ref="K1420:L1420"/>
    <mergeCell ref="C1421:D1421"/>
    <mergeCell ref="K1421:L1421"/>
    <mergeCell ref="C1422:D1422"/>
    <mergeCell ref="K1422:L1422"/>
    <mergeCell ref="C1417:D1417"/>
    <mergeCell ref="K1417:L1417"/>
    <mergeCell ref="C1418:D1418"/>
    <mergeCell ref="K1418:L1418"/>
    <mergeCell ref="C1419:D1419"/>
    <mergeCell ref="K1419:L1419"/>
    <mergeCell ref="C1414:F1414"/>
    <mergeCell ref="H1414:M1414"/>
    <mergeCell ref="C1415:F1415"/>
    <mergeCell ref="H1415:M1415"/>
    <mergeCell ref="C1416:F1416"/>
    <mergeCell ref="H1416:M1416"/>
    <mergeCell ref="C1411:F1411"/>
    <mergeCell ref="H1411:M1411"/>
    <mergeCell ref="C1412:F1412"/>
    <mergeCell ref="H1412:M1412"/>
    <mergeCell ref="C1413:F1413"/>
    <mergeCell ref="H1413:M1413"/>
    <mergeCell ref="C1408:I1409"/>
    <mergeCell ref="J1408:K1408"/>
    <mergeCell ref="L1408:M1408"/>
    <mergeCell ref="J1409:K1410"/>
    <mergeCell ref="L1409:M1410"/>
    <mergeCell ref="C1410:H1410"/>
    <mergeCell ref="D1403:E1403"/>
    <mergeCell ref="F1403:H1403"/>
    <mergeCell ref="I1403:M1403"/>
    <mergeCell ref="A1404:M1404"/>
    <mergeCell ref="B1405:M1405"/>
    <mergeCell ref="N1405:N1443"/>
    <mergeCell ref="B1406:B1407"/>
    <mergeCell ref="C1406:C1407"/>
    <mergeCell ref="D1406:M1406"/>
    <mergeCell ref="D1407:M1407"/>
    <mergeCell ref="D1399:E1399"/>
    <mergeCell ref="F1399:H1399"/>
    <mergeCell ref="I1399:M1402"/>
    <mergeCell ref="D1400:E1400"/>
    <mergeCell ref="F1400:H1400"/>
    <mergeCell ref="D1401:E1401"/>
    <mergeCell ref="F1401:H1401"/>
    <mergeCell ref="D1402:E1402"/>
    <mergeCell ref="F1402:H1402"/>
    <mergeCell ref="C1397:H1397"/>
    <mergeCell ref="I1397:J1397"/>
    <mergeCell ref="K1397:M1397"/>
    <mergeCell ref="D1398:E1398"/>
    <mergeCell ref="F1398:H1398"/>
    <mergeCell ref="I1398:J1398"/>
    <mergeCell ref="K1398:M1398"/>
    <mergeCell ref="C1394:E1394"/>
    <mergeCell ref="F1394:G1394"/>
    <mergeCell ref="I1394:M1395"/>
    <mergeCell ref="C1395:E1395"/>
    <mergeCell ref="F1395:G1395"/>
    <mergeCell ref="C1396:E1396"/>
    <mergeCell ref="F1396:G1396"/>
    <mergeCell ref="I1396:J1396"/>
    <mergeCell ref="K1396:M1396"/>
    <mergeCell ref="C1392:E1392"/>
    <mergeCell ref="F1392:G1392"/>
    <mergeCell ref="I1392:J1392"/>
    <mergeCell ref="K1392:M1392"/>
    <mergeCell ref="C1393:E1393"/>
    <mergeCell ref="F1393:G1393"/>
    <mergeCell ref="I1393:J1393"/>
    <mergeCell ref="K1393:M1393"/>
    <mergeCell ref="C1390:H1390"/>
    <mergeCell ref="I1390:J1390"/>
    <mergeCell ref="L1390:M1390"/>
    <mergeCell ref="C1391:H1391"/>
    <mergeCell ref="I1391:J1391"/>
    <mergeCell ref="L1391:M1391"/>
    <mergeCell ref="C1387:M1387"/>
    <mergeCell ref="C1388:E1389"/>
    <mergeCell ref="F1388:G1388"/>
    <mergeCell ref="H1388:I1388"/>
    <mergeCell ref="F1389:G1389"/>
    <mergeCell ref="H1389:I1389"/>
    <mergeCell ref="C1384:D1384"/>
    <mergeCell ref="K1384:L1384"/>
    <mergeCell ref="C1385:D1385"/>
    <mergeCell ref="K1385:L1385"/>
    <mergeCell ref="C1386:D1386"/>
    <mergeCell ref="K1386:L1386"/>
    <mergeCell ref="C1381:D1381"/>
    <mergeCell ref="K1381:L1381"/>
    <mergeCell ref="C1382:D1382"/>
    <mergeCell ref="K1382:L1382"/>
    <mergeCell ref="C1383:D1383"/>
    <mergeCell ref="K1383:L1383"/>
    <mergeCell ref="C1378:D1378"/>
    <mergeCell ref="K1378:L1378"/>
    <mergeCell ref="C1379:D1379"/>
    <mergeCell ref="K1379:L1379"/>
    <mergeCell ref="C1380:D1380"/>
    <mergeCell ref="K1380:L1380"/>
    <mergeCell ref="C1375:F1375"/>
    <mergeCell ref="H1375:M1375"/>
    <mergeCell ref="C1376:F1376"/>
    <mergeCell ref="H1376:M1376"/>
    <mergeCell ref="C1377:F1377"/>
    <mergeCell ref="H1377:M1377"/>
    <mergeCell ref="C1372:F1372"/>
    <mergeCell ref="H1372:M1372"/>
    <mergeCell ref="C1373:F1373"/>
    <mergeCell ref="H1373:M1373"/>
    <mergeCell ref="C1374:F1374"/>
    <mergeCell ref="H1374:M1374"/>
    <mergeCell ref="C1369:I1370"/>
    <mergeCell ref="J1369:K1369"/>
    <mergeCell ref="L1369:M1369"/>
    <mergeCell ref="J1370:K1371"/>
    <mergeCell ref="L1370:M1371"/>
    <mergeCell ref="C1371:H1371"/>
    <mergeCell ref="D1364:E1364"/>
    <mergeCell ref="F1364:H1364"/>
    <mergeCell ref="I1364:M1364"/>
    <mergeCell ref="A1365:M1365"/>
    <mergeCell ref="B1366:M1366"/>
    <mergeCell ref="N1366:N1404"/>
    <mergeCell ref="B1367:B1368"/>
    <mergeCell ref="C1367:C1368"/>
    <mergeCell ref="D1367:M1367"/>
    <mergeCell ref="D1368:M1368"/>
    <mergeCell ref="D1360:E1360"/>
    <mergeCell ref="F1360:H1360"/>
    <mergeCell ref="I1360:M1363"/>
    <mergeCell ref="D1361:E1361"/>
    <mergeCell ref="F1361:H1361"/>
    <mergeCell ref="D1362:E1362"/>
    <mergeCell ref="F1362:H1362"/>
    <mergeCell ref="D1363:E1363"/>
    <mergeCell ref="F1363:H1363"/>
    <mergeCell ref="C1358:H1358"/>
    <mergeCell ref="I1358:J1358"/>
    <mergeCell ref="K1358:M1358"/>
    <mergeCell ref="D1359:E1359"/>
    <mergeCell ref="F1359:H1359"/>
    <mergeCell ref="I1359:J1359"/>
    <mergeCell ref="K1359:M1359"/>
    <mergeCell ref="C1355:E1355"/>
    <mergeCell ref="F1355:G1355"/>
    <mergeCell ref="I1355:M1356"/>
    <mergeCell ref="C1356:E1356"/>
    <mergeCell ref="F1356:G1356"/>
    <mergeCell ref="C1357:E1357"/>
    <mergeCell ref="F1357:G1357"/>
    <mergeCell ref="I1357:J1357"/>
    <mergeCell ref="K1357:M1357"/>
    <mergeCell ref="C1353:E1353"/>
    <mergeCell ref="F1353:G1353"/>
    <mergeCell ref="I1353:J1353"/>
    <mergeCell ref="K1353:M1353"/>
    <mergeCell ref="C1354:E1354"/>
    <mergeCell ref="F1354:G1354"/>
    <mergeCell ref="I1354:J1354"/>
    <mergeCell ref="K1354:M1354"/>
    <mergeCell ref="C1351:H1351"/>
    <mergeCell ref="I1351:J1351"/>
    <mergeCell ref="L1351:M1351"/>
    <mergeCell ref="C1352:H1352"/>
    <mergeCell ref="I1352:J1352"/>
    <mergeCell ref="L1352:M1352"/>
    <mergeCell ref="C1348:M1348"/>
    <mergeCell ref="C1349:E1350"/>
    <mergeCell ref="F1349:G1349"/>
    <mergeCell ref="H1349:I1349"/>
    <mergeCell ref="F1350:G1350"/>
    <mergeCell ref="H1350:I1350"/>
    <mergeCell ref="C1345:D1345"/>
    <mergeCell ref="K1345:L1345"/>
    <mergeCell ref="C1346:D1346"/>
    <mergeCell ref="K1346:L1346"/>
    <mergeCell ref="C1347:D1347"/>
    <mergeCell ref="K1347:L1347"/>
    <mergeCell ref="C1342:D1342"/>
    <mergeCell ref="K1342:L1342"/>
    <mergeCell ref="C1343:D1343"/>
    <mergeCell ref="K1343:L1343"/>
    <mergeCell ref="C1344:D1344"/>
    <mergeCell ref="K1344:L1344"/>
    <mergeCell ref="C1339:D1339"/>
    <mergeCell ref="K1339:L1339"/>
    <mergeCell ref="C1340:D1340"/>
    <mergeCell ref="K1340:L1340"/>
    <mergeCell ref="C1341:D1341"/>
    <mergeCell ref="K1341:L1341"/>
    <mergeCell ref="C1336:F1336"/>
    <mergeCell ref="H1336:M1336"/>
    <mergeCell ref="C1337:F1337"/>
    <mergeCell ref="H1337:M1337"/>
    <mergeCell ref="C1338:F1338"/>
    <mergeCell ref="H1338:M1338"/>
    <mergeCell ref="C1333:F1333"/>
    <mergeCell ref="H1333:M1333"/>
    <mergeCell ref="C1334:F1334"/>
    <mergeCell ref="H1334:M1334"/>
    <mergeCell ref="C1335:F1335"/>
    <mergeCell ref="H1335:M1335"/>
    <mergeCell ref="C1330:I1331"/>
    <mergeCell ref="J1330:K1330"/>
    <mergeCell ref="L1330:M1330"/>
    <mergeCell ref="J1331:K1332"/>
    <mergeCell ref="L1331:M1332"/>
    <mergeCell ref="C1332:H1332"/>
    <mergeCell ref="D1325:E1325"/>
    <mergeCell ref="F1325:H1325"/>
    <mergeCell ref="I1325:M1325"/>
    <mergeCell ref="A1326:M1326"/>
    <mergeCell ref="B1327:M1327"/>
    <mergeCell ref="N1327:N1365"/>
    <mergeCell ref="B1328:B1329"/>
    <mergeCell ref="C1328:C1329"/>
    <mergeCell ref="D1328:M1328"/>
    <mergeCell ref="D1329:M1329"/>
    <mergeCell ref="D1321:E1321"/>
    <mergeCell ref="F1321:H1321"/>
    <mergeCell ref="I1321:M1324"/>
    <mergeCell ref="D1322:E1322"/>
    <mergeCell ref="F1322:H1322"/>
    <mergeCell ref="D1323:E1323"/>
    <mergeCell ref="F1323:H1323"/>
    <mergeCell ref="D1324:E1324"/>
    <mergeCell ref="F1324:H1324"/>
    <mergeCell ref="C1319:H1319"/>
    <mergeCell ref="I1319:J1319"/>
    <mergeCell ref="K1319:M1319"/>
    <mergeCell ref="D1320:E1320"/>
    <mergeCell ref="F1320:H1320"/>
    <mergeCell ref="I1320:J1320"/>
    <mergeCell ref="K1320:M1320"/>
    <mergeCell ref="C1316:E1316"/>
    <mergeCell ref="F1316:G1316"/>
    <mergeCell ref="I1316:M1317"/>
    <mergeCell ref="C1317:E1317"/>
    <mergeCell ref="F1317:G1317"/>
    <mergeCell ref="C1318:E1318"/>
    <mergeCell ref="F1318:G1318"/>
    <mergeCell ref="I1318:J1318"/>
    <mergeCell ref="K1318:M1318"/>
    <mergeCell ref="C1314:E1314"/>
    <mergeCell ref="F1314:G1314"/>
    <mergeCell ref="I1314:J1314"/>
    <mergeCell ref="K1314:M1314"/>
    <mergeCell ref="C1315:E1315"/>
    <mergeCell ref="F1315:G1315"/>
    <mergeCell ref="I1315:J1315"/>
    <mergeCell ref="K1315:M1315"/>
    <mergeCell ref="C1312:H1312"/>
    <mergeCell ref="I1312:J1312"/>
    <mergeCell ref="L1312:M1312"/>
    <mergeCell ref="C1313:H1313"/>
    <mergeCell ref="I1313:J1313"/>
    <mergeCell ref="L1313:M1313"/>
    <mergeCell ref="C1309:M1309"/>
    <mergeCell ref="C1310:E1311"/>
    <mergeCell ref="F1310:G1310"/>
    <mergeCell ref="H1310:I1310"/>
    <mergeCell ref="F1311:G1311"/>
    <mergeCell ref="H1311:I1311"/>
    <mergeCell ref="C1306:D1306"/>
    <mergeCell ref="K1306:L1306"/>
    <mergeCell ref="C1307:D1307"/>
    <mergeCell ref="K1307:L1307"/>
    <mergeCell ref="C1308:D1308"/>
    <mergeCell ref="K1308:L1308"/>
    <mergeCell ref="C1303:D1303"/>
    <mergeCell ref="K1303:L1303"/>
    <mergeCell ref="C1304:D1304"/>
    <mergeCell ref="K1304:L1304"/>
    <mergeCell ref="C1305:D1305"/>
    <mergeCell ref="K1305:L1305"/>
    <mergeCell ref="C1300:D1300"/>
    <mergeCell ref="K1300:L1300"/>
    <mergeCell ref="C1301:D1301"/>
    <mergeCell ref="K1301:L1301"/>
    <mergeCell ref="C1302:D1302"/>
    <mergeCell ref="K1302:L1302"/>
    <mergeCell ref="C1297:F1297"/>
    <mergeCell ref="H1297:M1297"/>
    <mergeCell ref="C1298:F1298"/>
    <mergeCell ref="H1298:M1298"/>
    <mergeCell ref="C1299:F1299"/>
    <mergeCell ref="H1299:M1299"/>
    <mergeCell ref="C1294:F1294"/>
    <mergeCell ref="H1294:M1294"/>
    <mergeCell ref="C1295:F1295"/>
    <mergeCell ref="H1295:M1295"/>
    <mergeCell ref="C1296:F1296"/>
    <mergeCell ref="H1296:M1296"/>
    <mergeCell ref="C1291:I1292"/>
    <mergeCell ref="J1291:K1291"/>
    <mergeCell ref="L1291:M1291"/>
    <mergeCell ref="J1292:K1293"/>
    <mergeCell ref="L1292:M1293"/>
    <mergeCell ref="C1293:H1293"/>
    <mergeCell ref="D1286:E1286"/>
    <mergeCell ref="F1286:H1286"/>
    <mergeCell ref="I1286:M1286"/>
    <mergeCell ref="A1287:M1287"/>
    <mergeCell ref="B1288:M1288"/>
    <mergeCell ref="N1288:N1326"/>
    <mergeCell ref="B1289:B1290"/>
    <mergeCell ref="C1289:C1290"/>
    <mergeCell ref="D1289:M1289"/>
    <mergeCell ref="D1290:M1290"/>
    <mergeCell ref="D1282:E1282"/>
    <mergeCell ref="F1282:H1282"/>
    <mergeCell ref="I1282:M1285"/>
    <mergeCell ref="D1283:E1283"/>
    <mergeCell ref="F1283:H1283"/>
    <mergeCell ref="D1284:E1284"/>
    <mergeCell ref="F1284:H1284"/>
    <mergeCell ref="D1285:E1285"/>
    <mergeCell ref="F1285:H1285"/>
    <mergeCell ref="C1280:H1280"/>
    <mergeCell ref="I1280:J1280"/>
    <mergeCell ref="K1280:M1280"/>
    <mergeCell ref="D1281:E1281"/>
    <mergeCell ref="F1281:H1281"/>
    <mergeCell ref="I1281:J1281"/>
    <mergeCell ref="K1281:M1281"/>
    <mergeCell ref="C1277:E1277"/>
    <mergeCell ref="F1277:G1277"/>
    <mergeCell ref="I1277:M1278"/>
    <mergeCell ref="C1278:E1278"/>
    <mergeCell ref="F1278:G1278"/>
    <mergeCell ref="C1279:E1279"/>
    <mergeCell ref="F1279:G1279"/>
    <mergeCell ref="I1279:J1279"/>
    <mergeCell ref="K1279:M1279"/>
    <mergeCell ref="C1275:E1275"/>
    <mergeCell ref="F1275:G1275"/>
    <mergeCell ref="I1275:J1275"/>
    <mergeCell ref="K1275:M1275"/>
    <mergeCell ref="C1276:E1276"/>
    <mergeCell ref="F1276:G1276"/>
    <mergeCell ref="I1276:J1276"/>
    <mergeCell ref="K1276:M1276"/>
    <mergeCell ref="C1273:H1273"/>
    <mergeCell ref="I1273:J1273"/>
    <mergeCell ref="L1273:M1273"/>
    <mergeCell ref="C1274:H1274"/>
    <mergeCell ref="I1274:J1274"/>
    <mergeCell ref="L1274:M1274"/>
    <mergeCell ref="C1270:M1270"/>
    <mergeCell ref="C1271:E1272"/>
    <mergeCell ref="F1271:G1271"/>
    <mergeCell ref="H1271:I1271"/>
    <mergeCell ref="F1272:G1272"/>
    <mergeCell ref="H1272:I1272"/>
    <mergeCell ref="C1267:D1267"/>
    <mergeCell ref="K1267:L1267"/>
    <mergeCell ref="C1268:D1268"/>
    <mergeCell ref="K1268:L1268"/>
    <mergeCell ref="C1269:D1269"/>
    <mergeCell ref="K1269:L1269"/>
    <mergeCell ref="C1264:D1264"/>
    <mergeCell ref="K1264:L1264"/>
    <mergeCell ref="C1265:D1265"/>
    <mergeCell ref="K1265:L1265"/>
    <mergeCell ref="C1266:D1266"/>
    <mergeCell ref="K1266:L1266"/>
    <mergeCell ref="C1261:D1261"/>
    <mergeCell ref="K1261:L1261"/>
    <mergeCell ref="C1262:D1262"/>
    <mergeCell ref="K1262:L1262"/>
    <mergeCell ref="C1263:D1263"/>
    <mergeCell ref="K1263:L1263"/>
    <mergeCell ref="C1258:F1258"/>
    <mergeCell ref="H1258:M1258"/>
    <mergeCell ref="C1259:F1259"/>
    <mergeCell ref="H1259:M1259"/>
    <mergeCell ref="C1260:F1260"/>
    <mergeCell ref="H1260:M1260"/>
    <mergeCell ref="C1255:F1255"/>
    <mergeCell ref="H1255:M1255"/>
    <mergeCell ref="C1256:F1256"/>
    <mergeCell ref="H1256:M1256"/>
    <mergeCell ref="C1257:F1257"/>
    <mergeCell ref="H1257:M1257"/>
    <mergeCell ref="C1252:I1253"/>
    <mergeCell ref="J1252:K1252"/>
    <mergeCell ref="L1252:M1252"/>
    <mergeCell ref="J1253:K1254"/>
    <mergeCell ref="L1253:M1254"/>
    <mergeCell ref="C1254:H1254"/>
    <mergeCell ref="D1247:E1247"/>
    <mergeCell ref="F1247:H1247"/>
    <mergeCell ref="I1247:M1247"/>
    <mergeCell ref="A1248:M1248"/>
    <mergeCell ref="B1249:M1249"/>
    <mergeCell ref="N1249:N1287"/>
    <mergeCell ref="B1250:B1251"/>
    <mergeCell ref="C1250:C1251"/>
    <mergeCell ref="D1250:M1250"/>
    <mergeCell ref="D1251:M1251"/>
    <mergeCell ref="D1243:E1243"/>
    <mergeCell ref="F1243:H1243"/>
    <mergeCell ref="I1243:M1246"/>
    <mergeCell ref="D1244:E1244"/>
    <mergeCell ref="F1244:H1244"/>
    <mergeCell ref="D1245:E1245"/>
    <mergeCell ref="F1245:H1245"/>
    <mergeCell ref="D1246:E1246"/>
    <mergeCell ref="F1246:H1246"/>
    <mergeCell ref="C1241:H1241"/>
    <mergeCell ref="I1241:J1241"/>
    <mergeCell ref="K1241:M1241"/>
    <mergeCell ref="D1242:E1242"/>
    <mergeCell ref="F1242:H1242"/>
    <mergeCell ref="I1242:J1242"/>
    <mergeCell ref="K1242:M1242"/>
    <mergeCell ref="C1238:E1238"/>
    <mergeCell ref="F1238:G1238"/>
    <mergeCell ref="I1238:M1239"/>
    <mergeCell ref="C1239:E1239"/>
    <mergeCell ref="F1239:G1239"/>
    <mergeCell ref="C1240:E1240"/>
    <mergeCell ref="F1240:G1240"/>
    <mergeCell ref="I1240:J1240"/>
    <mergeCell ref="K1240:M1240"/>
    <mergeCell ref="C1236:E1236"/>
    <mergeCell ref="F1236:G1236"/>
    <mergeCell ref="I1236:J1236"/>
    <mergeCell ref="K1236:M1236"/>
    <mergeCell ref="C1237:E1237"/>
    <mergeCell ref="F1237:G1237"/>
    <mergeCell ref="I1237:J1237"/>
    <mergeCell ref="K1237:M1237"/>
    <mergeCell ref="C1234:H1234"/>
    <mergeCell ref="I1234:J1234"/>
    <mergeCell ref="L1234:M1234"/>
    <mergeCell ref="C1235:H1235"/>
    <mergeCell ref="I1235:J1235"/>
    <mergeCell ref="L1235:M1235"/>
    <mergeCell ref="C1231:M1231"/>
    <mergeCell ref="C1232:E1233"/>
    <mergeCell ref="F1232:G1232"/>
    <mergeCell ref="H1232:I1232"/>
    <mergeCell ref="F1233:G1233"/>
    <mergeCell ref="H1233:I1233"/>
    <mergeCell ref="C1228:D1228"/>
    <mergeCell ref="K1228:L1228"/>
    <mergeCell ref="C1229:D1229"/>
    <mergeCell ref="K1229:L1229"/>
    <mergeCell ref="C1230:D1230"/>
    <mergeCell ref="K1230:L1230"/>
    <mergeCell ref="C1225:D1225"/>
    <mergeCell ref="K1225:L1225"/>
    <mergeCell ref="C1226:D1226"/>
    <mergeCell ref="K1226:L1226"/>
    <mergeCell ref="C1227:D1227"/>
    <mergeCell ref="K1227:L1227"/>
    <mergeCell ref="C1222:D1222"/>
    <mergeCell ref="K1222:L1222"/>
    <mergeCell ref="C1223:D1223"/>
    <mergeCell ref="K1223:L1223"/>
    <mergeCell ref="C1224:D1224"/>
    <mergeCell ref="K1224:L1224"/>
    <mergeCell ref="C1219:F1219"/>
    <mergeCell ref="H1219:M1219"/>
    <mergeCell ref="C1220:F1220"/>
    <mergeCell ref="H1220:M1220"/>
    <mergeCell ref="C1221:F1221"/>
    <mergeCell ref="H1221:M1221"/>
    <mergeCell ref="C1216:F1216"/>
    <mergeCell ref="H1216:M1216"/>
    <mergeCell ref="C1217:F1217"/>
    <mergeCell ref="H1217:M1217"/>
    <mergeCell ref="C1218:F1218"/>
    <mergeCell ref="H1218:M1218"/>
    <mergeCell ref="C1213:I1214"/>
    <mergeCell ref="J1213:K1213"/>
    <mergeCell ref="L1213:M1213"/>
    <mergeCell ref="J1214:K1215"/>
    <mergeCell ref="L1214:M1215"/>
    <mergeCell ref="C1215:H1215"/>
    <mergeCell ref="D1208:E1208"/>
    <mergeCell ref="F1208:H1208"/>
    <mergeCell ref="I1208:M1208"/>
    <mergeCell ref="A1209:M1209"/>
    <mergeCell ref="B1210:M1210"/>
    <mergeCell ref="N1210:N1248"/>
    <mergeCell ref="B1211:B1212"/>
    <mergeCell ref="C1211:C1212"/>
    <mergeCell ref="D1211:M1211"/>
    <mergeCell ref="D1212:M1212"/>
    <mergeCell ref="D1204:E1204"/>
    <mergeCell ref="F1204:H1204"/>
    <mergeCell ref="I1204:M1207"/>
    <mergeCell ref="D1205:E1205"/>
    <mergeCell ref="F1205:H1205"/>
    <mergeCell ref="D1206:E1206"/>
    <mergeCell ref="F1206:H1206"/>
    <mergeCell ref="D1207:E1207"/>
    <mergeCell ref="F1207:H1207"/>
    <mergeCell ref="C1202:H1202"/>
    <mergeCell ref="I1202:J1202"/>
    <mergeCell ref="K1202:M1202"/>
    <mergeCell ref="D1203:E1203"/>
    <mergeCell ref="F1203:H1203"/>
    <mergeCell ref="I1203:J1203"/>
    <mergeCell ref="K1203:M1203"/>
    <mergeCell ref="C1199:E1199"/>
    <mergeCell ref="F1199:G1199"/>
    <mergeCell ref="I1199:M1200"/>
    <mergeCell ref="C1200:E1200"/>
    <mergeCell ref="F1200:G1200"/>
    <mergeCell ref="C1201:E1201"/>
    <mergeCell ref="F1201:G1201"/>
    <mergeCell ref="I1201:J1201"/>
    <mergeCell ref="K1201:M1201"/>
    <mergeCell ref="C1197:E1197"/>
    <mergeCell ref="F1197:G1197"/>
    <mergeCell ref="I1197:J1197"/>
    <mergeCell ref="K1197:M1197"/>
    <mergeCell ref="C1198:E1198"/>
    <mergeCell ref="F1198:G1198"/>
    <mergeCell ref="I1198:J1198"/>
    <mergeCell ref="K1198:M1198"/>
    <mergeCell ref="C1195:H1195"/>
    <mergeCell ref="I1195:J1195"/>
    <mergeCell ref="L1195:M1195"/>
    <mergeCell ref="C1196:H1196"/>
    <mergeCell ref="I1196:J1196"/>
    <mergeCell ref="L1196:M1196"/>
    <mergeCell ref="C1192:M1192"/>
    <mergeCell ref="C1193:E1194"/>
    <mergeCell ref="F1193:G1193"/>
    <mergeCell ref="H1193:I1193"/>
    <mergeCell ref="F1194:G1194"/>
    <mergeCell ref="H1194:I1194"/>
    <mergeCell ref="C1189:D1189"/>
    <mergeCell ref="K1189:L1189"/>
    <mergeCell ref="C1190:D1190"/>
    <mergeCell ref="K1190:L1190"/>
    <mergeCell ref="C1191:D1191"/>
    <mergeCell ref="K1191:L1191"/>
    <mergeCell ref="C1186:D1186"/>
    <mergeCell ref="K1186:L1186"/>
    <mergeCell ref="C1187:D1187"/>
    <mergeCell ref="K1187:L1187"/>
    <mergeCell ref="C1188:D1188"/>
    <mergeCell ref="K1188:L1188"/>
    <mergeCell ref="C1183:D1183"/>
    <mergeCell ref="K1183:L1183"/>
    <mergeCell ref="C1184:D1184"/>
    <mergeCell ref="K1184:L1184"/>
    <mergeCell ref="C1185:D1185"/>
    <mergeCell ref="K1185:L1185"/>
    <mergeCell ref="C1180:F1180"/>
    <mergeCell ref="H1180:M1180"/>
    <mergeCell ref="C1181:F1181"/>
    <mergeCell ref="H1181:M1181"/>
    <mergeCell ref="C1182:F1182"/>
    <mergeCell ref="H1182:M1182"/>
    <mergeCell ref="C1177:F1177"/>
    <mergeCell ref="H1177:M1177"/>
    <mergeCell ref="C1178:F1178"/>
    <mergeCell ref="H1178:M1178"/>
    <mergeCell ref="C1179:F1179"/>
    <mergeCell ref="H1179:M1179"/>
    <mergeCell ref="C1174:I1175"/>
    <mergeCell ref="J1174:K1174"/>
    <mergeCell ref="L1174:M1174"/>
    <mergeCell ref="J1175:K1176"/>
    <mergeCell ref="L1175:M1176"/>
    <mergeCell ref="C1176:H1176"/>
    <mergeCell ref="D1169:E1169"/>
    <mergeCell ref="F1169:H1169"/>
    <mergeCell ref="I1169:M1169"/>
    <mergeCell ref="A1170:M1170"/>
    <mergeCell ref="B1171:M1171"/>
    <mergeCell ref="N1171:N1209"/>
    <mergeCell ref="B1172:B1173"/>
    <mergeCell ref="C1172:C1173"/>
    <mergeCell ref="D1172:M1172"/>
    <mergeCell ref="D1173:M1173"/>
    <mergeCell ref="D1165:E1165"/>
    <mergeCell ref="F1165:H1165"/>
    <mergeCell ref="I1165:M1168"/>
    <mergeCell ref="D1166:E1166"/>
    <mergeCell ref="F1166:H1166"/>
    <mergeCell ref="D1167:E1167"/>
    <mergeCell ref="F1167:H1167"/>
    <mergeCell ref="D1168:E1168"/>
    <mergeCell ref="F1168:H1168"/>
    <mergeCell ref="C1163:H1163"/>
    <mergeCell ref="I1163:J1163"/>
    <mergeCell ref="K1163:M1163"/>
    <mergeCell ref="D1164:E1164"/>
    <mergeCell ref="F1164:H1164"/>
    <mergeCell ref="I1164:J1164"/>
    <mergeCell ref="K1164:M1164"/>
    <mergeCell ref="C1160:E1160"/>
    <mergeCell ref="F1160:G1160"/>
    <mergeCell ref="I1160:M1161"/>
    <mergeCell ref="C1161:E1161"/>
    <mergeCell ref="F1161:G1161"/>
    <mergeCell ref="C1162:E1162"/>
    <mergeCell ref="F1162:G1162"/>
    <mergeCell ref="I1162:J1162"/>
    <mergeCell ref="K1162:M1162"/>
    <mergeCell ref="C1158:E1158"/>
    <mergeCell ref="F1158:G1158"/>
    <mergeCell ref="I1158:J1158"/>
    <mergeCell ref="K1158:M1158"/>
    <mergeCell ref="C1159:E1159"/>
    <mergeCell ref="F1159:G1159"/>
    <mergeCell ref="I1159:J1159"/>
    <mergeCell ref="K1159:M1159"/>
    <mergeCell ref="C1156:H1156"/>
    <mergeCell ref="I1156:J1156"/>
    <mergeCell ref="L1156:M1156"/>
    <mergeCell ref="C1157:H1157"/>
    <mergeCell ref="I1157:J1157"/>
    <mergeCell ref="L1157:M1157"/>
    <mergeCell ref="C1153:M1153"/>
    <mergeCell ref="C1154:E1155"/>
    <mergeCell ref="F1154:G1154"/>
    <mergeCell ref="H1154:I1154"/>
    <mergeCell ref="F1155:G1155"/>
    <mergeCell ref="H1155:I1155"/>
    <mergeCell ref="C1150:D1150"/>
    <mergeCell ref="K1150:L1150"/>
    <mergeCell ref="C1151:D1151"/>
    <mergeCell ref="K1151:L1151"/>
    <mergeCell ref="C1152:D1152"/>
    <mergeCell ref="K1152:L1152"/>
    <mergeCell ref="C1147:D1147"/>
    <mergeCell ref="K1147:L1147"/>
    <mergeCell ref="C1148:D1148"/>
    <mergeCell ref="K1148:L1148"/>
    <mergeCell ref="C1149:D1149"/>
    <mergeCell ref="K1149:L1149"/>
    <mergeCell ref="C1144:D1144"/>
    <mergeCell ref="K1144:L1144"/>
    <mergeCell ref="C1145:D1145"/>
    <mergeCell ref="K1145:L1145"/>
    <mergeCell ref="C1146:D1146"/>
    <mergeCell ref="K1146:L1146"/>
    <mergeCell ref="C1141:F1141"/>
    <mergeCell ref="H1141:M1141"/>
    <mergeCell ref="C1142:F1142"/>
    <mergeCell ref="H1142:M1142"/>
    <mergeCell ref="C1143:F1143"/>
    <mergeCell ref="H1143:M1143"/>
    <mergeCell ref="C1138:F1138"/>
    <mergeCell ref="H1138:M1138"/>
    <mergeCell ref="C1139:F1139"/>
    <mergeCell ref="H1139:M1139"/>
    <mergeCell ref="C1140:F1140"/>
    <mergeCell ref="H1140:M1140"/>
    <mergeCell ref="C1135:I1136"/>
    <mergeCell ref="J1135:K1135"/>
    <mergeCell ref="L1135:M1135"/>
    <mergeCell ref="J1136:K1137"/>
    <mergeCell ref="L1136:M1137"/>
    <mergeCell ref="C1137:H1137"/>
    <mergeCell ref="D1130:E1130"/>
    <mergeCell ref="F1130:H1130"/>
    <mergeCell ref="I1130:M1130"/>
    <mergeCell ref="A1131:M1131"/>
    <mergeCell ref="B1132:M1132"/>
    <mergeCell ref="N1132:N1170"/>
    <mergeCell ref="B1133:B1134"/>
    <mergeCell ref="C1133:C1134"/>
    <mergeCell ref="D1133:M1133"/>
    <mergeCell ref="D1134:M1134"/>
    <mergeCell ref="D1126:E1126"/>
    <mergeCell ref="F1126:H1126"/>
    <mergeCell ref="I1126:M1129"/>
    <mergeCell ref="D1127:E1127"/>
    <mergeCell ref="F1127:H1127"/>
    <mergeCell ref="D1128:E1128"/>
    <mergeCell ref="F1128:H1128"/>
    <mergeCell ref="D1129:E1129"/>
    <mergeCell ref="F1129:H1129"/>
    <mergeCell ref="C1124:H1124"/>
    <mergeCell ref="I1124:J1124"/>
    <mergeCell ref="K1124:M1124"/>
    <mergeCell ref="D1125:E1125"/>
    <mergeCell ref="F1125:H1125"/>
    <mergeCell ref="I1125:J1125"/>
    <mergeCell ref="K1125:M1125"/>
    <mergeCell ref="C1121:E1121"/>
    <mergeCell ref="F1121:G1121"/>
    <mergeCell ref="I1121:M1122"/>
    <mergeCell ref="C1122:E1122"/>
    <mergeCell ref="F1122:G1122"/>
    <mergeCell ref="C1123:E1123"/>
    <mergeCell ref="F1123:G1123"/>
    <mergeCell ref="I1123:J1123"/>
    <mergeCell ref="K1123:M1123"/>
    <mergeCell ref="C1119:E1119"/>
    <mergeCell ref="F1119:G1119"/>
    <mergeCell ref="I1119:J1119"/>
    <mergeCell ref="K1119:M1119"/>
    <mergeCell ref="C1120:E1120"/>
    <mergeCell ref="F1120:G1120"/>
    <mergeCell ref="I1120:J1120"/>
    <mergeCell ref="K1120:M1120"/>
    <mergeCell ref="C1117:H1117"/>
    <mergeCell ref="I1117:J1117"/>
    <mergeCell ref="L1117:M1117"/>
    <mergeCell ref="C1118:H1118"/>
    <mergeCell ref="I1118:J1118"/>
    <mergeCell ref="L1118:M1118"/>
    <mergeCell ref="C1114:M1114"/>
    <mergeCell ref="C1115:E1116"/>
    <mergeCell ref="F1115:G1115"/>
    <mergeCell ref="H1115:I1115"/>
    <mergeCell ref="F1116:G1116"/>
    <mergeCell ref="H1116:I1116"/>
    <mergeCell ref="C1111:D1111"/>
    <mergeCell ref="K1111:L1111"/>
    <mergeCell ref="C1112:D1112"/>
    <mergeCell ref="K1112:L1112"/>
    <mergeCell ref="C1113:D1113"/>
    <mergeCell ref="K1113:L1113"/>
    <mergeCell ref="C1108:D1108"/>
    <mergeCell ref="K1108:L1108"/>
    <mergeCell ref="C1109:D1109"/>
    <mergeCell ref="K1109:L1109"/>
    <mergeCell ref="C1110:D1110"/>
    <mergeCell ref="K1110:L1110"/>
    <mergeCell ref="C1105:D1105"/>
    <mergeCell ref="K1105:L1105"/>
    <mergeCell ref="C1106:D1106"/>
    <mergeCell ref="K1106:L1106"/>
    <mergeCell ref="C1107:D1107"/>
    <mergeCell ref="K1107:L1107"/>
    <mergeCell ref="C1102:F1102"/>
    <mergeCell ref="H1102:M1102"/>
    <mergeCell ref="C1103:F1103"/>
    <mergeCell ref="H1103:M1103"/>
    <mergeCell ref="C1104:F1104"/>
    <mergeCell ref="H1104:M1104"/>
    <mergeCell ref="C1099:F1099"/>
    <mergeCell ref="H1099:M1099"/>
    <mergeCell ref="C1100:F1100"/>
    <mergeCell ref="H1100:M1100"/>
    <mergeCell ref="C1101:F1101"/>
    <mergeCell ref="H1101:M1101"/>
    <mergeCell ref="C1096:I1097"/>
    <mergeCell ref="J1096:K1096"/>
    <mergeCell ref="L1096:M1096"/>
    <mergeCell ref="J1097:K1098"/>
    <mergeCell ref="L1097:M1098"/>
    <mergeCell ref="C1098:H1098"/>
    <mergeCell ref="D1091:E1091"/>
    <mergeCell ref="F1091:H1091"/>
    <mergeCell ref="I1091:M1091"/>
    <mergeCell ref="A1092:M1092"/>
    <mergeCell ref="B1093:M1093"/>
    <mergeCell ref="N1093:N1131"/>
    <mergeCell ref="B1094:B1095"/>
    <mergeCell ref="C1094:C1095"/>
    <mergeCell ref="D1094:M1094"/>
    <mergeCell ref="D1095:M1095"/>
    <mergeCell ref="D1087:E1087"/>
    <mergeCell ref="F1087:H1087"/>
    <mergeCell ref="I1087:M1090"/>
    <mergeCell ref="D1088:E1088"/>
    <mergeCell ref="F1088:H1088"/>
    <mergeCell ref="D1089:E1089"/>
    <mergeCell ref="F1089:H1089"/>
    <mergeCell ref="D1090:E1090"/>
    <mergeCell ref="F1090:H1090"/>
    <mergeCell ref="C1085:H1085"/>
    <mergeCell ref="I1085:J1085"/>
    <mergeCell ref="K1085:M1085"/>
    <mergeCell ref="D1086:E1086"/>
    <mergeCell ref="F1086:H1086"/>
    <mergeCell ref="I1086:J1086"/>
    <mergeCell ref="K1086:M1086"/>
    <mergeCell ref="C1082:E1082"/>
    <mergeCell ref="F1082:G1082"/>
    <mergeCell ref="I1082:M1083"/>
    <mergeCell ref="C1083:E1083"/>
    <mergeCell ref="F1083:G1083"/>
    <mergeCell ref="C1084:E1084"/>
    <mergeCell ref="F1084:G1084"/>
    <mergeCell ref="I1084:J1084"/>
    <mergeCell ref="K1084:M1084"/>
    <mergeCell ref="C1080:E1080"/>
    <mergeCell ref="F1080:G1080"/>
    <mergeCell ref="I1080:J1080"/>
    <mergeCell ref="K1080:M1080"/>
    <mergeCell ref="C1081:E1081"/>
    <mergeCell ref="F1081:G1081"/>
    <mergeCell ref="I1081:J1081"/>
    <mergeCell ref="K1081:M1081"/>
    <mergeCell ref="C1078:H1078"/>
    <mergeCell ref="I1078:J1078"/>
    <mergeCell ref="L1078:M1078"/>
    <mergeCell ref="C1079:H1079"/>
    <mergeCell ref="I1079:J1079"/>
    <mergeCell ref="L1079:M1079"/>
    <mergeCell ref="C1075:M1075"/>
    <mergeCell ref="C1076:E1077"/>
    <mergeCell ref="F1076:G1076"/>
    <mergeCell ref="H1076:I1076"/>
    <mergeCell ref="F1077:G1077"/>
    <mergeCell ref="H1077:I1077"/>
    <mergeCell ref="C1072:D1072"/>
    <mergeCell ref="K1072:L1072"/>
    <mergeCell ref="C1073:D1073"/>
    <mergeCell ref="K1073:L1073"/>
    <mergeCell ref="C1074:D1074"/>
    <mergeCell ref="K1074:L1074"/>
    <mergeCell ref="C1069:D1069"/>
    <mergeCell ref="K1069:L1069"/>
    <mergeCell ref="C1070:D1070"/>
    <mergeCell ref="K1070:L1070"/>
    <mergeCell ref="C1071:D1071"/>
    <mergeCell ref="K1071:L1071"/>
    <mergeCell ref="C1066:D1066"/>
    <mergeCell ref="K1066:L1066"/>
    <mergeCell ref="C1067:D1067"/>
    <mergeCell ref="K1067:L1067"/>
    <mergeCell ref="C1068:D1068"/>
    <mergeCell ref="K1068:L1068"/>
    <mergeCell ref="C1063:F1063"/>
    <mergeCell ref="H1063:M1063"/>
    <mergeCell ref="C1064:F1064"/>
    <mergeCell ref="H1064:M1064"/>
    <mergeCell ref="C1065:F1065"/>
    <mergeCell ref="H1065:M1065"/>
    <mergeCell ref="C1060:F1060"/>
    <mergeCell ref="H1060:M1060"/>
    <mergeCell ref="C1061:F1061"/>
    <mergeCell ref="H1061:M1061"/>
    <mergeCell ref="C1062:F1062"/>
    <mergeCell ref="H1062:M1062"/>
    <mergeCell ref="C1057:I1058"/>
    <mergeCell ref="J1057:K1057"/>
    <mergeCell ref="L1057:M1057"/>
    <mergeCell ref="J1058:K1059"/>
    <mergeCell ref="L1058:M1059"/>
    <mergeCell ref="C1059:H1059"/>
    <mergeCell ref="D1052:E1052"/>
    <mergeCell ref="F1052:H1052"/>
    <mergeCell ref="I1052:M1052"/>
    <mergeCell ref="A1053:M1053"/>
    <mergeCell ref="B1054:M1054"/>
    <mergeCell ref="N1054:N1092"/>
    <mergeCell ref="B1055:B1056"/>
    <mergeCell ref="C1055:C1056"/>
    <mergeCell ref="D1055:M1055"/>
    <mergeCell ref="D1056:M1056"/>
    <mergeCell ref="D1048:E1048"/>
    <mergeCell ref="F1048:H1048"/>
    <mergeCell ref="I1048:M1051"/>
    <mergeCell ref="D1049:E1049"/>
    <mergeCell ref="F1049:H1049"/>
    <mergeCell ref="D1050:E1050"/>
    <mergeCell ref="F1050:H1050"/>
    <mergeCell ref="D1051:E1051"/>
    <mergeCell ref="F1051:H1051"/>
    <mergeCell ref="C1046:H1046"/>
    <mergeCell ref="I1046:J1046"/>
    <mergeCell ref="K1046:M1046"/>
    <mergeCell ref="D1047:E1047"/>
    <mergeCell ref="F1047:H1047"/>
    <mergeCell ref="I1047:J1047"/>
    <mergeCell ref="K1047:M1047"/>
    <mergeCell ref="C1043:E1043"/>
    <mergeCell ref="F1043:G1043"/>
    <mergeCell ref="I1043:M1044"/>
    <mergeCell ref="C1044:E1044"/>
    <mergeCell ref="F1044:G1044"/>
    <mergeCell ref="C1045:E1045"/>
    <mergeCell ref="F1045:G1045"/>
    <mergeCell ref="I1045:J1045"/>
    <mergeCell ref="K1045:M1045"/>
    <mergeCell ref="C1041:E1041"/>
    <mergeCell ref="F1041:G1041"/>
    <mergeCell ref="I1041:J1041"/>
    <mergeCell ref="K1041:M1041"/>
    <mergeCell ref="C1042:E1042"/>
    <mergeCell ref="F1042:G1042"/>
    <mergeCell ref="I1042:J1042"/>
    <mergeCell ref="K1042:M1042"/>
    <mergeCell ref="C1039:H1039"/>
    <mergeCell ref="I1039:J1039"/>
    <mergeCell ref="L1039:M1039"/>
    <mergeCell ref="C1040:H1040"/>
    <mergeCell ref="I1040:J1040"/>
    <mergeCell ref="L1040:M1040"/>
    <mergeCell ref="C1036:M1036"/>
    <mergeCell ref="C1037:E1038"/>
    <mergeCell ref="F1037:G1037"/>
    <mergeCell ref="H1037:I1037"/>
    <mergeCell ref="F1038:G1038"/>
    <mergeCell ref="H1038:I1038"/>
    <mergeCell ref="C1033:D1033"/>
    <mergeCell ref="K1033:L1033"/>
    <mergeCell ref="C1034:D1034"/>
    <mergeCell ref="K1034:L1034"/>
    <mergeCell ref="C1035:D1035"/>
    <mergeCell ref="K1035:L1035"/>
    <mergeCell ref="C1030:D1030"/>
    <mergeCell ref="K1030:L1030"/>
    <mergeCell ref="C1031:D1031"/>
    <mergeCell ref="K1031:L1031"/>
    <mergeCell ref="C1032:D1032"/>
    <mergeCell ref="K1032:L1032"/>
    <mergeCell ref="C1027:D1027"/>
    <mergeCell ref="K1027:L1027"/>
    <mergeCell ref="C1028:D1028"/>
    <mergeCell ref="K1028:L1028"/>
    <mergeCell ref="C1029:D1029"/>
    <mergeCell ref="K1029:L1029"/>
    <mergeCell ref="C1024:F1024"/>
    <mergeCell ref="H1024:M1024"/>
    <mergeCell ref="C1025:F1025"/>
    <mergeCell ref="H1025:M1025"/>
    <mergeCell ref="C1026:F1026"/>
    <mergeCell ref="H1026:M1026"/>
    <mergeCell ref="C1021:F1021"/>
    <mergeCell ref="H1021:M1021"/>
    <mergeCell ref="C1022:F1022"/>
    <mergeCell ref="H1022:M1022"/>
    <mergeCell ref="C1023:F1023"/>
    <mergeCell ref="H1023:M1023"/>
    <mergeCell ref="C1018:I1019"/>
    <mergeCell ref="J1018:K1018"/>
    <mergeCell ref="L1018:M1018"/>
    <mergeCell ref="J1019:K1020"/>
    <mergeCell ref="L1019:M1020"/>
    <mergeCell ref="C1020:H1020"/>
    <mergeCell ref="D1013:E1013"/>
    <mergeCell ref="F1013:H1013"/>
    <mergeCell ref="I1013:M1013"/>
    <mergeCell ref="A1014:M1014"/>
    <mergeCell ref="B1015:M1015"/>
    <mergeCell ref="N1015:N1053"/>
    <mergeCell ref="B1016:B1017"/>
    <mergeCell ref="C1016:C1017"/>
    <mergeCell ref="D1016:M1016"/>
    <mergeCell ref="D1017:M1017"/>
    <mergeCell ref="D1009:E1009"/>
    <mergeCell ref="F1009:H1009"/>
    <mergeCell ref="I1009:M1012"/>
    <mergeCell ref="D1010:E1010"/>
    <mergeCell ref="F1010:H1010"/>
    <mergeCell ref="D1011:E1011"/>
    <mergeCell ref="F1011:H1011"/>
    <mergeCell ref="D1012:E1012"/>
    <mergeCell ref="F1012:H1012"/>
    <mergeCell ref="C1007:H1007"/>
    <mergeCell ref="I1007:J1007"/>
    <mergeCell ref="K1007:M1007"/>
    <mergeCell ref="D1008:E1008"/>
    <mergeCell ref="F1008:H1008"/>
    <mergeCell ref="I1008:J1008"/>
    <mergeCell ref="K1008:M1008"/>
    <mergeCell ref="C1004:E1004"/>
    <mergeCell ref="F1004:G1004"/>
    <mergeCell ref="I1004:M1005"/>
    <mergeCell ref="C1005:E1005"/>
    <mergeCell ref="F1005:G1005"/>
    <mergeCell ref="C1006:E1006"/>
    <mergeCell ref="F1006:G1006"/>
    <mergeCell ref="I1006:J1006"/>
    <mergeCell ref="K1006:M1006"/>
    <mergeCell ref="C1002:E1002"/>
    <mergeCell ref="F1002:G1002"/>
    <mergeCell ref="I1002:J1002"/>
    <mergeCell ref="K1002:M1002"/>
    <mergeCell ref="C1003:E1003"/>
    <mergeCell ref="F1003:G1003"/>
    <mergeCell ref="I1003:J1003"/>
    <mergeCell ref="K1003:M1003"/>
    <mergeCell ref="C1000:H1000"/>
    <mergeCell ref="I1000:J1000"/>
    <mergeCell ref="L1000:M1000"/>
    <mergeCell ref="C1001:H1001"/>
    <mergeCell ref="I1001:J1001"/>
    <mergeCell ref="L1001:M1001"/>
    <mergeCell ref="C997:M997"/>
    <mergeCell ref="C998:E999"/>
    <mergeCell ref="F998:G998"/>
    <mergeCell ref="H998:I998"/>
    <mergeCell ref="F999:G999"/>
    <mergeCell ref="H999:I999"/>
    <mergeCell ref="C994:D994"/>
    <mergeCell ref="K994:L994"/>
    <mergeCell ref="C995:D995"/>
    <mergeCell ref="K995:L995"/>
    <mergeCell ref="C996:D996"/>
    <mergeCell ref="K996:L996"/>
    <mergeCell ref="C991:D991"/>
    <mergeCell ref="K991:L991"/>
    <mergeCell ref="C992:D992"/>
    <mergeCell ref="K992:L992"/>
    <mergeCell ref="C993:D993"/>
    <mergeCell ref="K993:L993"/>
    <mergeCell ref="C988:D988"/>
    <mergeCell ref="K988:L988"/>
    <mergeCell ref="C989:D989"/>
    <mergeCell ref="K989:L989"/>
    <mergeCell ref="C990:D990"/>
    <mergeCell ref="K990:L990"/>
    <mergeCell ref="C985:F985"/>
    <mergeCell ref="H985:M985"/>
    <mergeCell ref="C986:F986"/>
    <mergeCell ref="H986:M986"/>
    <mergeCell ref="C987:F987"/>
    <mergeCell ref="H987:M987"/>
    <mergeCell ref="C982:F982"/>
    <mergeCell ref="H982:M982"/>
    <mergeCell ref="C983:F983"/>
    <mergeCell ref="H983:M983"/>
    <mergeCell ref="C984:F984"/>
    <mergeCell ref="H984:M984"/>
    <mergeCell ref="C979:I980"/>
    <mergeCell ref="J979:K979"/>
    <mergeCell ref="L979:M979"/>
    <mergeCell ref="J980:K981"/>
    <mergeCell ref="L980:M981"/>
    <mergeCell ref="C981:H981"/>
    <mergeCell ref="D974:E974"/>
    <mergeCell ref="F974:H974"/>
    <mergeCell ref="I974:M974"/>
    <mergeCell ref="A975:M975"/>
    <mergeCell ref="B976:M976"/>
    <mergeCell ref="N976:N1014"/>
    <mergeCell ref="B977:B978"/>
    <mergeCell ref="C977:C978"/>
    <mergeCell ref="D977:M977"/>
    <mergeCell ref="D978:M978"/>
    <mergeCell ref="D970:E970"/>
    <mergeCell ref="F970:H970"/>
    <mergeCell ref="I970:M973"/>
    <mergeCell ref="D971:E971"/>
    <mergeCell ref="F971:H971"/>
    <mergeCell ref="D972:E972"/>
    <mergeCell ref="F972:H972"/>
    <mergeCell ref="D973:E973"/>
    <mergeCell ref="F973:H973"/>
    <mergeCell ref="C968:H968"/>
    <mergeCell ref="I968:J968"/>
    <mergeCell ref="K968:M968"/>
    <mergeCell ref="D969:E969"/>
    <mergeCell ref="F969:H969"/>
    <mergeCell ref="I969:J969"/>
    <mergeCell ref="K969:M969"/>
    <mergeCell ref="C965:E965"/>
    <mergeCell ref="F965:G965"/>
    <mergeCell ref="I965:M966"/>
    <mergeCell ref="C966:E966"/>
    <mergeCell ref="F966:G966"/>
    <mergeCell ref="C967:E967"/>
    <mergeCell ref="F967:G967"/>
    <mergeCell ref="I967:J967"/>
    <mergeCell ref="K967:M967"/>
    <mergeCell ref="C963:E963"/>
    <mergeCell ref="F963:G963"/>
    <mergeCell ref="I963:J963"/>
    <mergeCell ref="K963:M963"/>
    <mergeCell ref="C964:E964"/>
    <mergeCell ref="F964:G964"/>
    <mergeCell ref="I964:J964"/>
    <mergeCell ref="K964:M964"/>
    <mergeCell ref="C961:H961"/>
    <mergeCell ref="I961:J961"/>
    <mergeCell ref="L961:M961"/>
    <mergeCell ref="C962:H962"/>
    <mergeCell ref="I962:J962"/>
    <mergeCell ref="L962:M962"/>
    <mergeCell ref="C958:M958"/>
    <mergeCell ref="C959:E960"/>
    <mergeCell ref="F959:G959"/>
    <mergeCell ref="H959:I959"/>
    <mergeCell ref="F960:G960"/>
    <mergeCell ref="H960:I960"/>
    <mergeCell ref="C955:D955"/>
    <mergeCell ref="K955:L955"/>
    <mergeCell ref="C956:D956"/>
    <mergeCell ref="K956:L956"/>
    <mergeCell ref="C957:D957"/>
    <mergeCell ref="K957:L957"/>
    <mergeCell ref="C952:D952"/>
    <mergeCell ref="K952:L952"/>
    <mergeCell ref="C953:D953"/>
    <mergeCell ref="K953:L953"/>
    <mergeCell ref="C954:D954"/>
    <mergeCell ref="K954:L954"/>
    <mergeCell ref="C949:D949"/>
    <mergeCell ref="K949:L949"/>
    <mergeCell ref="C950:D950"/>
    <mergeCell ref="K950:L950"/>
    <mergeCell ref="C951:D951"/>
    <mergeCell ref="K951:L951"/>
    <mergeCell ref="C946:F946"/>
    <mergeCell ref="H946:M946"/>
    <mergeCell ref="C947:F947"/>
    <mergeCell ref="H947:M947"/>
    <mergeCell ref="C948:F948"/>
    <mergeCell ref="H948:M948"/>
    <mergeCell ref="C943:F943"/>
    <mergeCell ref="H943:M943"/>
    <mergeCell ref="C944:F944"/>
    <mergeCell ref="H944:M944"/>
    <mergeCell ref="C945:F945"/>
    <mergeCell ref="H945:M945"/>
    <mergeCell ref="C940:I941"/>
    <mergeCell ref="J940:K940"/>
    <mergeCell ref="L940:M940"/>
    <mergeCell ref="J941:K942"/>
    <mergeCell ref="L941:M942"/>
    <mergeCell ref="C942:H942"/>
    <mergeCell ref="D935:E935"/>
    <mergeCell ref="F935:H935"/>
    <mergeCell ref="I935:M935"/>
    <mergeCell ref="A936:M936"/>
    <mergeCell ref="B937:M937"/>
    <mergeCell ref="N937:N975"/>
    <mergeCell ref="B938:B939"/>
    <mergeCell ref="C938:C939"/>
    <mergeCell ref="D938:M938"/>
    <mergeCell ref="D939:M939"/>
    <mergeCell ref="D931:E931"/>
    <mergeCell ref="F931:H931"/>
    <mergeCell ref="I931:M934"/>
    <mergeCell ref="D932:E932"/>
    <mergeCell ref="F932:H932"/>
    <mergeCell ref="D933:E933"/>
    <mergeCell ref="F933:H933"/>
    <mergeCell ref="D934:E934"/>
    <mergeCell ref="F934:H934"/>
    <mergeCell ref="C929:H929"/>
    <mergeCell ref="I929:J929"/>
    <mergeCell ref="K929:M929"/>
    <mergeCell ref="D930:E930"/>
    <mergeCell ref="F930:H930"/>
    <mergeCell ref="I930:J930"/>
    <mergeCell ref="K930:M930"/>
    <mergeCell ref="C926:E926"/>
    <mergeCell ref="F926:G926"/>
    <mergeCell ref="I926:M927"/>
    <mergeCell ref="C927:E927"/>
    <mergeCell ref="F927:G927"/>
    <mergeCell ref="C928:E928"/>
    <mergeCell ref="F928:G928"/>
    <mergeCell ref="I928:J928"/>
    <mergeCell ref="K928:M928"/>
    <mergeCell ref="C924:E924"/>
    <mergeCell ref="F924:G924"/>
    <mergeCell ref="I924:J924"/>
    <mergeCell ref="K924:M924"/>
    <mergeCell ref="C925:E925"/>
    <mergeCell ref="F925:G925"/>
    <mergeCell ref="I925:J925"/>
    <mergeCell ref="K925:M925"/>
    <mergeCell ref="C922:H922"/>
    <mergeCell ref="I922:J922"/>
    <mergeCell ref="L922:M922"/>
    <mergeCell ref="C923:H923"/>
    <mergeCell ref="I923:J923"/>
    <mergeCell ref="L923:M923"/>
    <mergeCell ref="C919:M919"/>
    <mergeCell ref="C920:E921"/>
    <mergeCell ref="F920:G920"/>
    <mergeCell ref="H920:I920"/>
    <mergeCell ref="F921:G921"/>
    <mergeCell ref="H921:I921"/>
    <mergeCell ref="C916:D916"/>
    <mergeCell ref="K916:L916"/>
    <mergeCell ref="C917:D917"/>
    <mergeCell ref="K917:L917"/>
    <mergeCell ref="C918:D918"/>
    <mergeCell ref="K918:L918"/>
    <mergeCell ref="C913:D913"/>
    <mergeCell ref="K913:L913"/>
    <mergeCell ref="C914:D914"/>
    <mergeCell ref="K914:L914"/>
    <mergeCell ref="C915:D915"/>
    <mergeCell ref="K915:L915"/>
    <mergeCell ref="C910:D910"/>
    <mergeCell ref="K910:L910"/>
    <mergeCell ref="C911:D911"/>
    <mergeCell ref="K911:L911"/>
    <mergeCell ref="C912:D912"/>
    <mergeCell ref="K912:L912"/>
    <mergeCell ref="C907:F907"/>
    <mergeCell ref="H907:M907"/>
    <mergeCell ref="C908:F908"/>
    <mergeCell ref="H908:M908"/>
    <mergeCell ref="C909:F909"/>
    <mergeCell ref="H909:M909"/>
    <mergeCell ref="C904:F904"/>
    <mergeCell ref="H904:M904"/>
    <mergeCell ref="C905:F905"/>
    <mergeCell ref="H905:M905"/>
    <mergeCell ref="C906:F906"/>
    <mergeCell ref="H906:M906"/>
    <mergeCell ref="C901:I902"/>
    <mergeCell ref="J901:K901"/>
    <mergeCell ref="L901:M901"/>
    <mergeCell ref="J902:K903"/>
    <mergeCell ref="L902:M903"/>
    <mergeCell ref="C903:H903"/>
    <mergeCell ref="D896:E896"/>
    <mergeCell ref="F896:H896"/>
    <mergeCell ref="I896:M896"/>
    <mergeCell ref="A897:M897"/>
    <mergeCell ref="B898:M898"/>
    <mergeCell ref="N898:N936"/>
    <mergeCell ref="B899:B900"/>
    <mergeCell ref="C899:C900"/>
    <mergeCell ref="D899:M899"/>
    <mergeCell ref="D900:M900"/>
    <mergeCell ref="D892:E892"/>
    <mergeCell ref="F892:H892"/>
    <mergeCell ref="I892:M895"/>
    <mergeCell ref="D893:E893"/>
    <mergeCell ref="F893:H893"/>
    <mergeCell ref="D894:E894"/>
    <mergeCell ref="F894:H894"/>
    <mergeCell ref="D895:E895"/>
    <mergeCell ref="F895:H895"/>
    <mergeCell ref="C890:H890"/>
    <mergeCell ref="I890:J890"/>
    <mergeCell ref="K890:M890"/>
    <mergeCell ref="D891:E891"/>
    <mergeCell ref="F891:H891"/>
    <mergeCell ref="I891:J891"/>
    <mergeCell ref="K891:M891"/>
    <mergeCell ref="C887:E887"/>
    <mergeCell ref="F887:G887"/>
    <mergeCell ref="I887:M888"/>
    <mergeCell ref="C888:E888"/>
    <mergeCell ref="F888:G888"/>
    <mergeCell ref="C889:E889"/>
    <mergeCell ref="F889:G889"/>
    <mergeCell ref="I889:J889"/>
    <mergeCell ref="K889:M889"/>
    <mergeCell ref="C885:E885"/>
    <mergeCell ref="F885:G885"/>
    <mergeCell ref="I885:J885"/>
    <mergeCell ref="K885:M885"/>
    <mergeCell ref="C886:E886"/>
    <mergeCell ref="F886:G886"/>
    <mergeCell ref="I886:J886"/>
    <mergeCell ref="K886:M886"/>
    <mergeCell ref="C883:H883"/>
    <mergeCell ref="I883:J883"/>
    <mergeCell ref="L883:M883"/>
    <mergeCell ref="C884:H884"/>
    <mergeCell ref="I884:J884"/>
    <mergeCell ref="L884:M884"/>
    <mergeCell ref="C880:M880"/>
    <mergeCell ref="C881:E882"/>
    <mergeCell ref="F881:G881"/>
    <mergeCell ref="H881:I881"/>
    <mergeCell ref="F882:G882"/>
    <mergeCell ref="H882:I882"/>
    <mergeCell ref="C877:D877"/>
    <mergeCell ref="K877:L877"/>
    <mergeCell ref="C878:D878"/>
    <mergeCell ref="K878:L878"/>
    <mergeCell ref="C879:D879"/>
    <mergeCell ref="K879:L879"/>
    <mergeCell ref="C874:D874"/>
    <mergeCell ref="K874:L874"/>
    <mergeCell ref="C875:D875"/>
    <mergeCell ref="K875:L875"/>
    <mergeCell ref="C876:D876"/>
    <mergeCell ref="K876:L876"/>
    <mergeCell ref="C871:D871"/>
    <mergeCell ref="K871:L871"/>
    <mergeCell ref="C872:D872"/>
    <mergeCell ref="K872:L872"/>
    <mergeCell ref="C873:D873"/>
    <mergeCell ref="K873:L873"/>
    <mergeCell ref="C868:F868"/>
    <mergeCell ref="H868:M868"/>
    <mergeCell ref="C869:F869"/>
    <mergeCell ref="H869:M869"/>
    <mergeCell ref="C870:F870"/>
    <mergeCell ref="H870:M870"/>
    <mergeCell ref="C865:F865"/>
    <mergeCell ref="H865:M865"/>
    <mergeCell ref="C866:F866"/>
    <mergeCell ref="H866:M866"/>
    <mergeCell ref="C867:F867"/>
    <mergeCell ref="H867:M867"/>
    <mergeCell ref="C862:I863"/>
    <mergeCell ref="J862:K862"/>
    <mergeCell ref="L862:M862"/>
    <mergeCell ref="J863:K864"/>
    <mergeCell ref="L863:M864"/>
    <mergeCell ref="C864:H864"/>
    <mergeCell ref="D857:E857"/>
    <mergeCell ref="F857:H857"/>
    <mergeCell ref="I857:M857"/>
    <mergeCell ref="A858:M858"/>
    <mergeCell ref="B859:M859"/>
    <mergeCell ref="N859:N897"/>
    <mergeCell ref="B860:B861"/>
    <mergeCell ref="C860:C861"/>
    <mergeCell ref="D860:M860"/>
    <mergeCell ref="D861:M861"/>
    <mergeCell ref="D853:E853"/>
    <mergeCell ref="F853:H853"/>
    <mergeCell ref="I853:M856"/>
    <mergeCell ref="D854:E854"/>
    <mergeCell ref="F854:H854"/>
    <mergeCell ref="D855:E855"/>
    <mergeCell ref="F855:H855"/>
    <mergeCell ref="D856:E856"/>
    <mergeCell ref="F856:H856"/>
    <mergeCell ref="C851:H851"/>
    <mergeCell ref="I851:J851"/>
    <mergeCell ref="K851:M851"/>
    <mergeCell ref="D852:E852"/>
    <mergeCell ref="F852:H852"/>
    <mergeCell ref="I852:J852"/>
    <mergeCell ref="K852:M852"/>
    <mergeCell ref="C848:E848"/>
    <mergeCell ref="F848:G848"/>
    <mergeCell ref="I848:M849"/>
    <mergeCell ref="C849:E849"/>
    <mergeCell ref="F849:G849"/>
    <mergeCell ref="C850:E850"/>
    <mergeCell ref="F850:G850"/>
    <mergeCell ref="I850:J850"/>
    <mergeCell ref="K850:M850"/>
    <mergeCell ref="C846:E846"/>
    <mergeCell ref="F846:G846"/>
    <mergeCell ref="I846:J846"/>
    <mergeCell ref="K846:M846"/>
    <mergeCell ref="C847:E847"/>
    <mergeCell ref="F847:G847"/>
    <mergeCell ref="I847:J847"/>
    <mergeCell ref="K847:M847"/>
    <mergeCell ref="C844:H844"/>
    <mergeCell ref="I844:J844"/>
    <mergeCell ref="L844:M844"/>
    <mergeCell ref="C845:H845"/>
    <mergeCell ref="I845:J845"/>
    <mergeCell ref="L845:M845"/>
    <mergeCell ref="C841:M841"/>
    <mergeCell ref="C842:E843"/>
    <mergeCell ref="F842:G842"/>
    <mergeCell ref="H842:I842"/>
    <mergeCell ref="F843:G843"/>
    <mergeCell ref="H843:I843"/>
    <mergeCell ref="C838:D838"/>
    <mergeCell ref="K838:L838"/>
    <mergeCell ref="C839:D839"/>
    <mergeCell ref="K839:L839"/>
    <mergeCell ref="C840:D840"/>
    <mergeCell ref="K840:L840"/>
    <mergeCell ref="C835:D835"/>
    <mergeCell ref="K835:L835"/>
    <mergeCell ref="C836:D836"/>
    <mergeCell ref="K836:L836"/>
    <mergeCell ref="C837:D837"/>
    <mergeCell ref="K837:L837"/>
    <mergeCell ref="C832:D832"/>
    <mergeCell ref="K832:L832"/>
    <mergeCell ref="C833:D833"/>
    <mergeCell ref="K833:L833"/>
    <mergeCell ref="C834:D834"/>
    <mergeCell ref="K834:L834"/>
    <mergeCell ref="C829:F829"/>
    <mergeCell ref="H829:M829"/>
    <mergeCell ref="C830:F830"/>
    <mergeCell ref="H830:M830"/>
    <mergeCell ref="C831:F831"/>
    <mergeCell ref="H831:M831"/>
    <mergeCell ref="C826:F826"/>
    <mergeCell ref="H826:M826"/>
    <mergeCell ref="C827:F827"/>
    <mergeCell ref="H827:M827"/>
    <mergeCell ref="C828:F828"/>
    <mergeCell ref="H828:M828"/>
    <mergeCell ref="C823:I824"/>
    <mergeCell ref="J823:K823"/>
    <mergeCell ref="L823:M823"/>
    <mergeCell ref="J824:K825"/>
    <mergeCell ref="L824:M825"/>
    <mergeCell ref="C825:H825"/>
    <mergeCell ref="D818:E818"/>
    <mergeCell ref="F818:H818"/>
    <mergeCell ref="I818:M818"/>
    <mergeCell ref="A819:M819"/>
    <mergeCell ref="B820:M820"/>
    <mergeCell ref="N820:N858"/>
    <mergeCell ref="B821:B822"/>
    <mergeCell ref="C821:C822"/>
    <mergeCell ref="D821:M821"/>
    <mergeCell ref="D822:M822"/>
    <mergeCell ref="D814:E814"/>
    <mergeCell ref="F814:H814"/>
    <mergeCell ref="I814:M817"/>
    <mergeCell ref="D815:E815"/>
    <mergeCell ref="F815:H815"/>
    <mergeCell ref="D816:E816"/>
    <mergeCell ref="F816:H816"/>
    <mergeCell ref="D817:E817"/>
    <mergeCell ref="F817:H817"/>
    <mergeCell ref="C812:H812"/>
    <mergeCell ref="I812:J812"/>
    <mergeCell ref="K812:M812"/>
    <mergeCell ref="D813:E813"/>
    <mergeCell ref="F813:H813"/>
    <mergeCell ref="I813:J813"/>
    <mergeCell ref="K813:M813"/>
    <mergeCell ref="C809:E809"/>
    <mergeCell ref="F809:G809"/>
    <mergeCell ref="I809:M810"/>
    <mergeCell ref="C810:E810"/>
    <mergeCell ref="F810:G810"/>
    <mergeCell ref="C811:E811"/>
    <mergeCell ref="F811:G811"/>
    <mergeCell ref="I811:J811"/>
    <mergeCell ref="K811:M811"/>
    <mergeCell ref="C807:E807"/>
    <mergeCell ref="F807:G807"/>
    <mergeCell ref="I807:J807"/>
    <mergeCell ref="K807:M807"/>
    <mergeCell ref="C808:E808"/>
    <mergeCell ref="F808:G808"/>
    <mergeCell ref="I808:J808"/>
    <mergeCell ref="K808:M808"/>
    <mergeCell ref="C805:H805"/>
    <mergeCell ref="I805:J805"/>
    <mergeCell ref="L805:M805"/>
    <mergeCell ref="C806:H806"/>
    <mergeCell ref="I806:J806"/>
    <mergeCell ref="L806:M806"/>
    <mergeCell ref="C802:M802"/>
    <mergeCell ref="C803:E804"/>
    <mergeCell ref="F803:G803"/>
    <mergeCell ref="H803:I803"/>
    <mergeCell ref="F804:G804"/>
    <mergeCell ref="H804:I804"/>
    <mergeCell ref="C799:D799"/>
    <mergeCell ref="K799:L799"/>
    <mergeCell ref="C800:D800"/>
    <mergeCell ref="K800:L800"/>
    <mergeCell ref="C801:D801"/>
    <mergeCell ref="K801:L801"/>
    <mergeCell ref="C796:D796"/>
    <mergeCell ref="K796:L796"/>
    <mergeCell ref="C797:D797"/>
    <mergeCell ref="K797:L797"/>
    <mergeCell ref="C798:D798"/>
    <mergeCell ref="K798:L798"/>
    <mergeCell ref="C793:D793"/>
    <mergeCell ref="K793:L793"/>
    <mergeCell ref="C794:D794"/>
    <mergeCell ref="K794:L794"/>
    <mergeCell ref="C795:D795"/>
    <mergeCell ref="K795:L795"/>
    <mergeCell ref="C790:F790"/>
    <mergeCell ref="H790:M790"/>
    <mergeCell ref="C791:F791"/>
    <mergeCell ref="H791:M791"/>
    <mergeCell ref="C792:F792"/>
    <mergeCell ref="H792:M792"/>
    <mergeCell ref="C787:F787"/>
    <mergeCell ref="H787:M787"/>
    <mergeCell ref="C788:F788"/>
    <mergeCell ref="H788:M788"/>
    <mergeCell ref="C789:F789"/>
    <mergeCell ref="H789:M789"/>
    <mergeCell ref="C784:I785"/>
    <mergeCell ref="J784:K784"/>
    <mergeCell ref="L784:M784"/>
    <mergeCell ref="J785:K786"/>
    <mergeCell ref="L785:M786"/>
    <mergeCell ref="C786:H786"/>
    <mergeCell ref="D779:E779"/>
    <mergeCell ref="F779:H779"/>
    <mergeCell ref="I779:M779"/>
    <mergeCell ref="A780:M780"/>
    <mergeCell ref="B781:M781"/>
    <mergeCell ref="N781:N819"/>
    <mergeCell ref="B782:B783"/>
    <mergeCell ref="C782:C783"/>
    <mergeCell ref="D782:M782"/>
    <mergeCell ref="D783:M783"/>
    <mergeCell ref="D775:E775"/>
    <mergeCell ref="F775:H775"/>
    <mergeCell ref="I775:M778"/>
    <mergeCell ref="D776:E776"/>
    <mergeCell ref="F776:H776"/>
    <mergeCell ref="D777:E777"/>
    <mergeCell ref="F777:H777"/>
    <mergeCell ref="D778:E778"/>
    <mergeCell ref="F778:H778"/>
    <mergeCell ref="C773:H773"/>
    <mergeCell ref="I773:J773"/>
    <mergeCell ref="K773:M773"/>
    <mergeCell ref="D774:E774"/>
    <mergeCell ref="F774:H774"/>
    <mergeCell ref="I774:J774"/>
    <mergeCell ref="K774:M774"/>
    <mergeCell ref="C770:E770"/>
    <mergeCell ref="F770:G770"/>
    <mergeCell ref="I770:M771"/>
    <mergeCell ref="C771:E771"/>
    <mergeCell ref="F771:G771"/>
    <mergeCell ref="C772:E772"/>
    <mergeCell ref="F772:G772"/>
    <mergeCell ref="I772:J772"/>
    <mergeCell ref="K772:M772"/>
    <mergeCell ref="C768:E768"/>
    <mergeCell ref="F768:G768"/>
    <mergeCell ref="I768:J768"/>
    <mergeCell ref="K768:M768"/>
    <mergeCell ref="C769:E769"/>
    <mergeCell ref="F769:G769"/>
    <mergeCell ref="I769:J769"/>
    <mergeCell ref="K769:M769"/>
    <mergeCell ref="C766:H766"/>
    <mergeCell ref="I766:J766"/>
    <mergeCell ref="L766:M766"/>
    <mergeCell ref="C767:H767"/>
    <mergeCell ref="I767:J767"/>
    <mergeCell ref="L767:M767"/>
    <mergeCell ref="C763:M763"/>
    <mergeCell ref="C764:E765"/>
    <mergeCell ref="F764:G764"/>
    <mergeCell ref="H764:I764"/>
    <mergeCell ref="F765:G765"/>
    <mergeCell ref="H765:I765"/>
    <mergeCell ref="C760:D760"/>
    <mergeCell ref="K760:L760"/>
    <mergeCell ref="C761:D761"/>
    <mergeCell ref="K761:L761"/>
    <mergeCell ref="C762:D762"/>
    <mergeCell ref="K762:L762"/>
    <mergeCell ref="C757:D757"/>
    <mergeCell ref="K757:L757"/>
    <mergeCell ref="C758:D758"/>
    <mergeCell ref="K758:L758"/>
    <mergeCell ref="C759:D759"/>
    <mergeCell ref="K759:L759"/>
    <mergeCell ref="C754:D754"/>
    <mergeCell ref="K754:L754"/>
    <mergeCell ref="C755:D755"/>
    <mergeCell ref="K755:L755"/>
    <mergeCell ref="C756:D756"/>
    <mergeCell ref="K756:L756"/>
    <mergeCell ref="C751:F751"/>
    <mergeCell ref="H751:M751"/>
    <mergeCell ref="C752:F752"/>
    <mergeCell ref="H752:M752"/>
    <mergeCell ref="C753:F753"/>
    <mergeCell ref="H753:M753"/>
    <mergeCell ref="C748:F748"/>
    <mergeCell ref="H748:M748"/>
    <mergeCell ref="C749:F749"/>
    <mergeCell ref="H749:M749"/>
    <mergeCell ref="C750:F750"/>
    <mergeCell ref="H750:M750"/>
    <mergeCell ref="C745:I746"/>
    <mergeCell ref="J745:K745"/>
    <mergeCell ref="L745:M745"/>
    <mergeCell ref="J746:K747"/>
    <mergeCell ref="L746:M747"/>
    <mergeCell ref="C747:H747"/>
    <mergeCell ref="D740:E740"/>
    <mergeCell ref="F740:H740"/>
    <mergeCell ref="I740:M740"/>
    <mergeCell ref="A741:M741"/>
    <mergeCell ref="B742:M742"/>
    <mergeCell ref="N742:N780"/>
    <mergeCell ref="B743:B744"/>
    <mergeCell ref="C743:C744"/>
    <mergeCell ref="D743:M743"/>
    <mergeCell ref="D744:M744"/>
    <mergeCell ref="D736:E736"/>
    <mergeCell ref="F736:H736"/>
    <mergeCell ref="I736:M739"/>
    <mergeCell ref="D737:E737"/>
    <mergeCell ref="F737:H737"/>
    <mergeCell ref="D738:E738"/>
    <mergeCell ref="F738:H738"/>
    <mergeCell ref="D739:E739"/>
    <mergeCell ref="F739:H739"/>
    <mergeCell ref="C734:H734"/>
    <mergeCell ref="I734:J734"/>
    <mergeCell ref="K734:M734"/>
    <mergeCell ref="D735:E735"/>
    <mergeCell ref="F735:H735"/>
    <mergeCell ref="I735:J735"/>
    <mergeCell ref="K735:M735"/>
    <mergeCell ref="C731:E731"/>
    <mergeCell ref="F731:G731"/>
    <mergeCell ref="I731:M732"/>
    <mergeCell ref="C732:E732"/>
    <mergeCell ref="F732:G732"/>
    <mergeCell ref="C733:E733"/>
    <mergeCell ref="F733:G733"/>
    <mergeCell ref="I733:J733"/>
    <mergeCell ref="K733:M733"/>
    <mergeCell ref="C729:E729"/>
    <mergeCell ref="F729:G729"/>
    <mergeCell ref="I729:J729"/>
    <mergeCell ref="K729:M729"/>
    <mergeCell ref="C730:E730"/>
    <mergeCell ref="F730:G730"/>
    <mergeCell ref="I730:J730"/>
    <mergeCell ref="K730:M730"/>
    <mergeCell ref="C727:H727"/>
    <mergeCell ref="I727:J727"/>
    <mergeCell ref="L727:M727"/>
    <mergeCell ref="C728:H728"/>
    <mergeCell ref="I728:J728"/>
    <mergeCell ref="L728:M728"/>
    <mergeCell ref="C724:M724"/>
    <mergeCell ref="C725:E726"/>
    <mergeCell ref="F725:G725"/>
    <mergeCell ref="H725:I725"/>
    <mergeCell ref="F726:G726"/>
    <mergeCell ref="H726:I726"/>
    <mergeCell ref="C721:D721"/>
    <mergeCell ref="K721:L721"/>
    <mergeCell ref="C722:D722"/>
    <mergeCell ref="K722:L722"/>
    <mergeCell ref="C723:D723"/>
    <mergeCell ref="K723:L723"/>
    <mergeCell ref="C718:D718"/>
    <mergeCell ref="K718:L718"/>
    <mergeCell ref="C719:D719"/>
    <mergeCell ref="K719:L719"/>
    <mergeCell ref="C720:D720"/>
    <mergeCell ref="K720:L720"/>
    <mergeCell ref="C715:D715"/>
    <mergeCell ref="K715:L715"/>
    <mergeCell ref="C716:D716"/>
    <mergeCell ref="K716:L716"/>
    <mergeCell ref="C717:D717"/>
    <mergeCell ref="K717:L717"/>
    <mergeCell ref="C712:F712"/>
    <mergeCell ref="H712:M712"/>
    <mergeCell ref="C713:F713"/>
    <mergeCell ref="H713:M713"/>
    <mergeCell ref="C714:F714"/>
    <mergeCell ref="H714:M714"/>
    <mergeCell ref="C709:F709"/>
    <mergeCell ref="H709:M709"/>
    <mergeCell ref="C710:F710"/>
    <mergeCell ref="H710:M710"/>
    <mergeCell ref="C711:F711"/>
    <mergeCell ref="H711:M711"/>
    <mergeCell ref="C706:I707"/>
    <mergeCell ref="J706:K706"/>
    <mergeCell ref="L706:M706"/>
    <mergeCell ref="J707:K708"/>
    <mergeCell ref="L707:M708"/>
    <mergeCell ref="C708:H708"/>
    <mergeCell ref="D701:E701"/>
    <mergeCell ref="F701:H701"/>
    <mergeCell ref="I701:M701"/>
    <mergeCell ref="A702:M702"/>
    <mergeCell ref="B703:M703"/>
    <mergeCell ref="N703:N741"/>
    <mergeCell ref="B704:B705"/>
    <mergeCell ref="C704:C705"/>
    <mergeCell ref="D704:M704"/>
    <mergeCell ref="D705:M705"/>
    <mergeCell ref="D697:E697"/>
    <mergeCell ref="F697:H697"/>
    <mergeCell ref="I697:M700"/>
    <mergeCell ref="D698:E698"/>
    <mergeCell ref="F698:H698"/>
    <mergeCell ref="D699:E699"/>
    <mergeCell ref="F699:H699"/>
    <mergeCell ref="D700:E700"/>
    <mergeCell ref="F700:H700"/>
    <mergeCell ref="C695:H695"/>
    <mergeCell ref="I695:J695"/>
    <mergeCell ref="K695:M695"/>
    <mergeCell ref="D696:E696"/>
    <mergeCell ref="F696:H696"/>
    <mergeCell ref="I696:J696"/>
    <mergeCell ref="K696:M696"/>
    <mergeCell ref="C692:E692"/>
    <mergeCell ref="F692:G692"/>
    <mergeCell ref="I692:M693"/>
    <mergeCell ref="C693:E693"/>
    <mergeCell ref="F693:G693"/>
    <mergeCell ref="C694:E694"/>
    <mergeCell ref="F694:G694"/>
    <mergeCell ref="I694:J694"/>
    <mergeCell ref="K694:M694"/>
    <mergeCell ref="C690:E690"/>
    <mergeCell ref="F690:G690"/>
    <mergeCell ref="I690:J690"/>
    <mergeCell ref="K690:M690"/>
    <mergeCell ref="C691:E691"/>
    <mergeCell ref="F691:G691"/>
    <mergeCell ref="I691:J691"/>
    <mergeCell ref="K691:M691"/>
    <mergeCell ref="C688:H688"/>
    <mergeCell ref="I688:J688"/>
    <mergeCell ref="L688:M688"/>
    <mergeCell ref="C689:H689"/>
    <mergeCell ref="I689:J689"/>
    <mergeCell ref="L689:M689"/>
    <mergeCell ref="C685:M685"/>
    <mergeCell ref="C686:E687"/>
    <mergeCell ref="F686:G686"/>
    <mergeCell ref="H686:I686"/>
    <mergeCell ref="F687:G687"/>
    <mergeCell ref="H687:I687"/>
    <mergeCell ref="C682:D682"/>
    <mergeCell ref="K682:L682"/>
    <mergeCell ref="C683:D683"/>
    <mergeCell ref="K683:L683"/>
    <mergeCell ref="C684:D684"/>
    <mergeCell ref="K684:L684"/>
    <mergeCell ref="C679:D679"/>
    <mergeCell ref="K679:L679"/>
    <mergeCell ref="C680:D680"/>
    <mergeCell ref="K680:L680"/>
    <mergeCell ref="C681:D681"/>
    <mergeCell ref="K681:L681"/>
    <mergeCell ref="C676:D676"/>
    <mergeCell ref="K676:L676"/>
    <mergeCell ref="C677:D677"/>
    <mergeCell ref="K677:L677"/>
    <mergeCell ref="C678:D678"/>
    <mergeCell ref="K678:L678"/>
    <mergeCell ref="C673:F673"/>
    <mergeCell ref="H673:M673"/>
    <mergeCell ref="C674:F674"/>
    <mergeCell ref="H674:M674"/>
    <mergeCell ref="C675:F675"/>
    <mergeCell ref="H675:M675"/>
    <mergeCell ref="C670:F670"/>
    <mergeCell ref="H670:M670"/>
    <mergeCell ref="C671:F671"/>
    <mergeCell ref="H671:M671"/>
    <mergeCell ref="C672:F672"/>
    <mergeCell ref="H672:M672"/>
    <mergeCell ref="C667:I668"/>
    <mergeCell ref="J667:K667"/>
    <mergeCell ref="L667:M667"/>
    <mergeCell ref="J668:K669"/>
    <mergeCell ref="L668:M669"/>
    <mergeCell ref="C669:H669"/>
    <mergeCell ref="D662:E662"/>
    <mergeCell ref="F662:H662"/>
    <mergeCell ref="I662:M662"/>
    <mergeCell ref="A663:M663"/>
    <mergeCell ref="B664:M664"/>
    <mergeCell ref="N664:N702"/>
    <mergeCell ref="B665:B666"/>
    <mergeCell ref="C665:C666"/>
    <mergeCell ref="D665:M665"/>
    <mergeCell ref="D666:M666"/>
    <mergeCell ref="D658:E658"/>
    <mergeCell ref="F658:H658"/>
    <mergeCell ref="I658:M661"/>
    <mergeCell ref="D659:E659"/>
    <mergeCell ref="F659:H659"/>
    <mergeCell ref="D660:E660"/>
    <mergeCell ref="F660:H660"/>
    <mergeCell ref="D661:E661"/>
    <mergeCell ref="F661:H661"/>
    <mergeCell ref="C656:H656"/>
    <mergeCell ref="I656:J656"/>
    <mergeCell ref="K656:M656"/>
    <mergeCell ref="D657:E657"/>
    <mergeCell ref="F657:H657"/>
    <mergeCell ref="I657:J657"/>
    <mergeCell ref="K657:M657"/>
    <mergeCell ref="C653:E653"/>
    <mergeCell ref="F653:G653"/>
    <mergeCell ref="I653:M654"/>
    <mergeCell ref="C654:E654"/>
    <mergeCell ref="F654:G654"/>
    <mergeCell ref="C655:E655"/>
    <mergeCell ref="F655:G655"/>
    <mergeCell ref="I655:J655"/>
    <mergeCell ref="K655:M655"/>
    <mergeCell ref="C651:E651"/>
    <mergeCell ref="F651:G651"/>
    <mergeCell ref="I651:J651"/>
    <mergeCell ref="K651:M651"/>
    <mergeCell ref="C652:E652"/>
    <mergeCell ref="F652:G652"/>
    <mergeCell ref="I652:J652"/>
    <mergeCell ref="K652:M652"/>
    <mergeCell ref="C649:H649"/>
    <mergeCell ref="I649:J649"/>
    <mergeCell ref="L649:M649"/>
    <mergeCell ref="C650:H650"/>
    <mergeCell ref="I650:J650"/>
    <mergeCell ref="L650:M650"/>
    <mergeCell ref="C646:M646"/>
    <mergeCell ref="C647:E648"/>
    <mergeCell ref="F647:G647"/>
    <mergeCell ref="H647:I647"/>
    <mergeCell ref="F648:G648"/>
    <mergeCell ref="H648:I648"/>
    <mergeCell ref="C643:D643"/>
    <mergeCell ref="K643:L643"/>
    <mergeCell ref="C644:D644"/>
    <mergeCell ref="K644:L644"/>
    <mergeCell ref="C645:D645"/>
    <mergeCell ref="K645:L645"/>
    <mergeCell ref="C640:D640"/>
    <mergeCell ref="K640:L640"/>
    <mergeCell ref="C641:D641"/>
    <mergeCell ref="K641:L641"/>
    <mergeCell ref="C642:D642"/>
    <mergeCell ref="K642:L642"/>
    <mergeCell ref="C637:D637"/>
    <mergeCell ref="K637:L637"/>
    <mergeCell ref="C638:D638"/>
    <mergeCell ref="K638:L638"/>
    <mergeCell ref="C639:D639"/>
    <mergeCell ref="K639:L639"/>
    <mergeCell ref="C634:F634"/>
    <mergeCell ref="H634:M634"/>
    <mergeCell ref="C635:F635"/>
    <mergeCell ref="H635:M635"/>
    <mergeCell ref="C636:F636"/>
    <mergeCell ref="H636:M636"/>
    <mergeCell ref="C631:F631"/>
    <mergeCell ref="H631:M631"/>
    <mergeCell ref="C632:F632"/>
    <mergeCell ref="H632:M632"/>
    <mergeCell ref="C633:F633"/>
    <mergeCell ref="H633:M633"/>
    <mergeCell ref="C628:I629"/>
    <mergeCell ref="J628:K628"/>
    <mergeCell ref="L628:M628"/>
    <mergeCell ref="J629:K630"/>
    <mergeCell ref="L629:M630"/>
    <mergeCell ref="C630:H630"/>
    <mergeCell ref="D623:E623"/>
    <mergeCell ref="F623:H623"/>
    <mergeCell ref="I623:M623"/>
    <mergeCell ref="A624:M624"/>
    <mergeCell ref="B625:M625"/>
    <mergeCell ref="N625:N663"/>
    <mergeCell ref="B626:B627"/>
    <mergeCell ref="C626:C627"/>
    <mergeCell ref="D626:M626"/>
    <mergeCell ref="D627:M627"/>
    <mergeCell ref="D619:E619"/>
    <mergeCell ref="F619:H619"/>
    <mergeCell ref="I619:M622"/>
    <mergeCell ref="D620:E620"/>
    <mergeCell ref="F620:H620"/>
    <mergeCell ref="D621:E621"/>
    <mergeCell ref="F621:H621"/>
    <mergeCell ref="D622:E622"/>
    <mergeCell ref="F622:H622"/>
    <mergeCell ref="C617:H617"/>
    <mergeCell ref="I617:J617"/>
    <mergeCell ref="K617:M617"/>
    <mergeCell ref="D618:E618"/>
    <mergeCell ref="F618:H618"/>
    <mergeCell ref="I618:J618"/>
    <mergeCell ref="K618:M618"/>
    <mergeCell ref="C614:E614"/>
    <mergeCell ref="F614:G614"/>
    <mergeCell ref="I614:M615"/>
    <mergeCell ref="C615:E615"/>
    <mergeCell ref="F615:G615"/>
    <mergeCell ref="C616:E616"/>
    <mergeCell ref="F616:G616"/>
    <mergeCell ref="I616:J616"/>
    <mergeCell ref="K616:M616"/>
    <mergeCell ref="C612:E612"/>
    <mergeCell ref="F612:G612"/>
    <mergeCell ref="I612:J612"/>
    <mergeCell ref="K612:M612"/>
    <mergeCell ref="C613:E613"/>
    <mergeCell ref="F613:G613"/>
    <mergeCell ref="I613:J613"/>
    <mergeCell ref="K613:M613"/>
    <mergeCell ref="C610:H610"/>
    <mergeCell ref="I610:J610"/>
    <mergeCell ref="L610:M610"/>
    <mergeCell ref="C611:H611"/>
    <mergeCell ref="I611:J611"/>
    <mergeCell ref="L611:M611"/>
    <mergeCell ref="C607:M607"/>
    <mergeCell ref="C608:E609"/>
    <mergeCell ref="F608:G608"/>
    <mergeCell ref="H608:I608"/>
    <mergeCell ref="F609:G609"/>
    <mergeCell ref="H609:I609"/>
    <mergeCell ref="C604:D604"/>
    <mergeCell ref="K604:L604"/>
    <mergeCell ref="C605:D605"/>
    <mergeCell ref="K605:L605"/>
    <mergeCell ref="C606:D606"/>
    <mergeCell ref="K606:L606"/>
    <mergeCell ref="C601:D601"/>
    <mergeCell ref="K601:L601"/>
    <mergeCell ref="C602:D602"/>
    <mergeCell ref="K602:L602"/>
    <mergeCell ref="C603:D603"/>
    <mergeCell ref="K603:L603"/>
    <mergeCell ref="C598:D598"/>
    <mergeCell ref="K598:L598"/>
    <mergeCell ref="C599:D599"/>
    <mergeCell ref="K599:L599"/>
    <mergeCell ref="C600:D600"/>
    <mergeCell ref="K600:L600"/>
    <mergeCell ref="C595:F595"/>
    <mergeCell ref="H595:M595"/>
    <mergeCell ref="C596:F596"/>
    <mergeCell ref="H596:M596"/>
    <mergeCell ref="C597:F597"/>
    <mergeCell ref="H597:M597"/>
    <mergeCell ref="C592:F592"/>
    <mergeCell ref="H592:M592"/>
    <mergeCell ref="C593:F593"/>
    <mergeCell ref="H593:M593"/>
    <mergeCell ref="C594:F594"/>
    <mergeCell ref="H594:M594"/>
    <mergeCell ref="C589:I590"/>
    <mergeCell ref="J589:K589"/>
    <mergeCell ref="L589:M589"/>
    <mergeCell ref="J590:K591"/>
    <mergeCell ref="L590:M591"/>
    <mergeCell ref="C591:H591"/>
    <mergeCell ref="D584:E584"/>
    <mergeCell ref="F584:H584"/>
    <mergeCell ref="I584:M584"/>
    <mergeCell ref="A585:M585"/>
    <mergeCell ref="B586:M586"/>
    <mergeCell ref="N586:N624"/>
    <mergeCell ref="B587:B588"/>
    <mergeCell ref="C587:C588"/>
    <mergeCell ref="D587:M587"/>
    <mergeCell ref="D588:M588"/>
    <mergeCell ref="D580:E580"/>
    <mergeCell ref="F580:H580"/>
    <mergeCell ref="I580:M583"/>
    <mergeCell ref="D581:E581"/>
    <mergeCell ref="F581:H581"/>
    <mergeCell ref="D582:E582"/>
    <mergeCell ref="F582:H582"/>
    <mergeCell ref="D583:E583"/>
    <mergeCell ref="F583:H583"/>
    <mergeCell ref="C578:H578"/>
    <mergeCell ref="I578:J578"/>
    <mergeCell ref="K578:M578"/>
    <mergeCell ref="D579:E579"/>
    <mergeCell ref="F579:H579"/>
    <mergeCell ref="I579:J579"/>
    <mergeCell ref="K579:M579"/>
    <mergeCell ref="C575:E575"/>
    <mergeCell ref="F575:G575"/>
    <mergeCell ref="I575:M576"/>
    <mergeCell ref="C576:E576"/>
    <mergeCell ref="F576:G576"/>
    <mergeCell ref="C577:E577"/>
    <mergeCell ref="F577:G577"/>
    <mergeCell ref="I577:J577"/>
    <mergeCell ref="K577:M577"/>
    <mergeCell ref="C573:E573"/>
    <mergeCell ref="F573:G573"/>
    <mergeCell ref="I573:J573"/>
    <mergeCell ref="K573:M573"/>
    <mergeCell ref="C574:E574"/>
    <mergeCell ref="F574:G574"/>
    <mergeCell ref="I574:J574"/>
    <mergeCell ref="K574:M574"/>
    <mergeCell ref="C571:H571"/>
    <mergeCell ref="I571:J571"/>
    <mergeCell ref="L571:M571"/>
    <mergeCell ref="C572:H572"/>
    <mergeCell ref="I572:J572"/>
    <mergeCell ref="L572:M572"/>
    <mergeCell ref="C568:M568"/>
    <mergeCell ref="C569:E570"/>
    <mergeCell ref="F569:G569"/>
    <mergeCell ref="H569:I569"/>
    <mergeCell ref="F570:G570"/>
    <mergeCell ref="H570:I570"/>
    <mergeCell ref="C565:D565"/>
    <mergeCell ref="K565:L565"/>
    <mergeCell ref="C566:D566"/>
    <mergeCell ref="K566:L566"/>
    <mergeCell ref="C567:D567"/>
    <mergeCell ref="K567:L567"/>
    <mergeCell ref="C562:D562"/>
    <mergeCell ref="K562:L562"/>
    <mergeCell ref="C563:D563"/>
    <mergeCell ref="K563:L563"/>
    <mergeCell ref="C564:D564"/>
    <mergeCell ref="K564:L564"/>
    <mergeCell ref="C559:D559"/>
    <mergeCell ref="K559:L559"/>
    <mergeCell ref="C560:D560"/>
    <mergeCell ref="K560:L560"/>
    <mergeCell ref="C561:D561"/>
    <mergeCell ref="K561:L561"/>
    <mergeCell ref="C556:F556"/>
    <mergeCell ref="H556:M556"/>
    <mergeCell ref="C557:F557"/>
    <mergeCell ref="H557:M557"/>
    <mergeCell ref="C558:F558"/>
    <mergeCell ref="H558:M558"/>
    <mergeCell ref="C553:F553"/>
    <mergeCell ref="H553:M553"/>
    <mergeCell ref="C554:F554"/>
    <mergeCell ref="H554:M554"/>
    <mergeCell ref="C555:F555"/>
    <mergeCell ref="H555:M555"/>
    <mergeCell ref="C550:I551"/>
    <mergeCell ref="J550:K550"/>
    <mergeCell ref="L550:M550"/>
    <mergeCell ref="J551:K552"/>
    <mergeCell ref="L551:M552"/>
    <mergeCell ref="C552:H552"/>
    <mergeCell ref="D545:E545"/>
    <mergeCell ref="F545:H545"/>
    <mergeCell ref="I545:M545"/>
    <mergeCell ref="A546:M546"/>
    <mergeCell ref="B547:M547"/>
    <mergeCell ref="N547:N585"/>
    <mergeCell ref="B548:B549"/>
    <mergeCell ref="C548:C549"/>
    <mergeCell ref="D548:M548"/>
    <mergeCell ref="D549:M549"/>
    <mergeCell ref="D541:E541"/>
    <mergeCell ref="F541:H541"/>
    <mergeCell ref="I541:M544"/>
    <mergeCell ref="D542:E542"/>
    <mergeCell ref="F542:H542"/>
    <mergeCell ref="D543:E543"/>
    <mergeCell ref="F543:H543"/>
    <mergeCell ref="D544:E544"/>
    <mergeCell ref="F544:H544"/>
    <mergeCell ref="C539:H539"/>
    <mergeCell ref="I539:J539"/>
    <mergeCell ref="K539:M539"/>
    <mergeCell ref="D540:E540"/>
    <mergeCell ref="F540:H540"/>
    <mergeCell ref="I540:J540"/>
    <mergeCell ref="K540:M540"/>
    <mergeCell ref="C536:E536"/>
    <mergeCell ref="F536:G536"/>
    <mergeCell ref="I536:M537"/>
    <mergeCell ref="C537:E537"/>
    <mergeCell ref="F537:G537"/>
    <mergeCell ref="C538:E538"/>
    <mergeCell ref="F538:G538"/>
    <mergeCell ref="I538:J538"/>
    <mergeCell ref="K538:M538"/>
    <mergeCell ref="C534:E534"/>
    <mergeCell ref="F534:G534"/>
    <mergeCell ref="I534:J534"/>
    <mergeCell ref="K534:M534"/>
    <mergeCell ref="C535:E535"/>
    <mergeCell ref="F535:G535"/>
    <mergeCell ref="I535:J535"/>
    <mergeCell ref="K535:M535"/>
    <mergeCell ref="C532:H532"/>
    <mergeCell ref="I532:J532"/>
    <mergeCell ref="L532:M532"/>
    <mergeCell ref="C533:H533"/>
    <mergeCell ref="I533:J533"/>
    <mergeCell ref="L533:M533"/>
    <mergeCell ref="C529:M529"/>
    <mergeCell ref="C530:E531"/>
    <mergeCell ref="F530:G530"/>
    <mergeCell ref="H530:I530"/>
    <mergeCell ref="F531:G531"/>
    <mergeCell ref="H531:I531"/>
    <mergeCell ref="C526:D526"/>
    <mergeCell ref="K526:L526"/>
    <mergeCell ref="C527:D527"/>
    <mergeCell ref="K527:L527"/>
    <mergeCell ref="C528:D528"/>
    <mergeCell ref="K528:L528"/>
    <mergeCell ref="C523:D523"/>
    <mergeCell ref="K523:L523"/>
    <mergeCell ref="C524:D524"/>
    <mergeCell ref="K524:L524"/>
    <mergeCell ref="C525:D525"/>
    <mergeCell ref="K525:L525"/>
    <mergeCell ref="C520:D520"/>
    <mergeCell ref="K520:L520"/>
    <mergeCell ref="C521:D521"/>
    <mergeCell ref="K521:L521"/>
    <mergeCell ref="C522:D522"/>
    <mergeCell ref="K522:L522"/>
    <mergeCell ref="C517:F517"/>
    <mergeCell ref="H517:M517"/>
    <mergeCell ref="C518:F518"/>
    <mergeCell ref="H518:M518"/>
    <mergeCell ref="C519:F519"/>
    <mergeCell ref="H519:M519"/>
    <mergeCell ref="C514:F514"/>
    <mergeCell ref="H514:M514"/>
    <mergeCell ref="C515:F515"/>
    <mergeCell ref="H515:M515"/>
    <mergeCell ref="C516:F516"/>
    <mergeCell ref="H516:M516"/>
    <mergeCell ref="C511:I512"/>
    <mergeCell ref="J511:K511"/>
    <mergeCell ref="L511:M511"/>
    <mergeCell ref="J512:K513"/>
    <mergeCell ref="L512:M513"/>
    <mergeCell ref="C513:H513"/>
    <mergeCell ref="D506:E506"/>
    <mergeCell ref="F506:H506"/>
    <mergeCell ref="I506:M506"/>
    <mergeCell ref="A507:M507"/>
    <mergeCell ref="B508:M508"/>
    <mergeCell ref="N508:N546"/>
    <mergeCell ref="B509:B510"/>
    <mergeCell ref="C509:C510"/>
    <mergeCell ref="D509:M509"/>
    <mergeCell ref="D510:M510"/>
    <mergeCell ref="D502:E502"/>
    <mergeCell ref="F502:H502"/>
    <mergeCell ref="I502:M505"/>
    <mergeCell ref="D503:E503"/>
    <mergeCell ref="F503:H503"/>
    <mergeCell ref="D504:E504"/>
    <mergeCell ref="F504:H504"/>
    <mergeCell ref="D505:E505"/>
    <mergeCell ref="F505:H505"/>
    <mergeCell ref="C500:H500"/>
    <mergeCell ref="I500:J500"/>
    <mergeCell ref="K500:M500"/>
    <mergeCell ref="D501:E501"/>
    <mergeCell ref="F501:H501"/>
    <mergeCell ref="I501:J501"/>
    <mergeCell ref="K501:M501"/>
    <mergeCell ref="C497:E497"/>
    <mergeCell ref="F497:G497"/>
    <mergeCell ref="I497:M498"/>
    <mergeCell ref="C498:E498"/>
    <mergeCell ref="F498:G498"/>
    <mergeCell ref="C499:E499"/>
    <mergeCell ref="F499:G499"/>
    <mergeCell ref="I499:J499"/>
    <mergeCell ref="K499:M499"/>
    <mergeCell ref="C495:E495"/>
    <mergeCell ref="F495:G495"/>
    <mergeCell ref="I495:J495"/>
    <mergeCell ref="K495:M495"/>
    <mergeCell ref="C496:E496"/>
    <mergeCell ref="F496:G496"/>
    <mergeCell ref="I496:J496"/>
    <mergeCell ref="K496:M496"/>
    <mergeCell ref="C493:H493"/>
    <mergeCell ref="I493:J493"/>
    <mergeCell ref="L493:M493"/>
    <mergeCell ref="C494:H494"/>
    <mergeCell ref="I494:J494"/>
    <mergeCell ref="L494:M494"/>
    <mergeCell ref="C490:M490"/>
    <mergeCell ref="C491:E492"/>
    <mergeCell ref="F491:G491"/>
    <mergeCell ref="H491:I491"/>
    <mergeCell ref="F492:G492"/>
    <mergeCell ref="H492:I492"/>
    <mergeCell ref="C487:D487"/>
    <mergeCell ref="K487:L487"/>
    <mergeCell ref="C488:D488"/>
    <mergeCell ref="K488:L488"/>
    <mergeCell ref="C489:D489"/>
    <mergeCell ref="K489:L489"/>
    <mergeCell ref="C484:D484"/>
    <mergeCell ref="K484:L484"/>
    <mergeCell ref="C485:D485"/>
    <mergeCell ref="K485:L485"/>
    <mergeCell ref="C486:D486"/>
    <mergeCell ref="K486:L486"/>
    <mergeCell ref="C481:D481"/>
    <mergeCell ref="K481:L481"/>
    <mergeCell ref="C482:D482"/>
    <mergeCell ref="K482:L482"/>
    <mergeCell ref="C483:D483"/>
    <mergeCell ref="K483:L483"/>
    <mergeCell ref="C478:F478"/>
    <mergeCell ref="H478:M478"/>
    <mergeCell ref="C479:F479"/>
    <mergeCell ref="H479:M479"/>
    <mergeCell ref="C480:F480"/>
    <mergeCell ref="H480:M480"/>
    <mergeCell ref="C475:F475"/>
    <mergeCell ref="H475:M475"/>
    <mergeCell ref="C476:F476"/>
    <mergeCell ref="H476:M476"/>
    <mergeCell ref="C477:F477"/>
    <mergeCell ref="H477:M477"/>
    <mergeCell ref="C472:I473"/>
    <mergeCell ref="J472:K472"/>
    <mergeCell ref="L472:M472"/>
    <mergeCell ref="J473:K474"/>
    <mergeCell ref="L473:M474"/>
    <mergeCell ref="C474:H474"/>
    <mergeCell ref="D467:E467"/>
    <mergeCell ref="F467:H467"/>
    <mergeCell ref="I467:M467"/>
    <mergeCell ref="A468:M468"/>
    <mergeCell ref="B469:M469"/>
    <mergeCell ref="N469:N507"/>
    <mergeCell ref="B470:B471"/>
    <mergeCell ref="C470:C471"/>
    <mergeCell ref="D470:M470"/>
    <mergeCell ref="D471:M471"/>
    <mergeCell ref="D463:E463"/>
    <mergeCell ref="F463:H463"/>
    <mergeCell ref="I463:M466"/>
    <mergeCell ref="D464:E464"/>
    <mergeCell ref="F464:H464"/>
    <mergeCell ref="D465:E465"/>
    <mergeCell ref="F465:H465"/>
    <mergeCell ref="D466:E466"/>
    <mergeCell ref="F466:H466"/>
    <mergeCell ref="C461:H461"/>
    <mergeCell ref="I461:J461"/>
    <mergeCell ref="K461:M461"/>
    <mergeCell ref="D462:E462"/>
    <mergeCell ref="F462:H462"/>
    <mergeCell ref="I462:J462"/>
    <mergeCell ref="K462:M462"/>
    <mergeCell ref="C458:E458"/>
    <mergeCell ref="F458:G458"/>
    <mergeCell ref="I458:M459"/>
    <mergeCell ref="C459:E459"/>
    <mergeCell ref="F459:G459"/>
    <mergeCell ref="C460:E460"/>
    <mergeCell ref="F460:G460"/>
    <mergeCell ref="I460:J460"/>
    <mergeCell ref="K460:M460"/>
    <mergeCell ref="C456:E456"/>
    <mergeCell ref="F456:G456"/>
    <mergeCell ref="I456:J456"/>
    <mergeCell ref="K456:M456"/>
    <mergeCell ref="C457:E457"/>
    <mergeCell ref="F457:G457"/>
    <mergeCell ref="I457:J457"/>
    <mergeCell ref="K457:M457"/>
    <mergeCell ref="C454:H454"/>
    <mergeCell ref="I454:J454"/>
    <mergeCell ref="L454:M454"/>
    <mergeCell ref="C455:H455"/>
    <mergeCell ref="I455:J455"/>
    <mergeCell ref="L455:M455"/>
    <mergeCell ref="C451:M451"/>
    <mergeCell ref="C452:E453"/>
    <mergeCell ref="F452:G452"/>
    <mergeCell ref="H452:I452"/>
    <mergeCell ref="F453:G453"/>
    <mergeCell ref="H453:I453"/>
    <mergeCell ref="C448:D448"/>
    <mergeCell ref="K448:L448"/>
    <mergeCell ref="C449:D449"/>
    <mergeCell ref="K449:L449"/>
    <mergeCell ref="C450:D450"/>
    <mergeCell ref="K450:L450"/>
    <mergeCell ref="C445:D445"/>
    <mergeCell ref="K445:L445"/>
    <mergeCell ref="C446:D446"/>
    <mergeCell ref="K446:L446"/>
    <mergeCell ref="C447:D447"/>
    <mergeCell ref="K447:L447"/>
    <mergeCell ref="C442:D442"/>
    <mergeCell ref="K442:L442"/>
    <mergeCell ref="C443:D443"/>
    <mergeCell ref="K443:L443"/>
    <mergeCell ref="C444:D444"/>
    <mergeCell ref="K444:L444"/>
    <mergeCell ref="C439:F439"/>
    <mergeCell ref="H439:M439"/>
    <mergeCell ref="C440:F440"/>
    <mergeCell ref="H440:M440"/>
    <mergeCell ref="C441:F441"/>
    <mergeCell ref="H441:M441"/>
    <mergeCell ref="C436:F436"/>
    <mergeCell ref="H436:M436"/>
    <mergeCell ref="C437:F437"/>
    <mergeCell ref="H437:M437"/>
    <mergeCell ref="C438:F438"/>
    <mergeCell ref="H438:M438"/>
    <mergeCell ref="C433:I434"/>
    <mergeCell ref="J433:K433"/>
    <mergeCell ref="L433:M433"/>
    <mergeCell ref="J434:K435"/>
    <mergeCell ref="L434:M435"/>
    <mergeCell ref="C435:H435"/>
    <mergeCell ref="D428:E428"/>
    <mergeCell ref="F428:H428"/>
    <mergeCell ref="I428:M428"/>
    <mergeCell ref="A429:M429"/>
    <mergeCell ref="B430:M430"/>
    <mergeCell ref="N430:N468"/>
    <mergeCell ref="B431:B432"/>
    <mergeCell ref="C431:C432"/>
    <mergeCell ref="D431:M431"/>
    <mergeCell ref="D432:M432"/>
    <mergeCell ref="D424:E424"/>
    <mergeCell ref="F424:H424"/>
    <mergeCell ref="I424:M427"/>
    <mergeCell ref="D425:E425"/>
    <mergeCell ref="F425:H425"/>
    <mergeCell ref="D426:E426"/>
    <mergeCell ref="F426:H426"/>
    <mergeCell ref="D427:E427"/>
    <mergeCell ref="F427:H427"/>
    <mergeCell ref="C422:H422"/>
    <mergeCell ref="I422:J422"/>
    <mergeCell ref="K422:M422"/>
    <mergeCell ref="D423:E423"/>
    <mergeCell ref="F423:H423"/>
    <mergeCell ref="I423:J423"/>
    <mergeCell ref="K423:M423"/>
    <mergeCell ref="C419:E419"/>
    <mergeCell ref="F419:G419"/>
    <mergeCell ref="I419:M420"/>
    <mergeCell ref="C420:E420"/>
    <mergeCell ref="F420:G420"/>
    <mergeCell ref="C421:E421"/>
    <mergeCell ref="F421:G421"/>
    <mergeCell ref="I421:J421"/>
    <mergeCell ref="K421:M421"/>
    <mergeCell ref="C417:E417"/>
    <mergeCell ref="F417:G417"/>
    <mergeCell ref="I417:J417"/>
    <mergeCell ref="K417:M417"/>
    <mergeCell ref="C418:E418"/>
    <mergeCell ref="F418:G418"/>
    <mergeCell ref="I418:J418"/>
    <mergeCell ref="K418:M418"/>
    <mergeCell ref="C415:H415"/>
    <mergeCell ref="I415:J415"/>
    <mergeCell ref="L415:M415"/>
    <mergeCell ref="C416:H416"/>
    <mergeCell ref="I416:J416"/>
    <mergeCell ref="L416:M416"/>
    <mergeCell ref="C412:M412"/>
    <mergeCell ref="C413:E414"/>
    <mergeCell ref="F413:G413"/>
    <mergeCell ref="H413:I413"/>
    <mergeCell ref="F414:G414"/>
    <mergeCell ref="H414:I414"/>
    <mergeCell ref="C409:D409"/>
    <mergeCell ref="K409:L409"/>
    <mergeCell ref="C410:D410"/>
    <mergeCell ref="K410:L410"/>
    <mergeCell ref="C411:D411"/>
    <mergeCell ref="K411:L411"/>
    <mergeCell ref="C406:D406"/>
    <mergeCell ref="K406:L406"/>
    <mergeCell ref="C407:D407"/>
    <mergeCell ref="K407:L407"/>
    <mergeCell ref="C408:D408"/>
    <mergeCell ref="K408:L408"/>
    <mergeCell ref="C403:D403"/>
    <mergeCell ref="K403:L403"/>
    <mergeCell ref="C404:D404"/>
    <mergeCell ref="K404:L404"/>
    <mergeCell ref="C405:D405"/>
    <mergeCell ref="K405:L405"/>
    <mergeCell ref="C400:F400"/>
    <mergeCell ref="H400:M400"/>
    <mergeCell ref="C401:F401"/>
    <mergeCell ref="H401:M401"/>
    <mergeCell ref="C402:F402"/>
    <mergeCell ref="H402:M402"/>
    <mergeCell ref="C397:F397"/>
    <mergeCell ref="H397:M397"/>
    <mergeCell ref="C398:F398"/>
    <mergeCell ref="H398:M398"/>
    <mergeCell ref="C399:F399"/>
    <mergeCell ref="H399:M399"/>
    <mergeCell ref="C394:I395"/>
    <mergeCell ref="J394:K394"/>
    <mergeCell ref="L394:M394"/>
    <mergeCell ref="J395:K396"/>
    <mergeCell ref="L395:M396"/>
    <mergeCell ref="C396:H396"/>
    <mergeCell ref="D389:E389"/>
    <mergeCell ref="F389:H389"/>
    <mergeCell ref="I389:M389"/>
    <mergeCell ref="A390:M390"/>
    <mergeCell ref="B391:M391"/>
    <mergeCell ref="N391:N429"/>
    <mergeCell ref="B392:B393"/>
    <mergeCell ref="C392:C393"/>
    <mergeCell ref="D392:M392"/>
    <mergeCell ref="D393:M393"/>
    <mergeCell ref="D385:E385"/>
    <mergeCell ref="F385:H385"/>
    <mergeCell ref="I385:M388"/>
    <mergeCell ref="D386:E386"/>
    <mergeCell ref="F386:H386"/>
    <mergeCell ref="D387:E387"/>
    <mergeCell ref="F387:H387"/>
    <mergeCell ref="D388:E388"/>
    <mergeCell ref="F388:H388"/>
    <mergeCell ref="C383:H383"/>
    <mergeCell ref="I383:J383"/>
    <mergeCell ref="K383:M383"/>
    <mergeCell ref="D384:E384"/>
    <mergeCell ref="F384:H384"/>
    <mergeCell ref="I384:J384"/>
    <mergeCell ref="K384:M384"/>
    <mergeCell ref="C380:E380"/>
    <mergeCell ref="F380:G380"/>
    <mergeCell ref="I380:M381"/>
    <mergeCell ref="C381:E381"/>
    <mergeCell ref="F381:G381"/>
    <mergeCell ref="C382:E382"/>
    <mergeCell ref="F382:G382"/>
    <mergeCell ref="I382:J382"/>
    <mergeCell ref="K382:M382"/>
    <mergeCell ref="C378:E378"/>
    <mergeCell ref="F378:G378"/>
    <mergeCell ref="I378:J378"/>
    <mergeCell ref="K378:M378"/>
    <mergeCell ref="C379:E379"/>
    <mergeCell ref="F379:G379"/>
    <mergeCell ref="I379:J379"/>
    <mergeCell ref="K379:M379"/>
    <mergeCell ref="C376:H376"/>
    <mergeCell ref="I376:J376"/>
    <mergeCell ref="L376:M376"/>
    <mergeCell ref="C377:H377"/>
    <mergeCell ref="I377:J377"/>
    <mergeCell ref="L377:M377"/>
    <mergeCell ref="C373:M373"/>
    <mergeCell ref="C374:E375"/>
    <mergeCell ref="F374:G374"/>
    <mergeCell ref="H374:I374"/>
    <mergeCell ref="F375:G375"/>
    <mergeCell ref="H375:I375"/>
    <mergeCell ref="C370:D370"/>
    <mergeCell ref="K370:L370"/>
    <mergeCell ref="C371:D371"/>
    <mergeCell ref="K371:L371"/>
    <mergeCell ref="C372:D372"/>
    <mergeCell ref="K372:L372"/>
    <mergeCell ref="C367:D367"/>
    <mergeCell ref="K367:L367"/>
    <mergeCell ref="C368:D368"/>
    <mergeCell ref="K368:L368"/>
    <mergeCell ref="C369:D369"/>
    <mergeCell ref="K369:L369"/>
    <mergeCell ref="C364:D364"/>
    <mergeCell ref="K364:L364"/>
    <mergeCell ref="C365:D365"/>
    <mergeCell ref="K365:L365"/>
    <mergeCell ref="C366:D366"/>
    <mergeCell ref="K366:L366"/>
    <mergeCell ref="C361:F361"/>
    <mergeCell ref="H361:M361"/>
    <mergeCell ref="C362:F362"/>
    <mergeCell ref="H362:M362"/>
    <mergeCell ref="C363:F363"/>
    <mergeCell ref="H363:M363"/>
    <mergeCell ref="C358:F358"/>
    <mergeCell ref="H358:M358"/>
    <mergeCell ref="C359:F359"/>
    <mergeCell ref="H359:M359"/>
    <mergeCell ref="C360:F360"/>
    <mergeCell ref="H360:M360"/>
    <mergeCell ref="C355:I356"/>
    <mergeCell ref="J355:K355"/>
    <mergeCell ref="L355:M355"/>
    <mergeCell ref="J356:K357"/>
    <mergeCell ref="L356:M357"/>
    <mergeCell ref="C357:H357"/>
    <mergeCell ref="D350:E350"/>
    <mergeCell ref="F350:H350"/>
    <mergeCell ref="I350:M350"/>
    <mergeCell ref="A351:M351"/>
    <mergeCell ref="B352:M352"/>
    <mergeCell ref="N352:N390"/>
    <mergeCell ref="B353:B354"/>
    <mergeCell ref="C353:C354"/>
    <mergeCell ref="D353:M353"/>
    <mergeCell ref="D354:M354"/>
    <mergeCell ref="D346:E346"/>
    <mergeCell ref="F346:H346"/>
    <mergeCell ref="I346:M349"/>
    <mergeCell ref="D347:E347"/>
    <mergeCell ref="F347:H347"/>
    <mergeCell ref="D348:E348"/>
    <mergeCell ref="F348:H348"/>
    <mergeCell ref="D349:E349"/>
    <mergeCell ref="F349:H349"/>
    <mergeCell ref="C344:H344"/>
    <mergeCell ref="I344:J344"/>
    <mergeCell ref="K344:M344"/>
    <mergeCell ref="D345:E345"/>
    <mergeCell ref="F345:H345"/>
    <mergeCell ref="I345:J345"/>
    <mergeCell ref="K345:M345"/>
    <mergeCell ref="C341:E341"/>
    <mergeCell ref="F341:G341"/>
    <mergeCell ref="I341:M342"/>
    <mergeCell ref="C342:E342"/>
    <mergeCell ref="F342:G342"/>
    <mergeCell ref="C343:E343"/>
    <mergeCell ref="F343:G343"/>
    <mergeCell ref="I343:J343"/>
    <mergeCell ref="K343:M343"/>
    <mergeCell ref="C339:E339"/>
    <mergeCell ref="F339:G339"/>
    <mergeCell ref="I339:J339"/>
    <mergeCell ref="K339:M339"/>
    <mergeCell ref="C340:E340"/>
    <mergeCell ref="F340:G340"/>
    <mergeCell ref="I340:J340"/>
    <mergeCell ref="K340:M340"/>
    <mergeCell ref="C337:H337"/>
    <mergeCell ref="I337:J337"/>
    <mergeCell ref="L337:M337"/>
    <mergeCell ref="C338:H338"/>
    <mergeCell ref="I338:J338"/>
    <mergeCell ref="L338:M338"/>
    <mergeCell ref="C334:M334"/>
    <mergeCell ref="C335:E336"/>
    <mergeCell ref="F335:G335"/>
    <mergeCell ref="H335:I335"/>
    <mergeCell ref="F336:G336"/>
    <mergeCell ref="H336:I336"/>
    <mergeCell ref="C331:D331"/>
    <mergeCell ref="K331:L331"/>
    <mergeCell ref="C332:D332"/>
    <mergeCell ref="K332:L332"/>
    <mergeCell ref="C333:D333"/>
    <mergeCell ref="K333:L333"/>
    <mergeCell ref="C328:D328"/>
    <mergeCell ref="K328:L328"/>
    <mergeCell ref="C329:D329"/>
    <mergeCell ref="K329:L329"/>
    <mergeCell ref="C330:D330"/>
    <mergeCell ref="K330:L330"/>
    <mergeCell ref="C325:D325"/>
    <mergeCell ref="K325:L325"/>
    <mergeCell ref="C326:D326"/>
    <mergeCell ref="K326:L326"/>
    <mergeCell ref="C327:D327"/>
    <mergeCell ref="K327:L327"/>
    <mergeCell ref="C322:F322"/>
    <mergeCell ref="H322:M322"/>
    <mergeCell ref="C323:F323"/>
    <mergeCell ref="H323:M323"/>
    <mergeCell ref="C324:F324"/>
    <mergeCell ref="H324:M324"/>
    <mergeCell ref="C319:F319"/>
    <mergeCell ref="H319:M319"/>
    <mergeCell ref="C320:F320"/>
    <mergeCell ref="H320:M320"/>
    <mergeCell ref="C321:F321"/>
    <mergeCell ref="H321:M321"/>
    <mergeCell ref="C316:I317"/>
    <mergeCell ref="J316:K316"/>
    <mergeCell ref="L316:M316"/>
    <mergeCell ref="J317:K318"/>
    <mergeCell ref="L317:M318"/>
    <mergeCell ref="C318:H318"/>
    <mergeCell ref="D311:E311"/>
    <mergeCell ref="F311:H311"/>
    <mergeCell ref="I311:M311"/>
    <mergeCell ref="A312:M312"/>
    <mergeCell ref="B313:M313"/>
    <mergeCell ref="N313:N351"/>
    <mergeCell ref="B314:B315"/>
    <mergeCell ref="C314:C315"/>
    <mergeCell ref="D314:M314"/>
    <mergeCell ref="D315:M315"/>
    <mergeCell ref="D307:E307"/>
    <mergeCell ref="F307:H307"/>
    <mergeCell ref="I307:M310"/>
    <mergeCell ref="D308:E308"/>
    <mergeCell ref="F308:H308"/>
    <mergeCell ref="D309:E309"/>
    <mergeCell ref="F309:H309"/>
    <mergeCell ref="D310:E310"/>
    <mergeCell ref="F310:H310"/>
    <mergeCell ref="C305:H305"/>
    <mergeCell ref="I305:J305"/>
    <mergeCell ref="K305:M305"/>
    <mergeCell ref="D306:E306"/>
    <mergeCell ref="F306:H306"/>
    <mergeCell ref="I306:J306"/>
    <mergeCell ref="K306:M306"/>
    <mergeCell ref="C302:E302"/>
    <mergeCell ref="F302:G302"/>
    <mergeCell ref="I302:M303"/>
    <mergeCell ref="C303:E303"/>
    <mergeCell ref="F303:G303"/>
    <mergeCell ref="C304:E304"/>
    <mergeCell ref="F304:G304"/>
    <mergeCell ref="I304:J304"/>
    <mergeCell ref="K304:M304"/>
    <mergeCell ref="C300:E300"/>
    <mergeCell ref="F300:G300"/>
    <mergeCell ref="I300:J300"/>
    <mergeCell ref="K300:M300"/>
    <mergeCell ref="C301:E301"/>
    <mergeCell ref="F301:G301"/>
    <mergeCell ref="I301:J301"/>
    <mergeCell ref="K301:M301"/>
    <mergeCell ref="C298:H298"/>
    <mergeCell ref="I298:J298"/>
    <mergeCell ref="L298:M298"/>
    <mergeCell ref="C299:H299"/>
    <mergeCell ref="I299:J299"/>
    <mergeCell ref="L299:M299"/>
    <mergeCell ref="C295:M295"/>
    <mergeCell ref="C296:E297"/>
    <mergeCell ref="F296:G296"/>
    <mergeCell ref="H296:I296"/>
    <mergeCell ref="F297:G297"/>
    <mergeCell ref="H297:I297"/>
    <mergeCell ref="C292:D292"/>
    <mergeCell ref="K292:L292"/>
    <mergeCell ref="C293:D293"/>
    <mergeCell ref="K293:L293"/>
    <mergeCell ref="C294:D294"/>
    <mergeCell ref="K294:L294"/>
    <mergeCell ref="C289:D289"/>
    <mergeCell ref="K289:L289"/>
    <mergeCell ref="C290:D290"/>
    <mergeCell ref="K290:L290"/>
    <mergeCell ref="C291:D291"/>
    <mergeCell ref="K291:L291"/>
    <mergeCell ref="C286:D286"/>
    <mergeCell ref="K286:L286"/>
    <mergeCell ref="C287:D287"/>
    <mergeCell ref="K287:L287"/>
    <mergeCell ref="C288:D288"/>
    <mergeCell ref="K288:L288"/>
    <mergeCell ref="C283:F283"/>
    <mergeCell ref="H283:M283"/>
    <mergeCell ref="C284:F284"/>
    <mergeCell ref="H284:M284"/>
    <mergeCell ref="C285:F285"/>
    <mergeCell ref="H285:M285"/>
    <mergeCell ref="C280:F280"/>
    <mergeCell ref="H280:M280"/>
    <mergeCell ref="C281:F281"/>
    <mergeCell ref="H281:M281"/>
    <mergeCell ref="C282:F282"/>
    <mergeCell ref="H282:M282"/>
    <mergeCell ref="C277:I278"/>
    <mergeCell ref="J277:K277"/>
    <mergeCell ref="L277:M277"/>
    <mergeCell ref="J278:K279"/>
    <mergeCell ref="L278:M279"/>
    <mergeCell ref="C279:H279"/>
    <mergeCell ref="D272:E272"/>
    <mergeCell ref="F272:H272"/>
    <mergeCell ref="I272:M272"/>
    <mergeCell ref="A273:M273"/>
    <mergeCell ref="B274:M274"/>
    <mergeCell ref="N274:N312"/>
    <mergeCell ref="B275:B276"/>
    <mergeCell ref="C275:C276"/>
    <mergeCell ref="D275:M275"/>
    <mergeCell ref="D276:M276"/>
    <mergeCell ref="D268:E268"/>
    <mergeCell ref="F268:H268"/>
    <mergeCell ref="I268:M271"/>
    <mergeCell ref="D269:E269"/>
    <mergeCell ref="F269:H269"/>
    <mergeCell ref="D270:E270"/>
    <mergeCell ref="F270:H270"/>
    <mergeCell ref="D271:E271"/>
    <mergeCell ref="F271:H271"/>
    <mergeCell ref="C266:H266"/>
    <mergeCell ref="I266:J266"/>
    <mergeCell ref="K266:M266"/>
    <mergeCell ref="D267:E267"/>
    <mergeCell ref="F267:H267"/>
    <mergeCell ref="I267:J267"/>
    <mergeCell ref="K267:M267"/>
    <mergeCell ref="C263:E263"/>
    <mergeCell ref="F263:G263"/>
    <mergeCell ref="I263:M264"/>
    <mergeCell ref="C264:E264"/>
    <mergeCell ref="F264:G264"/>
    <mergeCell ref="C265:E265"/>
    <mergeCell ref="F265:G265"/>
    <mergeCell ref="I265:J265"/>
    <mergeCell ref="K265:M265"/>
    <mergeCell ref="C261:E261"/>
    <mergeCell ref="F261:G261"/>
    <mergeCell ref="I261:J261"/>
    <mergeCell ref="K261:M261"/>
    <mergeCell ref="C262:E262"/>
    <mergeCell ref="F262:G262"/>
    <mergeCell ref="I262:J262"/>
    <mergeCell ref="K262:M262"/>
    <mergeCell ref="C259:H259"/>
    <mergeCell ref="I259:J259"/>
    <mergeCell ref="L259:M259"/>
    <mergeCell ref="C260:H260"/>
    <mergeCell ref="I260:J260"/>
    <mergeCell ref="L260:M260"/>
    <mergeCell ref="C256:M256"/>
    <mergeCell ref="C257:E258"/>
    <mergeCell ref="F257:G257"/>
    <mergeCell ref="H257:I257"/>
    <mergeCell ref="F258:G258"/>
    <mergeCell ref="H258:I258"/>
    <mergeCell ref="C253:D253"/>
    <mergeCell ref="K253:L253"/>
    <mergeCell ref="C254:D254"/>
    <mergeCell ref="K254:L254"/>
    <mergeCell ref="C255:D255"/>
    <mergeCell ref="K255:L255"/>
    <mergeCell ref="C250:D250"/>
    <mergeCell ref="K250:L250"/>
    <mergeCell ref="C251:D251"/>
    <mergeCell ref="K251:L251"/>
    <mergeCell ref="C252:D252"/>
    <mergeCell ref="K252:L252"/>
    <mergeCell ref="C247:D247"/>
    <mergeCell ref="K247:L247"/>
    <mergeCell ref="C248:D248"/>
    <mergeCell ref="K248:L248"/>
    <mergeCell ref="C249:D249"/>
    <mergeCell ref="K249:L249"/>
    <mergeCell ref="C244:F244"/>
    <mergeCell ref="H244:M244"/>
    <mergeCell ref="C245:F245"/>
    <mergeCell ref="H245:M245"/>
    <mergeCell ref="C246:F246"/>
    <mergeCell ref="H246:M246"/>
    <mergeCell ref="C241:F241"/>
    <mergeCell ref="H241:M241"/>
    <mergeCell ref="C242:F242"/>
    <mergeCell ref="H242:M242"/>
    <mergeCell ref="C243:F243"/>
    <mergeCell ref="H243:M243"/>
    <mergeCell ref="C238:I239"/>
    <mergeCell ref="J238:K238"/>
    <mergeCell ref="L238:M238"/>
    <mergeCell ref="J239:K240"/>
    <mergeCell ref="L239:M240"/>
    <mergeCell ref="C240:H240"/>
    <mergeCell ref="D233:E233"/>
    <mergeCell ref="F233:H233"/>
    <mergeCell ref="I233:M233"/>
    <mergeCell ref="A234:M234"/>
    <mergeCell ref="B235:M235"/>
    <mergeCell ref="N235:N273"/>
    <mergeCell ref="B236:B237"/>
    <mergeCell ref="C236:C237"/>
    <mergeCell ref="D236:M236"/>
    <mergeCell ref="D237:M237"/>
    <mergeCell ref="D229:E229"/>
    <mergeCell ref="F229:H229"/>
    <mergeCell ref="I229:M232"/>
    <mergeCell ref="D230:E230"/>
    <mergeCell ref="F230:H230"/>
    <mergeCell ref="D231:E231"/>
    <mergeCell ref="F231:H231"/>
    <mergeCell ref="D232:E232"/>
    <mergeCell ref="F232:H232"/>
    <mergeCell ref="C227:H227"/>
    <mergeCell ref="I227:J227"/>
    <mergeCell ref="K227:M227"/>
    <mergeCell ref="D228:E228"/>
    <mergeCell ref="F228:H228"/>
    <mergeCell ref="I228:J228"/>
    <mergeCell ref="K228:M228"/>
    <mergeCell ref="C224:E224"/>
    <mergeCell ref="F224:G224"/>
    <mergeCell ref="I224:M225"/>
    <mergeCell ref="C225:E225"/>
    <mergeCell ref="F225:G225"/>
    <mergeCell ref="C226:E226"/>
    <mergeCell ref="F226:G226"/>
    <mergeCell ref="I226:J226"/>
    <mergeCell ref="K226:M226"/>
    <mergeCell ref="C222:E222"/>
    <mergeCell ref="F222:G222"/>
    <mergeCell ref="I222:J222"/>
    <mergeCell ref="K222:M222"/>
    <mergeCell ref="C223:E223"/>
    <mergeCell ref="F223:G223"/>
    <mergeCell ref="I223:J223"/>
    <mergeCell ref="K223:M223"/>
    <mergeCell ref="C220:H220"/>
    <mergeCell ref="I220:J220"/>
    <mergeCell ref="L220:M220"/>
    <mergeCell ref="C221:H221"/>
    <mergeCell ref="I221:J221"/>
    <mergeCell ref="L221:M221"/>
    <mergeCell ref="C217:M217"/>
    <mergeCell ref="C218:E219"/>
    <mergeCell ref="F218:G218"/>
    <mergeCell ref="H218:I218"/>
    <mergeCell ref="F219:G219"/>
    <mergeCell ref="H219:I219"/>
    <mergeCell ref="C214:D214"/>
    <mergeCell ref="K214:L214"/>
    <mergeCell ref="C215:D215"/>
    <mergeCell ref="K215:L215"/>
    <mergeCell ref="C216:D216"/>
    <mergeCell ref="K216:L216"/>
    <mergeCell ref="C211:D211"/>
    <mergeCell ref="K211:L211"/>
    <mergeCell ref="C212:D212"/>
    <mergeCell ref="K212:L212"/>
    <mergeCell ref="C213:D213"/>
    <mergeCell ref="K213:L213"/>
    <mergeCell ref="C208:D208"/>
    <mergeCell ref="K208:L208"/>
    <mergeCell ref="C209:D209"/>
    <mergeCell ref="K209:L209"/>
    <mergeCell ref="C210:D210"/>
    <mergeCell ref="K210:L210"/>
    <mergeCell ref="C205:F205"/>
    <mergeCell ref="H205:M205"/>
    <mergeCell ref="C206:F206"/>
    <mergeCell ref="H206:M206"/>
    <mergeCell ref="C207:F207"/>
    <mergeCell ref="H207:M207"/>
    <mergeCell ref="C202:F202"/>
    <mergeCell ref="H202:M202"/>
    <mergeCell ref="C203:F203"/>
    <mergeCell ref="H203:M203"/>
    <mergeCell ref="C204:F204"/>
    <mergeCell ref="H204:M204"/>
    <mergeCell ref="C199:I200"/>
    <mergeCell ref="J199:K199"/>
    <mergeCell ref="L199:M199"/>
    <mergeCell ref="J200:K201"/>
    <mergeCell ref="L200:M201"/>
    <mergeCell ref="C201:H201"/>
    <mergeCell ref="D194:E194"/>
    <mergeCell ref="F194:H194"/>
    <mergeCell ref="I194:M194"/>
    <mergeCell ref="A195:M195"/>
    <mergeCell ref="B196:M196"/>
    <mergeCell ref="N196:N234"/>
    <mergeCell ref="B197:B198"/>
    <mergeCell ref="C197:C198"/>
    <mergeCell ref="D197:M197"/>
    <mergeCell ref="D198:M198"/>
    <mergeCell ref="D190:E190"/>
    <mergeCell ref="F190:H190"/>
    <mergeCell ref="I190:M193"/>
    <mergeCell ref="D191:E191"/>
    <mergeCell ref="F191:H191"/>
    <mergeCell ref="D192:E192"/>
    <mergeCell ref="F192:H192"/>
    <mergeCell ref="D193:E193"/>
    <mergeCell ref="F193:H193"/>
    <mergeCell ref="C188:H188"/>
    <mergeCell ref="I188:J188"/>
    <mergeCell ref="K188:M188"/>
    <mergeCell ref="D189:E189"/>
    <mergeCell ref="F189:H189"/>
    <mergeCell ref="I189:J189"/>
    <mergeCell ref="K189:M189"/>
    <mergeCell ref="C185:E185"/>
    <mergeCell ref="F185:G185"/>
    <mergeCell ref="I185:M186"/>
    <mergeCell ref="C186:E186"/>
    <mergeCell ref="F186:G186"/>
    <mergeCell ref="C187:E187"/>
    <mergeCell ref="F187:G187"/>
    <mergeCell ref="I187:J187"/>
    <mergeCell ref="K187:M187"/>
    <mergeCell ref="C183:E183"/>
    <mergeCell ref="F183:G183"/>
    <mergeCell ref="I183:J183"/>
    <mergeCell ref="K183:M183"/>
    <mergeCell ref="C184:E184"/>
    <mergeCell ref="F184:G184"/>
    <mergeCell ref="I184:J184"/>
    <mergeCell ref="K184:M184"/>
    <mergeCell ref="C181:H181"/>
    <mergeCell ref="I181:J181"/>
    <mergeCell ref="L181:M181"/>
    <mergeCell ref="C182:H182"/>
    <mergeCell ref="I182:J182"/>
    <mergeCell ref="L182:M182"/>
    <mergeCell ref="C178:M178"/>
    <mergeCell ref="C179:E180"/>
    <mergeCell ref="F179:G179"/>
    <mergeCell ref="H179:I179"/>
    <mergeCell ref="F180:G180"/>
    <mergeCell ref="H180:I180"/>
    <mergeCell ref="C175:D175"/>
    <mergeCell ref="K175:L175"/>
    <mergeCell ref="C176:D176"/>
    <mergeCell ref="K176:L176"/>
    <mergeCell ref="C177:D177"/>
    <mergeCell ref="K177:L177"/>
    <mergeCell ref="C172:D172"/>
    <mergeCell ref="K172:L172"/>
    <mergeCell ref="C173:D173"/>
    <mergeCell ref="K173:L173"/>
    <mergeCell ref="C174:D174"/>
    <mergeCell ref="K174:L174"/>
    <mergeCell ref="C169:D169"/>
    <mergeCell ref="K169:L169"/>
    <mergeCell ref="C170:D170"/>
    <mergeCell ref="K170:L170"/>
    <mergeCell ref="C171:D171"/>
    <mergeCell ref="K171:L171"/>
    <mergeCell ref="C166:F166"/>
    <mergeCell ref="H166:M166"/>
    <mergeCell ref="C167:F167"/>
    <mergeCell ref="H167:M167"/>
    <mergeCell ref="C168:F168"/>
    <mergeCell ref="H168:M168"/>
    <mergeCell ref="C163:F163"/>
    <mergeCell ref="H163:M163"/>
    <mergeCell ref="C164:F164"/>
    <mergeCell ref="H164:M164"/>
    <mergeCell ref="C165:F165"/>
    <mergeCell ref="H165:M165"/>
    <mergeCell ref="C160:I161"/>
    <mergeCell ref="J160:K160"/>
    <mergeCell ref="L160:M160"/>
    <mergeCell ref="J161:K162"/>
    <mergeCell ref="L161:M162"/>
    <mergeCell ref="C162:H162"/>
    <mergeCell ref="D155:E155"/>
    <mergeCell ref="F155:H155"/>
    <mergeCell ref="I155:M155"/>
    <mergeCell ref="A156:M156"/>
    <mergeCell ref="B157:M157"/>
    <mergeCell ref="N157:N195"/>
    <mergeCell ref="B158:B159"/>
    <mergeCell ref="C158:C159"/>
    <mergeCell ref="D158:M158"/>
    <mergeCell ref="D159:M159"/>
    <mergeCell ref="D151:E151"/>
    <mergeCell ref="F151:H151"/>
    <mergeCell ref="I151:M154"/>
    <mergeCell ref="D152:E152"/>
    <mergeCell ref="F152:H152"/>
    <mergeCell ref="D153:E153"/>
    <mergeCell ref="F153:H153"/>
    <mergeCell ref="D154:E154"/>
    <mergeCell ref="F154:H154"/>
    <mergeCell ref="C149:H149"/>
    <mergeCell ref="I149:J149"/>
    <mergeCell ref="K149:M149"/>
    <mergeCell ref="D150:E150"/>
    <mergeCell ref="F150:H150"/>
    <mergeCell ref="I150:J150"/>
    <mergeCell ref="K150:M150"/>
    <mergeCell ref="C146:E146"/>
    <mergeCell ref="F146:G146"/>
    <mergeCell ref="I146:M147"/>
    <mergeCell ref="C147:E147"/>
    <mergeCell ref="F147:G147"/>
    <mergeCell ref="C148:E148"/>
    <mergeCell ref="F148:G148"/>
    <mergeCell ref="I148:J148"/>
    <mergeCell ref="K148:M148"/>
    <mergeCell ref="C144:E144"/>
    <mergeCell ref="F144:G144"/>
    <mergeCell ref="I144:J144"/>
    <mergeCell ref="K144:M144"/>
    <mergeCell ref="C145:E145"/>
    <mergeCell ref="F145:G145"/>
    <mergeCell ref="I145:J145"/>
    <mergeCell ref="K145:M145"/>
    <mergeCell ref="C142:H142"/>
    <mergeCell ref="I142:J142"/>
    <mergeCell ref="L142:M142"/>
    <mergeCell ref="C143:H143"/>
    <mergeCell ref="I143:J143"/>
    <mergeCell ref="L143:M143"/>
    <mergeCell ref="C139:M139"/>
    <mergeCell ref="C140:E141"/>
    <mergeCell ref="F140:G140"/>
    <mergeCell ref="H140:I140"/>
    <mergeCell ref="F141:G141"/>
    <mergeCell ref="H141:I141"/>
    <mergeCell ref="C136:D136"/>
    <mergeCell ref="K136:L136"/>
    <mergeCell ref="C137:D137"/>
    <mergeCell ref="K137:L137"/>
    <mergeCell ref="C138:D138"/>
    <mergeCell ref="K138:L138"/>
    <mergeCell ref="C133:D133"/>
    <mergeCell ref="K133:L133"/>
    <mergeCell ref="C134:D134"/>
    <mergeCell ref="K134:L134"/>
    <mergeCell ref="C135:D135"/>
    <mergeCell ref="K135:L135"/>
    <mergeCell ref="C130:D130"/>
    <mergeCell ref="K130:L130"/>
    <mergeCell ref="C131:D131"/>
    <mergeCell ref="K131:L131"/>
    <mergeCell ref="C132:D132"/>
    <mergeCell ref="K132:L132"/>
    <mergeCell ref="C127:F127"/>
    <mergeCell ref="H127:M127"/>
    <mergeCell ref="C128:F128"/>
    <mergeCell ref="H128:M128"/>
    <mergeCell ref="C129:F129"/>
    <mergeCell ref="H129:M129"/>
    <mergeCell ref="C124:F124"/>
    <mergeCell ref="H124:M124"/>
    <mergeCell ref="C125:F125"/>
    <mergeCell ref="H125:M125"/>
    <mergeCell ref="C126:F126"/>
    <mergeCell ref="H126:M126"/>
    <mergeCell ref="C121:I122"/>
    <mergeCell ref="J121:K121"/>
    <mergeCell ref="L121:M121"/>
    <mergeCell ref="J122:K123"/>
    <mergeCell ref="L122:M123"/>
    <mergeCell ref="C123:H123"/>
    <mergeCell ref="D116:E116"/>
    <mergeCell ref="F116:H116"/>
    <mergeCell ref="I116:M116"/>
    <mergeCell ref="A117:M117"/>
    <mergeCell ref="B118:M118"/>
    <mergeCell ref="N118:N156"/>
    <mergeCell ref="B119:B120"/>
    <mergeCell ref="C119:C120"/>
    <mergeCell ref="D119:M119"/>
    <mergeCell ref="D120:M120"/>
    <mergeCell ref="D112:E112"/>
    <mergeCell ref="F112:H112"/>
    <mergeCell ref="I112:M115"/>
    <mergeCell ref="D113:E113"/>
    <mergeCell ref="F113:H113"/>
    <mergeCell ref="D114:E114"/>
    <mergeCell ref="F114:H114"/>
    <mergeCell ref="D115:E115"/>
    <mergeCell ref="F115:H115"/>
    <mergeCell ref="C110:H110"/>
    <mergeCell ref="I110:J110"/>
    <mergeCell ref="K110:M110"/>
    <mergeCell ref="D111:E111"/>
    <mergeCell ref="F111:H111"/>
    <mergeCell ref="I111:J111"/>
    <mergeCell ref="K111:M111"/>
    <mergeCell ref="C107:E107"/>
    <mergeCell ref="F107:G107"/>
    <mergeCell ref="I107:M108"/>
    <mergeCell ref="C108:E108"/>
    <mergeCell ref="F108:G108"/>
    <mergeCell ref="C109:E109"/>
    <mergeCell ref="F109:G109"/>
    <mergeCell ref="I109:J109"/>
    <mergeCell ref="K109:M109"/>
    <mergeCell ref="C105:E105"/>
    <mergeCell ref="F105:G105"/>
    <mergeCell ref="I105:J105"/>
    <mergeCell ref="K105:M105"/>
    <mergeCell ref="C106:E106"/>
    <mergeCell ref="F106:G106"/>
    <mergeCell ref="I106:J106"/>
    <mergeCell ref="K106:M106"/>
    <mergeCell ref="C103:H103"/>
    <mergeCell ref="I103:J103"/>
    <mergeCell ref="L103:M103"/>
    <mergeCell ref="C104:H104"/>
    <mergeCell ref="I104:J104"/>
    <mergeCell ref="L104:M104"/>
    <mergeCell ref="C100:M100"/>
    <mergeCell ref="C101:E102"/>
    <mergeCell ref="F101:G101"/>
    <mergeCell ref="H101:I101"/>
    <mergeCell ref="F102:G102"/>
    <mergeCell ref="H102:I102"/>
    <mergeCell ref="C97:D97"/>
    <mergeCell ref="K97:L97"/>
    <mergeCell ref="C98:D98"/>
    <mergeCell ref="K98:L98"/>
    <mergeCell ref="C99:D99"/>
    <mergeCell ref="K99:L99"/>
    <mergeCell ref="C94:D94"/>
    <mergeCell ref="K94:L94"/>
    <mergeCell ref="C95:D95"/>
    <mergeCell ref="K95:L95"/>
    <mergeCell ref="C96:D96"/>
    <mergeCell ref="K96:L96"/>
    <mergeCell ref="C91:D91"/>
    <mergeCell ref="K91:L91"/>
    <mergeCell ref="C92:D92"/>
    <mergeCell ref="K92:L92"/>
    <mergeCell ref="C93:D93"/>
    <mergeCell ref="K93:L93"/>
    <mergeCell ref="C88:F88"/>
    <mergeCell ref="H88:M88"/>
    <mergeCell ref="C89:F89"/>
    <mergeCell ref="H89:M89"/>
    <mergeCell ref="C90:F90"/>
    <mergeCell ref="H90:M90"/>
    <mergeCell ref="C85:F85"/>
    <mergeCell ref="H85:M85"/>
    <mergeCell ref="C86:F86"/>
    <mergeCell ref="H86:M86"/>
    <mergeCell ref="C87:F87"/>
    <mergeCell ref="H87:M87"/>
    <mergeCell ref="C82:I83"/>
    <mergeCell ref="J82:K82"/>
    <mergeCell ref="L82:M82"/>
    <mergeCell ref="J83:K84"/>
    <mergeCell ref="L83:M84"/>
    <mergeCell ref="C84:H84"/>
    <mergeCell ref="D77:E77"/>
    <mergeCell ref="F77:H77"/>
    <mergeCell ref="I77:M77"/>
    <mergeCell ref="A78:M78"/>
    <mergeCell ref="B79:M79"/>
    <mergeCell ref="N79:N117"/>
    <mergeCell ref="B80:B81"/>
    <mergeCell ref="C80:C81"/>
    <mergeCell ref="D80:M80"/>
    <mergeCell ref="D81:M81"/>
    <mergeCell ref="D73:E73"/>
    <mergeCell ref="F73:H73"/>
    <mergeCell ref="I73:M76"/>
    <mergeCell ref="D74:E74"/>
    <mergeCell ref="F74:H74"/>
    <mergeCell ref="D75:E75"/>
    <mergeCell ref="F75:H75"/>
    <mergeCell ref="D76:E76"/>
    <mergeCell ref="F76:H76"/>
    <mergeCell ref="C71:H71"/>
    <mergeCell ref="I71:J71"/>
    <mergeCell ref="K71:M71"/>
    <mergeCell ref="D72:E72"/>
    <mergeCell ref="F72:H72"/>
    <mergeCell ref="I72:J72"/>
    <mergeCell ref="K72:M72"/>
    <mergeCell ref="C68:E68"/>
    <mergeCell ref="F68:G68"/>
    <mergeCell ref="I68:M69"/>
    <mergeCell ref="C69:E69"/>
    <mergeCell ref="F69:G69"/>
    <mergeCell ref="C70:E70"/>
    <mergeCell ref="F70:G70"/>
    <mergeCell ref="I70:J70"/>
    <mergeCell ref="K70:M70"/>
    <mergeCell ref="C66:E66"/>
    <mergeCell ref="F66:G66"/>
    <mergeCell ref="I66:J66"/>
    <mergeCell ref="K66:M66"/>
    <mergeCell ref="C67:E67"/>
    <mergeCell ref="F67:G67"/>
    <mergeCell ref="I67:J67"/>
    <mergeCell ref="K67:M67"/>
    <mergeCell ref="C64:H64"/>
    <mergeCell ref="I64:J64"/>
    <mergeCell ref="L64:M64"/>
    <mergeCell ref="C65:H65"/>
    <mergeCell ref="I65:J65"/>
    <mergeCell ref="L65:M65"/>
    <mergeCell ref="C60:D60"/>
    <mergeCell ref="K60:L60"/>
    <mergeCell ref="C61:M61"/>
    <mergeCell ref="C62:E63"/>
    <mergeCell ref="F62:G62"/>
    <mergeCell ref="H62:I62"/>
    <mergeCell ref="F63:G63"/>
    <mergeCell ref="H63:I63"/>
    <mergeCell ref="C57:D57"/>
    <mergeCell ref="K57:L57"/>
    <mergeCell ref="C58:D58"/>
    <mergeCell ref="K58:L58"/>
    <mergeCell ref="C59:D59"/>
    <mergeCell ref="K59:L59"/>
    <mergeCell ref="C54:D54"/>
    <mergeCell ref="K54:L54"/>
    <mergeCell ref="C55:D55"/>
    <mergeCell ref="K55:L55"/>
    <mergeCell ref="C56:D56"/>
    <mergeCell ref="K56:L56"/>
    <mergeCell ref="C51:F51"/>
    <mergeCell ref="H51:M51"/>
    <mergeCell ref="C52:D52"/>
    <mergeCell ref="K52:L52"/>
    <mergeCell ref="C53:D53"/>
    <mergeCell ref="K53:L53"/>
    <mergeCell ref="C48:F48"/>
    <mergeCell ref="H48:M48"/>
    <mergeCell ref="C49:F49"/>
    <mergeCell ref="H49:M49"/>
    <mergeCell ref="C50:F50"/>
    <mergeCell ref="H50:M50"/>
    <mergeCell ref="J44:K45"/>
    <mergeCell ref="L44:M45"/>
    <mergeCell ref="C45:H45"/>
    <mergeCell ref="C46:F46"/>
    <mergeCell ref="H46:M46"/>
    <mergeCell ref="C47:F47"/>
    <mergeCell ref="H47:M47"/>
    <mergeCell ref="I33:J33"/>
    <mergeCell ref="B40:M40"/>
    <mergeCell ref="N40:N78"/>
    <mergeCell ref="B41:B42"/>
    <mergeCell ref="C41:C42"/>
    <mergeCell ref="D41:M41"/>
    <mergeCell ref="D42:M42"/>
    <mergeCell ref="C43:I44"/>
    <mergeCell ref="J43:K43"/>
    <mergeCell ref="L43:M43"/>
    <mergeCell ref="F37:H37"/>
    <mergeCell ref="D38:E38"/>
    <mergeCell ref="F38:H38"/>
    <mergeCell ref="I38:M38"/>
    <mergeCell ref="A39:M39"/>
    <mergeCell ref="I31:J31"/>
    <mergeCell ref="K31:M31"/>
    <mergeCell ref="K32:M32"/>
    <mergeCell ref="K33:M33"/>
    <mergeCell ref="I32:J32"/>
    <mergeCell ref="D33:E33"/>
    <mergeCell ref="F33:H33"/>
    <mergeCell ref="D34:E34"/>
    <mergeCell ref="F34:H34"/>
    <mergeCell ref="I34:M37"/>
    <mergeCell ref="D35:E35"/>
    <mergeCell ref="F35:H35"/>
    <mergeCell ref="D36:E36"/>
    <mergeCell ref="F36:H36"/>
    <mergeCell ref="D37:E37"/>
    <mergeCell ref="C29:E29"/>
    <mergeCell ref="F29:G29"/>
    <mergeCell ref="I29:M30"/>
    <mergeCell ref="C30:E30"/>
    <mergeCell ref="F30:G30"/>
    <mergeCell ref="C31:E31"/>
    <mergeCell ref="F31:G31"/>
    <mergeCell ref="C32:H32"/>
    <mergeCell ref="C27:E27"/>
    <mergeCell ref="F27:G27"/>
    <mergeCell ref="I27:J27"/>
    <mergeCell ref="K27:M27"/>
    <mergeCell ref="C28:E28"/>
    <mergeCell ref="F28:G28"/>
    <mergeCell ref="I28:J28"/>
    <mergeCell ref="K28:M28"/>
    <mergeCell ref="C25:H25"/>
    <mergeCell ref="I25:J25"/>
    <mergeCell ref="L25:M25"/>
    <mergeCell ref="C26:H26"/>
    <mergeCell ref="I26:J26"/>
    <mergeCell ref="L26:M26"/>
    <mergeCell ref="C21:D21"/>
    <mergeCell ref="K21:L21"/>
    <mergeCell ref="C22:M22"/>
    <mergeCell ref="C23:E24"/>
    <mergeCell ref="F23:G23"/>
    <mergeCell ref="H23:I23"/>
    <mergeCell ref="F24:G24"/>
    <mergeCell ref="H24:I24"/>
    <mergeCell ref="C18:D18"/>
    <mergeCell ref="K18:L18"/>
    <mergeCell ref="C19:D19"/>
    <mergeCell ref="K19:L19"/>
    <mergeCell ref="C20:D20"/>
    <mergeCell ref="K20:L20"/>
    <mergeCell ref="C15:D15"/>
    <mergeCell ref="K15:L15"/>
    <mergeCell ref="C16:D16"/>
    <mergeCell ref="K16:L16"/>
    <mergeCell ref="C17:D17"/>
    <mergeCell ref="K17:L17"/>
    <mergeCell ref="C12:F12"/>
    <mergeCell ref="H12:M12"/>
    <mergeCell ref="C13:D13"/>
    <mergeCell ref="K13:L13"/>
    <mergeCell ref="C14:D14"/>
    <mergeCell ref="K14:L14"/>
    <mergeCell ref="C9:F9"/>
    <mergeCell ref="H9:M9"/>
    <mergeCell ref="C10:F10"/>
    <mergeCell ref="H10:M10"/>
    <mergeCell ref="C11:F11"/>
    <mergeCell ref="H11:M11"/>
    <mergeCell ref="L5:M6"/>
    <mergeCell ref="C6:H6"/>
    <mergeCell ref="C7:F7"/>
    <mergeCell ref="H7:M7"/>
    <mergeCell ref="C8:F8"/>
    <mergeCell ref="H8:M8"/>
    <mergeCell ref="B1:M1"/>
    <mergeCell ref="N1:N39"/>
    <mergeCell ref="B2:B3"/>
    <mergeCell ref="C2:C3"/>
    <mergeCell ref="D2:M2"/>
    <mergeCell ref="D3:M3"/>
    <mergeCell ref="C4:I5"/>
    <mergeCell ref="J4:K4"/>
    <mergeCell ref="L4:M4"/>
    <mergeCell ref="J5:K6"/>
  </mergeCells>
  <conditionalFormatting sqref="D1:I3 B4:B38 C27:H38 K7:L12 D23:H24 I38:M38 I34 K31 I23:I29 J1:M4 C6:C26 J23:M28 I6:I18 H7:H18 J7:J18 D7:G12 B1:C2 C4 M7:M21 H19:J21 K18:K21 D40:I42 B43:B77 C66:H77 K46:L51 D62:H63 I77:M77 I73 K70 I62:I68 J40:M43 C45:C65 J62:M67 I45:I57 H46:H57 J46:J57 D46:G51 B40:C41 C43 M46:M60 H58:J60 K57:K60 D79:I81 B82:B116 C105:H116 K85:L90 D101:H102 I116:M116 I112 K109 I101:I107 J79:M82 C84:C104 J101:M106 I84:I96 H85:H96 J85:J96 D85:G90 B79:C80 C82 M85:M99 H97:J99 K96:K99 D118:I120 B121:B155 C144:H155 K124:L129 D140:H141 I155:M155 I151 K148 I140:I146 J118:M121 C123:C143 J140:M145 I123:I135 H124:H135 J124:J135 D124:G129 B118:C119 C121 M124:M138 H136:J138 K135:K138 D157:I159 B160:B194 C183:H194 K163:L168 D179:H180 I194:M194 I190 K187 I179:I185 J157:M160 C162:C182 J179:M184 I162:I174 H163:H174 J163:J174 D163:G168 B157:C158 C160 M163:M177 H175:J177 K174:K177 D196:I198 B199:B233 C222:H233 K202:L207 D218:H219 I233:M233 I229 K226 I218:I224 J196:M199 C201:C221 J218:M223 I201:I213 H202:H213 J202:J213 D202:G207 B196:C197 C199 M202:M216 H214:J216 K213:K216 D235:I237 B238:B272 C261:H272 K241:L246 D257:H258 I272:M272 I268 K265 I257:I263 J235:M238 C240:C260 J257:M262 I240:I252 H241:H252 J241:J252 D241:G246 B235:C236 C238 M241:M255 H253:J255 K252:K255 D274:I276 B277:B311 C300:H311 K280:L285 D296:H297 I311:M311 I307 K304 I296:I302 J274:M277 C279:C299 J296:M301 I279:I291 H280:H291 J280:J291 D280:G285 B274:C275 C277 M280:M294 H292:J294 K291:K294 D313:I315 B316:B350 C339:H350 K319:L324 D335:H336 I350:M350 I346 K343 I335:I341 J313:M316 C318:C338 J335:M340 I318:I330 H319:H330 J319:J330 D319:G324 B313:C314 C316 M319:M333 H331:J333 K330:K333 D352:I354 B355:B389 C378:H389 K358:L363 D374:H375 I389:M389 I385 K382 I374:I380 J352:M355 C357:C377 J374:M379 I357:I369 H358:H369 J358:J369 D358:G363 B352:C353 C355 M358:M372 H370:J372 K369:K372 D391:I393 B394:B428 C417:H428 K397:L402 D413:H414 I428:M428 I424 K421 I413:I419 J391:M394 C396:C416 J413:M418 I396:I408 H397:H408 J397:J408 D397:G402 B391:C392 C394 M397:M411 H409:J411 K408:K411 D430:I432 B433:B467 C456:H467 K436:L441 D452:H453 I467:M467 I463 K460 I452:I458 J430:M433 C435:C455 J452:M457 I435:I447 H436:H447 J436:J447 D436:G441 B430:C431 C433 M436:M450 H448:J450 K447:K450 D469:I471 B472:B506 C495:H506 K475:L480 D491:H492 I506:M506 I502 K499 I491:I497 J469:M472 C474:C494 J491:M496 I474:I486 H475:H486 J475:J486 D475:G480 B469:C470 C472 M475:M489 H487:J489 K486:K489 D508:I510 B511:B545 C534:H545 K514:L519 D530:H531 I545:M545 I541 K538 I530:I536 J508:M511 C513:C533 J530:M535 I513:I525 H514:H525 J514:J525 D514:G519 B508:C509 C511 M514:M528 H526:J528 K525:K528 D547:I549 B550:B584 C573:H584 K553:L558 D569:H570 I584:M584 I580 K577 I569:I575 J547:M550 C552:C572 J569:M574 I552:I564 H553:H564 J553:J564 D553:G558 B547:C548 C550 M553:M567 H565:J567 K564:K567 D586:I588 B589:B623 C612:H623 K592:L597 D608:H609 I623:M623 I619 K616 I608:I614 J586:M589 C591:C611 J608:M613 I591:I603 H592:H603 J592:J603 D592:G597 B586:C587 C589 M592:M606 H604:J606 K603:K606 D625:I627 B628:B662 C651:H662 K631:L636 D647:H648 I662:M662 I658 K655 I647:I653 J625:M628 C630:C650 J647:M652 I630:I642 H631:H642 J631:J642 D631:G636 B625:C626 C628 M631:M645 H643:J645 K642:K645 D664:I666 B667:B701 C690:H701 K670:L675 D686:H687 I701:M701 I697 K694 I686:I692 J664:M667 C669:C689 J686:M691 I669:I681 H670:H681 J670:J681 D670:G675 B664:C665 C667 M670:M684 H682:J684 K681:K684 D703:I705 B706:B740 C729:H740 K709:L714 D725:H726 I740:M740 I736 K733 I725:I731 J703:M706 C708:C728 J725:M730 I708:I720 H709:H720 J709:J720 D709:G714 B703:C704 C706 M709:M723 H721:J723 K720:K723 D742:I744 B745:B779 C768:H779 K748:L753 D764:H765 I779:M779 I775 K772 I764:I770 J742:M745 C747:C767 J764:M769 I747:I759 H748:H759 J748:J759 D748:G753 B742:C743 C745 M748:M762 H760:J762 K759:K762 D781:I783 B784:B818 C807:H818 K787:L792 D803:H804 I818:M818 I814 K811 I803:I809 J781:M784 C786:C806 J803:M808 I786:I798 H787:H798 J787:J798 D787:G792 B781:C782 C784 M787:M801 H799:J801 K798:K801 D820:I822 B823:B857 C846:H857 K826:L831 D842:H843 I857:M857 I853 K850 I842:I848 J820:M823 C825:C845 J842:M847 I825:I837 H826:H837 J826:J837 D826:G831 B820:C821 C823 M826:M840 H838:J840 K837:K840 D859:I861 B862:B896 C885:H896 K865:L870 D881:H882 I896:M896 I892 K889 I881:I887 J859:M862 C864:C884 J881:M886 I864:I876 H865:H876 J865:J876 D865:G870 B859:C860 C862 M865:M879 H877:J879 K876:K879 D898:I900 B901:B935 C924:H935 K904:L909 D920:H921 I935:M935 I931 K928 I920:I926 J898:M901 C903:C923 J920:M925 I903:I915 H904:H915 J904:J915 D904:G909 B898:C899 C901 M904:M918 H916:J918 K915:K918 D937:I939 B940:B974 C963:H974 K943:L948 D959:H960 I974:M974 I970 K967 I959:I965 J937:M940 C942:C962 J959:M964 I942:I954 H943:H954 J943:J954 D943:G948 B937:C938 C940 M943:M957 H955:J957 K954:K957 D976:I978 B979:B1013 C1002:H1013 K982:L987 D998:H999 I1013:M1013 I1009 K1006 I998:I1004 J976:M979 C981:C1001 J998:M1003 I981:I993 H982:H993 J982:J993 D982:G987 B976:C977 C979 M982:M996 H994:J996 K993:K996 D1015:I1017 B1018:B1052 C1041:H1052 K1021:L1026 D1037:H1038 I1052:M1052 I1048 K1045 I1037:I1043 J1015:M1018 C1020:C1040 J1037:M1042 I1020:I1032 H1021:H1032 J1021:J1032 D1021:G1026 B1015:C1016 C1018 M1021:M1035 H1033:J1035 K1032:K1035 D1054:I1056 B1057:B1091 C1080:H1091 K1060:L1065 D1076:H1077 I1091:M1091 I1087 K1084 I1076:I1082 J1054:M1057 C1059:C1079 J1076:M1081 I1059:I1071 H1060:H1071 J1060:J1071 D1060:G1065 B1054:C1055 C1057 M1060:M1074 H1072:J1074 K1071:K1074 D1093:I1095 B1096:B1130 C1119:H1130 K1099:L1104 D1115:H1116 I1130:M1130 I1126 K1123 I1115:I1121 J1093:M1096 C1098:C1118 J1115:M1120 I1098:I1110 H1099:H1110 J1099:J1110 D1099:G1104 B1093:C1094 C1096 M1099:M1113 H1111:J1113 K1110:K1113 D1132:I1134 B1135:B1169 C1158:H1169 K1138:L1143 D1154:H1155 I1169:M1169 I1165 K1162 I1154:I1160 J1132:M1135 C1137:C1157 J1154:M1159 I1137:I1149 H1138:H1149 J1138:J1149 D1138:G1143 B1132:C1133 C1135 M1138:M1152 H1150:J1152 K1149:K1152 D1171:I1173 B1174:B1208 C1197:H1208 K1177:L1182 D1193:H1194 I1208:M1208 I1204 K1201 I1193:I1199 J1171:M1174 C1176:C1196 J1193:M1198 I1176:I1188 H1177:H1188 J1177:J1188 D1177:G1182 B1171:C1172 C1174 M1177:M1191 H1189:J1191 K1188:K1191 D1210:I1212 B1213:B1247 C1236:H1247 K1216:L1221 D1232:H1233 I1247:M1247 I1243 K1240 I1232:I1238 J1210:M1213 C1215:C1235 J1232:M1237 I1215:I1227 H1216:H1227 J1216:J1227 D1216:G1221 B1210:C1211 C1213 M1216:M1230 H1228:J1230 K1227:K1230 D1249:I1251 B1252:B1286 C1275:H1286 K1255:L1260 D1271:H1272 I1286:M1286 I1282 K1279 I1271:I1277 J1249:M1252 C1254:C1274 J1271:M1276 I1254:I1266 H1255:H1266 J1255:J1266 D1255:G1260 B1249:C1250 C1252 M1255:M1269 H1267:J1269 K1266:K1269 D1288:I1290 B1291:B1325 C1314:H1325 K1294:L1299 D1310:H1311 I1325:M1325 I1321 K1318 I1310:I1316 J1288:M1291 C1293:C1313 J1310:M1315 I1293:I1305 H1294:H1305 J1294:J1305 D1294:G1299 B1288:C1289 C1291 M1294:M1308 H1306:J1308 K1305:K1308 D1327:I1329 B1330:B1364 C1353:H1364 K1333:L1338 D1349:H1350 I1364:M1364 I1360 K1357 I1349:I1355 J1327:M1330 C1332:C1352 J1349:M1354 I1332:I1344 H1333:H1344 J1333:J1344 D1333:G1338 B1327:C1328 C1330 M1333:M1347 H1345:J1347 K1344:K1347 D1366:I1368 B1369:B1403 C1392:H1403 K1372:L1377 D1388:H1389 I1403:M1403 I1399 K1396 I1388:I1394 J1366:M1369 C1371:C1391 J1388:M1393 I1371:I1383 H1372:H1383 J1372:J1383 D1372:G1377 B1366:C1367 C1369 M1372:M1386 H1384:J1386 K1383:K1386 D1405:I1407 B1408:B1442 C1431:H1442 K1411:L1416 D1427:H1428 I1442:M1442 I1438 K1435 I1427:I1433 J1405:M1408 C1410:C1430 J1427:M1432 I1410:I1422 H1411:H1422 J1411:J1422 D1411:G1416 B1405:C1406 C1408 M1411:M1425 H1423:J1425 K1422:K1425 D1444:I1446 B1447:B1481 C1470:H1481 K1450:L1455 D1466:H1467 I1481:M1481 I1477 K1474 I1466:I1472 J1444:M1447 C1449:C1469 J1466:M1471 I1449:I1461 H1450:H1461 J1450:J1461 D1450:G1455 B1444:C1445 C1447 M1450:M1464 H1462:J1464 K1461:K1464 D1483:I1485 B1486:B1520 C1509:H1520 K1489:L1494 D1505:H1506 I1520:M1520 I1516 K1513 I1505:I1511 J1483:M1486 C1488:C1508 J1505:M1510 I1488:I1500 H1489:H1500 J1489:J1500 D1489:G1494 B1483:C1484 C1486 M1489:M1503 H1501:J1503 K1500:K1503 D1522:I1524 B1525:B1559 C1548:H1559 K1528:L1533 D1544:H1545 I1559:M1559 I1555 K1552 I1544:I1550 J1522:M1525 C1527:C1547 J1544:M1549 I1527:I1539 H1528:H1539 J1528:J1539 D1528:G1533 B1522:C1523 C1525 M1528:M1542 H1540:J1542 K1539:K1542 D1561:I1563 B1564:B1598 C1587:H1598 K1567:L1572 D1583:H1584 I1598:M1598 I1594 K1591 I1583:I1589 J1561:M1564 C1566:C1586 J1583:M1588 I1566:I1578 H1567:H1578 J1567:J1578 D1567:G1572 B1561:C1562 C1564 M1567:M1581 H1579:J1581 K1578:K1581 D1600:I1602 B1603:B1637 C1626:H1637 K1606:L1611 D1622:H1623 I1637:M1637 I1633 K1630 I1622:I1628 J1600:M1603 C1605:C1625 J1622:M1627 I1605:I1617 H1606:H1617 J1606:J1617 D1606:G1611 B1600:C1601 C1603 M1606:M1620 H1618:J1620 K1617:K1620 D1639:I1641 B1642:B1676 C1665:H1676 K1645:L1650 D1661:H1662 I1676:M1676 I1672 K1669 I1661:I1667 J1639:M1642 C1644:C1664 J1661:M1666 I1644:I1656 H1645:H1656 J1645:J1656 D1645:G1650 B1639:C1640 C1642 M1645:M1659 H1657:J1659 K1656:K1659 D1678:I1680 B1681:B1715 C1704:H1715 K1684:L1689 D1700:H1701 I1715:M1715 I1711 K1708 I1700:I1706 J1678:M1681 C1683:C1703 J1700:M1705 I1683:I1695 H1684:H1695 J1684:J1695 D1684:G1689 B1678:C1679 C1681 M1684:M1698 H1696:J1698 K1695:K1698 D1717:I1719 B1720:B1754 C1743:H1754 K1723:L1728 D1739:H1740 I1754:M1754 I1750 K1747 I1739:I1745 J1717:M1720 C1722:C1742 J1739:M1744 I1722:I1734 H1723:H1734 J1723:J1734 D1723:G1728 B1717:C1718 C1720 M1723:M1737 H1735:J1737 K1734:K1737 D1756:I1758 B1759:B1793 C1782:H1793 K1762:L1767 D1778:H1779 I1793:M1793 I1789 K1786 I1778:I1784 J1756:M1759 C1761:C1781 J1778:M1783 I1761:I1773 H1762:H1773 J1762:J1773 D1762:G1767 B1756:C1757 C1759 M1762:M1776 H1774:J1776 K1773:K1776 D1795:I1797 B1798:B1832 C1821:H1832 K1801:L1806 D1817:H1818 I1832:M1832 I1828 K1825 I1817:I1823 J1795:M1798 C1800:C1820 J1817:M1822 I1800:I1812 H1801:H1812 J1801:J1812 D1801:G1806 B1795:C1796 C1798 M1801:M1815 H1813:J1815 K1812:K1815 D1834:I1836 B1837:B1871 C1860:H1871 K1840:L1845 D1856:H1857 I1871:M1871 I1867 K1864 I1856:I1862 J1834:M1837 C1839:C1859 J1856:M1861 I1839:I1851 H1840:H1851 J1840:J1851 D1840:G1845 B1834:C1835 C1837 M1840:M1854 H1852:J1854 K1851:K1854 D1873:I1875 B1876:B1910 C1899:H1910 K1879:L1884 D1895:H1896 I1910:M1910 I1906 K1903 I1895:I1901 J1873:M1876 C1878:C1898 J1895:M1900 I1878:I1890 H1879:H1890 J1879:J1890 D1879:G1884 B1873:C1874 C1876 M1879:M1893 H1891:J1893 K1890:K1893 D1912:I1914 B1915:B1949 C1938:H1949 K1918:L1923 D1934:H1935 I1949:M1949 I1945 K1942 I1934:I1940 J1912:M1915 C1917:C1937 J1934:M1939 I1917:I1929 H1918:H1929 J1918:J1929 D1918:G1923 B1912:C1913 C1915 M1918:M1932 H1930:J1932 K1929:K1932 D1951:I1953 B1954:B1988 C1977:H1988 K1957:L1962 D1973:H1974 I1988:M1988 I1984 K1981 I1973:I1979 J1951:M1954 C1956:C1976 J1973:M1978 I1956:I1968 H1957:H1968 J1957:J1968 D1957:G1962 B1951:C1952 C1954 M1957:M1971 H1969:J1971 K1968:K1971 D1990:I1992 B1993:B2027 C2016:H2027 K1996:L2001 D2012:H2013 I2027:M2027 I2023 K2020 I2012:I2018 J1990:M1993 C1995:C2015 J2012:M2017 I1995:I2007 H1996:H2007 J1996:J2007 D1996:G2001 B1990:C1991 C1993 M1996:M2010 H2008:J2010 K2007:K2010 D2029:I2031 B2032:B2066 C2055:H2066 K2035:L2040 D2051:H2052 I2066:M2066 I2062 K2059 I2051:I2057 J2029:M2032 C2034:C2054 J2051:M2056 I2034:I2046 H2035:H2046 J2035:J2046 D2035:G2040 B2029:C2030 C2032 M2035:M2049 H2047:J2049 K2046:K2049 D2068:I2070 B2071:B2105 C2094:H2105 K2074:L2079 D2090:H2091 I2105:M2105 I2101 K2098 I2090:I2096 J2068:M2071 C2073:C2093 J2090:M2095 I2073:I2085 H2074:H2085 J2074:J2085 D2074:G2079 B2068:C2069 C2071 M2074:M2088 H2086:J2088 K2085:K2088 D2107:I2109 B2110:B2144 C2133:H2144 K2113:L2118 D2129:H2130 I2144:M2144 I2140 K2137 I2129:I2135 J2107:M2110 C2112:C2132 J2129:M2134 I2112:I2124 H2113:H2124 J2113:J2124 D2113:G2118 B2107:C2108 C2110 M2113:M2127 H2125:J2127 K2124:K2127 D2146:I2148 B2149:B2183 C2172:H2183 K2152:L2157 D2168:H2169 I2183:M2183 I2179 K2176 I2168:I2174 J2146:M2149 C2151:C2171 J2168:M2173 I2151:I2163 H2152:H2163 J2152:J2163 D2152:G2157 B2146:C2147 C2149 M2152:M2166 H2164:J2166 K2163:K2166 D2185:I2187 B2188:B2222 C2211:H2222 K2191:L2196 D2207:H2208 I2222:M2222 I2218 K2215 I2207:I2213 J2185:M2188 C2190:C2210 J2207:M2212 I2190:I2202 H2191:H2202 J2191:J2202 D2191:G2196 B2185:C2186 C2188 M2191:M2205 H2203:J2205 K2202:K2205 D2224:I2226 B2227:B2261 C2250:H2261 K2230:L2235 D2246:H2247 I2261:M2261 I2257 K2254 I2246:I2252 J2224:M2227 C2229:C2249 J2246:M2251 I2229:I2241 H2230:H2241 J2230:J2241 D2230:G2235 B2224:C2225 C2227 M2230:M2244 H2242:J2244 K2241:K2244 D2263:I2265 B2266:B2300 C2289:H2300 K2269:L2274 D2285:H2286 I2300:M2300 I2296 K2293 I2285:I2291 J2263:M2266 C2268:C2288 J2285:M2290 I2268:I2280 H2269:H2280 J2269:J2280 D2269:G2274 B2263:C2264 C2266 M2269:M2283 H2281:J2283 K2280:K2283 D2302:I2304 B2305:B2339 C2328:H2339 K2308:L2313 D2324:H2325 I2339:M2339 I2335 K2332 I2324:I2330 J2302:M2305 C2307:C2327 J2324:M2329 I2307:I2319 H2308:H2319 J2308:J2319 D2308:G2313 B2302:C2303 C2305 M2308:M2322 H2320:J2322 K2319:K2322 D2341:I2343 B2344:B2378 C2367:H2378 K2347:L2352 D2363:H2364 I2378:M2378 I2374 K2371 I2363:I2369 J2341:M2344 C2346:C2366 J2363:M2368 I2346:I2358 H2347:H2358 J2347:J2358 D2347:G2352 B2341:C2342 C2344 M2347:M2361 H2359:J2361 K2358:K2361 D2380:I2382 B2383:B2417 C2406:H2417 K2386:L2391 D2402:H2403 I2417:M2417 I2413 K2410 I2402:I2408 J2380:M2383 C2385:C2405 J2402:M2407 I2385:I2397 H2386:H2397 J2386:J2397 D2386:G2391 B2380:C2381 C2383 M2386:M2400 H2398:J2400 K2397:K2400 D2419:I2421 B2422:B2456 C2445:H2456 K2425:L2430 D2441:H2442 I2456:M2456 I2452 K2449 I2441:I2447 J2419:M2422 C2424:C2444 J2441:M2446 I2424:I2436 H2425:H2436 J2425:J2436 D2425:G2430 B2419:C2420 C2422 M2425:M2439 H2437:J2439 K2436:K2439 D2458:I2460 B2461:B2495 C2484:H2495 K2464:L2469 D2480:H2481 I2495:M2495 I2491 K2488 I2480:I2486 J2458:M2461 C2463:C2483 J2480:M2485 I2463:I2475 H2464:H2475 J2464:J2475 D2464:G2469 B2458:C2459 C2461 M2464:M2478 H2476:J2478 K2475:K2478 D2497:I2499 B2500:B2534 C2523:H2534 K2503:L2508 D2519:H2520 I2534:M2534 I2530 K2527 I2519:I2525 J2497:M2500 C2502:C2522 J2519:M2524 I2502:I2514 H2503:H2514 J2503:J2514 D2503:G2508 B2497:C2498 C2500 M2503:M2517 H2515:J2517 K2514:K2517 D2536:I2538 B2539:B2573 C2562:H2573 K2542:L2547 D2558:H2559 I2573:M2573 I2569 K2566 I2558:I2564 J2536:M2539 C2541:C2561 J2558:M2563 I2541:I2553 H2542:H2553 J2542:J2553 D2542:G2547 B2536:C2537 C2539 M2542:M2556 H2554:J2556 K2553:K2556 D2575:I2577 B2578:B2612 C2601:H2612 K2581:L2586 D2597:H2598 I2612:M2612 I2608 K2605 I2597:I2603 J2575:M2578 C2580:C2600 J2597:M2602 I2580:I2592 H2581:H2592 J2581:J2592 D2581:G2586 B2575:C2576 C2578 M2581:M2595 H2593:J2595 K2592:K2595 D2614:I2616 B2617:B2651 C2640:H2651 K2620:L2625 D2636:H2637 I2651:M2651 I2647 K2644 I2636:I2642 J2614:M2617 C2619:C2639 J2636:M2641 I2619:I2631 H2620:H2631 J2620:J2631 D2620:G2625 B2614:C2615 C2617 M2620:M2634 H2632:J2634 K2631:K2634 D2653:I2655 B2656:B2690 C2679:H2690 K2659:L2664 D2675:H2676 I2690:M2690 I2686 K2683 I2675:I2681 J2653:M2656 C2658:C2678 J2675:M2680 I2658:I2670 H2659:H2670 J2659:J2670 D2659:G2664 B2653:C2654 C2656 M2659:M2673 H2671:J2673 K2670:K2673 D2692:I2694 B2695:B2729 C2718:H2729 K2698:L2703 D2714:H2715 I2729:M2729 I2725 K2722 I2714:I2720 J2692:M2695 C2697:C2717 J2714:M2719 I2697:I2709 H2698:H2709 J2698:J2709 D2698:G2703 B2692:C2693 C2695 M2698:M2712 H2710:J2712 K2709:K2712 D2731:I2733 B2734:B2768 C2757:H2768 K2737:L2742 D2753:H2754 I2768:M2768 I2764 K2761 I2753:I2759 J2731:M2734 C2736:C2756 J2753:M2758 I2736:I2748 H2737:H2748 J2737:J2748 D2737:G2742 B2731:C2732 C2734 M2737:M2751 H2749:J2751 K2748:K2751 D2770:I2772 B2773:B2807 C2796:H2807 K2776:L2781 D2792:H2793 I2807:M2807 I2803 K2800 I2792:I2798 J2770:M2773 C2775:C2795 J2792:M2797 I2775:I2787 H2776:H2787 J2776:J2787 D2776:G2781 B2770:C2771 C2773 M2776:M2790 H2788:J2790 K2787:K2790 D2809:I2811 B2812:B2846 C2835:H2846 K2815:L2820 D2831:H2832 I2846:M2846 I2842 K2839 I2831:I2837 J2809:M2812 C2814:C2834 J2831:M2836 I2814:I2826 H2815:H2826 J2815:J2826 D2815:G2820 B2809:C2810 C2812 M2815:M2829 H2827:J2829 K2826:K2829 D2848:I2850 B2851:B2885 C2874:H2885 K2854:L2859 D2870:H2871 I2885:M2885 I2881 K2878 I2870:I2876 J2848:M2851 C2853:C2873 J2870:M2875 I2853:I2865 H2854:H2865 J2854:J2865 D2854:G2859 B2848:C2849 C2851 M2854:M2868 H2866:J2868 K2865:K2868 D2887:I2889 B2890:B2924 C2913:H2924 K2893:L2898 D2909:H2910 I2924:M2924 I2920 K2917 I2909:I2915 J2887:M2890 C2892:C2912 J2909:M2914 I2892:I2904 H2893:H2904 J2893:J2904 D2893:G2898 B2887:C2888 C2890 M2893:M2907 H2905:J2907 K2904:K2907 D2926:I2928 B2929:B2963 C2952:H2963 K2932:L2937 D2948:H2949 I2963:M2963 I2959 K2956 I2948:I2954 J2926:M2929 C2931:C2951 J2948:M2953 I2931:I2943 H2932:H2943 J2932:J2943 D2932:G2937 B2926:C2927 C2929 M2932:M2946 H2944:J2946 K2943:K2946 D2965:I2967 B2968:B3002 C2991:H3002 K2971:L2976 D2987:H2988 I3002:M3002 I2998 K2995 I2987:I2993 J2965:M2968 C2970:C2990 J2987:M2992 I2970:I2982 H2971:H2982 J2971:J2982 D2971:G2976 B2965:C2966 C2968 M2971:M2985 H2983:J2985 K2982:K2985 D3004:I3006 B3007:B3041 C3030:H3041 K3010:L3015 D3026:H3027 I3041:M3041 I3037 K3034 I3026:I3032 J3004:M3007 C3009:C3029 J3026:M3031 I3009:I3021 H3010:H3021 J3010:J3021 D3010:G3015 B3004:C3005 C3007 M3010:M3024 H3022:J3024 K3021:K3024 D3043:I3045 B3046:B3080 C3069:H3080 K3049:L3054 D3065:H3066 I3080:M3080 I3076 K3073 I3065:I3071 J3043:M3046 C3048:C3068 J3065:M3070 I3048:I3060 H3049:H3060 J3049:J3060 D3049:G3054 B3043:C3044 C3046 M3049:M3063 H3061:J3063 K3060:K3063 D3082:I3084 B3085:B3119 C3108:H3119 K3088:L3093 D3104:H3105 I3119:M3119 I3115 K3112 I3104:I3110 J3082:M3085 C3087:C3107 J3104:M3109 I3087:I3099 H3088:H3099 J3088:J3099 D3088:G3093 B3082:C3083 C3085 M3088:M3102 H3100:J3102 K3099:K3102 D3121:I3123 B3124:B3158 C3147:H3158 K3127:L3132 D3143:H3144 I3158:M3158 I3154 K3151 I3143:I3149 J3121:M3124 C3126:C3146 J3143:M3148 I3126:I3138 H3127:H3138 J3127:J3138 D3127:G3132 B3121:C3122 C3124 M3127:M3141 H3139:J3141 K3138:K3141 D3160:I3162 B3163:B3197 C3186:H3197 K3166:L3171 D3182:H3183 I3197:M3197 I3193 K3190 I3182:I3188 J3160:M3163 C3165:C3185 J3182:M3187 I3165:I3177 H3166:H3177 J3166:J3177 D3166:G3171 B3160:C3161 C3163 M3166:M3180 H3178:J3180 K3177:K3180 D3199:I3201 B3202:B3236 C3225:H3236 K3205:L3210 D3221:H3222 I3236:M3236 I3232 K3229 I3221:I3227 J3199:M3202 C3204:C3224 J3221:M3226 I3204:I3216 H3205:H3216 J3205:J3216 D3205:G3210 B3199:C3200 C3202 M3205:M3219 H3217:J3219 K3216:K3219 D3238:I3240 B3241:B3275 C3264:H3275 K3244:L3249 D3260:H3261 I3275:M3275 I3271 K3268 I3260:I3266 J3238:M3241 C3243:C3263 J3260:M3265 I3243:I3255 H3244:H3255 J3244:J3255 D3244:G3249 B3238:C3239 C3241 M3244:M3258 H3256:J3258 K3255:K3258 D3277:I3279 B3280:B3314 C3303:H3314 K3283:L3288 D3299:H3300 I3314:M3314 I3310 K3307 I3299:I3305 J3277:M3280 C3282:C3302 J3299:M3304 I3282:I3294 H3283:H3294 J3283:J3294 D3283:G3288 B3277:C3278 C3280 M3283:M3297 H3295:J3297 K3294:K3297 D3316:I3318 B3319:B3353 C3342:H3353 K3322:L3327 D3338:H3339 I3353:M3353 I3349 K3346 I3338:I3344 J3316:M3319 C3321:C3341 J3338:M3343 I3321:I3333 H3322:H3333 J3322:J3333 D3322:G3327 B3316:C3317 C3319 M3322:M3336 H3334:J3336 K3333:K3336 D3355:I3357 B3358:B3392 C3381:H3392 K3361:L3366 D3377:H3378 I3392:M3392 I3388 K3385 I3377:I3383 J3355:M3358 C3360:C3380 J3377:M3382 I3360:I3372 H3361:H3372 J3361:J3372 D3361:G3366 B3355:C3356 C3358 M3361:M3375 H3373:J3375 K3372:K3375 D3394:I3396 B3397:B3431 C3420:H3431 K3400:L3405 D3416:H3417 I3431:M3431 I3427 K3424 I3416:I3422 J3394:M3397 C3399:C3419 J3416:M3421 I3399:I3411 H3400:H3411 J3400:J3411 D3400:G3405 B3394:C3395 C3397 M3400:M3414 H3412:J3414 K3411:K3414 D3433:I3435 B3436:B3470 C3459:H3470 K3439:L3444 D3455:H3456 I3470:M3470 I3466 K3463 I3455:I3461 J3433:M3436 C3438:C3458 J3455:M3460 I3438:I3450 H3439:H3450 J3439:J3450 D3439:G3444 B3433:C3434 C3436 M3439:M3453 H3451:J3453 K3450:K3453 D3472:I3474 B3475:B3509 C3498:H3509 K3478:L3483 D3494:H3495 I3509:M3509 I3505 K3502 I3494:I3500 J3472:M3475 C3477:C3497 J3494:M3499 I3477:I3489 H3478:H3489 J3478:J3489 D3478:G3483 B3472:C3473 C3475 M3478:M3492 H3490:J3492 K3489:K3492 D3511:I3513 B3514:B3548 C3537:H3548 K3517:L3522 D3533:H3534 I3548:M3548 I3544 K3541 I3533:I3539 J3511:M3514 C3516:C3536 J3533:M3538 I3516:I3528 H3517:H3528 J3517:J3528 D3517:G3522 B3511:C3512 C3514 M3517:M3531 H3529:J3531 K3528:K3531 D3550:I3552 B3553:B3587 C3576:H3587 K3556:L3561 D3572:H3573 I3587:M3587 I3583 K3580 I3572:I3578 J3550:M3553 C3555:C3575 J3572:M3577 I3555:I3567 H3556:H3567 J3556:J3567 D3556:G3561 B3550:C3551 C3553 M3556:M3570 H3568:J3570 K3567:K3570 D3589:I3591 B3592:B3626 C3615:H3626 K3595:L3600 D3611:H3612 I3626:M3626 I3622 K3619 I3611:I3617 J3589:M3592 C3594:C3614 J3611:M3616 I3594:I3606 H3595:H3606 J3595:J3606 D3595:G3600 B3589:C3590 C3592 M3595:M3609 H3607:J3609 K3606:K3609 D3628:I3630 B3631:B3665 C3654:H3665 K3634:L3639 D3650:H3651 I3665:M3665 I3661 K3658 I3650:I3656 J3628:M3631 C3633:C3653 J3650:M3655 I3633:I3645 H3634:H3645 J3634:J3645 D3634:G3639 B3628:C3629 C3631 M3634:M3648 H3646:J3648 K3645:K3648 D3667:I3669 B3670:B3704 C3693:H3704 K3673:L3678 D3689:H3690 I3704:M3704 I3700 K3697 I3689:I3695 J3667:M3670 C3672:C3692 J3689:M3694 I3672:I3684 H3673:H3684 J3673:J3684 D3673:G3678 B3667:C3668 C3670 M3673:M3687 H3685:J3687 K3684:K3687 D3706:I3708 B3709:B3743 C3732:H3743 K3712:L3717 D3728:H3729 I3743:M3743 I3739 K3736 I3728:I3734 J3706:M3709 C3711:C3731 J3728:M3733 I3711:I3723 H3712:H3723 J3712:J3723 D3712:G3717 B3706:C3707 C3709 M3712:M3726 H3724:J3726 K3723:K3726 D3745:I3747 B3748:B3782 C3771:H3782 K3751:L3756 D3767:H3768 I3782:M3782 I3778 K3775 I3767:I3773 J3745:M3748 C3750:C3770 J3767:M3772 I3750:I3762 H3751:H3762 J3751:J3762 D3751:G3756 B3745:C3746 C3748 M3751:M3765 H3763:J3765 K3762:K3765 D3784:I3786 B3787:B3821 C3810:H3821 K3790:L3795 D3806:H3807 I3821:M3821 I3817 K3814 I3806:I3812 J3784:M3787 C3789:C3809 J3806:M3811 I3789:I3801 H3790:H3801 J3790:J3801 D3790:G3795 B3784:C3785 C3787 M3790:M3804 H3802:J3804 K3801:K3804 D3823:I3825 B3826:B3860 C3849:H3860 K3829:L3834 D3845:H3846 I3860:M3860 I3856 K3853 I3845:I3851 J3823:M3826 C3828:C3848 J3845:M3850 I3828:I3840 H3829:H3840 J3829:J3840 D3829:G3834 B3823:C3824 C3826 M3829:M3843 H3841:J3843 K3840:K3843 D3862:I3864 B3865:B3899 C3888:H3899 K3868:L3873 D3884:H3885 I3899:M3899 I3895 K3892 I3884:I3890 J3862:M3865 C3867:C3887 J3884:M3889 I3867:I3879 H3868:H3879 J3868:J3879 D3868:G3873 B3862:C3863 C3865 M3868:M3882 H3880:J3882 K3879:K3882 A1:A3900">
    <cfRule type="cellIs" dxfId="900" priority="901" operator="equal">
      <formula>0</formula>
    </cfRule>
  </conditionalFormatting>
  <conditionalFormatting sqref="F28:G28 M27 K23 D23:H24 H13:H14 K25 H27:H31 F27 K31 D32:D38 I13:J17 M13 D2:D3 B2 K27:K28 F29:F38 M15:M21 H18:K21 C7:C26 C27:D30 C31:C37">
    <cfRule type="containsText" dxfId="899" priority="899" stopIfTrue="1" operator="containsText" text="f'k{kk foHkkx jktLFkku">
      <formula>NOT(ISERROR(SEARCH("f'k{kk foHkkx jktLFkku",B2)))</formula>
    </cfRule>
    <cfRule type="containsText" dxfId="898" priority="900" stopIfTrue="1" operator="containsText" text="iw.kkZad">
      <formula>NOT(ISERROR(SEARCH("iw.kkZad",B2)))</formula>
    </cfRule>
  </conditionalFormatting>
  <conditionalFormatting sqref="F28:G28 D27:D28 M27 D32:D38 F34:F35">
    <cfRule type="cellIs" dxfId="897" priority="897" stopIfTrue="1" operator="equal">
      <formula>1800</formula>
    </cfRule>
    <cfRule type="cellIs" dxfId="896" priority="898" stopIfTrue="1" operator="equal">
      <formula>200</formula>
    </cfRule>
  </conditionalFormatting>
  <conditionalFormatting sqref="F28:G28 M27 K23 D23:H24 H13:H14 K25 H27:H31 F27 K31 D32:D38 I13:J17 M13 D2:D3 B2 K27:K28 F29:F38 M15:M21 H18:K21 C7:C26 C27:D30 C31:C37">
    <cfRule type="containsText" dxfId="895" priority="896" stopIfTrue="1" operator="containsText" text="dsoy jktdh; fo|ky;ksa esa iz;ksx gsrq fu%'kqYd">
      <formula>NOT(ISERROR(SEARCH("dsoy jktdh; fo|ky;ksa esa iz;ksx gsrq fu%'kqYd",B2)))</formula>
    </cfRule>
  </conditionalFormatting>
  <conditionalFormatting sqref="F28:G31">
    <cfRule type="cellIs" dxfId="894" priority="894" operator="equal">
      <formula>"0/0"</formula>
    </cfRule>
    <cfRule type="cellIs" dxfId="893" priority="895" operator="equal">
      <formula>"0/100"</formula>
    </cfRule>
  </conditionalFormatting>
  <conditionalFormatting sqref="F28:H31">
    <cfRule type="cellIs" dxfId="892" priority="893" operator="equal">
      <formula>"0/50"</formula>
    </cfRule>
  </conditionalFormatting>
  <conditionalFormatting sqref="B2:B3">
    <cfRule type="cellIs" dxfId="891" priority="892" operator="equal">
      <formula>0</formula>
    </cfRule>
  </conditionalFormatting>
  <conditionalFormatting sqref="F67:G67 M66 K62 D62:H63 H52:H53 K64 H66:H70 F66 K70 D71:D77 I52:J56 M52 D41:D42 B41 K66:K67 F68:F77 M54:M60 H57:K60 C46:C65 C66:D69 C70:C76">
    <cfRule type="containsText" dxfId="890" priority="890" stopIfTrue="1" operator="containsText" text="f'k{kk foHkkx jktLFkku">
      <formula>NOT(ISERROR(SEARCH("f'k{kk foHkkx jktLFkku",B41)))</formula>
    </cfRule>
    <cfRule type="containsText" dxfId="889" priority="891" stopIfTrue="1" operator="containsText" text="iw.kkZad">
      <formula>NOT(ISERROR(SEARCH("iw.kkZad",B41)))</formula>
    </cfRule>
  </conditionalFormatting>
  <conditionalFormatting sqref="F67:G67 D66:D67 M66 D71:D77 F73:F74">
    <cfRule type="cellIs" dxfId="888" priority="888" stopIfTrue="1" operator="equal">
      <formula>1800</formula>
    </cfRule>
    <cfRule type="cellIs" dxfId="887" priority="889" stopIfTrue="1" operator="equal">
      <formula>200</formula>
    </cfRule>
  </conditionalFormatting>
  <conditionalFormatting sqref="F67:G67 M66 K62 D62:H63 H52:H53 K64 H66:H70 F66 K70 D71:D77 I52:J56 M52 D41:D42 B41 K66:K67 F68:F77 M54:M60 H57:K60 C46:C65 C66:D69 C70:C76">
    <cfRule type="containsText" dxfId="886" priority="887" stopIfTrue="1" operator="containsText" text="dsoy jktdh; fo|ky;ksa esa iz;ksx gsrq fu%'kqYd">
      <formula>NOT(ISERROR(SEARCH("dsoy jktdh; fo|ky;ksa esa iz;ksx gsrq fu%'kqYd",B41)))</formula>
    </cfRule>
  </conditionalFormatting>
  <conditionalFormatting sqref="F67:G70">
    <cfRule type="cellIs" dxfId="885" priority="885" operator="equal">
      <formula>"0/0"</formula>
    </cfRule>
    <cfRule type="cellIs" dxfId="884" priority="886" operator="equal">
      <formula>"0/100"</formula>
    </cfRule>
  </conditionalFormatting>
  <conditionalFormatting sqref="F67:H70">
    <cfRule type="cellIs" dxfId="883" priority="884" operator="equal">
      <formula>"0/50"</formula>
    </cfRule>
  </conditionalFormatting>
  <conditionalFormatting sqref="B41:B42">
    <cfRule type="cellIs" dxfId="882" priority="883" operator="equal">
      <formula>0</formula>
    </cfRule>
  </conditionalFormatting>
  <conditionalFormatting sqref="F106:G106 M105 K101 D101:H102 H91:H92 K103 H105:H109 F105 K109 D110:D116 I91:J95 M91 D80:D81 B80 K105:K106 F107:F116 M93:M99 H96:K99 C85:C104 C105:D108 C109:C115">
    <cfRule type="containsText" dxfId="881" priority="881" stopIfTrue="1" operator="containsText" text="f'k{kk foHkkx jktLFkku">
      <formula>NOT(ISERROR(SEARCH("f'k{kk foHkkx jktLFkku",B80)))</formula>
    </cfRule>
    <cfRule type="containsText" dxfId="880" priority="882" stopIfTrue="1" operator="containsText" text="iw.kkZad">
      <formula>NOT(ISERROR(SEARCH("iw.kkZad",B80)))</formula>
    </cfRule>
  </conditionalFormatting>
  <conditionalFormatting sqref="F106:G106 D105:D106 M105 D110:D116 F112:F113">
    <cfRule type="cellIs" dxfId="879" priority="879" stopIfTrue="1" operator="equal">
      <formula>1800</formula>
    </cfRule>
    <cfRule type="cellIs" dxfId="878" priority="880" stopIfTrue="1" operator="equal">
      <formula>200</formula>
    </cfRule>
  </conditionalFormatting>
  <conditionalFormatting sqref="F106:G106 M105 K101 D101:H102 H91:H92 K103 H105:H109 F105 K109 D110:D116 I91:J95 M91 D80:D81 B80 K105:K106 F107:F116 M93:M99 H96:K99 C85:C104 C105:D108 C109:C115">
    <cfRule type="containsText" dxfId="877" priority="878" stopIfTrue="1" operator="containsText" text="dsoy jktdh; fo|ky;ksa esa iz;ksx gsrq fu%'kqYd">
      <formula>NOT(ISERROR(SEARCH("dsoy jktdh; fo|ky;ksa esa iz;ksx gsrq fu%'kqYd",B80)))</formula>
    </cfRule>
  </conditionalFormatting>
  <conditionalFormatting sqref="F106:G109">
    <cfRule type="cellIs" dxfId="876" priority="876" operator="equal">
      <formula>"0/0"</formula>
    </cfRule>
    <cfRule type="cellIs" dxfId="875" priority="877" operator="equal">
      <formula>"0/100"</formula>
    </cfRule>
  </conditionalFormatting>
  <conditionalFormatting sqref="F106:H109">
    <cfRule type="cellIs" dxfId="874" priority="875" operator="equal">
      <formula>"0/50"</formula>
    </cfRule>
  </conditionalFormatting>
  <conditionalFormatting sqref="B80:B81">
    <cfRule type="cellIs" dxfId="873" priority="874" operator="equal">
      <formula>0</formula>
    </cfRule>
  </conditionalFormatting>
  <conditionalFormatting sqref="F145:G145 M144 K140 D140:H141 H130:H131 K142 H144:H148 F144 K148 D149:D155 I130:J134 M130 D119:D120 B119 K144:K145 F146:F155 M132:M138 H135:K138 C124:C143 C144:D147 C148:C154">
    <cfRule type="containsText" dxfId="872" priority="872" stopIfTrue="1" operator="containsText" text="f'k{kk foHkkx jktLFkku">
      <formula>NOT(ISERROR(SEARCH("f'k{kk foHkkx jktLFkku",B119)))</formula>
    </cfRule>
    <cfRule type="containsText" dxfId="871" priority="873" stopIfTrue="1" operator="containsText" text="iw.kkZad">
      <formula>NOT(ISERROR(SEARCH("iw.kkZad",B119)))</formula>
    </cfRule>
  </conditionalFormatting>
  <conditionalFormatting sqref="F145:G145 D144:D145 M144 D149:D155 F151:F152">
    <cfRule type="cellIs" dxfId="870" priority="870" stopIfTrue="1" operator="equal">
      <formula>1800</formula>
    </cfRule>
    <cfRule type="cellIs" dxfId="869" priority="871" stopIfTrue="1" operator="equal">
      <formula>200</formula>
    </cfRule>
  </conditionalFormatting>
  <conditionalFormatting sqref="F145:G145 M144 K140 D140:H141 H130:H131 K142 H144:H148 F144 K148 D149:D155 I130:J134 M130 D119:D120 B119 K144:K145 F146:F155 M132:M138 H135:K138 C124:C143 C144:D147 C148:C154">
    <cfRule type="containsText" dxfId="868" priority="869" stopIfTrue="1" operator="containsText" text="dsoy jktdh; fo|ky;ksa esa iz;ksx gsrq fu%'kqYd">
      <formula>NOT(ISERROR(SEARCH("dsoy jktdh; fo|ky;ksa esa iz;ksx gsrq fu%'kqYd",B119)))</formula>
    </cfRule>
  </conditionalFormatting>
  <conditionalFormatting sqref="F145:G148">
    <cfRule type="cellIs" dxfId="867" priority="867" operator="equal">
      <formula>"0/0"</formula>
    </cfRule>
    <cfRule type="cellIs" dxfId="866" priority="868" operator="equal">
      <formula>"0/100"</formula>
    </cfRule>
  </conditionalFormatting>
  <conditionalFormatting sqref="F145:H148">
    <cfRule type="cellIs" dxfId="865" priority="866" operator="equal">
      <formula>"0/50"</formula>
    </cfRule>
  </conditionalFormatting>
  <conditionalFormatting sqref="B119:B120">
    <cfRule type="cellIs" dxfId="864" priority="865" operator="equal">
      <formula>0</formula>
    </cfRule>
  </conditionalFormatting>
  <conditionalFormatting sqref="F184:G184 M183 K179 D179:H180 H169:H170 K181 H183:H187 F183 K187 D188:D194 I169:J173 M169 D158:D159 B158 K183:K184 F185:F194 M171:M177 H174:K177 C163:C182 C183:D186 C187:C193">
    <cfRule type="containsText" dxfId="863" priority="863" stopIfTrue="1" operator="containsText" text="f'k{kk foHkkx jktLFkku">
      <formula>NOT(ISERROR(SEARCH("f'k{kk foHkkx jktLFkku",B158)))</formula>
    </cfRule>
    <cfRule type="containsText" dxfId="862" priority="864" stopIfTrue="1" operator="containsText" text="iw.kkZad">
      <formula>NOT(ISERROR(SEARCH("iw.kkZad",B158)))</formula>
    </cfRule>
  </conditionalFormatting>
  <conditionalFormatting sqref="F184:G184 D183:D184 M183 D188:D194 F190:F191">
    <cfRule type="cellIs" dxfId="861" priority="861" stopIfTrue="1" operator="equal">
      <formula>1800</formula>
    </cfRule>
    <cfRule type="cellIs" dxfId="860" priority="862" stopIfTrue="1" operator="equal">
      <formula>200</formula>
    </cfRule>
  </conditionalFormatting>
  <conditionalFormatting sqref="F184:G184 M183 K179 D179:H180 H169:H170 K181 H183:H187 F183 K187 D188:D194 I169:J173 M169 D158:D159 B158 K183:K184 F185:F194 M171:M177 H174:K177 C163:C182 C183:D186 C187:C193">
    <cfRule type="containsText" dxfId="859" priority="860" stopIfTrue="1" operator="containsText" text="dsoy jktdh; fo|ky;ksa esa iz;ksx gsrq fu%'kqYd">
      <formula>NOT(ISERROR(SEARCH("dsoy jktdh; fo|ky;ksa esa iz;ksx gsrq fu%'kqYd",B158)))</formula>
    </cfRule>
  </conditionalFormatting>
  <conditionalFormatting sqref="F184:G187">
    <cfRule type="cellIs" dxfId="858" priority="858" operator="equal">
      <formula>"0/0"</formula>
    </cfRule>
    <cfRule type="cellIs" dxfId="857" priority="859" operator="equal">
      <formula>"0/100"</formula>
    </cfRule>
  </conditionalFormatting>
  <conditionalFormatting sqref="F184:H187">
    <cfRule type="cellIs" dxfId="856" priority="857" operator="equal">
      <formula>"0/50"</formula>
    </cfRule>
  </conditionalFormatting>
  <conditionalFormatting sqref="B158:B159">
    <cfRule type="cellIs" dxfId="855" priority="856" operator="equal">
      <formula>0</formula>
    </cfRule>
  </conditionalFormatting>
  <conditionalFormatting sqref="F223:G223 M222 K218 D218:H219 H208:H209 K220 H222:H226 F222 K226 D227:D233 I208:J212 M208 D197:D198 B197 K222:K223 F224:F233 M210:M216 H213:K216 C202:C221 C222:D225 C226:C232">
    <cfRule type="containsText" dxfId="854" priority="854" stopIfTrue="1" operator="containsText" text="f'k{kk foHkkx jktLFkku">
      <formula>NOT(ISERROR(SEARCH("f'k{kk foHkkx jktLFkku",B197)))</formula>
    </cfRule>
    <cfRule type="containsText" dxfId="853" priority="855" stopIfTrue="1" operator="containsText" text="iw.kkZad">
      <formula>NOT(ISERROR(SEARCH("iw.kkZad",B197)))</formula>
    </cfRule>
  </conditionalFormatting>
  <conditionalFormatting sqref="F223:G223 D222:D223 M222 D227:D233 F229:F230">
    <cfRule type="cellIs" dxfId="852" priority="852" stopIfTrue="1" operator="equal">
      <formula>1800</formula>
    </cfRule>
    <cfRule type="cellIs" dxfId="851" priority="853" stopIfTrue="1" operator="equal">
      <formula>200</formula>
    </cfRule>
  </conditionalFormatting>
  <conditionalFormatting sqref="F223:G223 M222 K218 D218:H219 H208:H209 K220 H222:H226 F222 K226 D227:D233 I208:J212 M208 D197:D198 B197 K222:K223 F224:F233 M210:M216 H213:K216 C202:C221 C222:D225 C226:C232">
    <cfRule type="containsText" dxfId="850" priority="851" stopIfTrue="1" operator="containsText" text="dsoy jktdh; fo|ky;ksa esa iz;ksx gsrq fu%'kqYd">
      <formula>NOT(ISERROR(SEARCH("dsoy jktdh; fo|ky;ksa esa iz;ksx gsrq fu%'kqYd",B197)))</formula>
    </cfRule>
  </conditionalFormatting>
  <conditionalFormatting sqref="F223:G226">
    <cfRule type="cellIs" dxfId="849" priority="849" operator="equal">
      <formula>"0/0"</formula>
    </cfRule>
    <cfRule type="cellIs" dxfId="848" priority="850" operator="equal">
      <formula>"0/100"</formula>
    </cfRule>
  </conditionalFormatting>
  <conditionalFormatting sqref="F223:H226">
    <cfRule type="cellIs" dxfId="847" priority="848" operator="equal">
      <formula>"0/50"</formula>
    </cfRule>
  </conditionalFormatting>
  <conditionalFormatting sqref="B197:B198">
    <cfRule type="cellIs" dxfId="846" priority="847" operator="equal">
      <formula>0</formula>
    </cfRule>
  </conditionalFormatting>
  <conditionalFormatting sqref="F262:G262 M261 K257 D257:H258 H247:H248 K259 H261:H265 F261 K265 D266:D272 I247:J251 M247 D236:D237 B236 K261:K262 F263:F272 M249:M255 H252:K255 C241:C260 C261:D264 C265:C271">
    <cfRule type="containsText" dxfId="845" priority="845" stopIfTrue="1" operator="containsText" text="f'k{kk foHkkx jktLFkku">
      <formula>NOT(ISERROR(SEARCH("f'k{kk foHkkx jktLFkku",B236)))</formula>
    </cfRule>
    <cfRule type="containsText" dxfId="844" priority="846" stopIfTrue="1" operator="containsText" text="iw.kkZad">
      <formula>NOT(ISERROR(SEARCH("iw.kkZad",B236)))</formula>
    </cfRule>
  </conditionalFormatting>
  <conditionalFormatting sqref="F262:G262 D261:D262 M261 D266:D272 F268:F269">
    <cfRule type="cellIs" dxfId="843" priority="843" stopIfTrue="1" operator="equal">
      <formula>1800</formula>
    </cfRule>
    <cfRule type="cellIs" dxfId="842" priority="844" stopIfTrue="1" operator="equal">
      <formula>200</formula>
    </cfRule>
  </conditionalFormatting>
  <conditionalFormatting sqref="F262:G262 M261 K257 D257:H258 H247:H248 K259 H261:H265 F261 K265 D266:D272 I247:J251 M247 D236:D237 B236 K261:K262 F263:F272 M249:M255 H252:K255 C241:C260 C261:D264 C265:C271">
    <cfRule type="containsText" dxfId="841" priority="842" stopIfTrue="1" operator="containsText" text="dsoy jktdh; fo|ky;ksa esa iz;ksx gsrq fu%'kqYd">
      <formula>NOT(ISERROR(SEARCH("dsoy jktdh; fo|ky;ksa esa iz;ksx gsrq fu%'kqYd",B236)))</formula>
    </cfRule>
  </conditionalFormatting>
  <conditionalFormatting sqref="F262:G265">
    <cfRule type="cellIs" dxfId="840" priority="840" operator="equal">
      <formula>"0/0"</formula>
    </cfRule>
    <cfRule type="cellIs" dxfId="839" priority="841" operator="equal">
      <formula>"0/100"</formula>
    </cfRule>
  </conditionalFormatting>
  <conditionalFormatting sqref="F262:H265">
    <cfRule type="cellIs" dxfId="838" priority="839" operator="equal">
      <formula>"0/50"</formula>
    </cfRule>
  </conditionalFormatting>
  <conditionalFormatting sqref="B236:B237">
    <cfRule type="cellIs" dxfId="837" priority="838" operator="equal">
      <formula>0</formula>
    </cfRule>
  </conditionalFormatting>
  <conditionalFormatting sqref="F301:G301 M300 K296 D296:H297 H286:H287 K298 H300:H304 F300 K304 D305:D311 I286:J290 M286 D275:D276 B275 K300:K301 F302:F311 M288:M294 H291:K294 C280:C299 C300:D303 C304:C310">
    <cfRule type="containsText" dxfId="836" priority="836" stopIfTrue="1" operator="containsText" text="f'k{kk foHkkx jktLFkku">
      <formula>NOT(ISERROR(SEARCH("f'k{kk foHkkx jktLFkku",B275)))</formula>
    </cfRule>
    <cfRule type="containsText" dxfId="835" priority="837" stopIfTrue="1" operator="containsText" text="iw.kkZad">
      <formula>NOT(ISERROR(SEARCH("iw.kkZad",B275)))</formula>
    </cfRule>
  </conditionalFormatting>
  <conditionalFormatting sqref="F301:G301 D300:D301 M300 D305:D311 F307:F308">
    <cfRule type="cellIs" dxfId="834" priority="834" stopIfTrue="1" operator="equal">
      <formula>1800</formula>
    </cfRule>
    <cfRule type="cellIs" dxfId="833" priority="835" stopIfTrue="1" operator="equal">
      <formula>200</formula>
    </cfRule>
  </conditionalFormatting>
  <conditionalFormatting sqref="F301:G301 M300 K296 D296:H297 H286:H287 K298 H300:H304 F300 K304 D305:D311 I286:J290 M286 D275:D276 B275 K300:K301 F302:F311 M288:M294 H291:K294 C280:C299 C300:D303 C304:C310">
    <cfRule type="containsText" dxfId="832" priority="833" stopIfTrue="1" operator="containsText" text="dsoy jktdh; fo|ky;ksa esa iz;ksx gsrq fu%'kqYd">
      <formula>NOT(ISERROR(SEARCH("dsoy jktdh; fo|ky;ksa esa iz;ksx gsrq fu%'kqYd",B275)))</formula>
    </cfRule>
  </conditionalFormatting>
  <conditionalFormatting sqref="F301:G304">
    <cfRule type="cellIs" dxfId="831" priority="831" operator="equal">
      <formula>"0/0"</formula>
    </cfRule>
    <cfRule type="cellIs" dxfId="830" priority="832" operator="equal">
      <formula>"0/100"</formula>
    </cfRule>
  </conditionalFormatting>
  <conditionalFormatting sqref="F301:H304">
    <cfRule type="cellIs" dxfId="829" priority="830" operator="equal">
      <formula>"0/50"</formula>
    </cfRule>
  </conditionalFormatting>
  <conditionalFormatting sqref="B275:B276">
    <cfRule type="cellIs" dxfId="828" priority="829" operator="equal">
      <formula>0</formula>
    </cfRule>
  </conditionalFormatting>
  <conditionalFormatting sqref="F340:G340 M339 K335 D335:H336 H325:H326 K337 H339:H343 F339 K343 D344:D350 I325:J329 M325 D314:D315 B314 K339:K340 F341:F350 M327:M333 H330:K333 C319:C338 C339:D342 C343:C349">
    <cfRule type="containsText" dxfId="827" priority="827" stopIfTrue="1" operator="containsText" text="f'k{kk foHkkx jktLFkku">
      <formula>NOT(ISERROR(SEARCH("f'k{kk foHkkx jktLFkku",B314)))</formula>
    </cfRule>
    <cfRule type="containsText" dxfId="826" priority="828" stopIfTrue="1" operator="containsText" text="iw.kkZad">
      <formula>NOT(ISERROR(SEARCH("iw.kkZad",B314)))</formula>
    </cfRule>
  </conditionalFormatting>
  <conditionalFormatting sqref="F340:G340 D339:D340 M339 D344:D350 F346:F347">
    <cfRule type="cellIs" dxfId="825" priority="825" stopIfTrue="1" operator="equal">
      <formula>1800</formula>
    </cfRule>
    <cfRule type="cellIs" dxfId="824" priority="826" stopIfTrue="1" operator="equal">
      <formula>200</formula>
    </cfRule>
  </conditionalFormatting>
  <conditionalFormatting sqref="F340:G340 M339 K335 D335:H336 H325:H326 K337 H339:H343 F339 K343 D344:D350 I325:J329 M325 D314:D315 B314 K339:K340 F341:F350 M327:M333 H330:K333 C319:C338 C339:D342 C343:C349">
    <cfRule type="containsText" dxfId="823" priority="824" stopIfTrue="1" operator="containsText" text="dsoy jktdh; fo|ky;ksa esa iz;ksx gsrq fu%'kqYd">
      <formula>NOT(ISERROR(SEARCH("dsoy jktdh; fo|ky;ksa esa iz;ksx gsrq fu%'kqYd",B314)))</formula>
    </cfRule>
  </conditionalFormatting>
  <conditionalFormatting sqref="F340:G343">
    <cfRule type="cellIs" dxfId="822" priority="822" operator="equal">
      <formula>"0/0"</formula>
    </cfRule>
    <cfRule type="cellIs" dxfId="821" priority="823" operator="equal">
      <formula>"0/100"</formula>
    </cfRule>
  </conditionalFormatting>
  <conditionalFormatting sqref="F340:H343">
    <cfRule type="cellIs" dxfId="820" priority="821" operator="equal">
      <formula>"0/50"</formula>
    </cfRule>
  </conditionalFormatting>
  <conditionalFormatting sqref="B314:B315">
    <cfRule type="cellIs" dxfId="819" priority="820" operator="equal">
      <formula>0</formula>
    </cfRule>
  </conditionalFormatting>
  <conditionalFormatting sqref="F379:G379 M378 K374 D374:H375 H364:H365 K376 H378:H382 F378 K382 D383:D389 I364:J368 M364 D353:D354 B353 K378:K379 F380:F389 M366:M372 H369:K372 C358:C377 C378:D381 C382:C388">
    <cfRule type="containsText" dxfId="818" priority="818" stopIfTrue="1" operator="containsText" text="f'k{kk foHkkx jktLFkku">
      <formula>NOT(ISERROR(SEARCH("f'k{kk foHkkx jktLFkku",B353)))</formula>
    </cfRule>
    <cfRule type="containsText" dxfId="817" priority="819" stopIfTrue="1" operator="containsText" text="iw.kkZad">
      <formula>NOT(ISERROR(SEARCH("iw.kkZad",B353)))</formula>
    </cfRule>
  </conditionalFormatting>
  <conditionalFormatting sqref="F379:G379 D378:D379 M378 D383:D389 F385:F386">
    <cfRule type="cellIs" dxfId="816" priority="816" stopIfTrue="1" operator="equal">
      <formula>1800</formula>
    </cfRule>
    <cfRule type="cellIs" dxfId="815" priority="817" stopIfTrue="1" operator="equal">
      <formula>200</formula>
    </cfRule>
  </conditionalFormatting>
  <conditionalFormatting sqref="F379:G379 M378 K374 D374:H375 H364:H365 K376 H378:H382 F378 K382 D383:D389 I364:J368 M364 D353:D354 B353 K378:K379 F380:F389 M366:M372 H369:K372 C358:C377 C378:D381 C382:C388">
    <cfRule type="containsText" dxfId="814" priority="815" stopIfTrue="1" operator="containsText" text="dsoy jktdh; fo|ky;ksa esa iz;ksx gsrq fu%'kqYd">
      <formula>NOT(ISERROR(SEARCH("dsoy jktdh; fo|ky;ksa esa iz;ksx gsrq fu%'kqYd",B353)))</formula>
    </cfRule>
  </conditionalFormatting>
  <conditionalFormatting sqref="F379:G382">
    <cfRule type="cellIs" dxfId="813" priority="813" operator="equal">
      <formula>"0/0"</formula>
    </cfRule>
    <cfRule type="cellIs" dxfId="812" priority="814" operator="equal">
      <formula>"0/100"</formula>
    </cfRule>
  </conditionalFormatting>
  <conditionalFormatting sqref="F379:H382">
    <cfRule type="cellIs" dxfId="811" priority="812" operator="equal">
      <formula>"0/50"</formula>
    </cfRule>
  </conditionalFormatting>
  <conditionalFormatting sqref="B353:B354">
    <cfRule type="cellIs" dxfId="810" priority="811" operator="equal">
      <formula>0</formula>
    </cfRule>
  </conditionalFormatting>
  <conditionalFormatting sqref="F418:G418 M417 K413 D413:H414 H403:H404 K415 H417:H421 F417 K421 D422:D428 I403:J407 M403 D392:D393 B392 K417:K418 F419:F428 M405:M411 H408:K411 C397:C416 C417:D420 C421:C427">
    <cfRule type="containsText" dxfId="809" priority="809" stopIfTrue="1" operator="containsText" text="f'k{kk foHkkx jktLFkku">
      <formula>NOT(ISERROR(SEARCH("f'k{kk foHkkx jktLFkku",B392)))</formula>
    </cfRule>
    <cfRule type="containsText" dxfId="808" priority="810" stopIfTrue="1" operator="containsText" text="iw.kkZad">
      <formula>NOT(ISERROR(SEARCH("iw.kkZad",B392)))</formula>
    </cfRule>
  </conditionalFormatting>
  <conditionalFormatting sqref="F418:G418 D417:D418 M417 D422:D428 F424:F425">
    <cfRule type="cellIs" dxfId="807" priority="807" stopIfTrue="1" operator="equal">
      <formula>1800</formula>
    </cfRule>
    <cfRule type="cellIs" dxfId="806" priority="808" stopIfTrue="1" operator="equal">
      <formula>200</formula>
    </cfRule>
  </conditionalFormatting>
  <conditionalFormatting sqref="F418:G418 M417 K413 D413:H414 H403:H404 K415 H417:H421 F417 K421 D422:D428 I403:J407 M403 D392:D393 B392 K417:K418 F419:F428 M405:M411 H408:K411 C397:C416 C417:D420 C421:C427">
    <cfRule type="containsText" dxfId="805" priority="806" stopIfTrue="1" operator="containsText" text="dsoy jktdh; fo|ky;ksa esa iz;ksx gsrq fu%'kqYd">
      <formula>NOT(ISERROR(SEARCH("dsoy jktdh; fo|ky;ksa esa iz;ksx gsrq fu%'kqYd",B392)))</formula>
    </cfRule>
  </conditionalFormatting>
  <conditionalFormatting sqref="F418:G421">
    <cfRule type="cellIs" dxfId="804" priority="804" operator="equal">
      <formula>"0/0"</formula>
    </cfRule>
    <cfRule type="cellIs" dxfId="803" priority="805" operator="equal">
      <formula>"0/100"</formula>
    </cfRule>
  </conditionalFormatting>
  <conditionalFormatting sqref="F418:H421">
    <cfRule type="cellIs" dxfId="802" priority="803" operator="equal">
      <formula>"0/50"</formula>
    </cfRule>
  </conditionalFormatting>
  <conditionalFormatting sqref="B392:B393">
    <cfRule type="cellIs" dxfId="801" priority="802" operator="equal">
      <formula>0</formula>
    </cfRule>
  </conditionalFormatting>
  <conditionalFormatting sqref="F457:G457 M456 K452 D452:H453 H442:H443 K454 H456:H460 F456 K460 D461:D467 I442:J446 M442 D431:D432 B431 K456:K457 F458:F467 M444:M450 H447:K450 C436:C455 C456:D459 C460:C466">
    <cfRule type="containsText" dxfId="800" priority="800" stopIfTrue="1" operator="containsText" text="f'k{kk foHkkx jktLFkku">
      <formula>NOT(ISERROR(SEARCH("f'k{kk foHkkx jktLFkku",B431)))</formula>
    </cfRule>
    <cfRule type="containsText" dxfId="799" priority="801" stopIfTrue="1" operator="containsText" text="iw.kkZad">
      <formula>NOT(ISERROR(SEARCH("iw.kkZad",B431)))</formula>
    </cfRule>
  </conditionalFormatting>
  <conditionalFormatting sqref="F457:G457 D456:D457 M456 D461:D467 F463:F464">
    <cfRule type="cellIs" dxfId="798" priority="798" stopIfTrue="1" operator="equal">
      <formula>1800</formula>
    </cfRule>
    <cfRule type="cellIs" dxfId="797" priority="799" stopIfTrue="1" operator="equal">
      <formula>200</formula>
    </cfRule>
  </conditionalFormatting>
  <conditionalFormatting sqref="F457:G457 M456 K452 D452:H453 H442:H443 K454 H456:H460 F456 K460 D461:D467 I442:J446 M442 D431:D432 B431 K456:K457 F458:F467 M444:M450 H447:K450 C436:C455 C456:D459 C460:C466">
    <cfRule type="containsText" dxfId="796" priority="797" stopIfTrue="1" operator="containsText" text="dsoy jktdh; fo|ky;ksa esa iz;ksx gsrq fu%'kqYd">
      <formula>NOT(ISERROR(SEARCH("dsoy jktdh; fo|ky;ksa esa iz;ksx gsrq fu%'kqYd",B431)))</formula>
    </cfRule>
  </conditionalFormatting>
  <conditionalFormatting sqref="F457:G460">
    <cfRule type="cellIs" dxfId="795" priority="795" operator="equal">
      <formula>"0/0"</formula>
    </cfRule>
    <cfRule type="cellIs" dxfId="794" priority="796" operator="equal">
      <formula>"0/100"</formula>
    </cfRule>
  </conditionalFormatting>
  <conditionalFormatting sqref="F457:H460">
    <cfRule type="cellIs" dxfId="793" priority="794" operator="equal">
      <formula>"0/50"</formula>
    </cfRule>
  </conditionalFormatting>
  <conditionalFormatting sqref="B431:B432">
    <cfRule type="cellIs" dxfId="792" priority="793" operator="equal">
      <formula>0</formula>
    </cfRule>
  </conditionalFormatting>
  <conditionalFormatting sqref="F496:G496 M495 K491 D491:H492 H481:H482 K493 H495:H499 F495 K499 D500:D506 I481:J485 M481 D470:D471 B470 K495:K496 F497:F506 M483:M489 H486:K489 C475:C494 C495:D498 C499:C505">
    <cfRule type="containsText" dxfId="791" priority="791" stopIfTrue="1" operator="containsText" text="f'k{kk foHkkx jktLFkku">
      <formula>NOT(ISERROR(SEARCH("f'k{kk foHkkx jktLFkku",B470)))</formula>
    </cfRule>
    <cfRule type="containsText" dxfId="790" priority="792" stopIfTrue="1" operator="containsText" text="iw.kkZad">
      <formula>NOT(ISERROR(SEARCH("iw.kkZad",B470)))</formula>
    </cfRule>
  </conditionalFormatting>
  <conditionalFormatting sqref="F496:G496 D495:D496 M495 D500:D506 F502:F503">
    <cfRule type="cellIs" dxfId="789" priority="789" stopIfTrue="1" operator="equal">
      <formula>1800</formula>
    </cfRule>
    <cfRule type="cellIs" dxfId="788" priority="790" stopIfTrue="1" operator="equal">
      <formula>200</formula>
    </cfRule>
  </conditionalFormatting>
  <conditionalFormatting sqref="F496:G496 M495 K491 D491:H492 H481:H482 K493 H495:H499 F495 K499 D500:D506 I481:J485 M481 D470:D471 B470 K495:K496 F497:F506 M483:M489 H486:K489 C475:C494 C495:D498 C499:C505">
    <cfRule type="containsText" dxfId="787" priority="788" stopIfTrue="1" operator="containsText" text="dsoy jktdh; fo|ky;ksa esa iz;ksx gsrq fu%'kqYd">
      <formula>NOT(ISERROR(SEARCH("dsoy jktdh; fo|ky;ksa esa iz;ksx gsrq fu%'kqYd",B470)))</formula>
    </cfRule>
  </conditionalFormatting>
  <conditionalFormatting sqref="F496:G499">
    <cfRule type="cellIs" dxfId="786" priority="786" operator="equal">
      <formula>"0/0"</formula>
    </cfRule>
    <cfRule type="cellIs" dxfId="785" priority="787" operator="equal">
      <formula>"0/100"</formula>
    </cfRule>
  </conditionalFormatting>
  <conditionalFormatting sqref="F496:H499">
    <cfRule type="cellIs" dxfId="784" priority="785" operator="equal">
      <formula>"0/50"</formula>
    </cfRule>
  </conditionalFormatting>
  <conditionalFormatting sqref="B470:B471">
    <cfRule type="cellIs" dxfId="783" priority="784" operator="equal">
      <formula>0</formula>
    </cfRule>
  </conditionalFormatting>
  <conditionalFormatting sqref="F535:G535 M534 K530 D530:H531 H520:H521 K532 H534:H538 F534 K538 D539:D545 I520:J524 M520 D509:D510 B509 K534:K535 F536:F545 M522:M528 H525:K528 C514:C533 C534:D537 C538:C544">
    <cfRule type="containsText" dxfId="782" priority="782" stopIfTrue="1" operator="containsText" text="f'k{kk foHkkx jktLFkku">
      <formula>NOT(ISERROR(SEARCH("f'k{kk foHkkx jktLFkku",B509)))</formula>
    </cfRule>
    <cfRule type="containsText" dxfId="781" priority="783" stopIfTrue="1" operator="containsText" text="iw.kkZad">
      <formula>NOT(ISERROR(SEARCH("iw.kkZad",B509)))</formula>
    </cfRule>
  </conditionalFormatting>
  <conditionalFormatting sqref="F535:G535 D534:D535 M534 D539:D545 F541:F542">
    <cfRule type="cellIs" dxfId="780" priority="780" stopIfTrue="1" operator="equal">
      <formula>1800</formula>
    </cfRule>
    <cfRule type="cellIs" dxfId="779" priority="781" stopIfTrue="1" operator="equal">
      <formula>200</formula>
    </cfRule>
  </conditionalFormatting>
  <conditionalFormatting sqref="F535:G535 M534 K530 D530:H531 H520:H521 K532 H534:H538 F534 K538 D539:D545 I520:J524 M520 D509:D510 B509 K534:K535 F536:F545 M522:M528 H525:K528 C514:C533 C534:D537 C538:C544">
    <cfRule type="containsText" dxfId="778" priority="779" stopIfTrue="1" operator="containsText" text="dsoy jktdh; fo|ky;ksa esa iz;ksx gsrq fu%'kqYd">
      <formula>NOT(ISERROR(SEARCH("dsoy jktdh; fo|ky;ksa esa iz;ksx gsrq fu%'kqYd",B509)))</formula>
    </cfRule>
  </conditionalFormatting>
  <conditionalFormatting sqref="F535:G538">
    <cfRule type="cellIs" dxfId="777" priority="777" operator="equal">
      <formula>"0/0"</formula>
    </cfRule>
    <cfRule type="cellIs" dxfId="776" priority="778" operator="equal">
      <formula>"0/100"</formula>
    </cfRule>
  </conditionalFormatting>
  <conditionalFormatting sqref="F535:H538">
    <cfRule type="cellIs" dxfId="775" priority="776" operator="equal">
      <formula>"0/50"</formula>
    </cfRule>
  </conditionalFormatting>
  <conditionalFormatting sqref="B509:B510">
    <cfRule type="cellIs" dxfId="774" priority="775" operator="equal">
      <formula>0</formula>
    </cfRule>
  </conditionalFormatting>
  <conditionalFormatting sqref="F574:G574 M573 K569 D569:H570 H559:H560 K571 H573:H577 F573 K577 D578:D584 I559:J563 M559 D548:D549 B548 K573:K574 F575:F584 M561:M567 H564:K567 C553:C572 C573:D576 C577:C583">
    <cfRule type="containsText" dxfId="773" priority="773" stopIfTrue="1" operator="containsText" text="f'k{kk foHkkx jktLFkku">
      <formula>NOT(ISERROR(SEARCH("f'k{kk foHkkx jktLFkku",B548)))</formula>
    </cfRule>
    <cfRule type="containsText" dxfId="772" priority="774" stopIfTrue="1" operator="containsText" text="iw.kkZad">
      <formula>NOT(ISERROR(SEARCH("iw.kkZad",B548)))</formula>
    </cfRule>
  </conditionalFormatting>
  <conditionalFormatting sqref="F574:G574 D573:D574 M573 D578:D584 F580:F581">
    <cfRule type="cellIs" dxfId="771" priority="771" stopIfTrue="1" operator="equal">
      <formula>1800</formula>
    </cfRule>
    <cfRule type="cellIs" dxfId="770" priority="772" stopIfTrue="1" operator="equal">
      <formula>200</formula>
    </cfRule>
  </conditionalFormatting>
  <conditionalFormatting sqref="F574:G574 M573 K569 D569:H570 H559:H560 K571 H573:H577 F573 K577 D578:D584 I559:J563 M559 D548:D549 B548 K573:K574 F575:F584 M561:M567 H564:K567 C553:C572 C573:D576 C577:C583">
    <cfRule type="containsText" dxfId="769" priority="770" stopIfTrue="1" operator="containsText" text="dsoy jktdh; fo|ky;ksa esa iz;ksx gsrq fu%'kqYd">
      <formula>NOT(ISERROR(SEARCH("dsoy jktdh; fo|ky;ksa esa iz;ksx gsrq fu%'kqYd",B548)))</formula>
    </cfRule>
  </conditionalFormatting>
  <conditionalFormatting sqref="F574:G577">
    <cfRule type="cellIs" dxfId="768" priority="768" operator="equal">
      <formula>"0/0"</formula>
    </cfRule>
    <cfRule type="cellIs" dxfId="767" priority="769" operator="equal">
      <formula>"0/100"</formula>
    </cfRule>
  </conditionalFormatting>
  <conditionalFormatting sqref="F574:H577">
    <cfRule type="cellIs" dxfId="766" priority="767" operator="equal">
      <formula>"0/50"</formula>
    </cfRule>
  </conditionalFormatting>
  <conditionalFormatting sqref="B548:B549">
    <cfRule type="cellIs" dxfId="765" priority="766" operator="equal">
      <formula>0</formula>
    </cfRule>
  </conditionalFormatting>
  <conditionalFormatting sqref="F613:G613 M612 K608 D608:H609 H598:H599 K610 H612:H616 F612 K616 D617:D623 I598:J602 M598 D587:D588 B587 K612:K613 F614:F623 M600:M606 H603:K606 C592:C611 C612:D615 C616:C622">
    <cfRule type="containsText" dxfId="764" priority="764" stopIfTrue="1" operator="containsText" text="f'k{kk foHkkx jktLFkku">
      <formula>NOT(ISERROR(SEARCH("f'k{kk foHkkx jktLFkku",B587)))</formula>
    </cfRule>
    <cfRule type="containsText" dxfId="763" priority="765" stopIfTrue="1" operator="containsText" text="iw.kkZad">
      <formula>NOT(ISERROR(SEARCH("iw.kkZad",B587)))</formula>
    </cfRule>
  </conditionalFormatting>
  <conditionalFormatting sqref="F613:G613 D612:D613 M612 D617:D623 F619:F620">
    <cfRule type="cellIs" dxfId="762" priority="762" stopIfTrue="1" operator="equal">
      <formula>1800</formula>
    </cfRule>
    <cfRule type="cellIs" dxfId="761" priority="763" stopIfTrue="1" operator="equal">
      <formula>200</formula>
    </cfRule>
  </conditionalFormatting>
  <conditionalFormatting sqref="F613:G613 M612 K608 D608:H609 H598:H599 K610 H612:H616 F612 K616 D617:D623 I598:J602 M598 D587:D588 B587 K612:K613 F614:F623 M600:M606 H603:K606 C592:C611 C612:D615 C616:C622">
    <cfRule type="containsText" dxfId="760" priority="761" stopIfTrue="1" operator="containsText" text="dsoy jktdh; fo|ky;ksa esa iz;ksx gsrq fu%'kqYd">
      <formula>NOT(ISERROR(SEARCH("dsoy jktdh; fo|ky;ksa esa iz;ksx gsrq fu%'kqYd",B587)))</formula>
    </cfRule>
  </conditionalFormatting>
  <conditionalFormatting sqref="F613:G616">
    <cfRule type="cellIs" dxfId="759" priority="759" operator="equal">
      <formula>"0/0"</formula>
    </cfRule>
    <cfRule type="cellIs" dxfId="758" priority="760" operator="equal">
      <formula>"0/100"</formula>
    </cfRule>
  </conditionalFormatting>
  <conditionalFormatting sqref="F613:H616">
    <cfRule type="cellIs" dxfId="757" priority="758" operator="equal">
      <formula>"0/50"</formula>
    </cfRule>
  </conditionalFormatting>
  <conditionalFormatting sqref="B587:B588">
    <cfRule type="cellIs" dxfId="756" priority="757" operator="equal">
      <formula>0</formula>
    </cfRule>
  </conditionalFormatting>
  <conditionalFormatting sqref="F652:G652 M651 K647 D647:H648 H637:H638 K649 H651:H655 F651 K655 D656:D662 I637:J641 M637 D626:D627 B626 K651:K652 F653:F662 M639:M645 H642:K645 C631:C650 C651:D654 C655:C661">
    <cfRule type="containsText" dxfId="755" priority="755" stopIfTrue="1" operator="containsText" text="f'k{kk foHkkx jktLFkku">
      <formula>NOT(ISERROR(SEARCH("f'k{kk foHkkx jktLFkku",B626)))</formula>
    </cfRule>
    <cfRule type="containsText" dxfId="754" priority="756" stopIfTrue="1" operator="containsText" text="iw.kkZad">
      <formula>NOT(ISERROR(SEARCH("iw.kkZad",B626)))</formula>
    </cfRule>
  </conditionalFormatting>
  <conditionalFormatting sqref="F652:G652 D651:D652 M651 D656:D662 F658:F659">
    <cfRule type="cellIs" dxfId="753" priority="753" stopIfTrue="1" operator="equal">
      <formula>1800</formula>
    </cfRule>
    <cfRule type="cellIs" dxfId="752" priority="754" stopIfTrue="1" operator="equal">
      <formula>200</formula>
    </cfRule>
  </conditionalFormatting>
  <conditionalFormatting sqref="F652:G652 M651 K647 D647:H648 H637:H638 K649 H651:H655 F651 K655 D656:D662 I637:J641 M637 D626:D627 B626 K651:K652 F653:F662 M639:M645 H642:K645 C631:C650 C651:D654 C655:C661">
    <cfRule type="containsText" dxfId="751" priority="752" stopIfTrue="1" operator="containsText" text="dsoy jktdh; fo|ky;ksa esa iz;ksx gsrq fu%'kqYd">
      <formula>NOT(ISERROR(SEARCH("dsoy jktdh; fo|ky;ksa esa iz;ksx gsrq fu%'kqYd",B626)))</formula>
    </cfRule>
  </conditionalFormatting>
  <conditionalFormatting sqref="F652:G655">
    <cfRule type="cellIs" dxfId="750" priority="750" operator="equal">
      <formula>"0/0"</formula>
    </cfRule>
    <cfRule type="cellIs" dxfId="749" priority="751" operator="equal">
      <formula>"0/100"</formula>
    </cfRule>
  </conditionalFormatting>
  <conditionalFormatting sqref="F652:H655">
    <cfRule type="cellIs" dxfId="748" priority="749" operator="equal">
      <formula>"0/50"</formula>
    </cfRule>
  </conditionalFormatting>
  <conditionalFormatting sqref="B626:B627">
    <cfRule type="cellIs" dxfId="747" priority="748" operator="equal">
      <formula>0</formula>
    </cfRule>
  </conditionalFormatting>
  <conditionalFormatting sqref="F691:G691 M690 K686 D686:H687 H676:H677 K688 H690:H694 F690 K694 D695:D701 I676:J680 M676 D665:D666 B665 K690:K691 F692:F701 M678:M684 H681:K684 C670:C689 C690:D693 C694:C700">
    <cfRule type="containsText" dxfId="746" priority="746" stopIfTrue="1" operator="containsText" text="f'k{kk foHkkx jktLFkku">
      <formula>NOT(ISERROR(SEARCH("f'k{kk foHkkx jktLFkku",B665)))</formula>
    </cfRule>
    <cfRule type="containsText" dxfId="745" priority="747" stopIfTrue="1" operator="containsText" text="iw.kkZad">
      <formula>NOT(ISERROR(SEARCH("iw.kkZad",B665)))</formula>
    </cfRule>
  </conditionalFormatting>
  <conditionalFormatting sqref="F691:G691 D690:D691 M690 D695:D701 F697:F698">
    <cfRule type="cellIs" dxfId="744" priority="744" stopIfTrue="1" operator="equal">
      <formula>1800</formula>
    </cfRule>
    <cfRule type="cellIs" dxfId="743" priority="745" stopIfTrue="1" operator="equal">
      <formula>200</formula>
    </cfRule>
  </conditionalFormatting>
  <conditionalFormatting sqref="F691:G691 M690 K686 D686:H687 H676:H677 K688 H690:H694 F690 K694 D695:D701 I676:J680 M676 D665:D666 B665 K690:K691 F692:F701 M678:M684 H681:K684 C670:C689 C690:D693 C694:C700">
    <cfRule type="containsText" dxfId="742" priority="743" stopIfTrue="1" operator="containsText" text="dsoy jktdh; fo|ky;ksa esa iz;ksx gsrq fu%'kqYd">
      <formula>NOT(ISERROR(SEARCH("dsoy jktdh; fo|ky;ksa esa iz;ksx gsrq fu%'kqYd",B665)))</formula>
    </cfRule>
  </conditionalFormatting>
  <conditionalFormatting sqref="F691:G694">
    <cfRule type="cellIs" dxfId="741" priority="741" operator="equal">
      <formula>"0/0"</formula>
    </cfRule>
    <cfRule type="cellIs" dxfId="740" priority="742" operator="equal">
      <formula>"0/100"</formula>
    </cfRule>
  </conditionalFormatting>
  <conditionalFormatting sqref="F691:H694">
    <cfRule type="cellIs" dxfId="739" priority="740" operator="equal">
      <formula>"0/50"</formula>
    </cfRule>
  </conditionalFormatting>
  <conditionalFormatting sqref="B665:B666">
    <cfRule type="cellIs" dxfId="738" priority="739" operator="equal">
      <formula>0</formula>
    </cfRule>
  </conditionalFormatting>
  <conditionalFormatting sqref="F730:G730 M729 K725 D725:H726 H715:H716 K727 H729:H733 F729 K733 D734:D740 I715:J719 M715 D704:D705 B704 K729:K730 F731:F740 M717:M723 H720:K723 C709:C728 C729:D732 C733:C739">
    <cfRule type="containsText" dxfId="737" priority="737" stopIfTrue="1" operator="containsText" text="f'k{kk foHkkx jktLFkku">
      <formula>NOT(ISERROR(SEARCH("f'k{kk foHkkx jktLFkku",B704)))</formula>
    </cfRule>
    <cfRule type="containsText" dxfId="736" priority="738" stopIfTrue="1" operator="containsText" text="iw.kkZad">
      <formula>NOT(ISERROR(SEARCH("iw.kkZad",B704)))</formula>
    </cfRule>
  </conditionalFormatting>
  <conditionalFormatting sqref="F730:G730 D729:D730 M729 D734:D740 F736:F737">
    <cfRule type="cellIs" dxfId="735" priority="735" stopIfTrue="1" operator="equal">
      <formula>1800</formula>
    </cfRule>
    <cfRule type="cellIs" dxfId="734" priority="736" stopIfTrue="1" operator="equal">
      <formula>200</formula>
    </cfRule>
  </conditionalFormatting>
  <conditionalFormatting sqref="F730:G730 M729 K725 D725:H726 H715:H716 K727 H729:H733 F729 K733 D734:D740 I715:J719 M715 D704:D705 B704 K729:K730 F731:F740 M717:M723 H720:K723 C709:C728 C729:D732 C733:C739">
    <cfRule type="containsText" dxfId="733" priority="734" stopIfTrue="1" operator="containsText" text="dsoy jktdh; fo|ky;ksa esa iz;ksx gsrq fu%'kqYd">
      <formula>NOT(ISERROR(SEARCH("dsoy jktdh; fo|ky;ksa esa iz;ksx gsrq fu%'kqYd",B704)))</formula>
    </cfRule>
  </conditionalFormatting>
  <conditionalFormatting sqref="F730:G733">
    <cfRule type="cellIs" dxfId="732" priority="732" operator="equal">
      <formula>"0/0"</formula>
    </cfRule>
    <cfRule type="cellIs" dxfId="731" priority="733" operator="equal">
      <formula>"0/100"</formula>
    </cfRule>
  </conditionalFormatting>
  <conditionalFormatting sqref="F730:H733">
    <cfRule type="cellIs" dxfId="730" priority="731" operator="equal">
      <formula>"0/50"</formula>
    </cfRule>
  </conditionalFormatting>
  <conditionalFormatting sqref="B704:B705">
    <cfRule type="cellIs" dxfId="729" priority="730" operator="equal">
      <formula>0</formula>
    </cfRule>
  </conditionalFormatting>
  <conditionalFormatting sqref="F769:G769 M768 K764 D764:H765 H754:H755 K766 H768:H772 F768 K772 D773:D779 I754:J758 M754 D743:D744 B743 K768:K769 F770:F779 M756:M762 H759:K762 C748:C767 C768:D771 C772:C778">
    <cfRule type="containsText" dxfId="728" priority="728" stopIfTrue="1" operator="containsText" text="f'k{kk foHkkx jktLFkku">
      <formula>NOT(ISERROR(SEARCH("f'k{kk foHkkx jktLFkku",B743)))</formula>
    </cfRule>
    <cfRule type="containsText" dxfId="727" priority="729" stopIfTrue="1" operator="containsText" text="iw.kkZad">
      <formula>NOT(ISERROR(SEARCH("iw.kkZad",B743)))</formula>
    </cfRule>
  </conditionalFormatting>
  <conditionalFormatting sqref="F769:G769 D768:D769 M768 D773:D779 F775:F776">
    <cfRule type="cellIs" dxfId="726" priority="726" stopIfTrue="1" operator="equal">
      <formula>1800</formula>
    </cfRule>
    <cfRule type="cellIs" dxfId="725" priority="727" stopIfTrue="1" operator="equal">
      <formula>200</formula>
    </cfRule>
  </conditionalFormatting>
  <conditionalFormatting sqref="F769:G769 M768 K764 D764:H765 H754:H755 K766 H768:H772 F768 K772 D773:D779 I754:J758 M754 D743:D744 B743 K768:K769 F770:F779 M756:M762 H759:K762 C748:C767 C768:D771 C772:C778">
    <cfRule type="containsText" dxfId="724" priority="725" stopIfTrue="1" operator="containsText" text="dsoy jktdh; fo|ky;ksa esa iz;ksx gsrq fu%'kqYd">
      <formula>NOT(ISERROR(SEARCH("dsoy jktdh; fo|ky;ksa esa iz;ksx gsrq fu%'kqYd",B743)))</formula>
    </cfRule>
  </conditionalFormatting>
  <conditionalFormatting sqref="F769:G772">
    <cfRule type="cellIs" dxfId="723" priority="723" operator="equal">
      <formula>"0/0"</formula>
    </cfRule>
    <cfRule type="cellIs" dxfId="722" priority="724" operator="equal">
      <formula>"0/100"</formula>
    </cfRule>
  </conditionalFormatting>
  <conditionalFormatting sqref="F769:H772">
    <cfRule type="cellIs" dxfId="721" priority="722" operator="equal">
      <formula>"0/50"</formula>
    </cfRule>
  </conditionalFormatting>
  <conditionalFormatting sqref="B743:B744">
    <cfRule type="cellIs" dxfId="720" priority="721" operator="equal">
      <formula>0</formula>
    </cfRule>
  </conditionalFormatting>
  <conditionalFormatting sqref="F808:G808 M807 K803 D803:H804 H793:H794 K805 H807:H811 F807 K811 D812:D818 I793:J797 M793 D782:D783 B782 K807:K808 F809:F818 M795:M801 H798:K801 C787:C806 C807:D810 C811:C817">
    <cfRule type="containsText" dxfId="719" priority="719" stopIfTrue="1" operator="containsText" text="f'k{kk foHkkx jktLFkku">
      <formula>NOT(ISERROR(SEARCH("f'k{kk foHkkx jktLFkku",B782)))</formula>
    </cfRule>
    <cfRule type="containsText" dxfId="718" priority="720" stopIfTrue="1" operator="containsText" text="iw.kkZad">
      <formula>NOT(ISERROR(SEARCH("iw.kkZad",B782)))</formula>
    </cfRule>
  </conditionalFormatting>
  <conditionalFormatting sqref="F808:G808 D807:D808 M807 D812:D818 F814:F815">
    <cfRule type="cellIs" dxfId="717" priority="717" stopIfTrue="1" operator="equal">
      <formula>1800</formula>
    </cfRule>
    <cfRule type="cellIs" dxfId="716" priority="718" stopIfTrue="1" operator="equal">
      <formula>200</formula>
    </cfRule>
  </conditionalFormatting>
  <conditionalFormatting sqref="F808:G808 M807 K803 D803:H804 H793:H794 K805 H807:H811 F807 K811 D812:D818 I793:J797 M793 D782:D783 B782 K807:K808 F809:F818 M795:M801 H798:K801 C787:C806 C807:D810 C811:C817">
    <cfRule type="containsText" dxfId="715" priority="716" stopIfTrue="1" operator="containsText" text="dsoy jktdh; fo|ky;ksa esa iz;ksx gsrq fu%'kqYd">
      <formula>NOT(ISERROR(SEARCH("dsoy jktdh; fo|ky;ksa esa iz;ksx gsrq fu%'kqYd",B782)))</formula>
    </cfRule>
  </conditionalFormatting>
  <conditionalFormatting sqref="F808:G811">
    <cfRule type="cellIs" dxfId="714" priority="714" operator="equal">
      <formula>"0/0"</formula>
    </cfRule>
    <cfRule type="cellIs" dxfId="713" priority="715" operator="equal">
      <formula>"0/100"</formula>
    </cfRule>
  </conditionalFormatting>
  <conditionalFormatting sqref="F808:H811">
    <cfRule type="cellIs" dxfId="712" priority="713" operator="equal">
      <formula>"0/50"</formula>
    </cfRule>
  </conditionalFormatting>
  <conditionalFormatting sqref="B782:B783">
    <cfRule type="cellIs" dxfId="711" priority="712" operator="equal">
      <formula>0</formula>
    </cfRule>
  </conditionalFormatting>
  <conditionalFormatting sqref="F847:G847 M846 K842 D842:H843 H832:H833 K844 H846:H850 F846 K850 D851:D857 I832:J836 M832 D821:D822 B821 K846:K847 F848:F857 M834:M840 H837:K840 C826:C845 C846:D849 C850:C856">
    <cfRule type="containsText" dxfId="710" priority="710" stopIfTrue="1" operator="containsText" text="f'k{kk foHkkx jktLFkku">
      <formula>NOT(ISERROR(SEARCH("f'k{kk foHkkx jktLFkku",B821)))</formula>
    </cfRule>
    <cfRule type="containsText" dxfId="709" priority="711" stopIfTrue="1" operator="containsText" text="iw.kkZad">
      <formula>NOT(ISERROR(SEARCH("iw.kkZad",B821)))</formula>
    </cfRule>
  </conditionalFormatting>
  <conditionalFormatting sqref="F847:G847 D846:D847 M846 D851:D857 F853:F854">
    <cfRule type="cellIs" dxfId="708" priority="708" stopIfTrue="1" operator="equal">
      <formula>1800</formula>
    </cfRule>
    <cfRule type="cellIs" dxfId="707" priority="709" stopIfTrue="1" operator="equal">
      <formula>200</formula>
    </cfRule>
  </conditionalFormatting>
  <conditionalFormatting sqref="F847:G847 M846 K842 D842:H843 H832:H833 K844 H846:H850 F846 K850 D851:D857 I832:J836 M832 D821:D822 B821 K846:K847 F848:F857 M834:M840 H837:K840 C826:C845 C846:D849 C850:C856">
    <cfRule type="containsText" dxfId="706" priority="707" stopIfTrue="1" operator="containsText" text="dsoy jktdh; fo|ky;ksa esa iz;ksx gsrq fu%'kqYd">
      <formula>NOT(ISERROR(SEARCH("dsoy jktdh; fo|ky;ksa esa iz;ksx gsrq fu%'kqYd",B821)))</formula>
    </cfRule>
  </conditionalFormatting>
  <conditionalFormatting sqref="F847:G850">
    <cfRule type="cellIs" dxfId="705" priority="705" operator="equal">
      <formula>"0/0"</formula>
    </cfRule>
    <cfRule type="cellIs" dxfId="704" priority="706" operator="equal">
      <formula>"0/100"</formula>
    </cfRule>
  </conditionalFormatting>
  <conditionalFormatting sqref="F847:H850">
    <cfRule type="cellIs" dxfId="703" priority="704" operator="equal">
      <formula>"0/50"</formula>
    </cfRule>
  </conditionalFormatting>
  <conditionalFormatting sqref="B821:B822">
    <cfRule type="cellIs" dxfId="702" priority="703" operator="equal">
      <formula>0</formula>
    </cfRule>
  </conditionalFormatting>
  <conditionalFormatting sqref="F886:G886 M885 K881 D881:H882 H871:H872 K883 H885:H889 F885 K889 D890:D896 I871:J875 M871 D860:D861 B860 K885:K886 F887:F896 M873:M879 H876:K879 C865:C884 C885:D888 C889:C895">
    <cfRule type="containsText" dxfId="701" priority="701" stopIfTrue="1" operator="containsText" text="f'k{kk foHkkx jktLFkku">
      <formula>NOT(ISERROR(SEARCH("f'k{kk foHkkx jktLFkku",B860)))</formula>
    </cfRule>
    <cfRule type="containsText" dxfId="700" priority="702" stopIfTrue="1" operator="containsText" text="iw.kkZad">
      <formula>NOT(ISERROR(SEARCH("iw.kkZad",B860)))</formula>
    </cfRule>
  </conditionalFormatting>
  <conditionalFormatting sqref="F886:G886 D885:D886 M885 D890:D896 F892:F893">
    <cfRule type="cellIs" dxfId="699" priority="699" stopIfTrue="1" operator="equal">
      <formula>1800</formula>
    </cfRule>
    <cfRule type="cellIs" dxfId="698" priority="700" stopIfTrue="1" operator="equal">
      <formula>200</formula>
    </cfRule>
  </conditionalFormatting>
  <conditionalFormatting sqref="F886:G886 M885 K881 D881:H882 H871:H872 K883 H885:H889 F885 K889 D890:D896 I871:J875 M871 D860:D861 B860 K885:K886 F887:F896 M873:M879 H876:K879 C865:C884 C885:D888 C889:C895">
    <cfRule type="containsText" dxfId="697" priority="698" stopIfTrue="1" operator="containsText" text="dsoy jktdh; fo|ky;ksa esa iz;ksx gsrq fu%'kqYd">
      <formula>NOT(ISERROR(SEARCH("dsoy jktdh; fo|ky;ksa esa iz;ksx gsrq fu%'kqYd",B860)))</formula>
    </cfRule>
  </conditionalFormatting>
  <conditionalFormatting sqref="F886:G889">
    <cfRule type="cellIs" dxfId="696" priority="696" operator="equal">
      <formula>"0/0"</formula>
    </cfRule>
    <cfRule type="cellIs" dxfId="695" priority="697" operator="equal">
      <formula>"0/100"</formula>
    </cfRule>
  </conditionalFormatting>
  <conditionalFormatting sqref="F886:H889">
    <cfRule type="cellIs" dxfId="694" priority="695" operator="equal">
      <formula>"0/50"</formula>
    </cfRule>
  </conditionalFormatting>
  <conditionalFormatting sqref="B860:B861">
    <cfRule type="cellIs" dxfId="693" priority="694" operator="equal">
      <formula>0</formula>
    </cfRule>
  </conditionalFormatting>
  <conditionalFormatting sqref="F925:G925 M924 K920 D920:H921 H910:H911 K922 H924:H928 F924 K928 D929:D935 I910:J914 M910 D899:D900 B899 K924:K925 F926:F935 M912:M918 H915:K918 C904:C923 C924:D927 C928:C934">
    <cfRule type="containsText" dxfId="692" priority="692" stopIfTrue="1" operator="containsText" text="f'k{kk foHkkx jktLFkku">
      <formula>NOT(ISERROR(SEARCH("f'k{kk foHkkx jktLFkku",B899)))</formula>
    </cfRule>
    <cfRule type="containsText" dxfId="691" priority="693" stopIfTrue="1" operator="containsText" text="iw.kkZad">
      <formula>NOT(ISERROR(SEARCH("iw.kkZad",B899)))</formula>
    </cfRule>
  </conditionalFormatting>
  <conditionalFormatting sqref="F925:G925 D924:D925 M924 D929:D935 F931:F932">
    <cfRule type="cellIs" dxfId="690" priority="690" stopIfTrue="1" operator="equal">
      <formula>1800</formula>
    </cfRule>
    <cfRule type="cellIs" dxfId="689" priority="691" stopIfTrue="1" operator="equal">
      <formula>200</formula>
    </cfRule>
  </conditionalFormatting>
  <conditionalFormatting sqref="F925:G925 M924 K920 D920:H921 H910:H911 K922 H924:H928 F924 K928 D929:D935 I910:J914 M910 D899:D900 B899 K924:K925 F926:F935 M912:M918 H915:K918 C904:C923 C924:D927 C928:C934">
    <cfRule type="containsText" dxfId="688" priority="689" stopIfTrue="1" operator="containsText" text="dsoy jktdh; fo|ky;ksa esa iz;ksx gsrq fu%'kqYd">
      <formula>NOT(ISERROR(SEARCH("dsoy jktdh; fo|ky;ksa esa iz;ksx gsrq fu%'kqYd",B899)))</formula>
    </cfRule>
  </conditionalFormatting>
  <conditionalFormatting sqref="F925:G928">
    <cfRule type="cellIs" dxfId="687" priority="687" operator="equal">
      <formula>"0/0"</formula>
    </cfRule>
    <cfRule type="cellIs" dxfId="686" priority="688" operator="equal">
      <formula>"0/100"</formula>
    </cfRule>
  </conditionalFormatting>
  <conditionalFormatting sqref="F925:H928">
    <cfRule type="cellIs" dxfId="685" priority="686" operator="equal">
      <formula>"0/50"</formula>
    </cfRule>
  </conditionalFormatting>
  <conditionalFormatting sqref="B899:B900">
    <cfRule type="cellIs" dxfId="684" priority="685" operator="equal">
      <formula>0</formula>
    </cfRule>
  </conditionalFormatting>
  <conditionalFormatting sqref="F964:G964 M963 K959 D959:H960 H949:H950 K961 H963:H967 F963 K967 D968:D974 I949:J953 M949 D938:D939 B938 K963:K964 F965:F974 M951:M957 H954:K957 C943:C962 C963:D966 C967:C973">
    <cfRule type="containsText" dxfId="683" priority="683" stopIfTrue="1" operator="containsText" text="f'k{kk foHkkx jktLFkku">
      <formula>NOT(ISERROR(SEARCH("f'k{kk foHkkx jktLFkku",B938)))</formula>
    </cfRule>
    <cfRule type="containsText" dxfId="682" priority="684" stopIfTrue="1" operator="containsText" text="iw.kkZad">
      <formula>NOT(ISERROR(SEARCH("iw.kkZad",B938)))</formula>
    </cfRule>
  </conditionalFormatting>
  <conditionalFormatting sqref="F964:G964 D963:D964 M963 D968:D974 F970:F971">
    <cfRule type="cellIs" dxfId="681" priority="681" stopIfTrue="1" operator="equal">
      <formula>1800</formula>
    </cfRule>
    <cfRule type="cellIs" dxfId="680" priority="682" stopIfTrue="1" operator="equal">
      <formula>200</formula>
    </cfRule>
  </conditionalFormatting>
  <conditionalFormatting sqref="F964:G964 M963 K959 D959:H960 H949:H950 K961 H963:H967 F963 K967 D968:D974 I949:J953 M949 D938:D939 B938 K963:K964 F965:F974 M951:M957 H954:K957 C943:C962 C963:D966 C967:C973">
    <cfRule type="containsText" dxfId="679" priority="680" stopIfTrue="1" operator="containsText" text="dsoy jktdh; fo|ky;ksa esa iz;ksx gsrq fu%'kqYd">
      <formula>NOT(ISERROR(SEARCH("dsoy jktdh; fo|ky;ksa esa iz;ksx gsrq fu%'kqYd",B938)))</formula>
    </cfRule>
  </conditionalFormatting>
  <conditionalFormatting sqref="F964:G967">
    <cfRule type="cellIs" dxfId="678" priority="678" operator="equal">
      <formula>"0/0"</formula>
    </cfRule>
    <cfRule type="cellIs" dxfId="677" priority="679" operator="equal">
      <formula>"0/100"</formula>
    </cfRule>
  </conditionalFormatting>
  <conditionalFormatting sqref="F964:H967">
    <cfRule type="cellIs" dxfId="676" priority="677" operator="equal">
      <formula>"0/50"</formula>
    </cfRule>
  </conditionalFormatting>
  <conditionalFormatting sqref="B938:B939">
    <cfRule type="cellIs" dxfId="675" priority="676" operator="equal">
      <formula>0</formula>
    </cfRule>
  </conditionalFormatting>
  <conditionalFormatting sqref="F1003:G1003 M1002 K998 D998:H999 H988:H989 K1000 H1002:H1006 F1002 K1006 D1007:D1013 I988:J992 M988 D977:D978 B977 K1002:K1003 F1004:F1013 M990:M996 H993:K996 C982:C1001 C1002:D1005 C1006:C1012">
    <cfRule type="containsText" dxfId="674" priority="674" stopIfTrue="1" operator="containsText" text="f'k{kk foHkkx jktLFkku">
      <formula>NOT(ISERROR(SEARCH("f'k{kk foHkkx jktLFkku",B977)))</formula>
    </cfRule>
    <cfRule type="containsText" dxfId="673" priority="675" stopIfTrue="1" operator="containsText" text="iw.kkZad">
      <formula>NOT(ISERROR(SEARCH("iw.kkZad",B977)))</formula>
    </cfRule>
  </conditionalFormatting>
  <conditionalFormatting sqref="F1003:G1003 D1002:D1003 M1002 D1007:D1013 F1009:F1010">
    <cfRule type="cellIs" dxfId="672" priority="672" stopIfTrue="1" operator="equal">
      <formula>1800</formula>
    </cfRule>
    <cfRule type="cellIs" dxfId="671" priority="673" stopIfTrue="1" operator="equal">
      <formula>200</formula>
    </cfRule>
  </conditionalFormatting>
  <conditionalFormatting sqref="F1003:G1003 M1002 K998 D998:H999 H988:H989 K1000 H1002:H1006 F1002 K1006 D1007:D1013 I988:J992 M988 D977:D978 B977 K1002:K1003 F1004:F1013 M990:M996 H993:K996 C982:C1001 C1002:D1005 C1006:C1012">
    <cfRule type="containsText" dxfId="670" priority="671" stopIfTrue="1" operator="containsText" text="dsoy jktdh; fo|ky;ksa esa iz;ksx gsrq fu%'kqYd">
      <formula>NOT(ISERROR(SEARCH("dsoy jktdh; fo|ky;ksa esa iz;ksx gsrq fu%'kqYd",B977)))</formula>
    </cfRule>
  </conditionalFormatting>
  <conditionalFormatting sqref="F1003:G1006">
    <cfRule type="cellIs" dxfId="669" priority="669" operator="equal">
      <formula>"0/0"</formula>
    </cfRule>
    <cfRule type="cellIs" dxfId="668" priority="670" operator="equal">
      <formula>"0/100"</formula>
    </cfRule>
  </conditionalFormatting>
  <conditionalFormatting sqref="F1003:H1006">
    <cfRule type="cellIs" dxfId="667" priority="668" operator="equal">
      <formula>"0/50"</formula>
    </cfRule>
  </conditionalFormatting>
  <conditionalFormatting sqref="B977:B978">
    <cfRule type="cellIs" dxfId="666" priority="667" operator="equal">
      <formula>0</formula>
    </cfRule>
  </conditionalFormatting>
  <conditionalFormatting sqref="F1042:G1042 M1041 K1037 D1037:H1038 H1027:H1028 K1039 H1041:H1045 F1041 K1045 D1046:D1052 I1027:J1031 M1027 D1016:D1017 B1016 K1041:K1042 F1043:F1052 M1029:M1035 H1032:K1035 C1021:C1040 C1041:D1044 C1045:C1051">
    <cfRule type="containsText" dxfId="665" priority="665" stopIfTrue="1" operator="containsText" text="f'k{kk foHkkx jktLFkku">
      <formula>NOT(ISERROR(SEARCH("f'k{kk foHkkx jktLFkku",B1016)))</formula>
    </cfRule>
    <cfRule type="containsText" dxfId="664" priority="666" stopIfTrue="1" operator="containsText" text="iw.kkZad">
      <formula>NOT(ISERROR(SEARCH("iw.kkZad",B1016)))</formula>
    </cfRule>
  </conditionalFormatting>
  <conditionalFormatting sqref="F1042:G1042 D1041:D1042 M1041 D1046:D1052 F1048:F1049">
    <cfRule type="cellIs" dxfId="663" priority="663" stopIfTrue="1" operator="equal">
      <formula>1800</formula>
    </cfRule>
    <cfRule type="cellIs" dxfId="662" priority="664" stopIfTrue="1" operator="equal">
      <formula>200</formula>
    </cfRule>
  </conditionalFormatting>
  <conditionalFormatting sqref="F1042:G1042 M1041 K1037 D1037:H1038 H1027:H1028 K1039 H1041:H1045 F1041 K1045 D1046:D1052 I1027:J1031 M1027 D1016:D1017 B1016 K1041:K1042 F1043:F1052 M1029:M1035 H1032:K1035 C1021:C1040 C1041:D1044 C1045:C1051">
    <cfRule type="containsText" dxfId="661" priority="662" stopIfTrue="1" operator="containsText" text="dsoy jktdh; fo|ky;ksa esa iz;ksx gsrq fu%'kqYd">
      <formula>NOT(ISERROR(SEARCH("dsoy jktdh; fo|ky;ksa esa iz;ksx gsrq fu%'kqYd",B1016)))</formula>
    </cfRule>
  </conditionalFormatting>
  <conditionalFormatting sqref="F1042:G1045">
    <cfRule type="cellIs" dxfId="660" priority="660" operator="equal">
      <formula>"0/0"</formula>
    </cfRule>
    <cfRule type="cellIs" dxfId="659" priority="661" operator="equal">
      <formula>"0/100"</formula>
    </cfRule>
  </conditionalFormatting>
  <conditionalFormatting sqref="F1042:H1045">
    <cfRule type="cellIs" dxfId="658" priority="659" operator="equal">
      <formula>"0/50"</formula>
    </cfRule>
  </conditionalFormatting>
  <conditionalFormatting sqref="B1016:B1017">
    <cfRule type="cellIs" dxfId="657" priority="658" operator="equal">
      <formula>0</formula>
    </cfRule>
  </conditionalFormatting>
  <conditionalFormatting sqref="F1081:G1081 M1080 K1076 D1076:H1077 H1066:H1067 K1078 H1080:H1084 F1080 K1084 D1085:D1091 I1066:J1070 M1066 D1055:D1056 B1055 K1080:K1081 F1082:F1091 M1068:M1074 H1071:K1074 C1060:C1079 C1080:D1083 C1084:C1090">
    <cfRule type="containsText" dxfId="656" priority="656" stopIfTrue="1" operator="containsText" text="f'k{kk foHkkx jktLFkku">
      <formula>NOT(ISERROR(SEARCH("f'k{kk foHkkx jktLFkku",B1055)))</formula>
    </cfRule>
    <cfRule type="containsText" dxfId="655" priority="657" stopIfTrue="1" operator="containsText" text="iw.kkZad">
      <formula>NOT(ISERROR(SEARCH("iw.kkZad",B1055)))</formula>
    </cfRule>
  </conditionalFormatting>
  <conditionalFormatting sqref="F1081:G1081 D1080:D1081 M1080 D1085:D1091 F1087:F1088">
    <cfRule type="cellIs" dxfId="654" priority="654" stopIfTrue="1" operator="equal">
      <formula>1800</formula>
    </cfRule>
    <cfRule type="cellIs" dxfId="653" priority="655" stopIfTrue="1" operator="equal">
      <formula>200</formula>
    </cfRule>
  </conditionalFormatting>
  <conditionalFormatting sqref="F1081:G1081 M1080 K1076 D1076:H1077 H1066:H1067 K1078 H1080:H1084 F1080 K1084 D1085:D1091 I1066:J1070 M1066 D1055:D1056 B1055 K1080:K1081 F1082:F1091 M1068:M1074 H1071:K1074 C1060:C1079 C1080:D1083 C1084:C1090">
    <cfRule type="containsText" dxfId="652" priority="653" stopIfTrue="1" operator="containsText" text="dsoy jktdh; fo|ky;ksa esa iz;ksx gsrq fu%'kqYd">
      <formula>NOT(ISERROR(SEARCH("dsoy jktdh; fo|ky;ksa esa iz;ksx gsrq fu%'kqYd",B1055)))</formula>
    </cfRule>
  </conditionalFormatting>
  <conditionalFormatting sqref="F1081:G1084">
    <cfRule type="cellIs" dxfId="651" priority="651" operator="equal">
      <formula>"0/0"</formula>
    </cfRule>
    <cfRule type="cellIs" dxfId="650" priority="652" operator="equal">
      <formula>"0/100"</formula>
    </cfRule>
  </conditionalFormatting>
  <conditionalFormatting sqref="F1081:H1084">
    <cfRule type="cellIs" dxfId="649" priority="650" operator="equal">
      <formula>"0/50"</formula>
    </cfRule>
  </conditionalFormatting>
  <conditionalFormatting sqref="B1055:B1056">
    <cfRule type="cellIs" dxfId="648" priority="649" operator="equal">
      <formula>0</formula>
    </cfRule>
  </conditionalFormatting>
  <conditionalFormatting sqref="F1120:G1120 M1119 K1115 D1115:H1116 H1105:H1106 K1117 H1119:H1123 F1119 K1123 D1124:D1130 I1105:J1109 M1105 D1094:D1095 B1094 K1119:K1120 F1121:F1130 M1107:M1113 H1110:K1113 C1099:C1118 C1119:D1122 C1123:C1129">
    <cfRule type="containsText" dxfId="647" priority="647" stopIfTrue="1" operator="containsText" text="f'k{kk foHkkx jktLFkku">
      <formula>NOT(ISERROR(SEARCH("f'k{kk foHkkx jktLFkku",B1094)))</formula>
    </cfRule>
    <cfRule type="containsText" dxfId="646" priority="648" stopIfTrue="1" operator="containsText" text="iw.kkZad">
      <formula>NOT(ISERROR(SEARCH("iw.kkZad",B1094)))</formula>
    </cfRule>
  </conditionalFormatting>
  <conditionalFormatting sqref="F1120:G1120 D1119:D1120 M1119 D1124:D1130 F1126:F1127">
    <cfRule type="cellIs" dxfId="645" priority="645" stopIfTrue="1" operator="equal">
      <formula>1800</formula>
    </cfRule>
    <cfRule type="cellIs" dxfId="644" priority="646" stopIfTrue="1" operator="equal">
      <formula>200</formula>
    </cfRule>
  </conditionalFormatting>
  <conditionalFormatting sqref="F1120:G1120 M1119 K1115 D1115:H1116 H1105:H1106 K1117 H1119:H1123 F1119 K1123 D1124:D1130 I1105:J1109 M1105 D1094:D1095 B1094 K1119:K1120 F1121:F1130 M1107:M1113 H1110:K1113 C1099:C1118 C1119:D1122 C1123:C1129">
    <cfRule type="containsText" dxfId="643" priority="644" stopIfTrue="1" operator="containsText" text="dsoy jktdh; fo|ky;ksa esa iz;ksx gsrq fu%'kqYd">
      <formula>NOT(ISERROR(SEARCH("dsoy jktdh; fo|ky;ksa esa iz;ksx gsrq fu%'kqYd",B1094)))</formula>
    </cfRule>
  </conditionalFormatting>
  <conditionalFormatting sqref="F1120:G1123">
    <cfRule type="cellIs" dxfId="642" priority="642" operator="equal">
      <formula>"0/0"</formula>
    </cfRule>
    <cfRule type="cellIs" dxfId="641" priority="643" operator="equal">
      <formula>"0/100"</formula>
    </cfRule>
  </conditionalFormatting>
  <conditionalFormatting sqref="F1120:H1123">
    <cfRule type="cellIs" dxfId="640" priority="641" operator="equal">
      <formula>"0/50"</formula>
    </cfRule>
  </conditionalFormatting>
  <conditionalFormatting sqref="B1094:B1095">
    <cfRule type="cellIs" dxfId="639" priority="640" operator="equal">
      <formula>0</formula>
    </cfRule>
  </conditionalFormatting>
  <conditionalFormatting sqref="F1159:G1159 M1158 K1154 D1154:H1155 H1144:H1145 K1156 H1158:H1162 F1158 K1162 D1163:D1169 I1144:J1148 M1144 D1133:D1134 B1133 K1158:K1159 F1160:F1169 M1146:M1152 H1149:K1152 C1138:C1157 C1158:D1161 C1162:C1168">
    <cfRule type="containsText" dxfId="638" priority="638" stopIfTrue="1" operator="containsText" text="f'k{kk foHkkx jktLFkku">
      <formula>NOT(ISERROR(SEARCH("f'k{kk foHkkx jktLFkku",B1133)))</formula>
    </cfRule>
    <cfRule type="containsText" dxfId="637" priority="639" stopIfTrue="1" operator="containsText" text="iw.kkZad">
      <formula>NOT(ISERROR(SEARCH("iw.kkZad",B1133)))</formula>
    </cfRule>
  </conditionalFormatting>
  <conditionalFormatting sqref="F1159:G1159 D1158:D1159 M1158 D1163:D1169 F1165:F1166">
    <cfRule type="cellIs" dxfId="636" priority="636" stopIfTrue="1" operator="equal">
      <formula>1800</formula>
    </cfRule>
    <cfRule type="cellIs" dxfId="635" priority="637" stopIfTrue="1" operator="equal">
      <formula>200</formula>
    </cfRule>
  </conditionalFormatting>
  <conditionalFormatting sqref="F1159:G1159 M1158 K1154 D1154:H1155 H1144:H1145 K1156 H1158:H1162 F1158 K1162 D1163:D1169 I1144:J1148 M1144 D1133:D1134 B1133 K1158:K1159 F1160:F1169 M1146:M1152 H1149:K1152 C1138:C1157 C1158:D1161 C1162:C1168">
    <cfRule type="containsText" dxfId="634" priority="635" stopIfTrue="1" operator="containsText" text="dsoy jktdh; fo|ky;ksa esa iz;ksx gsrq fu%'kqYd">
      <formula>NOT(ISERROR(SEARCH("dsoy jktdh; fo|ky;ksa esa iz;ksx gsrq fu%'kqYd",B1133)))</formula>
    </cfRule>
  </conditionalFormatting>
  <conditionalFormatting sqref="F1159:G1162">
    <cfRule type="cellIs" dxfId="633" priority="633" operator="equal">
      <formula>"0/0"</formula>
    </cfRule>
    <cfRule type="cellIs" dxfId="632" priority="634" operator="equal">
      <formula>"0/100"</formula>
    </cfRule>
  </conditionalFormatting>
  <conditionalFormatting sqref="F1159:H1162">
    <cfRule type="cellIs" dxfId="631" priority="632" operator="equal">
      <formula>"0/50"</formula>
    </cfRule>
  </conditionalFormatting>
  <conditionalFormatting sqref="B1133:B1134">
    <cfRule type="cellIs" dxfId="630" priority="631" operator="equal">
      <formula>0</formula>
    </cfRule>
  </conditionalFormatting>
  <conditionalFormatting sqref="F1198:G1198 M1197 K1193 D1193:H1194 H1183:H1184 K1195 H1197:H1201 F1197 K1201 D1202:D1208 I1183:J1187 M1183 D1172:D1173 B1172 K1197:K1198 F1199:F1208 M1185:M1191 H1188:K1191 C1177:C1196 C1197:D1200 C1201:C1207">
    <cfRule type="containsText" dxfId="629" priority="629" stopIfTrue="1" operator="containsText" text="f'k{kk foHkkx jktLFkku">
      <formula>NOT(ISERROR(SEARCH("f'k{kk foHkkx jktLFkku",B1172)))</formula>
    </cfRule>
    <cfRule type="containsText" dxfId="628" priority="630" stopIfTrue="1" operator="containsText" text="iw.kkZad">
      <formula>NOT(ISERROR(SEARCH("iw.kkZad",B1172)))</formula>
    </cfRule>
  </conditionalFormatting>
  <conditionalFormatting sqref="F1198:G1198 D1197:D1198 M1197 D1202:D1208 F1204:F1205">
    <cfRule type="cellIs" dxfId="627" priority="627" stopIfTrue="1" operator="equal">
      <formula>1800</formula>
    </cfRule>
    <cfRule type="cellIs" dxfId="626" priority="628" stopIfTrue="1" operator="equal">
      <formula>200</formula>
    </cfRule>
  </conditionalFormatting>
  <conditionalFormatting sqref="F1198:G1198 M1197 K1193 D1193:H1194 H1183:H1184 K1195 H1197:H1201 F1197 K1201 D1202:D1208 I1183:J1187 M1183 D1172:D1173 B1172 K1197:K1198 F1199:F1208 M1185:M1191 H1188:K1191 C1177:C1196 C1197:D1200 C1201:C1207">
    <cfRule type="containsText" dxfId="625" priority="626" stopIfTrue="1" operator="containsText" text="dsoy jktdh; fo|ky;ksa esa iz;ksx gsrq fu%'kqYd">
      <formula>NOT(ISERROR(SEARCH("dsoy jktdh; fo|ky;ksa esa iz;ksx gsrq fu%'kqYd",B1172)))</formula>
    </cfRule>
  </conditionalFormatting>
  <conditionalFormatting sqref="F1198:G1201">
    <cfRule type="cellIs" dxfId="624" priority="624" operator="equal">
      <formula>"0/0"</formula>
    </cfRule>
    <cfRule type="cellIs" dxfId="623" priority="625" operator="equal">
      <formula>"0/100"</formula>
    </cfRule>
  </conditionalFormatting>
  <conditionalFormatting sqref="F1198:H1201">
    <cfRule type="cellIs" dxfId="622" priority="623" operator="equal">
      <formula>"0/50"</formula>
    </cfRule>
  </conditionalFormatting>
  <conditionalFormatting sqref="B1172:B1173">
    <cfRule type="cellIs" dxfId="621" priority="622" operator="equal">
      <formula>0</formula>
    </cfRule>
  </conditionalFormatting>
  <conditionalFormatting sqref="F1237:G1237 M1236 K1232 D1232:H1233 H1222:H1223 K1234 H1236:H1240 F1236 K1240 D1241:D1247 I1222:J1226 M1222 D1211:D1212 B1211 K1236:K1237 F1238:F1247 M1224:M1230 H1227:K1230 C1216:C1235 C1236:D1239 C1240:C1246">
    <cfRule type="containsText" dxfId="620" priority="620" stopIfTrue="1" operator="containsText" text="f'k{kk foHkkx jktLFkku">
      <formula>NOT(ISERROR(SEARCH("f'k{kk foHkkx jktLFkku",B1211)))</formula>
    </cfRule>
    <cfRule type="containsText" dxfId="619" priority="621" stopIfTrue="1" operator="containsText" text="iw.kkZad">
      <formula>NOT(ISERROR(SEARCH("iw.kkZad",B1211)))</formula>
    </cfRule>
  </conditionalFormatting>
  <conditionalFormatting sqref="F1237:G1237 D1236:D1237 M1236 D1241:D1247 F1243:F1244">
    <cfRule type="cellIs" dxfId="618" priority="618" stopIfTrue="1" operator="equal">
      <formula>1800</formula>
    </cfRule>
    <cfRule type="cellIs" dxfId="617" priority="619" stopIfTrue="1" operator="equal">
      <formula>200</formula>
    </cfRule>
  </conditionalFormatting>
  <conditionalFormatting sqref="F1237:G1237 M1236 K1232 D1232:H1233 H1222:H1223 K1234 H1236:H1240 F1236 K1240 D1241:D1247 I1222:J1226 M1222 D1211:D1212 B1211 K1236:K1237 F1238:F1247 M1224:M1230 H1227:K1230 C1216:C1235 C1236:D1239 C1240:C1246">
    <cfRule type="containsText" dxfId="616" priority="617" stopIfTrue="1" operator="containsText" text="dsoy jktdh; fo|ky;ksa esa iz;ksx gsrq fu%'kqYd">
      <formula>NOT(ISERROR(SEARCH("dsoy jktdh; fo|ky;ksa esa iz;ksx gsrq fu%'kqYd",B1211)))</formula>
    </cfRule>
  </conditionalFormatting>
  <conditionalFormatting sqref="F1237:G1240">
    <cfRule type="cellIs" dxfId="615" priority="615" operator="equal">
      <formula>"0/0"</formula>
    </cfRule>
    <cfRule type="cellIs" dxfId="614" priority="616" operator="equal">
      <formula>"0/100"</formula>
    </cfRule>
  </conditionalFormatting>
  <conditionalFormatting sqref="F1237:H1240">
    <cfRule type="cellIs" dxfId="613" priority="614" operator="equal">
      <formula>"0/50"</formula>
    </cfRule>
  </conditionalFormatting>
  <conditionalFormatting sqref="B1211:B1212">
    <cfRule type="cellIs" dxfId="612" priority="613" operator="equal">
      <formula>0</formula>
    </cfRule>
  </conditionalFormatting>
  <conditionalFormatting sqref="F1276:G1276 M1275 K1271 D1271:H1272 H1261:H1262 K1273 H1275:H1279 F1275 K1279 D1280:D1286 I1261:J1265 M1261 D1250:D1251 B1250 K1275:K1276 F1277:F1286 M1263:M1269 H1266:K1269 C1255:C1274 C1275:D1278 C1279:C1285">
    <cfRule type="containsText" dxfId="611" priority="611" stopIfTrue="1" operator="containsText" text="f'k{kk foHkkx jktLFkku">
      <formula>NOT(ISERROR(SEARCH("f'k{kk foHkkx jktLFkku",B1250)))</formula>
    </cfRule>
    <cfRule type="containsText" dxfId="610" priority="612" stopIfTrue="1" operator="containsText" text="iw.kkZad">
      <formula>NOT(ISERROR(SEARCH("iw.kkZad",B1250)))</formula>
    </cfRule>
  </conditionalFormatting>
  <conditionalFormatting sqref="F1276:G1276 D1275:D1276 M1275 D1280:D1286 F1282:F1283">
    <cfRule type="cellIs" dxfId="609" priority="609" stopIfTrue="1" operator="equal">
      <formula>1800</formula>
    </cfRule>
    <cfRule type="cellIs" dxfId="608" priority="610" stopIfTrue="1" operator="equal">
      <formula>200</formula>
    </cfRule>
  </conditionalFormatting>
  <conditionalFormatting sqref="F1276:G1276 M1275 K1271 D1271:H1272 H1261:H1262 K1273 H1275:H1279 F1275 K1279 D1280:D1286 I1261:J1265 M1261 D1250:D1251 B1250 K1275:K1276 F1277:F1286 M1263:M1269 H1266:K1269 C1255:C1274 C1275:D1278 C1279:C1285">
    <cfRule type="containsText" dxfId="607" priority="608" stopIfTrue="1" operator="containsText" text="dsoy jktdh; fo|ky;ksa esa iz;ksx gsrq fu%'kqYd">
      <formula>NOT(ISERROR(SEARCH("dsoy jktdh; fo|ky;ksa esa iz;ksx gsrq fu%'kqYd",B1250)))</formula>
    </cfRule>
  </conditionalFormatting>
  <conditionalFormatting sqref="F1276:G1279">
    <cfRule type="cellIs" dxfId="606" priority="606" operator="equal">
      <formula>"0/0"</formula>
    </cfRule>
    <cfRule type="cellIs" dxfId="605" priority="607" operator="equal">
      <formula>"0/100"</formula>
    </cfRule>
  </conditionalFormatting>
  <conditionalFormatting sqref="F1276:H1279">
    <cfRule type="cellIs" dxfId="604" priority="605" operator="equal">
      <formula>"0/50"</formula>
    </cfRule>
  </conditionalFormatting>
  <conditionalFormatting sqref="B1250:B1251">
    <cfRule type="cellIs" dxfId="603" priority="604" operator="equal">
      <formula>0</formula>
    </cfRule>
  </conditionalFormatting>
  <conditionalFormatting sqref="F1315:G1315 M1314 K1310 D1310:H1311 H1300:H1301 K1312 H1314:H1318 F1314 K1318 D1319:D1325 I1300:J1304 M1300 D1289:D1290 B1289 K1314:K1315 F1316:F1325 M1302:M1308 H1305:K1308 C1294:C1313 C1314:D1317 C1318:C1324">
    <cfRule type="containsText" dxfId="602" priority="602" stopIfTrue="1" operator="containsText" text="f'k{kk foHkkx jktLFkku">
      <formula>NOT(ISERROR(SEARCH("f'k{kk foHkkx jktLFkku",B1289)))</formula>
    </cfRule>
    <cfRule type="containsText" dxfId="601" priority="603" stopIfTrue="1" operator="containsText" text="iw.kkZad">
      <formula>NOT(ISERROR(SEARCH("iw.kkZad",B1289)))</formula>
    </cfRule>
  </conditionalFormatting>
  <conditionalFormatting sqref="F1315:G1315 D1314:D1315 M1314 D1319:D1325 F1321:F1322">
    <cfRule type="cellIs" dxfId="600" priority="600" stopIfTrue="1" operator="equal">
      <formula>1800</formula>
    </cfRule>
    <cfRule type="cellIs" dxfId="599" priority="601" stopIfTrue="1" operator="equal">
      <formula>200</formula>
    </cfRule>
  </conditionalFormatting>
  <conditionalFormatting sqref="F1315:G1315 M1314 K1310 D1310:H1311 H1300:H1301 K1312 H1314:H1318 F1314 K1318 D1319:D1325 I1300:J1304 M1300 D1289:D1290 B1289 K1314:K1315 F1316:F1325 M1302:M1308 H1305:K1308 C1294:C1313 C1314:D1317 C1318:C1324">
    <cfRule type="containsText" dxfId="598" priority="599" stopIfTrue="1" operator="containsText" text="dsoy jktdh; fo|ky;ksa esa iz;ksx gsrq fu%'kqYd">
      <formula>NOT(ISERROR(SEARCH("dsoy jktdh; fo|ky;ksa esa iz;ksx gsrq fu%'kqYd",B1289)))</formula>
    </cfRule>
  </conditionalFormatting>
  <conditionalFormatting sqref="F1315:G1318">
    <cfRule type="cellIs" dxfId="597" priority="597" operator="equal">
      <formula>"0/0"</formula>
    </cfRule>
    <cfRule type="cellIs" dxfId="596" priority="598" operator="equal">
      <formula>"0/100"</formula>
    </cfRule>
  </conditionalFormatting>
  <conditionalFormatting sqref="F1315:H1318">
    <cfRule type="cellIs" dxfId="595" priority="596" operator="equal">
      <formula>"0/50"</formula>
    </cfRule>
  </conditionalFormatting>
  <conditionalFormatting sqref="B1289:B1290">
    <cfRule type="cellIs" dxfId="594" priority="595" operator="equal">
      <formula>0</formula>
    </cfRule>
  </conditionalFormatting>
  <conditionalFormatting sqref="F1354:G1354 M1353 K1349 D1349:H1350 H1339:H1340 K1351 H1353:H1357 F1353 K1357 D1358:D1364 I1339:J1343 M1339 D1328:D1329 B1328 K1353:K1354 F1355:F1364 M1341:M1347 H1344:K1347 C1333:C1352 C1353:D1356 C1357:C1363">
    <cfRule type="containsText" dxfId="593" priority="593" stopIfTrue="1" operator="containsText" text="f'k{kk foHkkx jktLFkku">
      <formula>NOT(ISERROR(SEARCH("f'k{kk foHkkx jktLFkku",B1328)))</formula>
    </cfRule>
    <cfRule type="containsText" dxfId="592" priority="594" stopIfTrue="1" operator="containsText" text="iw.kkZad">
      <formula>NOT(ISERROR(SEARCH("iw.kkZad",B1328)))</formula>
    </cfRule>
  </conditionalFormatting>
  <conditionalFormatting sqref="F1354:G1354 D1353:D1354 M1353 D1358:D1364 F1360:F1361">
    <cfRule type="cellIs" dxfId="591" priority="591" stopIfTrue="1" operator="equal">
      <formula>1800</formula>
    </cfRule>
    <cfRule type="cellIs" dxfId="590" priority="592" stopIfTrue="1" operator="equal">
      <formula>200</formula>
    </cfRule>
  </conditionalFormatting>
  <conditionalFormatting sqref="F1354:G1354 M1353 K1349 D1349:H1350 H1339:H1340 K1351 H1353:H1357 F1353 K1357 D1358:D1364 I1339:J1343 M1339 D1328:D1329 B1328 K1353:K1354 F1355:F1364 M1341:M1347 H1344:K1347 C1333:C1352 C1353:D1356 C1357:C1363">
    <cfRule type="containsText" dxfId="589" priority="590" stopIfTrue="1" operator="containsText" text="dsoy jktdh; fo|ky;ksa esa iz;ksx gsrq fu%'kqYd">
      <formula>NOT(ISERROR(SEARCH("dsoy jktdh; fo|ky;ksa esa iz;ksx gsrq fu%'kqYd",B1328)))</formula>
    </cfRule>
  </conditionalFormatting>
  <conditionalFormatting sqref="F1354:G1357">
    <cfRule type="cellIs" dxfId="588" priority="588" operator="equal">
      <formula>"0/0"</formula>
    </cfRule>
    <cfRule type="cellIs" dxfId="587" priority="589" operator="equal">
      <formula>"0/100"</formula>
    </cfRule>
  </conditionalFormatting>
  <conditionalFormatting sqref="F1354:H1357">
    <cfRule type="cellIs" dxfId="586" priority="587" operator="equal">
      <formula>"0/50"</formula>
    </cfRule>
  </conditionalFormatting>
  <conditionalFormatting sqref="B1328:B1329">
    <cfRule type="cellIs" dxfId="585" priority="586" operator="equal">
      <formula>0</formula>
    </cfRule>
  </conditionalFormatting>
  <conditionalFormatting sqref="F1393:G1393 M1392 K1388 D1388:H1389 H1378:H1379 K1390 H1392:H1396 F1392 K1396 D1397:D1403 I1378:J1382 M1378 D1367:D1368 B1367 K1392:K1393 F1394:F1403 M1380:M1386 H1383:K1386 C1372:C1391 C1392:D1395 C1396:C1402">
    <cfRule type="containsText" dxfId="584" priority="584" stopIfTrue="1" operator="containsText" text="f'k{kk foHkkx jktLFkku">
      <formula>NOT(ISERROR(SEARCH("f'k{kk foHkkx jktLFkku",B1367)))</formula>
    </cfRule>
    <cfRule type="containsText" dxfId="583" priority="585" stopIfTrue="1" operator="containsText" text="iw.kkZad">
      <formula>NOT(ISERROR(SEARCH("iw.kkZad",B1367)))</formula>
    </cfRule>
  </conditionalFormatting>
  <conditionalFormatting sqref="F1393:G1393 D1392:D1393 M1392 D1397:D1403 F1399:F1400">
    <cfRule type="cellIs" dxfId="582" priority="582" stopIfTrue="1" operator="equal">
      <formula>1800</formula>
    </cfRule>
    <cfRule type="cellIs" dxfId="581" priority="583" stopIfTrue="1" operator="equal">
      <formula>200</formula>
    </cfRule>
  </conditionalFormatting>
  <conditionalFormatting sqref="F1393:G1393 M1392 K1388 D1388:H1389 H1378:H1379 K1390 H1392:H1396 F1392 K1396 D1397:D1403 I1378:J1382 M1378 D1367:D1368 B1367 K1392:K1393 F1394:F1403 M1380:M1386 H1383:K1386 C1372:C1391 C1392:D1395 C1396:C1402">
    <cfRule type="containsText" dxfId="580" priority="581" stopIfTrue="1" operator="containsText" text="dsoy jktdh; fo|ky;ksa esa iz;ksx gsrq fu%'kqYd">
      <formula>NOT(ISERROR(SEARCH("dsoy jktdh; fo|ky;ksa esa iz;ksx gsrq fu%'kqYd",B1367)))</formula>
    </cfRule>
  </conditionalFormatting>
  <conditionalFormatting sqref="F1393:G1396">
    <cfRule type="cellIs" dxfId="579" priority="579" operator="equal">
      <formula>"0/0"</formula>
    </cfRule>
    <cfRule type="cellIs" dxfId="578" priority="580" operator="equal">
      <formula>"0/100"</formula>
    </cfRule>
  </conditionalFormatting>
  <conditionalFormatting sqref="F1393:H1396">
    <cfRule type="cellIs" dxfId="577" priority="578" operator="equal">
      <formula>"0/50"</formula>
    </cfRule>
  </conditionalFormatting>
  <conditionalFormatting sqref="B1367:B1368">
    <cfRule type="cellIs" dxfId="576" priority="577" operator="equal">
      <formula>0</formula>
    </cfRule>
  </conditionalFormatting>
  <conditionalFormatting sqref="F1432:G1432 M1431 K1427 D1427:H1428 H1417:H1418 K1429 H1431:H1435 F1431 K1435 D1436:D1442 I1417:J1421 M1417 D1406:D1407 B1406 K1431:K1432 F1433:F1442 M1419:M1425 H1422:K1425 C1411:C1430 C1431:D1434 C1435:C1441">
    <cfRule type="containsText" dxfId="575" priority="575" stopIfTrue="1" operator="containsText" text="f'k{kk foHkkx jktLFkku">
      <formula>NOT(ISERROR(SEARCH("f'k{kk foHkkx jktLFkku",B1406)))</formula>
    </cfRule>
    <cfRule type="containsText" dxfId="574" priority="576" stopIfTrue="1" operator="containsText" text="iw.kkZad">
      <formula>NOT(ISERROR(SEARCH("iw.kkZad",B1406)))</formula>
    </cfRule>
  </conditionalFormatting>
  <conditionalFormatting sqref="F1432:G1432 D1431:D1432 M1431 D1436:D1442 F1438:F1439">
    <cfRule type="cellIs" dxfId="573" priority="573" stopIfTrue="1" operator="equal">
      <formula>1800</formula>
    </cfRule>
    <cfRule type="cellIs" dxfId="572" priority="574" stopIfTrue="1" operator="equal">
      <formula>200</formula>
    </cfRule>
  </conditionalFormatting>
  <conditionalFormatting sqref="F1432:G1432 M1431 K1427 D1427:H1428 H1417:H1418 K1429 H1431:H1435 F1431 K1435 D1436:D1442 I1417:J1421 M1417 D1406:D1407 B1406 K1431:K1432 F1433:F1442 M1419:M1425 H1422:K1425 C1411:C1430 C1431:D1434 C1435:C1441">
    <cfRule type="containsText" dxfId="571" priority="572" stopIfTrue="1" operator="containsText" text="dsoy jktdh; fo|ky;ksa esa iz;ksx gsrq fu%'kqYd">
      <formula>NOT(ISERROR(SEARCH("dsoy jktdh; fo|ky;ksa esa iz;ksx gsrq fu%'kqYd",B1406)))</formula>
    </cfRule>
  </conditionalFormatting>
  <conditionalFormatting sqref="F1432:G1435">
    <cfRule type="cellIs" dxfId="570" priority="570" operator="equal">
      <formula>"0/0"</formula>
    </cfRule>
    <cfRule type="cellIs" dxfId="569" priority="571" operator="equal">
      <formula>"0/100"</formula>
    </cfRule>
  </conditionalFormatting>
  <conditionalFormatting sqref="F1432:H1435">
    <cfRule type="cellIs" dxfId="568" priority="569" operator="equal">
      <formula>"0/50"</formula>
    </cfRule>
  </conditionalFormatting>
  <conditionalFormatting sqref="B1406:B1407">
    <cfRule type="cellIs" dxfId="567" priority="568" operator="equal">
      <formula>0</formula>
    </cfRule>
  </conditionalFormatting>
  <conditionalFormatting sqref="F1471:G1471 M1470 K1466 D1466:H1467 H1456:H1457 K1468 H1470:H1474 F1470 K1474 D1475:D1481 I1456:J1460 M1456 D1445:D1446 B1445 K1470:K1471 F1472:F1481 M1458:M1464 H1461:K1464 C1450:C1469 C1470:D1473 C1474:C1480">
    <cfRule type="containsText" dxfId="566" priority="566" stopIfTrue="1" operator="containsText" text="f'k{kk foHkkx jktLFkku">
      <formula>NOT(ISERROR(SEARCH("f'k{kk foHkkx jktLFkku",B1445)))</formula>
    </cfRule>
    <cfRule type="containsText" dxfId="565" priority="567" stopIfTrue="1" operator="containsText" text="iw.kkZad">
      <formula>NOT(ISERROR(SEARCH("iw.kkZad",B1445)))</formula>
    </cfRule>
  </conditionalFormatting>
  <conditionalFormatting sqref="F1471:G1471 D1470:D1471 M1470 D1475:D1481 F1477:F1478">
    <cfRule type="cellIs" dxfId="564" priority="564" stopIfTrue="1" operator="equal">
      <formula>1800</formula>
    </cfRule>
    <cfRule type="cellIs" dxfId="563" priority="565" stopIfTrue="1" operator="equal">
      <formula>200</formula>
    </cfRule>
  </conditionalFormatting>
  <conditionalFormatting sqref="F1471:G1471 M1470 K1466 D1466:H1467 H1456:H1457 K1468 H1470:H1474 F1470 K1474 D1475:D1481 I1456:J1460 M1456 D1445:D1446 B1445 K1470:K1471 F1472:F1481 M1458:M1464 H1461:K1464 C1450:C1469 C1470:D1473 C1474:C1480">
    <cfRule type="containsText" dxfId="562" priority="563" stopIfTrue="1" operator="containsText" text="dsoy jktdh; fo|ky;ksa esa iz;ksx gsrq fu%'kqYd">
      <formula>NOT(ISERROR(SEARCH("dsoy jktdh; fo|ky;ksa esa iz;ksx gsrq fu%'kqYd",B1445)))</formula>
    </cfRule>
  </conditionalFormatting>
  <conditionalFormatting sqref="F1471:G1474">
    <cfRule type="cellIs" dxfId="561" priority="561" operator="equal">
      <formula>"0/0"</formula>
    </cfRule>
    <cfRule type="cellIs" dxfId="560" priority="562" operator="equal">
      <formula>"0/100"</formula>
    </cfRule>
  </conditionalFormatting>
  <conditionalFormatting sqref="F1471:H1474">
    <cfRule type="cellIs" dxfId="559" priority="560" operator="equal">
      <formula>"0/50"</formula>
    </cfRule>
  </conditionalFormatting>
  <conditionalFormatting sqref="B1445:B1446">
    <cfRule type="cellIs" dxfId="558" priority="559" operator="equal">
      <formula>0</formula>
    </cfRule>
  </conditionalFormatting>
  <conditionalFormatting sqref="F1510:G1510 M1509 K1505 D1505:H1506 H1495:H1496 K1507 H1509:H1513 F1509 K1513 D1514:D1520 I1495:J1499 M1495 D1484:D1485 B1484 K1509:K1510 F1511:F1520 M1497:M1503 H1500:K1503 C1489:C1508 C1509:D1512 C1513:C1519">
    <cfRule type="containsText" dxfId="557" priority="557" stopIfTrue="1" operator="containsText" text="f'k{kk foHkkx jktLFkku">
      <formula>NOT(ISERROR(SEARCH("f'k{kk foHkkx jktLFkku",B1484)))</formula>
    </cfRule>
    <cfRule type="containsText" dxfId="556" priority="558" stopIfTrue="1" operator="containsText" text="iw.kkZad">
      <formula>NOT(ISERROR(SEARCH("iw.kkZad",B1484)))</formula>
    </cfRule>
  </conditionalFormatting>
  <conditionalFormatting sqref="F1510:G1510 D1509:D1510 M1509 D1514:D1520 F1516:F1517">
    <cfRule type="cellIs" dxfId="555" priority="555" stopIfTrue="1" operator="equal">
      <formula>1800</formula>
    </cfRule>
    <cfRule type="cellIs" dxfId="554" priority="556" stopIfTrue="1" operator="equal">
      <formula>200</formula>
    </cfRule>
  </conditionalFormatting>
  <conditionalFormatting sqref="F1510:G1510 M1509 K1505 D1505:H1506 H1495:H1496 K1507 H1509:H1513 F1509 K1513 D1514:D1520 I1495:J1499 M1495 D1484:D1485 B1484 K1509:K1510 F1511:F1520 M1497:M1503 H1500:K1503 C1489:C1508 C1509:D1512 C1513:C1519">
    <cfRule type="containsText" dxfId="553" priority="554" stopIfTrue="1" operator="containsText" text="dsoy jktdh; fo|ky;ksa esa iz;ksx gsrq fu%'kqYd">
      <formula>NOT(ISERROR(SEARCH("dsoy jktdh; fo|ky;ksa esa iz;ksx gsrq fu%'kqYd",B1484)))</formula>
    </cfRule>
  </conditionalFormatting>
  <conditionalFormatting sqref="F1510:G1513">
    <cfRule type="cellIs" dxfId="552" priority="552" operator="equal">
      <formula>"0/0"</formula>
    </cfRule>
    <cfRule type="cellIs" dxfId="551" priority="553" operator="equal">
      <formula>"0/100"</formula>
    </cfRule>
  </conditionalFormatting>
  <conditionalFormatting sqref="F1510:H1513">
    <cfRule type="cellIs" dxfId="550" priority="551" operator="equal">
      <formula>"0/50"</formula>
    </cfRule>
  </conditionalFormatting>
  <conditionalFormatting sqref="B1484:B1485">
    <cfRule type="cellIs" dxfId="549" priority="550" operator="equal">
      <formula>0</formula>
    </cfRule>
  </conditionalFormatting>
  <conditionalFormatting sqref="F1549:G1549 M1548 K1544 D1544:H1545 H1534:H1535 K1546 H1548:H1552 F1548 K1552 D1553:D1559 I1534:J1538 M1534 D1523:D1524 B1523 K1548:K1549 F1550:F1559 M1536:M1542 H1539:K1542 C1528:C1547 C1548:D1551 C1552:C1558">
    <cfRule type="containsText" dxfId="548" priority="548" stopIfTrue="1" operator="containsText" text="f'k{kk foHkkx jktLFkku">
      <formula>NOT(ISERROR(SEARCH("f'k{kk foHkkx jktLFkku",B1523)))</formula>
    </cfRule>
    <cfRule type="containsText" dxfId="547" priority="549" stopIfTrue="1" operator="containsText" text="iw.kkZad">
      <formula>NOT(ISERROR(SEARCH("iw.kkZad",B1523)))</formula>
    </cfRule>
  </conditionalFormatting>
  <conditionalFormatting sqref="F1549:G1549 D1548:D1549 M1548 D1553:D1559 F1555:F1556">
    <cfRule type="cellIs" dxfId="546" priority="546" stopIfTrue="1" operator="equal">
      <formula>1800</formula>
    </cfRule>
    <cfRule type="cellIs" dxfId="545" priority="547" stopIfTrue="1" operator="equal">
      <formula>200</formula>
    </cfRule>
  </conditionalFormatting>
  <conditionalFormatting sqref="F1549:G1549 M1548 K1544 D1544:H1545 H1534:H1535 K1546 H1548:H1552 F1548 K1552 D1553:D1559 I1534:J1538 M1534 D1523:D1524 B1523 K1548:K1549 F1550:F1559 M1536:M1542 H1539:K1542 C1528:C1547 C1548:D1551 C1552:C1558">
    <cfRule type="containsText" dxfId="544" priority="545" stopIfTrue="1" operator="containsText" text="dsoy jktdh; fo|ky;ksa esa iz;ksx gsrq fu%'kqYd">
      <formula>NOT(ISERROR(SEARCH("dsoy jktdh; fo|ky;ksa esa iz;ksx gsrq fu%'kqYd",B1523)))</formula>
    </cfRule>
  </conditionalFormatting>
  <conditionalFormatting sqref="F1549:G1552">
    <cfRule type="cellIs" dxfId="543" priority="543" operator="equal">
      <formula>"0/0"</formula>
    </cfRule>
    <cfRule type="cellIs" dxfId="542" priority="544" operator="equal">
      <formula>"0/100"</formula>
    </cfRule>
  </conditionalFormatting>
  <conditionalFormatting sqref="F1549:H1552">
    <cfRule type="cellIs" dxfId="541" priority="542" operator="equal">
      <formula>"0/50"</formula>
    </cfRule>
  </conditionalFormatting>
  <conditionalFormatting sqref="B1523:B1524">
    <cfRule type="cellIs" dxfId="540" priority="541" operator="equal">
      <formula>0</formula>
    </cfRule>
  </conditionalFormatting>
  <conditionalFormatting sqref="F1588:G1588 M1587 K1583 D1583:H1584 H1573:H1574 K1585 H1587:H1591 F1587 K1591 D1592:D1598 I1573:J1577 M1573 D1562:D1563 B1562 K1587:K1588 F1589:F1598 M1575:M1581 H1578:K1581 C1567:C1586 C1587:D1590 C1591:C1597">
    <cfRule type="containsText" dxfId="539" priority="539" stopIfTrue="1" operator="containsText" text="f'k{kk foHkkx jktLFkku">
      <formula>NOT(ISERROR(SEARCH("f'k{kk foHkkx jktLFkku",B1562)))</formula>
    </cfRule>
    <cfRule type="containsText" dxfId="538" priority="540" stopIfTrue="1" operator="containsText" text="iw.kkZad">
      <formula>NOT(ISERROR(SEARCH("iw.kkZad",B1562)))</formula>
    </cfRule>
  </conditionalFormatting>
  <conditionalFormatting sqref="F1588:G1588 D1587:D1588 M1587 D1592:D1598 F1594:F1595">
    <cfRule type="cellIs" dxfId="537" priority="537" stopIfTrue="1" operator="equal">
      <formula>1800</formula>
    </cfRule>
    <cfRule type="cellIs" dxfId="536" priority="538" stopIfTrue="1" operator="equal">
      <formula>200</formula>
    </cfRule>
  </conditionalFormatting>
  <conditionalFormatting sqref="F1588:G1588 M1587 K1583 D1583:H1584 H1573:H1574 K1585 H1587:H1591 F1587 K1591 D1592:D1598 I1573:J1577 M1573 D1562:D1563 B1562 K1587:K1588 F1589:F1598 M1575:M1581 H1578:K1581 C1567:C1586 C1587:D1590 C1591:C1597">
    <cfRule type="containsText" dxfId="535" priority="536" stopIfTrue="1" operator="containsText" text="dsoy jktdh; fo|ky;ksa esa iz;ksx gsrq fu%'kqYd">
      <formula>NOT(ISERROR(SEARCH("dsoy jktdh; fo|ky;ksa esa iz;ksx gsrq fu%'kqYd",B1562)))</formula>
    </cfRule>
  </conditionalFormatting>
  <conditionalFormatting sqref="F1588:G1591">
    <cfRule type="cellIs" dxfId="534" priority="534" operator="equal">
      <formula>"0/0"</formula>
    </cfRule>
    <cfRule type="cellIs" dxfId="533" priority="535" operator="equal">
      <formula>"0/100"</formula>
    </cfRule>
  </conditionalFormatting>
  <conditionalFormatting sqref="F1588:H1591">
    <cfRule type="cellIs" dxfId="532" priority="533" operator="equal">
      <formula>"0/50"</formula>
    </cfRule>
  </conditionalFormatting>
  <conditionalFormatting sqref="B1562:B1563">
    <cfRule type="cellIs" dxfId="531" priority="532" operator="equal">
      <formula>0</formula>
    </cfRule>
  </conditionalFormatting>
  <conditionalFormatting sqref="F1627:G1627 M1626 K1622 D1622:H1623 H1612:H1613 K1624 H1626:H1630 F1626 K1630 D1631:D1637 I1612:J1616 M1612 D1601:D1602 B1601 K1626:K1627 F1628:F1637 M1614:M1620 H1617:K1620 C1606:C1625 C1626:D1629 C1630:C1636">
    <cfRule type="containsText" dxfId="530" priority="530" stopIfTrue="1" operator="containsText" text="f'k{kk foHkkx jktLFkku">
      <formula>NOT(ISERROR(SEARCH("f'k{kk foHkkx jktLFkku",B1601)))</formula>
    </cfRule>
    <cfRule type="containsText" dxfId="529" priority="531" stopIfTrue="1" operator="containsText" text="iw.kkZad">
      <formula>NOT(ISERROR(SEARCH("iw.kkZad",B1601)))</formula>
    </cfRule>
  </conditionalFormatting>
  <conditionalFormatting sqref="F1627:G1627 D1626:D1627 M1626 D1631:D1637 F1633:F1634">
    <cfRule type="cellIs" dxfId="528" priority="528" stopIfTrue="1" operator="equal">
      <formula>1800</formula>
    </cfRule>
    <cfRule type="cellIs" dxfId="527" priority="529" stopIfTrue="1" operator="equal">
      <formula>200</formula>
    </cfRule>
  </conditionalFormatting>
  <conditionalFormatting sqref="F1627:G1627 M1626 K1622 D1622:H1623 H1612:H1613 K1624 H1626:H1630 F1626 K1630 D1631:D1637 I1612:J1616 M1612 D1601:D1602 B1601 K1626:K1627 F1628:F1637 M1614:M1620 H1617:K1620 C1606:C1625 C1626:D1629 C1630:C1636">
    <cfRule type="containsText" dxfId="526" priority="527" stopIfTrue="1" operator="containsText" text="dsoy jktdh; fo|ky;ksa esa iz;ksx gsrq fu%'kqYd">
      <formula>NOT(ISERROR(SEARCH("dsoy jktdh; fo|ky;ksa esa iz;ksx gsrq fu%'kqYd",B1601)))</formula>
    </cfRule>
  </conditionalFormatting>
  <conditionalFormatting sqref="F1627:G1630">
    <cfRule type="cellIs" dxfId="525" priority="525" operator="equal">
      <formula>"0/0"</formula>
    </cfRule>
    <cfRule type="cellIs" dxfId="524" priority="526" operator="equal">
      <formula>"0/100"</formula>
    </cfRule>
  </conditionalFormatting>
  <conditionalFormatting sqref="F1627:H1630">
    <cfRule type="cellIs" dxfId="523" priority="524" operator="equal">
      <formula>"0/50"</formula>
    </cfRule>
  </conditionalFormatting>
  <conditionalFormatting sqref="B1601:B1602">
    <cfRule type="cellIs" dxfId="522" priority="523" operator="equal">
      <formula>0</formula>
    </cfRule>
  </conditionalFormatting>
  <conditionalFormatting sqref="F1666:G1666 M1665 K1661 D1661:H1662 H1651:H1652 K1663 H1665:H1669 F1665 K1669 D1670:D1676 I1651:J1655 M1651 D1640:D1641 B1640 K1665:K1666 F1667:F1676 M1653:M1659 H1656:K1659 C1645:C1664 C1665:D1668 C1669:C1675">
    <cfRule type="containsText" dxfId="521" priority="521" stopIfTrue="1" operator="containsText" text="f'k{kk foHkkx jktLFkku">
      <formula>NOT(ISERROR(SEARCH("f'k{kk foHkkx jktLFkku",B1640)))</formula>
    </cfRule>
    <cfRule type="containsText" dxfId="520" priority="522" stopIfTrue="1" operator="containsText" text="iw.kkZad">
      <formula>NOT(ISERROR(SEARCH("iw.kkZad",B1640)))</formula>
    </cfRule>
  </conditionalFormatting>
  <conditionalFormatting sqref="F1666:G1666 D1665:D1666 M1665 D1670:D1676 F1672:F1673">
    <cfRule type="cellIs" dxfId="519" priority="519" stopIfTrue="1" operator="equal">
      <formula>1800</formula>
    </cfRule>
    <cfRule type="cellIs" dxfId="518" priority="520" stopIfTrue="1" operator="equal">
      <formula>200</formula>
    </cfRule>
  </conditionalFormatting>
  <conditionalFormatting sqref="F1666:G1666 M1665 K1661 D1661:H1662 H1651:H1652 K1663 H1665:H1669 F1665 K1669 D1670:D1676 I1651:J1655 M1651 D1640:D1641 B1640 K1665:K1666 F1667:F1676 M1653:M1659 H1656:K1659 C1645:C1664 C1665:D1668 C1669:C1675">
    <cfRule type="containsText" dxfId="517" priority="518" stopIfTrue="1" operator="containsText" text="dsoy jktdh; fo|ky;ksa esa iz;ksx gsrq fu%'kqYd">
      <formula>NOT(ISERROR(SEARCH("dsoy jktdh; fo|ky;ksa esa iz;ksx gsrq fu%'kqYd",B1640)))</formula>
    </cfRule>
  </conditionalFormatting>
  <conditionalFormatting sqref="F1666:G1669">
    <cfRule type="cellIs" dxfId="516" priority="516" operator="equal">
      <formula>"0/0"</formula>
    </cfRule>
    <cfRule type="cellIs" dxfId="515" priority="517" operator="equal">
      <formula>"0/100"</formula>
    </cfRule>
  </conditionalFormatting>
  <conditionalFormatting sqref="F1666:H1669">
    <cfRule type="cellIs" dxfId="514" priority="515" operator="equal">
      <formula>"0/50"</formula>
    </cfRule>
  </conditionalFormatting>
  <conditionalFormatting sqref="B1640:B1641">
    <cfRule type="cellIs" dxfId="513" priority="514" operator="equal">
      <formula>0</formula>
    </cfRule>
  </conditionalFormatting>
  <conditionalFormatting sqref="F1705:G1705 M1704 K1700 D1700:H1701 H1690:H1691 K1702 H1704:H1708 F1704 K1708 D1709:D1715 I1690:J1694 M1690 D1679:D1680 B1679 K1704:K1705 F1706:F1715 M1692:M1698 H1695:K1698 C1684:C1703 C1704:D1707 C1708:C1714">
    <cfRule type="containsText" dxfId="512" priority="512" stopIfTrue="1" operator="containsText" text="f'k{kk foHkkx jktLFkku">
      <formula>NOT(ISERROR(SEARCH("f'k{kk foHkkx jktLFkku",B1679)))</formula>
    </cfRule>
    <cfRule type="containsText" dxfId="511" priority="513" stopIfTrue="1" operator="containsText" text="iw.kkZad">
      <formula>NOT(ISERROR(SEARCH("iw.kkZad",B1679)))</formula>
    </cfRule>
  </conditionalFormatting>
  <conditionalFormatting sqref="F1705:G1705 D1704:D1705 M1704 D1709:D1715 F1711:F1712">
    <cfRule type="cellIs" dxfId="510" priority="510" stopIfTrue="1" operator="equal">
      <formula>1800</formula>
    </cfRule>
    <cfRule type="cellIs" dxfId="509" priority="511" stopIfTrue="1" operator="equal">
      <formula>200</formula>
    </cfRule>
  </conditionalFormatting>
  <conditionalFormatting sqref="F1705:G1705 M1704 K1700 D1700:H1701 H1690:H1691 K1702 H1704:H1708 F1704 K1708 D1709:D1715 I1690:J1694 M1690 D1679:D1680 B1679 K1704:K1705 F1706:F1715 M1692:M1698 H1695:K1698 C1684:C1703 C1704:D1707 C1708:C1714">
    <cfRule type="containsText" dxfId="508" priority="509" stopIfTrue="1" operator="containsText" text="dsoy jktdh; fo|ky;ksa esa iz;ksx gsrq fu%'kqYd">
      <formula>NOT(ISERROR(SEARCH("dsoy jktdh; fo|ky;ksa esa iz;ksx gsrq fu%'kqYd",B1679)))</formula>
    </cfRule>
  </conditionalFormatting>
  <conditionalFormatting sqref="F1705:G1708">
    <cfRule type="cellIs" dxfId="507" priority="507" operator="equal">
      <formula>"0/0"</formula>
    </cfRule>
    <cfRule type="cellIs" dxfId="506" priority="508" operator="equal">
      <formula>"0/100"</formula>
    </cfRule>
  </conditionalFormatting>
  <conditionalFormatting sqref="F1705:H1708">
    <cfRule type="cellIs" dxfId="505" priority="506" operator="equal">
      <formula>"0/50"</formula>
    </cfRule>
  </conditionalFormatting>
  <conditionalFormatting sqref="B1679:B1680">
    <cfRule type="cellIs" dxfId="504" priority="505" operator="equal">
      <formula>0</formula>
    </cfRule>
  </conditionalFormatting>
  <conditionalFormatting sqref="F1744:G1744 M1743 K1739 D1739:H1740 H1729:H1730 K1741 H1743:H1747 F1743 K1747 D1748:D1754 I1729:J1733 M1729 D1718:D1719 B1718 K1743:K1744 F1745:F1754 M1731:M1737 H1734:K1737 C1723:C1742 C1743:D1746 C1747:C1753">
    <cfRule type="containsText" dxfId="503" priority="503" stopIfTrue="1" operator="containsText" text="f'k{kk foHkkx jktLFkku">
      <formula>NOT(ISERROR(SEARCH("f'k{kk foHkkx jktLFkku",B1718)))</formula>
    </cfRule>
    <cfRule type="containsText" dxfId="502" priority="504" stopIfTrue="1" operator="containsText" text="iw.kkZad">
      <formula>NOT(ISERROR(SEARCH("iw.kkZad",B1718)))</formula>
    </cfRule>
  </conditionalFormatting>
  <conditionalFormatting sqref="F1744:G1744 D1743:D1744 M1743 D1748:D1754 F1750:F1751">
    <cfRule type="cellIs" dxfId="501" priority="501" stopIfTrue="1" operator="equal">
      <formula>1800</formula>
    </cfRule>
    <cfRule type="cellIs" dxfId="500" priority="502" stopIfTrue="1" operator="equal">
      <formula>200</formula>
    </cfRule>
  </conditionalFormatting>
  <conditionalFormatting sqref="F1744:G1744 M1743 K1739 D1739:H1740 H1729:H1730 K1741 H1743:H1747 F1743 K1747 D1748:D1754 I1729:J1733 M1729 D1718:D1719 B1718 K1743:K1744 F1745:F1754 M1731:M1737 H1734:K1737 C1723:C1742 C1743:D1746 C1747:C1753">
    <cfRule type="containsText" dxfId="499" priority="500" stopIfTrue="1" operator="containsText" text="dsoy jktdh; fo|ky;ksa esa iz;ksx gsrq fu%'kqYd">
      <formula>NOT(ISERROR(SEARCH("dsoy jktdh; fo|ky;ksa esa iz;ksx gsrq fu%'kqYd",B1718)))</formula>
    </cfRule>
  </conditionalFormatting>
  <conditionalFormatting sqref="F1744:G1747">
    <cfRule type="cellIs" dxfId="498" priority="498" operator="equal">
      <formula>"0/0"</formula>
    </cfRule>
    <cfRule type="cellIs" dxfId="497" priority="499" operator="equal">
      <formula>"0/100"</formula>
    </cfRule>
  </conditionalFormatting>
  <conditionalFormatting sqref="F1744:H1747">
    <cfRule type="cellIs" dxfId="496" priority="497" operator="equal">
      <formula>"0/50"</formula>
    </cfRule>
  </conditionalFormatting>
  <conditionalFormatting sqref="B1718:B1719">
    <cfRule type="cellIs" dxfId="495" priority="496" operator="equal">
      <formula>0</formula>
    </cfRule>
  </conditionalFormatting>
  <conditionalFormatting sqref="F1783:G1783 M1782 K1778 D1778:H1779 H1768:H1769 K1780 H1782:H1786 F1782 K1786 D1787:D1793 I1768:J1772 M1768 D1757:D1758 B1757 K1782:K1783 F1784:F1793 M1770:M1776 H1773:K1776 C1762:C1781 C1782:D1785 C1786:C1792">
    <cfRule type="containsText" dxfId="494" priority="494" stopIfTrue="1" operator="containsText" text="f'k{kk foHkkx jktLFkku">
      <formula>NOT(ISERROR(SEARCH("f'k{kk foHkkx jktLFkku",B1757)))</formula>
    </cfRule>
    <cfRule type="containsText" dxfId="493" priority="495" stopIfTrue="1" operator="containsText" text="iw.kkZad">
      <formula>NOT(ISERROR(SEARCH("iw.kkZad",B1757)))</formula>
    </cfRule>
  </conditionalFormatting>
  <conditionalFormatting sqref="F1783:G1783 D1782:D1783 M1782 D1787:D1793 F1789:F1790">
    <cfRule type="cellIs" dxfId="492" priority="492" stopIfTrue="1" operator="equal">
      <formula>1800</formula>
    </cfRule>
    <cfRule type="cellIs" dxfId="491" priority="493" stopIfTrue="1" operator="equal">
      <formula>200</formula>
    </cfRule>
  </conditionalFormatting>
  <conditionalFormatting sqref="F1783:G1783 M1782 K1778 D1778:H1779 H1768:H1769 K1780 H1782:H1786 F1782 K1786 D1787:D1793 I1768:J1772 M1768 D1757:D1758 B1757 K1782:K1783 F1784:F1793 M1770:M1776 H1773:K1776 C1762:C1781 C1782:D1785 C1786:C1792">
    <cfRule type="containsText" dxfId="490" priority="491" stopIfTrue="1" operator="containsText" text="dsoy jktdh; fo|ky;ksa esa iz;ksx gsrq fu%'kqYd">
      <formula>NOT(ISERROR(SEARCH("dsoy jktdh; fo|ky;ksa esa iz;ksx gsrq fu%'kqYd",B1757)))</formula>
    </cfRule>
  </conditionalFormatting>
  <conditionalFormatting sqref="F1783:G1786">
    <cfRule type="cellIs" dxfId="489" priority="489" operator="equal">
      <formula>"0/0"</formula>
    </cfRule>
    <cfRule type="cellIs" dxfId="488" priority="490" operator="equal">
      <formula>"0/100"</formula>
    </cfRule>
  </conditionalFormatting>
  <conditionalFormatting sqref="F1783:H1786">
    <cfRule type="cellIs" dxfId="487" priority="488" operator="equal">
      <formula>"0/50"</formula>
    </cfRule>
  </conditionalFormatting>
  <conditionalFormatting sqref="B1757:B1758">
    <cfRule type="cellIs" dxfId="486" priority="487" operator="equal">
      <formula>0</formula>
    </cfRule>
  </conditionalFormatting>
  <conditionalFormatting sqref="F1822:G1822 M1821 K1817 D1817:H1818 H1807:H1808 K1819 H1821:H1825 F1821 K1825 D1826:D1832 I1807:J1811 M1807 D1796:D1797 B1796 K1821:K1822 F1823:F1832 M1809:M1815 H1812:K1815 C1801:C1820 C1821:D1824 C1825:C1831">
    <cfRule type="containsText" dxfId="485" priority="485" stopIfTrue="1" operator="containsText" text="f'k{kk foHkkx jktLFkku">
      <formula>NOT(ISERROR(SEARCH("f'k{kk foHkkx jktLFkku",B1796)))</formula>
    </cfRule>
    <cfRule type="containsText" dxfId="484" priority="486" stopIfTrue="1" operator="containsText" text="iw.kkZad">
      <formula>NOT(ISERROR(SEARCH("iw.kkZad",B1796)))</formula>
    </cfRule>
  </conditionalFormatting>
  <conditionalFormatting sqref="F1822:G1822 D1821:D1822 M1821 D1826:D1832 F1828:F1829">
    <cfRule type="cellIs" dxfId="483" priority="483" stopIfTrue="1" operator="equal">
      <formula>1800</formula>
    </cfRule>
    <cfRule type="cellIs" dxfId="482" priority="484" stopIfTrue="1" operator="equal">
      <formula>200</formula>
    </cfRule>
  </conditionalFormatting>
  <conditionalFormatting sqref="F1822:G1822 M1821 K1817 D1817:H1818 H1807:H1808 K1819 H1821:H1825 F1821 K1825 D1826:D1832 I1807:J1811 M1807 D1796:D1797 B1796 K1821:K1822 F1823:F1832 M1809:M1815 H1812:K1815 C1801:C1820 C1821:D1824 C1825:C1831">
    <cfRule type="containsText" dxfId="481" priority="482" stopIfTrue="1" operator="containsText" text="dsoy jktdh; fo|ky;ksa esa iz;ksx gsrq fu%'kqYd">
      <formula>NOT(ISERROR(SEARCH("dsoy jktdh; fo|ky;ksa esa iz;ksx gsrq fu%'kqYd",B1796)))</formula>
    </cfRule>
  </conditionalFormatting>
  <conditionalFormatting sqref="F1822:G1825">
    <cfRule type="cellIs" dxfId="480" priority="480" operator="equal">
      <formula>"0/0"</formula>
    </cfRule>
    <cfRule type="cellIs" dxfId="479" priority="481" operator="equal">
      <formula>"0/100"</formula>
    </cfRule>
  </conditionalFormatting>
  <conditionalFormatting sqref="F1822:H1825">
    <cfRule type="cellIs" dxfId="478" priority="479" operator="equal">
      <formula>"0/50"</formula>
    </cfRule>
  </conditionalFormatting>
  <conditionalFormatting sqref="B1796:B1797">
    <cfRule type="cellIs" dxfId="477" priority="478" operator="equal">
      <formula>0</formula>
    </cfRule>
  </conditionalFormatting>
  <conditionalFormatting sqref="F1861:G1861 M1860 K1856 D1856:H1857 H1846:H1847 K1858 H1860:H1864 F1860 K1864 D1865:D1871 I1846:J1850 M1846 D1835:D1836 B1835 K1860:K1861 F1862:F1871 M1848:M1854 H1851:K1854 C1840:C1859 C1860:D1863 C1864:C1870">
    <cfRule type="containsText" dxfId="476" priority="476" stopIfTrue="1" operator="containsText" text="f'k{kk foHkkx jktLFkku">
      <formula>NOT(ISERROR(SEARCH("f'k{kk foHkkx jktLFkku",B1835)))</formula>
    </cfRule>
    <cfRule type="containsText" dxfId="475" priority="477" stopIfTrue="1" operator="containsText" text="iw.kkZad">
      <formula>NOT(ISERROR(SEARCH("iw.kkZad",B1835)))</formula>
    </cfRule>
  </conditionalFormatting>
  <conditionalFormatting sqref="F1861:G1861 D1860:D1861 M1860 D1865:D1871 F1867:F1868">
    <cfRule type="cellIs" dxfId="474" priority="474" stopIfTrue="1" operator="equal">
      <formula>1800</formula>
    </cfRule>
    <cfRule type="cellIs" dxfId="473" priority="475" stopIfTrue="1" operator="equal">
      <formula>200</formula>
    </cfRule>
  </conditionalFormatting>
  <conditionalFormatting sqref="F1861:G1861 M1860 K1856 D1856:H1857 H1846:H1847 K1858 H1860:H1864 F1860 K1864 D1865:D1871 I1846:J1850 M1846 D1835:D1836 B1835 K1860:K1861 F1862:F1871 M1848:M1854 H1851:K1854 C1840:C1859 C1860:D1863 C1864:C1870">
    <cfRule type="containsText" dxfId="472" priority="473" stopIfTrue="1" operator="containsText" text="dsoy jktdh; fo|ky;ksa esa iz;ksx gsrq fu%'kqYd">
      <formula>NOT(ISERROR(SEARCH("dsoy jktdh; fo|ky;ksa esa iz;ksx gsrq fu%'kqYd",B1835)))</formula>
    </cfRule>
  </conditionalFormatting>
  <conditionalFormatting sqref="F1861:G1864">
    <cfRule type="cellIs" dxfId="471" priority="471" operator="equal">
      <formula>"0/0"</formula>
    </cfRule>
    <cfRule type="cellIs" dxfId="470" priority="472" operator="equal">
      <formula>"0/100"</formula>
    </cfRule>
  </conditionalFormatting>
  <conditionalFormatting sqref="F1861:H1864">
    <cfRule type="cellIs" dxfId="469" priority="470" operator="equal">
      <formula>"0/50"</formula>
    </cfRule>
  </conditionalFormatting>
  <conditionalFormatting sqref="B1835:B1836">
    <cfRule type="cellIs" dxfId="468" priority="469" operator="equal">
      <formula>0</formula>
    </cfRule>
  </conditionalFormatting>
  <conditionalFormatting sqref="F1900:G1900 M1899 K1895 D1895:H1896 H1885:H1886 K1897 H1899:H1903 F1899 K1903 D1904:D1910 I1885:J1889 M1885 D1874:D1875 B1874 K1899:K1900 F1901:F1910 M1887:M1893 H1890:K1893 C1879:C1898 C1899:D1902 C1903:C1909">
    <cfRule type="containsText" dxfId="467" priority="467" stopIfTrue="1" operator="containsText" text="f'k{kk foHkkx jktLFkku">
      <formula>NOT(ISERROR(SEARCH("f'k{kk foHkkx jktLFkku",B1874)))</formula>
    </cfRule>
    <cfRule type="containsText" dxfId="466" priority="468" stopIfTrue="1" operator="containsText" text="iw.kkZad">
      <formula>NOT(ISERROR(SEARCH("iw.kkZad",B1874)))</formula>
    </cfRule>
  </conditionalFormatting>
  <conditionalFormatting sqref="F1900:G1900 D1899:D1900 M1899 D1904:D1910 F1906:F1907">
    <cfRule type="cellIs" dxfId="465" priority="465" stopIfTrue="1" operator="equal">
      <formula>1800</formula>
    </cfRule>
    <cfRule type="cellIs" dxfId="464" priority="466" stopIfTrue="1" operator="equal">
      <formula>200</formula>
    </cfRule>
  </conditionalFormatting>
  <conditionalFormatting sqref="F1900:G1900 M1899 K1895 D1895:H1896 H1885:H1886 K1897 H1899:H1903 F1899 K1903 D1904:D1910 I1885:J1889 M1885 D1874:D1875 B1874 K1899:K1900 F1901:F1910 M1887:M1893 H1890:K1893 C1879:C1898 C1899:D1902 C1903:C1909">
    <cfRule type="containsText" dxfId="463" priority="464" stopIfTrue="1" operator="containsText" text="dsoy jktdh; fo|ky;ksa esa iz;ksx gsrq fu%'kqYd">
      <formula>NOT(ISERROR(SEARCH("dsoy jktdh; fo|ky;ksa esa iz;ksx gsrq fu%'kqYd",B1874)))</formula>
    </cfRule>
  </conditionalFormatting>
  <conditionalFormatting sqref="F1900:G1903">
    <cfRule type="cellIs" dxfId="462" priority="462" operator="equal">
      <formula>"0/0"</formula>
    </cfRule>
    <cfRule type="cellIs" dxfId="461" priority="463" operator="equal">
      <formula>"0/100"</formula>
    </cfRule>
  </conditionalFormatting>
  <conditionalFormatting sqref="F1900:H1903">
    <cfRule type="cellIs" dxfId="460" priority="461" operator="equal">
      <formula>"0/50"</formula>
    </cfRule>
  </conditionalFormatting>
  <conditionalFormatting sqref="B1874:B1875">
    <cfRule type="cellIs" dxfId="459" priority="460" operator="equal">
      <formula>0</formula>
    </cfRule>
  </conditionalFormatting>
  <conditionalFormatting sqref="F1939:G1939 M1938 K1934 D1934:H1935 H1924:H1925 K1936 H1938:H1942 F1938 K1942 D1943:D1949 I1924:J1928 M1924 D1913:D1914 B1913 K1938:K1939 F1940:F1949 M1926:M1932 H1929:K1932 C1918:C1937 C1938:D1941 C1942:C1948">
    <cfRule type="containsText" dxfId="458" priority="458" stopIfTrue="1" operator="containsText" text="f'k{kk foHkkx jktLFkku">
      <formula>NOT(ISERROR(SEARCH("f'k{kk foHkkx jktLFkku",B1913)))</formula>
    </cfRule>
    <cfRule type="containsText" dxfId="457" priority="459" stopIfTrue="1" operator="containsText" text="iw.kkZad">
      <formula>NOT(ISERROR(SEARCH("iw.kkZad",B1913)))</formula>
    </cfRule>
  </conditionalFormatting>
  <conditionalFormatting sqref="F1939:G1939 D1938:D1939 M1938 D1943:D1949 F1945:F1946">
    <cfRule type="cellIs" dxfId="456" priority="456" stopIfTrue="1" operator="equal">
      <formula>1800</formula>
    </cfRule>
    <cfRule type="cellIs" dxfId="455" priority="457" stopIfTrue="1" operator="equal">
      <formula>200</formula>
    </cfRule>
  </conditionalFormatting>
  <conditionalFormatting sqref="F1939:G1939 M1938 K1934 D1934:H1935 H1924:H1925 K1936 H1938:H1942 F1938 K1942 D1943:D1949 I1924:J1928 M1924 D1913:D1914 B1913 K1938:K1939 F1940:F1949 M1926:M1932 H1929:K1932 C1918:C1937 C1938:D1941 C1942:C1948">
    <cfRule type="containsText" dxfId="454" priority="455" stopIfTrue="1" operator="containsText" text="dsoy jktdh; fo|ky;ksa esa iz;ksx gsrq fu%'kqYd">
      <formula>NOT(ISERROR(SEARCH("dsoy jktdh; fo|ky;ksa esa iz;ksx gsrq fu%'kqYd",B1913)))</formula>
    </cfRule>
  </conditionalFormatting>
  <conditionalFormatting sqref="F1939:G1942">
    <cfRule type="cellIs" dxfId="453" priority="453" operator="equal">
      <formula>"0/0"</formula>
    </cfRule>
    <cfRule type="cellIs" dxfId="452" priority="454" operator="equal">
      <formula>"0/100"</formula>
    </cfRule>
  </conditionalFormatting>
  <conditionalFormatting sqref="F1939:H1942">
    <cfRule type="cellIs" dxfId="451" priority="452" operator="equal">
      <formula>"0/50"</formula>
    </cfRule>
  </conditionalFormatting>
  <conditionalFormatting sqref="B1913:B1914">
    <cfRule type="cellIs" dxfId="450" priority="451" operator="equal">
      <formula>0</formula>
    </cfRule>
  </conditionalFormatting>
  <conditionalFormatting sqref="F1978:G1978 M1977 K1973 D1973:H1974 H1963:H1964 K1975 H1977:H1981 F1977 K1981 D1982:D1988 I1963:J1967 M1963 D1952:D1953 B1952 K1977:K1978 F1979:F1988 M1965:M1971 H1968:K1971 C1957:C1976 C1977:D1980 C1981:C1987">
    <cfRule type="containsText" dxfId="449" priority="449" stopIfTrue="1" operator="containsText" text="f'k{kk foHkkx jktLFkku">
      <formula>NOT(ISERROR(SEARCH("f'k{kk foHkkx jktLFkku",B1952)))</formula>
    </cfRule>
    <cfRule type="containsText" dxfId="448" priority="450" stopIfTrue="1" operator="containsText" text="iw.kkZad">
      <formula>NOT(ISERROR(SEARCH("iw.kkZad",B1952)))</formula>
    </cfRule>
  </conditionalFormatting>
  <conditionalFormatting sqref="F1978:G1978 D1977:D1978 M1977 D1982:D1988 F1984:F1985">
    <cfRule type="cellIs" dxfId="447" priority="447" stopIfTrue="1" operator="equal">
      <formula>1800</formula>
    </cfRule>
    <cfRule type="cellIs" dxfId="446" priority="448" stopIfTrue="1" operator="equal">
      <formula>200</formula>
    </cfRule>
  </conditionalFormatting>
  <conditionalFormatting sqref="F1978:G1978 M1977 K1973 D1973:H1974 H1963:H1964 K1975 H1977:H1981 F1977 K1981 D1982:D1988 I1963:J1967 M1963 D1952:D1953 B1952 K1977:K1978 F1979:F1988 M1965:M1971 H1968:K1971 C1957:C1976 C1977:D1980 C1981:C1987">
    <cfRule type="containsText" dxfId="445" priority="446" stopIfTrue="1" operator="containsText" text="dsoy jktdh; fo|ky;ksa esa iz;ksx gsrq fu%'kqYd">
      <formula>NOT(ISERROR(SEARCH("dsoy jktdh; fo|ky;ksa esa iz;ksx gsrq fu%'kqYd",B1952)))</formula>
    </cfRule>
  </conditionalFormatting>
  <conditionalFormatting sqref="F1978:G1981">
    <cfRule type="cellIs" dxfId="444" priority="444" operator="equal">
      <formula>"0/0"</formula>
    </cfRule>
    <cfRule type="cellIs" dxfId="443" priority="445" operator="equal">
      <formula>"0/100"</formula>
    </cfRule>
  </conditionalFormatting>
  <conditionalFormatting sqref="F1978:H1981">
    <cfRule type="cellIs" dxfId="442" priority="443" operator="equal">
      <formula>"0/50"</formula>
    </cfRule>
  </conditionalFormatting>
  <conditionalFormatting sqref="B1952:B1953">
    <cfRule type="cellIs" dxfId="441" priority="442" operator="equal">
      <formula>0</formula>
    </cfRule>
  </conditionalFormatting>
  <conditionalFormatting sqref="F2017:G2017 M2016 K2012 D2012:H2013 H2002:H2003 K2014 H2016:H2020 F2016 K2020 D2021:D2027 I2002:J2006 M2002 D1991:D1992 B1991 K2016:K2017 F2018:F2027 M2004:M2010 H2007:K2010 C1996:C2015 C2016:D2019 C2020:C2026">
    <cfRule type="containsText" dxfId="440" priority="440" stopIfTrue="1" operator="containsText" text="f'k{kk foHkkx jktLFkku">
      <formula>NOT(ISERROR(SEARCH("f'k{kk foHkkx jktLFkku",B1991)))</formula>
    </cfRule>
    <cfRule type="containsText" dxfId="439" priority="441" stopIfTrue="1" operator="containsText" text="iw.kkZad">
      <formula>NOT(ISERROR(SEARCH("iw.kkZad",B1991)))</formula>
    </cfRule>
  </conditionalFormatting>
  <conditionalFormatting sqref="F2017:G2017 D2016:D2017 M2016 D2021:D2027 F2023:F2024">
    <cfRule type="cellIs" dxfId="438" priority="438" stopIfTrue="1" operator="equal">
      <formula>1800</formula>
    </cfRule>
    <cfRule type="cellIs" dxfId="437" priority="439" stopIfTrue="1" operator="equal">
      <formula>200</formula>
    </cfRule>
  </conditionalFormatting>
  <conditionalFormatting sqref="F2017:G2017 M2016 K2012 D2012:H2013 H2002:H2003 K2014 H2016:H2020 F2016 K2020 D2021:D2027 I2002:J2006 M2002 D1991:D1992 B1991 K2016:K2017 F2018:F2027 M2004:M2010 H2007:K2010 C1996:C2015 C2016:D2019 C2020:C2026">
    <cfRule type="containsText" dxfId="436" priority="437" stopIfTrue="1" operator="containsText" text="dsoy jktdh; fo|ky;ksa esa iz;ksx gsrq fu%'kqYd">
      <formula>NOT(ISERROR(SEARCH("dsoy jktdh; fo|ky;ksa esa iz;ksx gsrq fu%'kqYd",B1991)))</formula>
    </cfRule>
  </conditionalFormatting>
  <conditionalFormatting sqref="F2017:G2020">
    <cfRule type="cellIs" dxfId="435" priority="435" operator="equal">
      <formula>"0/0"</formula>
    </cfRule>
    <cfRule type="cellIs" dxfId="434" priority="436" operator="equal">
      <formula>"0/100"</formula>
    </cfRule>
  </conditionalFormatting>
  <conditionalFormatting sqref="F2017:H2020">
    <cfRule type="cellIs" dxfId="433" priority="434" operator="equal">
      <formula>"0/50"</formula>
    </cfRule>
  </conditionalFormatting>
  <conditionalFormatting sqref="B1991:B1992">
    <cfRule type="cellIs" dxfId="432" priority="433" operator="equal">
      <formula>0</formula>
    </cfRule>
  </conditionalFormatting>
  <conditionalFormatting sqref="F2056:G2056 M2055 K2051 D2051:H2052 H2041:H2042 K2053 H2055:H2059 F2055 K2059 D2060:D2066 I2041:J2045 M2041 D2030:D2031 B2030 K2055:K2056 F2057:F2066 M2043:M2049 H2046:K2049 C2035:C2054 C2055:D2058 C2059:C2065">
    <cfRule type="containsText" dxfId="431" priority="431" stopIfTrue="1" operator="containsText" text="f'k{kk foHkkx jktLFkku">
      <formula>NOT(ISERROR(SEARCH("f'k{kk foHkkx jktLFkku",B2030)))</formula>
    </cfRule>
    <cfRule type="containsText" dxfId="430" priority="432" stopIfTrue="1" operator="containsText" text="iw.kkZad">
      <formula>NOT(ISERROR(SEARCH("iw.kkZad",B2030)))</formula>
    </cfRule>
  </conditionalFormatting>
  <conditionalFormatting sqref="F2056:G2056 D2055:D2056 M2055 D2060:D2066 F2062:F2063">
    <cfRule type="cellIs" dxfId="429" priority="429" stopIfTrue="1" operator="equal">
      <formula>1800</formula>
    </cfRule>
    <cfRule type="cellIs" dxfId="428" priority="430" stopIfTrue="1" operator="equal">
      <formula>200</formula>
    </cfRule>
  </conditionalFormatting>
  <conditionalFormatting sqref="F2056:G2056 M2055 K2051 D2051:H2052 H2041:H2042 K2053 H2055:H2059 F2055 K2059 D2060:D2066 I2041:J2045 M2041 D2030:D2031 B2030 K2055:K2056 F2057:F2066 M2043:M2049 H2046:K2049 C2035:C2054 C2055:D2058 C2059:C2065">
    <cfRule type="containsText" dxfId="427" priority="428" stopIfTrue="1" operator="containsText" text="dsoy jktdh; fo|ky;ksa esa iz;ksx gsrq fu%'kqYd">
      <formula>NOT(ISERROR(SEARCH("dsoy jktdh; fo|ky;ksa esa iz;ksx gsrq fu%'kqYd",B2030)))</formula>
    </cfRule>
  </conditionalFormatting>
  <conditionalFormatting sqref="F2056:G2059">
    <cfRule type="cellIs" dxfId="426" priority="426" operator="equal">
      <formula>"0/0"</formula>
    </cfRule>
    <cfRule type="cellIs" dxfId="425" priority="427" operator="equal">
      <formula>"0/100"</formula>
    </cfRule>
  </conditionalFormatting>
  <conditionalFormatting sqref="F2056:H2059">
    <cfRule type="cellIs" dxfId="424" priority="425" operator="equal">
      <formula>"0/50"</formula>
    </cfRule>
  </conditionalFormatting>
  <conditionalFormatting sqref="B2030:B2031">
    <cfRule type="cellIs" dxfId="423" priority="424" operator="equal">
      <formula>0</formula>
    </cfRule>
  </conditionalFormatting>
  <conditionalFormatting sqref="F2095:G2095 M2094 K2090 D2090:H2091 H2080:H2081 K2092 H2094:H2098 F2094 K2098 D2099:D2105 I2080:J2084 M2080 D2069:D2070 B2069 K2094:K2095 F2096:F2105 M2082:M2088 H2085:K2088 C2074:C2093 C2094:D2097 C2098:C2104">
    <cfRule type="containsText" dxfId="422" priority="422" stopIfTrue="1" operator="containsText" text="f'k{kk foHkkx jktLFkku">
      <formula>NOT(ISERROR(SEARCH("f'k{kk foHkkx jktLFkku",B2069)))</formula>
    </cfRule>
    <cfRule type="containsText" dxfId="421" priority="423" stopIfTrue="1" operator="containsText" text="iw.kkZad">
      <formula>NOT(ISERROR(SEARCH("iw.kkZad",B2069)))</formula>
    </cfRule>
  </conditionalFormatting>
  <conditionalFormatting sqref="F2095:G2095 D2094:D2095 M2094 D2099:D2105 F2101:F2102">
    <cfRule type="cellIs" dxfId="420" priority="420" stopIfTrue="1" operator="equal">
      <formula>1800</formula>
    </cfRule>
    <cfRule type="cellIs" dxfId="419" priority="421" stopIfTrue="1" operator="equal">
      <formula>200</formula>
    </cfRule>
  </conditionalFormatting>
  <conditionalFormatting sqref="F2095:G2095 M2094 K2090 D2090:H2091 H2080:H2081 K2092 H2094:H2098 F2094 K2098 D2099:D2105 I2080:J2084 M2080 D2069:D2070 B2069 K2094:K2095 F2096:F2105 M2082:M2088 H2085:K2088 C2074:C2093 C2094:D2097 C2098:C2104">
    <cfRule type="containsText" dxfId="418" priority="419" stopIfTrue="1" operator="containsText" text="dsoy jktdh; fo|ky;ksa esa iz;ksx gsrq fu%'kqYd">
      <formula>NOT(ISERROR(SEARCH("dsoy jktdh; fo|ky;ksa esa iz;ksx gsrq fu%'kqYd",B2069)))</formula>
    </cfRule>
  </conditionalFormatting>
  <conditionalFormatting sqref="F2095:G2098">
    <cfRule type="cellIs" dxfId="417" priority="417" operator="equal">
      <formula>"0/0"</formula>
    </cfRule>
    <cfRule type="cellIs" dxfId="416" priority="418" operator="equal">
      <formula>"0/100"</formula>
    </cfRule>
  </conditionalFormatting>
  <conditionalFormatting sqref="F2095:H2098">
    <cfRule type="cellIs" dxfId="415" priority="416" operator="equal">
      <formula>"0/50"</formula>
    </cfRule>
  </conditionalFormatting>
  <conditionalFormatting sqref="B2069:B2070">
    <cfRule type="cellIs" dxfId="414" priority="415" operator="equal">
      <formula>0</formula>
    </cfRule>
  </conditionalFormatting>
  <conditionalFormatting sqref="F2134:G2134 M2133 K2129 D2129:H2130 H2119:H2120 K2131 H2133:H2137 F2133 K2137 D2138:D2144 I2119:J2123 M2119 D2108:D2109 B2108 K2133:K2134 F2135:F2144 M2121:M2127 H2124:K2127 C2113:C2132 C2133:D2136 C2137:C2143">
    <cfRule type="containsText" dxfId="413" priority="413" stopIfTrue="1" operator="containsText" text="f'k{kk foHkkx jktLFkku">
      <formula>NOT(ISERROR(SEARCH("f'k{kk foHkkx jktLFkku",B2108)))</formula>
    </cfRule>
    <cfRule type="containsText" dxfId="412" priority="414" stopIfTrue="1" operator="containsText" text="iw.kkZad">
      <formula>NOT(ISERROR(SEARCH("iw.kkZad",B2108)))</formula>
    </cfRule>
  </conditionalFormatting>
  <conditionalFormatting sqref="F2134:G2134 D2133:D2134 M2133 D2138:D2144 F2140:F2141">
    <cfRule type="cellIs" dxfId="411" priority="411" stopIfTrue="1" operator="equal">
      <formula>1800</formula>
    </cfRule>
    <cfRule type="cellIs" dxfId="410" priority="412" stopIfTrue="1" operator="equal">
      <formula>200</formula>
    </cfRule>
  </conditionalFormatting>
  <conditionalFormatting sqref="F2134:G2134 M2133 K2129 D2129:H2130 H2119:H2120 K2131 H2133:H2137 F2133 K2137 D2138:D2144 I2119:J2123 M2119 D2108:D2109 B2108 K2133:K2134 F2135:F2144 M2121:M2127 H2124:K2127 C2113:C2132 C2133:D2136 C2137:C2143">
    <cfRule type="containsText" dxfId="409" priority="410" stopIfTrue="1" operator="containsText" text="dsoy jktdh; fo|ky;ksa esa iz;ksx gsrq fu%'kqYd">
      <formula>NOT(ISERROR(SEARCH("dsoy jktdh; fo|ky;ksa esa iz;ksx gsrq fu%'kqYd",B2108)))</formula>
    </cfRule>
  </conditionalFormatting>
  <conditionalFormatting sqref="F2134:G2137">
    <cfRule type="cellIs" dxfId="408" priority="408" operator="equal">
      <formula>"0/0"</formula>
    </cfRule>
    <cfRule type="cellIs" dxfId="407" priority="409" operator="equal">
      <formula>"0/100"</formula>
    </cfRule>
  </conditionalFormatting>
  <conditionalFormatting sqref="F2134:H2137">
    <cfRule type="cellIs" dxfId="406" priority="407" operator="equal">
      <formula>"0/50"</formula>
    </cfRule>
  </conditionalFormatting>
  <conditionalFormatting sqref="B2108:B2109">
    <cfRule type="cellIs" dxfId="405" priority="406" operator="equal">
      <formula>0</formula>
    </cfRule>
  </conditionalFormatting>
  <conditionalFormatting sqref="F2173:G2173 M2172 K2168 D2168:H2169 H2158:H2159 K2170 H2172:H2176 F2172 K2176 D2177:D2183 I2158:J2162 M2158 D2147:D2148 B2147 K2172:K2173 F2174:F2183 M2160:M2166 H2163:K2166 C2152:C2171 C2172:D2175 C2176:C2182">
    <cfRule type="containsText" dxfId="404" priority="404" stopIfTrue="1" operator="containsText" text="f'k{kk foHkkx jktLFkku">
      <formula>NOT(ISERROR(SEARCH("f'k{kk foHkkx jktLFkku",B2147)))</formula>
    </cfRule>
    <cfRule type="containsText" dxfId="403" priority="405" stopIfTrue="1" operator="containsText" text="iw.kkZad">
      <formula>NOT(ISERROR(SEARCH("iw.kkZad",B2147)))</formula>
    </cfRule>
  </conditionalFormatting>
  <conditionalFormatting sqref="F2173:G2173 D2172:D2173 M2172 D2177:D2183 F2179:F2180">
    <cfRule type="cellIs" dxfId="402" priority="402" stopIfTrue="1" operator="equal">
      <formula>1800</formula>
    </cfRule>
    <cfRule type="cellIs" dxfId="401" priority="403" stopIfTrue="1" operator="equal">
      <formula>200</formula>
    </cfRule>
  </conditionalFormatting>
  <conditionalFormatting sqref="F2173:G2173 M2172 K2168 D2168:H2169 H2158:H2159 K2170 H2172:H2176 F2172 K2176 D2177:D2183 I2158:J2162 M2158 D2147:D2148 B2147 K2172:K2173 F2174:F2183 M2160:M2166 H2163:K2166 C2152:C2171 C2172:D2175 C2176:C2182">
    <cfRule type="containsText" dxfId="400" priority="401" stopIfTrue="1" operator="containsText" text="dsoy jktdh; fo|ky;ksa esa iz;ksx gsrq fu%'kqYd">
      <formula>NOT(ISERROR(SEARCH("dsoy jktdh; fo|ky;ksa esa iz;ksx gsrq fu%'kqYd",B2147)))</formula>
    </cfRule>
  </conditionalFormatting>
  <conditionalFormatting sqref="F2173:G2176">
    <cfRule type="cellIs" dxfId="399" priority="399" operator="equal">
      <formula>"0/0"</formula>
    </cfRule>
    <cfRule type="cellIs" dxfId="398" priority="400" operator="equal">
      <formula>"0/100"</formula>
    </cfRule>
  </conditionalFormatting>
  <conditionalFormatting sqref="F2173:H2176">
    <cfRule type="cellIs" dxfId="397" priority="398" operator="equal">
      <formula>"0/50"</formula>
    </cfRule>
  </conditionalFormatting>
  <conditionalFormatting sqref="B2147:B2148">
    <cfRule type="cellIs" dxfId="396" priority="397" operator="equal">
      <formula>0</formula>
    </cfRule>
  </conditionalFormatting>
  <conditionalFormatting sqref="F2212:G2212 M2211 K2207 D2207:H2208 H2197:H2198 K2209 H2211:H2215 F2211 K2215 D2216:D2222 I2197:J2201 M2197 D2186:D2187 B2186 K2211:K2212 F2213:F2222 M2199:M2205 H2202:K2205 C2191:C2210 C2211:D2214 C2215:C2221">
    <cfRule type="containsText" dxfId="395" priority="395" stopIfTrue="1" operator="containsText" text="f'k{kk foHkkx jktLFkku">
      <formula>NOT(ISERROR(SEARCH("f'k{kk foHkkx jktLFkku",B2186)))</formula>
    </cfRule>
    <cfRule type="containsText" dxfId="394" priority="396" stopIfTrue="1" operator="containsText" text="iw.kkZad">
      <formula>NOT(ISERROR(SEARCH("iw.kkZad",B2186)))</formula>
    </cfRule>
  </conditionalFormatting>
  <conditionalFormatting sqref="F2212:G2212 D2211:D2212 M2211 D2216:D2222 F2218:F2219">
    <cfRule type="cellIs" dxfId="393" priority="393" stopIfTrue="1" operator="equal">
      <formula>1800</formula>
    </cfRule>
    <cfRule type="cellIs" dxfId="392" priority="394" stopIfTrue="1" operator="equal">
      <formula>200</formula>
    </cfRule>
  </conditionalFormatting>
  <conditionalFormatting sqref="F2212:G2212 M2211 K2207 D2207:H2208 H2197:H2198 K2209 H2211:H2215 F2211 K2215 D2216:D2222 I2197:J2201 M2197 D2186:D2187 B2186 K2211:K2212 F2213:F2222 M2199:M2205 H2202:K2205 C2191:C2210 C2211:D2214 C2215:C2221">
    <cfRule type="containsText" dxfId="391" priority="392" stopIfTrue="1" operator="containsText" text="dsoy jktdh; fo|ky;ksa esa iz;ksx gsrq fu%'kqYd">
      <formula>NOT(ISERROR(SEARCH("dsoy jktdh; fo|ky;ksa esa iz;ksx gsrq fu%'kqYd",B2186)))</formula>
    </cfRule>
  </conditionalFormatting>
  <conditionalFormatting sqref="F2212:G2215">
    <cfRule type="cellIs" dxfId="390" priority="390" operator="equal">
      <formula>"0/0"</formula>
    </cfRule>
    <cfRule type="cellIs" dxfId="389" priority="391" operator="equal">
      <formula>"0/100"</formula>
    </cfRule>
  </conditionalFormatting>
  <conditionalFormatting sqref="F2212:H2215">
    <cfRule type="cellIs" dxfId="388" priority="389" operator="equal">
      <formula>"0/50"</formula>
    </cfRule>
  </conditionalFormatting>
  <conditionalFormatting sqref="B2186:B2187">
    <cfRule type="cellIs" dxfId="387" priority="388" operator="equal">
      <formula>0</formula>
    </cfRule>
  </conditionalFormatting>
  <conditionalFormatting sqref="F2251:G2251 M2250 K2246 D2246:H2247 H2236:H2237 K2248 H2250:H2254 F2250 K2254 D2255:D2261 I2236:J2240 M2236 D2225:D2226 B2225 K2250:K2251 F2252:F2261 M2238:M2244 H2241:K2244 C2230:C2249 C2250:D2253 C2254:C2260">
    <cfRule type="containsText" dxfId="386" priority="386" stopIfTrue="1" operator="containsText" text="f'k{kk foHkkx jktLFkku">
      <formula>NOT(ISERROR(SEARCH("f'k{kk foHkkx jktLFkku",B2225)))</formula>
    </cfRule>
    <cfRule type="containsText" dxfId="385" priority="387" stopIfTrue="1" operator="containsText" text="iw.kkZad">
      <formula>NOT(ISERROR(SEARCH("iw.kkZad",B2225)))</formula>
    </cfRule>
  </conditionalFormatting>
  <conditionalFormatting sqref="F2251:G2251 D2250:D2251 M2250 D2255:D2261 F2257:F2258">
    <cfRule type="cellIs" dxfId="384" priority="384" stopIfTrue="1" operator="equal">
      <formula>1800</formula>
    </cfRule>
    <cfRule type="cellIs" dxfId="383" priority="385" stopIfTrue="1" operator="equal">
      <formula>200</formula>
    </cfRule>
  </conditionalFormatting>
  <conditionalFormatting sqref="F2251:G2251 M2250 K2246 D2246:H2247 H2236:H2237 K2248 H2250:H2254 F2250 K2254 D2255:D2261 I2236:J2240 M2236 D2225:D2226 B2225 K2250:K2251 F2252:F2261 M2238:M2244 H2241:K2244 C2230:C2249 C2250:D2253 C2254:C2260">
    <cfRule type="containsText" dxfId="382" priority="383" stopIfTrue="1" operator="containsText" text="dsoy jktdh; fo|ky;ksa esa iz;ksx gsrq fu%'kqYd">
      <formula>NOT(ISERROR(SEARCH("dsoy jktdh; fo|ky;ksa esa iz;ksx gsrq fu%'kqYd",B2225)))</formula>
    </cfRule>
  </conditionalFormatting>
  <conditionalFormatting sqref="F2251:G2254">
    <cfRule type="cellIs" dxfId="381" priority="381" operator="equal">
      <formula>"0/0"</formula>
    </cfRule>
    <cfRule type="cellIs" dxfId="380" priority="382" operator="equal">
      <formula>"0/100"</formula>
    </cfRule>
  </conditionalFormatting>
  <conditionalFormatting sqref="F2251:H2254">
    <cfRule type="cellIs" dxfId="379" priority="380" operator="equal">
      <formula>"0/50"</formula>
    </cfRule>
  </conditionalFormatting>
  <conditionalFormatting sqref="B2225:B2226">
    <cfRule type="cellIs" dxfId="378" priority="379" operator="equal">
      <formula>0</formula>
    </cfRule>
  </conditionalFormatting>
  <conditionalFormatting sqref="F2290:G2290 M2289 K2285 D2285:H2286 H2275:H2276 K2287 H2289:H2293 F2289 K2293 D2294:D2300 I2275:J2279 M2275 D2264:D2265 B2264 K2289:K2290 F2291:F2300 M2277:M2283 H2280:K2283 C2269:C2288 C2289:D2292 C2293:C2299">
    <cfRule type="containsText" dxfId="377" priority="377" stopIfTrue="1" operator="containsText" text="f'k{kk foHkkx jktLFkku">
      <formula>NOT(ISERROR(SEARCH("f'k{kk foHkkx jktLFkku",B2264)))</formula>
    </cfRule>
    <cfRule type="containsText" dxfId="376" priority="378" stopIfTrue="1" operator="containsText" text="iw.kkZad">
      <formula>NOT(ISERROR(SEARCH("iw.kkZad",B2264)))</formula>
    </cfRule>
  </conditionalFormatting>
  <conditionalFormatting sqref="F2290:G2290 D2289:D2290 M2289 D2294:D2300 F2296:F2297">
    <cfRule type="cellIs" dxfId="375" priority="375" stopIfTrue="1" operator="equal">
      <formula>1800</formula>
    </cfRule>
    <cfRule type="cellIs" dxfId="374" priority="376" stopIfTrue="1" operator="equal">
      <formula>200</formula>
    </cfRule>
  </conditionalFormatting>
  <conditionalFormatting sqref="F2290:G2290 M2289 K2285 D2285:H2286 H2275:H2276 K2287 H2289:H2293 F2289 K2293 D2294:D2300 I2275:J2279 M2275 D2264:D2265 B2264 K2289:K2290 F2291:F2300 M2277:M2283 H2280:K2283 C2269:C2288 C2289:D2292 C2293:C2299">
    <cfRule type="containsText" dxfId="373" priority="374" stopIfTrue="1" operator="containsText" text="dsoy jktdh; fo|ky;ksa esa iz;ksx gsrq fu%'kqYd">
      <formula>NOT(ISERROR(SEARCH("dsoy jktdh; fo|ky;ksa esa iz;ksx gsrq fu%'kqYd",B2264)))</formula>
    </cfRule>
  </conditionalFormatting>
  <conditionalFormatting sqref="F2290:G2293">
    <cfRule type="cellIs" dxfId="372" priority="372" operator="equal">
      <formula>"0/0"</formula>
    </cfRule>
    <cfRule type="cellIs" dxfId="371" priority="373" operator="equal">
      <formula>"0/100"</formula>
    </cfRule>
  </conditionalFormatting>
  <conditionalFormatting sqref="F2290:H2293">
    <cfRule type="cellIs" dxfId="370" priority="371" operator="equal">
      <formula>"0/50"</formula>
    </cfRule>
  </conditionalFormatting>
  <conditionalFormatting sqref="B2264:B2265">
    <cfRule type="cellIs" dxfId="369" priority="370" operator="equal">
      <formula>0</formula>
    </cfRule>
  </conditionalFormatting>
  <conditionalFormatting sqref="F2329:G2329 M2328 K2324 D2324:H2325 H2314:H2315 K2326 H2328:H2332 F2328 K2332 D2333:D2339 I2314:J2318 M2314 D2303:D2304 B2303 K2328:K2329 F2330:F2339 M2316:M2322 H2319:K2322 C2308:C2327 C2328:D2331 C2332:C2338">
    <cfRule type="containsText" dxfId="368" priority="368" stopIfTrue="1" operator="containsText" text="f'k{kk foHkkx jktLFkku">
      <formula>NOT(ISERROR(SEARCH("f'k{kk foHkkx jktLFkku",B2303)))</formula>
    </cfRule>
    <cfRule type="containsText" dxfId="367" priority="369" stopIfTrue="1" operator="containsText" text="iw.kkZad">
      <formula>NOT(ISERROR(SEARCH("iw.kkZad",B2303)))</formula>
    </cfRule>
  </conditionalFormatting>
  <conditionalFormatting sqref="F2329:G2329 D2328:D2329 M2328 D2333:D2339 F2335:F2336">
    <cfRule type="cellIs" dxfId="366" priority="366" stopIfTrue="1" operator="equal">
      <formula>1800</formula>
    </cfRule>
    <cfRule type="cellIs" dxfId="365" priority="367" stopIfTrue="1" operator="equal">
      <formula>200</formula>
    </cfRule>
  </conditionalFormatting>
  <conditionalFormatting sqref="F2329:G2329 M2328 K2324 D2324:H2325 H2314:H2315 K2326 H2328:H2332 F2328 K2332 D2333:D2339 I2314:J2318 M2314 D2303:D2304 B2303 K2328:K2329 F2330:F2339 M2316:M2322 H2319:K2322 C2308:C2327 C2328:D2331 C2332:C2338">
    <cfRule type="containsText" dxfId="364" priority="365" stopIfTrue="1" operator="containsText" text="dsoy jktdh; fo|ky;ksa esa iz;ksx gsrq fu%'kqYd">
      <formula>NOT(ISERROR(SEARCH("dsoy jktdh; fo|ky;ksa esa iz;ksx gsrq fu%'kqYd",B2303)))</formula>
    </cfRule>
  </conditionalFormatting>
  <conditionalFormatting sqref="F2329:G2332">
    <cfRule type="cellIs" dxfId="363" priority="363" operator="equal">
      <formula>"0/0"</formula>
    </cfRule>
    <cfRule type="cellIs" dxfId="362" priority="364" operator="equal">
      <formula>"0/100"</formula>
    </cfRule>
  </conditionalFormatting>
  <conditionalFormatting sqref="F2329:H2332">
    <cfRule type="cellIs" dxfId="361" priority="362" operator="equal">
      <formula>"0/50"</formula>
    </cfRule>
  </conditionalFormatting>
  <conditionalFormatting sqref="B2303:B2304">
    <cfRule type="cellIs" dxfId="360" priority="361" operator="equal">
      <formula>0</formula>
    </cfRule>
  </conditionalFormatting>
  <conditionalFormatting sqref="F2368:G2368 M2367 K2363 D2363:H2364 H2353:H2354 K2365 H2367:H2371 F2367 K2371 D2372:D2378 I2353:J2357 M2353 D2342:D2343 B2342 K2367:K2368 F2369:F2378 M2355:M2361 H2358:K2361 C2347:C2366 C2367:D2370 C2371:C2377">
    <cfRule type="containsText" dxfId="359" priority="359" stopIfTrue="1" operator="containsText" text="f'k{kk foHkkx jktLFkku">
      <formula>NOT(ISERROR(SEARCH("f'k{kk foHkkx jktLFkku",B2342)))</formula>
    </cfRule>
    <cfRule type="containsText" dxfId="358" priority="360" stopIfTrue="1" operator="containsText" text="iw.kkZad">
      <formula>NOT(ISERROR(SEARCH("iw.kkZad",B2342)))</formula>
    </cfRule>
  </conditionalFormatting>
  <conditionalFormatting sqref="F2368:G2368 D2367:D2368 M2367 D2372:D2378 F2374:F2375">
    <cfRule type="cellIs" dxfId="357" priority="357" stopIfTrue="1" operator="equal">
      <formula>1800</formula>
    </cfRule>
    <cfRule type="cellIs" dxfId="356" priority="358" stopIfTrue="1" operator="equal">
      <formula>200</formula>
    </cfRule>
  </conditionalFormatting>
  <conditionalFormatting sqref="F2368:G2368 M2367 K2363 D2363:H2364 H2353:H2354 K2365 H2367:H2371 F2367 K2371 D2372:D2378 I2353:J2357 M2353 D2342:D2343 B2342 K2367:K2368 F2369:F2378 M2355:M2361 H2358:K2361 C2347:C2366 C2367:D2370 C2371:C2377">
    <cfRule type="containsText" dxfId="355" priority="356" stopIfTrue="1" operator="containsText" text="dsoy jktdh; fo|ky;ksa esa iz;ksx gsrq fu%'kqYd">
      <formula>NOT(ISERROR(SEARCH("dsoy jktdh; fo|ky;ksa esa iz;ksx gsrq fu%'kqYd",B2342)))</formula>
    </cfRule>
  </conditionalFormatting>
  <conditionalFormatting sqref="F2368:G2371">
    <cfRule type="cellIs" dxfId="354" priority="354" operator="equal">
      <formula>"0/0"</formula>
    </cfRule>
    <cfRule type="cellIs" dxfId="353" priority="355" operator="equal">
      <formula>"0/100"</formula>
    </cfRule>
  </conditionalFormatting>
  <conditionalFormatting sqref="F2368:H2371">
    <cfRule type="cellIs" dxfId="352" priority="353" operator="equal">
      <formula>"0/50"</formula>
    </cfRule>
  </conditionalFormatting>
  <conditionalFormatting sqref="B2342:B2343">
    <cfRule type="cellIs" dxfId="351" priority="352" operator="equal">
      <formula>0</formula>
    </cfRule>
  </conditionalFormatting>
  <conditionalFormatting sqref="F2407:G2407 M2406 K2402 D2402:H2403 H2392:H2393 K2404 H2406:H2410 F2406 K2410 D2411:D2417 I2392:J2396 M2392 D2381:D2382 B2381 K2406:K2407 F2408:F2417 M2394:M2400 H2397:K2400 C2386:C2405 C2406:D2409 C2410:C2416">
    <cfRule type="containsText" dxfId="350" priority="350" stopIfTrue="1" operator="containsText" text="f'k{kk foHkkx jktLFkku">
      <formula>NOT(ISERROR(SEARCH("f'k{kk foHkkx jktLFkku",B2381)))</formula>
    </cfRule>
    <cfRule type="containsText" dxfId="349" priority="351" stopIfTrue="1" operator="containsText" text="iw.kkZad">
      <formula>NOT(ISERROR(SEARCH("iw.kkZad",B2381)))</formula>
    </cfRule>
  </conditionalFormatting>
  <conditionalFormatting sqref="F2407:G2407 D2406:D2407 M2406 D2411:D2417 F2413:F2414">
    <cfRule type="cellIs" dxfId="348" priority="348" stopIfTrue="1" operator="equal">
      <formula>1800</formula>
    </cfRule>
    <cfRule type="cellIs" dxfId="347" priority="349" stopIfTrue="1" operator="equal">
      <formula>200</formula>
    </cfRule>
  </conditionalFormatting>
  <conditionalFormatting sqref="F2407:G2407 M2406 K2402 D2402:H2403 H2392:H2393 K2404 H2406:H2410 F2406 K2410 D2411:D2417 I2392:J2396 M2392 D2381:D2382 B2381 K2406:K2407 F2408:F2417 M2394:M2400 H2397:K2400 C2386:C2405 C2406:D2409 C2410:C2416">
    <cfRule type="containsText" dxfId="346" priority="347" stopIfTrue="1" operator="containsText" text="dsoy jktdh; fo|ky;ksa esa iz;ksx gsrq fu%'kqYd">
      <formula>NOT(ISERROR(SEARCH("dsoy jktdh; fo|ky;ksa esa iz;ksx gsrq fu%'kqYd",B2381)))</formula>
    </cfRule>
  </conditionalFormatting>
  <conditionalFormatting sqref="F2407:G2410">
    <cfRule type="cellIs" dxfId="345" priority="345" operator="equal">
      <formula>"0/0"</formula>
    </cfRule>
    <cfRule type="cellIs" dxfId="344" priority="346" operator="equal">
      <formula>"0/100"</formula>
    </cfRule>
  </conditionalFormatting>
  <conditionalFormatting sqref="F2407:H2410">
    <cfRule type="cellIs" dxfId="343" priority="344" operator="equal">
      <formula>"0/50"</formula>
    </cfRule>
  </conditionalFormatting>
  <conditionalFormatting sqref="B2381:B2382">
    <cfRule type="cellIs" dxfId="342" priority="343" operator="equal">
      <formula>0</formula>
    </cfRule>
  </conditionalFormatting>
  <conditionalFormatting sqref="F2446:G2446 M2445 K2441 D2441:H2442 H2431:H2432 K2443 H2445:H2449 F2445 K2449 D2450:D2456 I2431:J2435 M2431 D2420:D2421 B2420 K2445:K2446 F2447:F2456 M2433:M2439 H2436:K2439 C2425:C2444 C2445:D2448 C2449:C2455">
    <cfRule type="containsText" dxfId="341" priority="341" stopIfTrue="1" operator="containsText" text="f'k{kk foHkkx jktLFkku">
      <formula>NOT(ISERROR(SEARCH("f'k{kk foHkkx jktLFkku",B2420)))</formula>
    </cfRule>
    <cfRule type="containsText" dxfId="340" priority="342" stopIfTrue="1" operator="containsText" text="iw.kkZad">
      <formula>NOT(ISERROR(SEARCH("iw.kkZad",B2420)))</formula>
    </cfRule>
  </conditionalFormatting>
  <conditionalFormatting sqref="F2446:G2446 D2445:D2446 M2445 D2450:D2456 F2452:F2453">
    <cfRule type="cellIs" dxfId="339" priority="339" stopIfTrue="1" operator="equal">
      <formula>1800</formula>
    </cfRule>
    <cfRule type="cellIs" dxfId="338" priority="340" stopIfTrue="1" operator="equal">
      <formula>200</formula>
    </cfRule>
  </conditionalFormatting>
  <conditionalFormatting sqref="F2446:G2446 M2445 K2441 D2441:H2442 H2431:H2432 K2443 H2445:H2449 F2445 K2449 D2450:D2456 I2431:J2435 M2431 D2420:D2421 B2420 K2445:K2446 F2447:F2456 M2433:M2439 H2436:K2439 C2425:C2444 C2445:D2448 C2449:C2455">
    <cfRule type="containsText" dxfId="337" priority="338" stopIfTrue="1" operator="containsText" text="dsoy jktdh; fo|ky;ksa esa iz;ksx gsrq fu%'kqYd">
      <formula>NOT(ISERROR(SEARCH("dsoy jktdh; fo|ky;ksa esa iz;ksx gsrq fu%'kqYd",B2420)))</formula>
    </cfRule>
  </conditionalFormatting>
  <conditionalFormatting sqref="F2446:G2449">
    <cfRule type="cellIs" dxfId="336" priority="336" operator="equal">
      <formula>"0/0"</formula>
    </cfRule>
    <cfRule type="cellIs" dxfId="335" priority="337" operator="equal">
      <formula>"0/100"</formula>
    </cfRule>
  </conditionalFormatting>
  <conditionalFormatting sqref="F2446:H2449">
    <cfRule type="cellIs" dxfId="334" priority="335" operator="equal">
      <formula>"0/50"</formula>
    </cfRule>
  </conditionalFormatting>
  <conditionalFormatting sqref="B2420:B2421">
    <cfRule type="cellIs" dxfId="333" priority="334" operator="equal">
      <formula>0</formula>
    </cfRule>
  </conditionalFormatting>
  <conditionalFormatting sqref="F2485:G2485 M2484 K2480 D2480:H2481 H2470:H2471 K2482 H2484:H2488 F2484 K2488 D2489:D2495 I2470:J2474 M2470 D2459:D2460 B2459 K2484:K2485 F2486:F2495 M2472:M2478 H2475:K2478 C2464:C2483 C2484:D2487 C2488:C2494">
    <cfRule type="containsText" dxfId="332" priority="332" stopIfTrue="1" operator="containsText" text="f'k{kk foHkkx jktLFkku">
      <formula>NOT(ISERROR(SEARCH("f'k{kk foHkkx jktLFkku",B2459)))</formula>
    </cfRule>
    <cfRule type="containsText" dxfId="331" priority="333" stopIfTrue="1" operator="containsText" text="iw.kkZad">
      <formula>NOT(ISERROR(SEARCH("iw.kkZad",B2459)))</formula>
    </cfRule>
  </conditionalFormatting>
  <conditionalFormatting sqref="F2485:G2485 D2484:D2485 M2484 D2489:D2495 F2491:F2492">
    <cfRule type="cellIs" dxfId="330" priority="330" stopIfTrue="1" operator="equal">
      <formula>1800</formula>
    </cfRule>
    <cfRule type="cellIs" dxfId="329" priority="331" stopIfTrue="1" operator="equal">
      <formula>200</formula>
    </cfRule>
  </conditionalFormatting>
  <conditionalFormatting sqref="F2485:G2485 M2484 K2480 D2480:H2481 H2470:H2471 K2482 H2484:H2488 F2484 K2488 D2489:D2495 I2470:J2474 M2470 D2459:D2460 B2459 K2484:K2485 F2486:F2495 M2472:M2478 H2475:K2478 C2464:C2483 C2484:D2487 C2488:C2494">
    <cfRule type="containsText" dxfId="328" priority="329" stopIfTrue="1" operator="containsText" text="dsoy jktdh; fo|ky;ksa esa iz;ksx gsrq fu%'kqYd">
      <formula>NOT(ISERROR(SEARCH("dsoy jktdh; fo|ky;ksa esa iz;ksx gsrq fu%'kqYd",B2459)))</formula>
    </cfRule>
  </conditionalFormatting>
  <conditionalFormatting sqref="F2485:G2488">
    <cfRule type="cellIs" dxfId="327" priority="327" operator="equal">
      <formula>"0/0"</formula>
    </cfRule>
    <cfRule type="cellIs" dxfId="326" priority="328" operator="equal">
      <formula>"0/100"</formula>
    </cfRule>
  </conditionalFormatting>
  <conditionalFormatting sqref="F2485:H2488">
    <cfRule type="cellIs" dxfId="325" priority="326" operator="equal">
      <formula>"0/50"</formula>
    </cfRule>
  </conditionalFormatting>
  <conditionalFormatting sqref="B2459:B2460">
    <cfRule type="cellIs" dxfId="324" priority="325" operator="equal">
      <formula>0</formula>
    </cfRule>
  </conditionalFormatting>
  <conditionalFormatting sqref="F2524:G2524 M2523 K2519 D2519:H2520 H2509:H2510 K2521 H2523:H2527 F2523 K2527 D2528:D2534 I2509:J2513 M2509 D2498:D2499 B2498 K2523:K2524 F2525:F2534 M2511:M2517 H2514:K2517 C2503:C2522 C2523:D2526 C2527:C2533">
    <cfRule type="containsText" dxfId="323" priority="323" stopIfTrue="1" operator="containsText" text="f'k{kk foHkkx jktLFkku">
      <formula>NOT(ISERROR(SEARCH("f'k{kk foHkkx jktLFkku",B2498)))</formula>
    </cfRule>
    <cfRule type="containsText" dxfId="322" priority="324" stopIfTrue="1" operator="containsText" text="iw.kkZad">
      <formula>NOT(ISERROR(SEARCH("iw.kkZad",B2498)))</formula>
    </cfRule>
  </conditionalFormatting>
  <conditionalFormatting sqref="F2524:G2524 D2523:D2524 M2523 D2528:D2534 F2530:F2531">
    <cfRule type="cellIs" dxfId="321" priority="321" stopIfTrue="1" operator="equal">
      <formula>1800</formula>
    </cfRule>
    <cfRule type="cellIs" dxfId="320" priority="322" stopIfTrue="1" operator="equal">
      <formula>200</formula>
    </cfRule>
  </conditionalFormatting>
  <conditionalFormatting sqref="F2524:G2524 M2523 K2519 D2519:H2520 H2509:H2510 K2521 H2523:H2527 F2523 K2527 D2528:D2534 I2509:J2513 M2509 D2498:D2499 B2498 K2523:K2524 F2525:F2534 M2511:M2517 H2514:K2517 C2503:C2522 C2523:D2526 C2527:C2533">
    <cfRule type="containsText" dxfId="319" priority="320" stopIfTrue="1" operator="containsText" text="dsoy jktdh; fo|ky;ksa esa iz;ksx gsrq fu%'kqYd">
      <formula>NOT(ISERROR(SEARCH("dsoy jktdh; fo|ky;ksa esa iz;ksx gsrq fu%'kqYd",B2498)))</formula>
    </cfRule>
  </conditionalFormatting>
  <conditionalFormatting sqref="F2524:G2527">
    <cfRule type="cellIs" dxfId="318" priority="318" operator="equal">
      <formula>"0/0"</formula>
    </cfRule>
    <cfRule type="cellIs" dxfId="317" priority="319" operator="equal">
      <formula>"0/100"</formula>
    </cfRule>
  </conditionalFormatting>
  <conditionalFormatting sqref="F2524:H2527">
    <cfRule type="cellIs" dxfId="316" priority="317" operator="equal">
      <formula>"0/50"</formula>
    </cfRule>
  </conditionalFormatting>
  <conditionalFormatting sqref="B2498:B2499">
    <cfRule type="cellIs" dxfId="315" priority="316" operator="equal">
      <formula>0</formula>
    </cfRule>
  </conditionalFormatting>
  <conditionalFormatting sqref="F2563:G2563 M2562 K2558 D2558:H2559 H2548:H2549 K2560 H2562:H2566 F2562 K2566 D2567:D2573 I2548:J2552 M2548 D2537:D2538 B2537 K2562:K2563 F2564:F2573 M2550:M2556 H2553:K2556 C2542:C2561 C2562:D2565 C2566:C2572">
    <cfRule type="containsText" dxfId="314" priority="314" stopIfTrue="1" operator="containsText" text="f'k{kk foHkkx jktLFkku">
      <formula>NOT(ISERROR(SEARCH("f'k{kk foHkkx jktLFkku",B2537)))</formula>
    </cfRule>
    <cfRule type="containsText" dxfId="313" priority="315" stopIfTrue="1" operator="containsText" text="iw.kkZad">
      <formula>NOT(ISERROR(SEARCH("iw.kkZad",B2537)))</formula>
    </cfRule>
  </conditionalFormatting>
  <conditionalFormatting sqref="F2563:G2563 D2562:D2563 M2562 D2567:D2573 F2569:F2570">
    <cfRule type="cellIs" dxfId="312" priority="312" stopIfTrue="1" operator="equal">
      <formula>1800</formula>
    </cfRule>
    <cfRule type="cellIs" dxfId="311" priority="313" stopIfTrue="1" operator="equal">
      <formula>200</formula>
    </cfRule>
  </conditionalFormatting>
  <conditionalFormatting sqref="F2563:G2563 M2562 K2558 D2558:H2559 H2548:H2549 K2560 H2562:H2566 F2562 K2566 D2567:D2573 I2548:J2552 M2548 D2537:D2538 B2537 K2562:K2563 F2564:F2573 M2550:M2556 H2553:K2556 C2542:C2561 C2562:D2565 C2566:C2572">
    <cfRule type="containsText" dxfId="310" priority="311" stopIfTrue="1" operator="containsText" text="dsoy jktdh; fo|ky;ksa esa iz;ksx gsrq fu%'kqYd">
      <formula>NOT(ISERROR(SEARCH("dsoy jktdh; fo|ky;ksa esa iz;ksx gsrq fu%'kqYd",B2537)))</formula>
    </cfRule>
  </conditionalFormatting>
  <conditionalFormatting sqref="F2563:G2566">
    <cfRule type="cellIs" dxfId="309" priority="309" operator="equal">
      <formula>"0/0"</formula>
    </cfRule>
    <cfRule type="cellIs" dxfId="308" priority="310" operator="equal">
      <formula>"0/100"</formula>
    </cfRule>
  </conditionalFormatting>
  <conditionalFormatting sqref="F2563:H2566">
    <cfRule type="cellIs" dxfId="307" priority="308" operator="equal">
      <formula>"0/50"</formula>
    </cfRule>
  </conditionalFormatting>
  <conditionalFormatting sqref="B2537:B2538">
    <cfRule type="cellIs" dxfId="306" priority="307" operator="equal">
      <formula>0</formula>
    </cfRule>
  </conditionalFormatting>
  <conditionalFormatting sqref="F2602:G2602 M2601 K2597 D2597:H2598 H2587:H2588 K2599 H2601:H2605 F2601 K2605 D2606:D2612 I2587:J2591 M2587 D2576:D2577 B2576 K2601:K2602 F2603:F2612 M2589:M2595 H2592:K2595 C2581:C2600 C2601:D2604 C2605:C2611">
    <cfRule type="containsText" dxfId="305" priority="305" stopIfTrue="1" operator="containsText" text="f'k{kk foHkkx jktLFkku">
      <formula>NOT(ISERROR(SEARCH("f'k{kk foHkkx jktLFkku",B2576)))</formula>
    </cfRule>
    <cfRule type="containsText" dxfId="304" priority="306" stopIfTrue="1" operator="containsText" text="iw.kkZad">
      <formula>NOT(ISERROR(SEARCH("iw.kkZad",B2576)))</formula>
    </cfRule>
  </conditionalFormatting>
  <conditionalFormatting sqref="F2602:G2602 D2601:D2602 M2601 D2606:D2612 F2608:F2609">
    <cfRule type="cellIs" dxfId="303" priority="303" stopIfTrue="1" operator="equal">
      <formula>1800</formula>
    </cfRule>
    <cfRule type="cellIs" dxfId="302" priority="304" stopIfTrue="1" operator="equal">
      <formula>200</formula>
    </cfRule>
  </conditionalFormatting>
  <conditionalFormatting sqref="F2602:G2602 M2601 K2597 D2597:H2598 H2587:H2588 K2599 H2601:H2605 F2601 K2605 D2606:D2612 I2587:J2591 M2587 D2576:D2577 B2576 K2601:K2602 F2603:F2612 M2589:M2595 H2592:K2595 C2581:C2600 C2601:D2604 C2605:C2611">
    <cfRule type="containsText" dxfId="301" priority="302" stopIfTrue="1" operator="containsText" text="dsoy jktdh; fo|ky;ksa esa iz;ksx gsrq fu%'kqYd">
      <formula>NOT(ISERROR(SEARCH("dsoy jktdh; fo|ky;ksa esa iz;ksx gsrq fu%'kqYd",B2576)))</formula>
    </cfRule>
  </conditionalFormatting>
  <conditionalFormatting sqref="F2602:G2605">
    <cfRule type="cellIs" dxfId="300" priority="300" operator="equal">
      <formula>"0/0"</formula>
    </cfRule>
    <cfRule type="cellIs" dxfId="299" priority="301" operator="equal">
      <formula>"0/100"</formula>
    </cfRule>
  </conditionalFormatting>
  <conditionalFormatting sqref="F2602:H2605">
    <cfRule type="cellIs" dxfId="298" priority="299" operator="equal">
      <formula>"0/50"</formula>
    </cfRule>
  </conditionalFormatting>
  <conditionalFormatting sqref="B2576:B2577">
    <cfRule type="cellIs" dxfId="297" priority="298" operator="equal">
      <formula>0</formula>
    </cfRule>
  </conditionalFormatting>
  <conditionalFormatting sqref="F2641:G2641 M2640 K2636 D2636:H2637 H2626:H2627 K2638 H2640:H2644 F2640 K2644 D2645:D2651 I2626:J2630 M2626 D2615:D2616 B2615 K2640:K2641 F2642:F2651 M2628:M2634 H2631:K2634 C2620:C2639 C2640:D2643 C2644:C2650">
    <cfRule type="containsText" dxfId="296" priority="296" stopIfTrue="1" operator="containsText" text="f'k{kk foHkkx jktLFkku">
      <formula>NOT(ISERROR(SEARCH("f'k{kk foHkkx jktLFkku",B2615)))</formula>
    </cfRule>
    <cfRule type="containsText" dxfId="295" priority="297" stopIfTrue="1" operator="containsText" text="iw.kkZad">
      <formula>NOT(ISERROR(SEARCH("iw.kkZad",B2615)))</formula>
    </cfRule>
  </conditionalFormatting>
  <conditionalFormatting sqref="F2641:G2641 D2640:D2641 M2640 D2645:D2651 F2647:F2648">
    <cfRule type="cellIs" dxfId="294" priority="294" stopIfTrue="1" operator="equal">
      <formula>1800</formula>
    </cfRule>
    <cfRule type="cellIs" dxfId="293" priority="295" stopIfTrue="1" operator="equal">
      <formula>200</formula>
    </cfRule>
  </conditionalFormatting>
  <conditionalFormatting sqref="F2641:G2641 M2640 K2636 D2636:H2637 H2626:H2627 K2638 H2640:H2644 F2640 K2644 D2645:D2651 I2626:J2630 M2626 D2615:D2616 B2615 K2640:K2641 F2642:F2651 M2628:M2634 H2631:K2634 C2620:C2639 C2640:D2643 C2644:C2650">
    <cfRule type="containsText" dxfId="292" priority="293" stopIfTrue="1" operator="containsText" text="dsoy jktdh; fo|ky;ksa esa iz;ksx gsrq fu%'kqYd">
      <formula>NOT(ISERROR(SEARCH("dsoy jktdh; fo|ky;ksa esa iz;ksx gsrq fu%'kqYd",B2615)))</formula>
    </cfRule>
  </conditionalFormatting>
  <conditionalFormatting sqref="F2641:G2644">
    <cfRule type="cellIs" dxfId="291" priority="291" operator="equal">
      <formula>"0/0"</formula>
    </cfRule>
    <cfRule type="cellIs" dxfId="290" priority="292" operator="equal">
      <formula>"0/100"</formula>
    </cfRule>
  </conditionalFormatting>
  <conditionalFormatting sqref="F2641:H2644">
    <cfRule type="cellIs" dxfId="289" priority="290" operator="equal">
      <formula>"0/50"</formula>
    </cfRule>
  </conditionalFormatting>
  <conditionalFormatting sqref="B2615:B2616">
    <cfRule type="cellIs" dxfId="288" priority="289" operator="equal">
      <formula>0</formula>
    </cfRule>
  </conditionalFormatting>
  <conditionalFormatting sqref="F2680:G2680 M2679 K2675 D2675:H2676 H2665:H2666 K2677 H2679:H2683 F2679 K2683 D2684:D2690 I2665:J2669 M2665 D2654:D2655 B2654 K2679:K2680 F2681:F2690 M2667:M2673 H2670:K2673 C2659:C2678 C2679:D2682 C2683:C2689">
    <cfRule type="containsText" dxfId="287" priority="287" stopIfTrue="1" operator="containsText" text="f'k{kk foHkkx jktLFkku">
      <formula>NOT(ISERROR(SEARCH("f'k{kk foHkkx jktLFkku",B2654)))</formula>
    </cfRule>
    <cfRule type="containsText" dxfId="286" priority="288" stopIfTrue="1" operator="containsText" text="iw.kkZad">
      <formula>NOT(ISERROR(SEARCH("iw.kkZad",B2654)))</formula>
    </cfRule>
  </conditionalFormatting>
  <conditionalFormatting sqref="F2680:G2680 D2679:D2680 M2679 D2684:D2690 F2686:F2687">
    <cfRule type="cellIs" dxfId="285" priority="285" stopIfTrue="1" operator="equal">
      <formula>1800</formula>
    </cfRule>
    <cfRule type="cellIs" dxfId="284" priority="286" stopIfTrue="1" operator="equal">
      <formula>200</formula>
    </cfRule>
  </conditionalFormatting>
  <conditionalFormatting sqref="F2680:G2680 M2679 K2675 D2675:H2676 H2665:H2666 K2677 H2679:H2683 F2679 K2683 D2684:D2690 I2665:J2669 M2665 D2654:D2655 B2654 K2679:K2680 F2681:F2690 M2667:M2673 H2670:K2673 C2659:C2678 C2679:D2682 C2683:C2689">
    <cfRule type="containsText" dxfId="283" priority="284" stopIfTrue="1" operator="containsText" text="dsoy jktdh; fo|ky;ksa esa iz;ksx gsrq fu%'kqYd">
      <formula>NOT(ISERROR(SEARCH("dsoy jktdh; fo|ky;ksa esa iz;ksx gsrq fu%'kqYd",B2654)))</formula>
    </cfRule>
  </conditionalFormatting>
  <conditionalFormatting sqref="F2680:G2683">
    <cfRule type="cellIs" dxfId="282" priority="282" operator="equal">
      <formula>"0/0"</formula>
    </cfRule>
    <cfRule type="cellIs" dxfId="281" priority="283" operator="equal">
      <formula>"0/100"</formula>
    </cfRule>
  </conditionalFormatting>
  <conditionalFormatting sqref="F2680:H2683">
    <cfRule type="cellIs" dxfId="280" priority="281" operator="equal">
      <formula>"0/50"</formula>
    </cfRule>
  </conditionalFormatting>
  <conditionalFormatting sqref="B2654:B2655">
    <cfRule type="cellIs" dxfId="279" priority="280" operator="equal">
      <formula>0</formula>
    </cfRule>
  </conditionalFormatting>
  <conditionalFormatting sqref="F2719:G2719 M2718 K2714 D2714:H2715 H2704:H2705 K2716 H2718:H2722 F2718 K2722 D2723:D2729 I2704:J2708 M2704 D2693:D2694 B2693 K2718:K2719 F2720:F2729 M2706:M2712 H2709:K2712 C2698:C2717 C2718:D2721 C2722:C2728">
    <cfRule type="containsText" dxfId="278" priority="278" stopIfTrue="1" operator="containsText" text="f'k{kk foHkkx jktLFkku">
      <formula>NOT(ISERROR(SEARCH("f'k{kk foHkkx jktLFkku",B2693)))</formula>
    </cfRule>
    <cfRule type="containsText" dxfId="277" priority="279" stopIfTrue="1" operator="containsText" text="iw.kkZad">
      <formula>NOT(ISERROR(SEARCH("iw.kkZad",B2693)))</formula>
    </cfRule>
  </conditionalFormatting>
  <conditionalFormatting sqref="F2719:G2719 D2718:D2719 M2718 D2723:D2729 F2725:F2726">
    <cfRule type="cellIs" dxfId="276" priority="276" stopIfTrue="1" operator="equal">
      <formula>1800</formula>
    </cfRule>
    <cfRule type="cellIs" dxfId="275" priority="277" stopIfTrue="1" operator="equal">
      <formula>200</formula>
    </cfRule>
  </conditionalFormatting>
  <conditionalFormatting sqref="F2719:G2719 M2718 K2714 D2714:H2715 H2704:H2705 K2716 H2718:H2722 F2718 K2722 D2723:D2729 I2704:J2708 M2704 D2693:D2694 B2693 K2718:K2719 F2720:F2729 M2706:M2712 H2709:K2712 C2698:C2717 C2718:D2721 C2722:C2728">
    <cfRule type="containsText" dxfId="274" priority="275" stopIfTrue="1" operator="containsText" text="dsoy jktdh; fo|ky;ksa esa iz;ksx gsrq fu%'kqYd">
      <formula>NOT(ISERROR(SEARCH("dsoy jktdh; fo|ky;ksa esa iz;ksx gsrq fu%'kqYd",B2693)))</formula>
    </cfRule>
  </conditionalFormatting>
  <conditionalFormatting sqref="F2719:G2722">
    <cfRule type="cellIs" dxfId="273" priority="273" operator="equal">
      <formula>"0/0"</formula>
    </cfRule>
    <cfRule type="cellIs" dxfId="272" priority="274" operator="equal">
      <formula>"0/100"</formula>
    </cfRule>
  </conditionalFormatting>
  <conditionalFormatting sqref="F2719:H2722">
    <cfRule type="cellIs" dxfId="271" priority="272" operator="equal">
      <formula>"0/50"</formula>
    </cfRule>
  </conditionalFormatting>
  <conditionalFormatting sqref="B2693:B2694">
    <cfRule type="cellIs" dxfId="270" priority="271" operator="equal">
      <formula>0</formula>
    </cfRule>
  </conditionalFormatting>
  <conditionalFormatting sqref="F2758:G2758 M2757 K2753 D2753:H2754 H2743:H2744 K2755 H2757:H2761 F2757 K2761 D2762:D2768 I2743:J2747 M2743 D2732:D2733 B2732 K2757:K2758 F2759:F2768 M2745:M2751 H2748:K2751 C2737:C2756 C2757:D2760 C2761:C2767">
    <cfRule type="containsText" dxfId="269" priority="269" stopIfTrue="1" operator="containsText" text="f'k{kk foHkkx jktLFkku">
      <formula>NOT(ISERROR(SEARCH("f'k{kk foHkkx jktLFkku",B2732)))</formula>
    </cfRule>
    <cfRule type="containsText" dxfId="268" priority="270" stopIfTrue="1" operator="containsText" text="iw.kkZad">
      <formula>NOT(ISERROR(SEARCH("iw.kkZad",B2732)))</formula>
    </cfRule>
  </conditionalFormatting>
  <conditionalFormatting sqref="F2758:G2758 D2757:D2758 M2757 D2762:D2768 F2764:F2765">
    <cfRule type="cellIs" dxfId="267" priority="267" stopIfTrue="1" operator="equal">
      <formula>1800</formula>
    </cfRule>
    <cfRule type="cellIs" dxfId="266" priority="268" stopIfTrue="1" operator="equal">
      <formula>200</formula>
    </cfRule>
  </conditionalFormatting>
  <conditionalFormatting sqref="F2758:G2758 M2757 K2753 D2753:H2754 H2743:H2744 K2755 H2757:H2761 F2757 K2761 D2762:D2768 I2743:J2747 M2743 D2732:D2733 B2732 K2757:K2758 F2759:F2768 M2745:M2751 H2748:K2751 C2737:C2756 C2757:D2760 C2761:C2767">
    <cfRule type="containsText" dxfId="265" priority="266" stopIfTrue="1" operator="containsText" text="dsoy jktdh; fo|ky;ksa esa iz;ksx gsrq fu%'kqYd">
      <formula>NOT(ISERROR(SEARCH("dsoy jktdh; fo|ky;ksa esa iz;ksx gsrq fu%'kqYd",B2732)))</formula>
    </cfRule>
  </conditionalFormatting>
  <conditionalFormatting sqref="F2758:G2761">
    <cfRule type="cellIs" dxfId="264" priority="264" operator="equal">
      <formula>"0/0"</formula>
    </cfRule>
    <cfRule type="cellIs" dxfId="263" priority="265" operator="equal">
      <formula>"0/100"</formula>
    </cfRule>
  </conditionalFormatting>
  <conditionalFormatting sqref="F2758:H2761">
    <cfRule type="cellIs" dxfId="262" priority="263" operator="equal">
      <formula>"0/50"</formula>
    </cfRule>
  </conditionalFormatting>
  <conditionalFormatting sqref="B2732:B2733">
    <cfRule type="cellIs" dxfId="261" priority="262" operator="equal">
      <formula>0</formula>
    </cfRule>
  </conditionalFormatting>
  <conditionalFormatting sqref="F2797:G2797 M2796 K2792 D2792:H2793 H2782:H2783 K2794 H2796:H2800 F2796 K2800 D2801:D2807 I2782:J2786 M2782 D2771:D2772 B2771 K2796:K2797 F2798:F2807 M2784:M2790 H2787:K2790 C2776:C2795 C2796:D2799 C2800:C2806">
    <cfRule type="containsText" dxfId="260" priority="260" stopIfTrue="1" operator="containsText" text="f'k{kk foHkkx jktLFkku">
      <formula>NOT(ISERROR(SEARCH("f'k{kk foHkkx jktLFkku",B2771)))</formula>
    </cfRule>
    <cfRule type="containsText" dxfId="259" priority="261" stopIfTrue="1" operator="containsText" text="iw.kkZad">
      <formula>NOT(ISERROR(SEARCH("iw.kkZad",B2771)))</formula>
    </cfRule>
  </conditionalFormatting>
  <conditionalFormatting sqref="F2797:G2797 D2796:D2797 M2796 D2801:D2807 F2803:F2804">
    <cfRule type="cellIs" dxfId="258" priority="258" stopIfTrue="1" operator="equal">
      <formula>1800</formula>
    </cfRule>
    <cfRule type="cellIs" dxfId="257" priority="259" stopIfTrue="1" operator="equal">
      <formula>200</formula>
    </cfRule>
  </conditionalFormatting>
  <conditionalFormatting sqref="F2797:G2797 M2796 K2792 D2792:H2793 H2782:H2783 K2794 H2796:H2800 F2796 K2800 D2801:D2807 I2782:J2786 M2782 D2771:D2772 B2771 K2796:K2797 F2798:F2807 M2784:M2790 H2787:K2790 C2776:C2795 C2796:D2799 C2800:C2806">
    <cfRule type="containsText" dxfId="256" priority="257" stopIfTrue="1" operator="containsText" text="dsoy jktdh; fo|ky;ksa esa iz;ksx gsrq fu%'kqYd">
      <formula>NOT(ISERROR(SEARCH("dsoy jktdh; fo|ky;ksa esa iz;ksx gsrq fu%'kqYd",B2771)))</formula>
    </cfRule>
  </conditionalFormatting>
  <conditionalFormatting sqref="F2797:G2800">
    <cfRule type="cellIs" dxfId="255" priority="255" operator="equal">
      <formula>"0/0"</formula>
    </cfRule>
    <cfRule type="cellIs" dxfId="254" priority="256" operator="equal">
      <formula>"0/100"</formula>
    </cfRule>
  </conditionalFormatting>
  <conditionalFormatting sqref="F2797:H2800">
    <cfRule type="cellIs" dxfId="253" priority="254" operator="equal">
      <formula>"0/50"</formula>
    </cfRule>
  </conditionalFormatting>
  <conditionalFormatting sqref="B2771:B2772">
    <cfRule type="cellIs" dxfId="252" priority="253" operator="equal">
      <formula>0</formula>
    </cfRule>
  </conditionalFormatting>
  <conditionalFormatting sqref="F2836:G2836 M2835 K2831 D2831:H2832 H2821:H2822 K2833 H2835:H2839 F2835 K2839 D2840:D2846 I2821:J2825 M2821 D2810:D2811 B2810 K2835:K2836 F2837:F2846 M2823:M2829 H2826:K2829 C2815:C2834 C2835:D2838 C2839:C2845">
    <cfRule type="containsText" dxfId="251" priority="251" stopIfTrue="1" operator="containsText" text="f'k{kk foHkkx jktLFkku">
      <formula>NOT(ISERROR(SEARCH("f'k{kk foHkkx jktLFkku",B2810)))</formula>
    </cfRule>
    <cfRule type="containsText" dxfId="250" priority="252" stopIfTrue="1" operator="containsText" text="iw.kkZad">
      <formula>NOT(ISERROR(SEARCH("iw.kkZad",B2810)))</formula>
    </cfRule>
  </conditionalFormatting>
  <conditionalFormatting sqref="F2836:G2836 D2835:D2836 M2835 D2840:D2846 F2842:F2843">
    <cfRule type="cellIs" dxfId="249" priority="249" stopIfTrue="1" operator="equal">
      <formula>1800</formula>
    </cfRule>
    <cfRule type="cellIs" dxfId="248" priority="250" stopIfTrue="1" operator="equal">
      <formula>200</formula>
    </cfRule>
  </conditionalFormatting>
  <conditionalFormatting sqref="F2836:G2836 M2835 K2831 D2831:H2832 H2821:H2822 K2833 H2835:H2839 F2835 K2839 D2840:D2846 I2821:J2825 M2821 D2810:D2811 B2810 K2835:K2836 F2837:F2846 M2823:M2829 H2826:K2829 C2815:C2834 C2835:D2838 C2839:C2845">
    <cfRule type="containsText" dxfId="247" priority="248" stopIfTrue="1" operator="containsText" text="dsoy jktdh; fo|ky;ksa esa iz;ksx gsrq fu%'kqYd">
      <formula>NOT(ISERROR(SEARCH("dsoy jktdh; fo|ky;ksa esa iz;ksx gsrq fu%'kqYd",B2810)))</formula>
    </cfRule>
  </conditionalFormatting>
  <conditionalFormatting sqref="F2836:G2839">
    <cfRule type="cellIs" dxfId="246" priority="246" operator="equal">
      <formula>"0/0"</formula>
    </cfRule>
    <cfRule type="cellIs" dxfId="245" priority="247" operator="equal">
      <formula>"0/100"</formula>
    </cfRule>
  </conditionalFormatting>
  <conditionalFormatting sqref="F2836:H2839">
    <cfRule type="cellIs" dxfId="244" priority="245" operator="equal">
      <formula>"0/50"</formula>
    </cfRule>
  </conditionalFormatting>
  <conditionalFormatting sqref="B2810:B2811">
    <cfRule type="cellIs" dxfId="243" priority="244" operator="equal">
      <formula>0</formula>
    </cfRule>
  </conditionalFormatting>
  <conditionalFormatting sqref="F2875:G2875 M2874 K2870 D2870:H2871 H2860:H2861 K2872 H2874:H2878 F2874 K2878 D2879:D2885 I2860:J2864 M2860 D2849:D2850 B2849 K2874:K2875 F2876:F2885 M2862:M2868 H2865:K2868 C2854:C2873 C2874:D2877 C2878:C2884">
    <cfRule type="containsText" dxfId="242" priority="242" stopIfTrue="1" operator="containsText" text="f'k{kk foHkkx jktLFkku">
      <formula>NOT(ISERROR(SEARCH("f'k{kk foHkkx jktLFkku",B2849)))</formula>
    </cfRule>
    <cfRule type="containsText" dxfId="241" priority="243" stopIfTrue="1" operator="containsText" text="iw.kkZad">
      <formula>NOT(ISERROR(SEARCH("iw.kkZad",B2849)))</formula>
    </cfRule>
  </conditionalFormatting>
  <conditionalFormatting sqref="F2875:G2875 D2874:D2875 M2874 D2879:D2885 F2881:F2882">
    <cfRule type="cellIs" dxfId="240" priority="240" stopIfTrue="1" operator="equal">
      <formula>1800</formula>
    </cfRule>
    <cfRule type="cellIs" dxfId="239" priority="241" stopIfTrue="1" operator="equal">
      <formula>200</formula>
    </cfRule>
  </conditionalFormatting>
  <conditionalFormatting sqref="F2875:G2875 M2874 K2870 D2870:H2871 H2860:H2861 K2872 H2874:H2878 F2874 K2878 D2879:D2885 I2860:J2864 M2860 D2849:D2850 B2849 K2874:K2875 F2876:F2885 M2862:M2868 H2865:K2868 C2854:C2873 C2874:D2877 C2878:C2884">
    <cfRule type="containsText" dxfId="238" priority="239" stopIfTrue="1" operator="containsText" text="dsoy jktdh; fo|ky;ksa esa iz;ksx gsrq fu%'kqYd">
      <formula>NOT(ISERROR(SEARCH("dsoy jktdh; fo|ky;ksa esa iz;ksx gsrq fu%'kqYd",B2849)))</formula>
    </cfRule>
  </conditionalFormatting>
  <conditionalFormatting sqref="F2875:G2878">
    <cfRule type="cellIs" dxfId="237" priority="237" operator="equal">
      <formula>"0/0"</formula>
    </cfRule>
    <cfRule type="cellIs" dxfId="236" priority="238" operator="equal">
      <formula>"0/100"</formula>
    </cfRule>
  </conditionalFormatting>
  <conditionalFormatting sqref="F2875:H2878">
    <cfRule type="cellIs" dxfId="235" priority="236" operator="equal">
      <formula>"0/50"</formula>
    </cfRule>
  </conditionalFormatting>
  <conditionalFormatting sqref="B2849:B2850">
    <cfRule type="cellIs" dxfId="234" priority="235" operator="equal">
      <formula>0</formula>
    </cfRule>
  </conditionalFormatting>
  <conditionalFormatting sqref="F2914:G2914 M2913 K2909 D2909:H2910 H2899:H2900 K2911 H2913:H2917 F2913 K2917 D2918:D2924 I2899:J2903 M2899 D2888:D2889 B2888 K2913:K2914 F2915:F2924 M2901:M2907 H2904:K2907 C2893:C2912 C2913:D2916 C2917:C2923">
    <cfRule type="containsText" dxfId="233" priority="233" stopIfTrue="1" operator="containsText" text="f'k{kk foHkkx jktLFkku">
      <formula>NOT(ISERROR(SEARCH("f'k{kk foHkkx jktLFkku",B2888)))</formula>
    </cfRule>
    <cfRule type="containsText" dxfId="232" priority="234" stopIfTrue="1" operator="containsText" text="iw.kkZad">
      <formula>NOT(ISERROR(SEARCH("iw.kkZad",B2888)))</formula>
    </cfRule>
  </conditionalFormatting>
  <conditionalFormatting sqref="F2914:G2914 D2913:D2914 M2913 D2918:D2924 F2920:F2921">
    <cfRule type="cellIs" dxfId="231" priority="231" stopIfTrue="1" operator="equal">
      <formula>1800</formula>
    </cfRule>
    <cfRule type="cellIs" dxfId="230" priority="232" stopIfTrue="1" operator="equal">
      <formula>200</formula>
    </cfRule>
  </conditionalFormatting>
  <conditionalFormatting sqref="F2914:G2914 M2913 K2909 D2909:H2910 H2899:H2900 K2911 H2913:H2917 F2913 K2917 D2918:D2924 I2899:J2903 M2899 D2888:D2889 B2888 K2913:K2914 F2915:F2924 M2901:M2907 H2904:K2907 C2893:C2912 C2913:D2916 C2917:C2923">
    <cfRule type="containsText" dxfId="229" priority="230" stopIfTrue="1" operator="containsText" text="dsoy jktdh; fo|ky;ksa esa iz;ksx gsrq fu%'kqYd">
      <formula>NOT(ISERROR(SEARCH("dsoy jktdh; fo|ky;ksa esa iz;ksx gsrq fu%'kqYd",B2888)))</formula>
    </cfRule>
  </conditionalFormatting>
  <conditionalFormatting sqref="F2914:G2917">
    <cfRule type="cellIs" dxfId="228" priority="228" operator="equal">
      <formula>"0/0"</formula>
    </cfRule>
    <cfRule type="cellIs" dxfId="227" priority="229" operator="equal">
      <formula>"0/100"</formula>
    </cfRule>
  </conditionalFormatting>
  <conditionalFormatting sqref="F2914:H2917">
    <cfRule type="cellIs" dxfId="226" priority="227" operator="equal">
      <formula>"0/50"</formula>
    </cfRule>
  </conditionalFormatting>
  <conditionalFormatting sqref="B2888:B2889">
    <cfRule type="cellIs" dxfId="225" priority="226" operator="equal">
      <formula>0</formula>
    </cfRule>
  </conditionalFormatting>
  <conditionalFormatting sqref="F2953:G2953 M2952 K2948 D2948:H2949 H2938:H2939 K2950 H2952:H2956 F2952 K2956 D2957:D2963 I2938:J2942 M2938 D2927:D2928 B2927 K2952:K2953 F2954:F2963 M2940:M2946 H2943:K2946 C2932:C2951 C2952:D2955 C2956:C2962">
    <cfRule type="containsText" dxfId="224" priority="224" stopIfTrue="1" operator="containsText" text="f'k{kk foHkkx jktLFkku">
      <formula>NOT(ISERROR(SEARCH("f'k{kk foHkkx jktLFkku",B2927)))</formula>
    </cfRule>
    <cfRule type="containsText" dxfId="223" priority="225" stopIfTrue="1" operator="containsText" text="iw.kkZad">
      <formula>NOT(ISERROR(SEARCH("iw.kkZad",B2927)))</formula>
    </cfRule>
  </conditionalFormatting>
  <conditionalFormatting sqref="F2953:G2953 D2952:D2953 M2952 D2957:D2963 F2959:F2960">
    <cfRule type="cellIs" dxfId="222" priority="222" stopIfTrue="1" operator="equal">
      <formula>1800</formula>
    </cfRule>
    <cfRule type="cellIs" dxfId="221" priority="223" stopIfTrue="1" operator="equal">
      <formula>200</formula>
    </cfRule>
  </conditionalFormatting>
  <conditionalFormatting sqref="F2953:G2953 M2952 K2948 D2948:H2949 H2938:H2939 K2950 H2952:H2956 F2952 K2956 D2957:D2963 I2938:J2942 M2938 D2927:D2928 B2927 K2952:K2953 F2954:F2963 M2940:M2946 H2943:K2946 C2932:C2951 C2952:D2955 C2956:C2962">
    <cfRule type="containsText" dxfId="220" priority="221" stopIfTrue="1" operator="containsText" text="dsoy jktdh; fo|ky;ksa esa iz;ksx gsrq fu%'kqYd">
      <formula>NOT(ISERROR(SEARCH("dsoy jktdh; fo|ky;ksa esa iz;ksx gsrq fu%'kqYd",B2927)))</formula>
    </cfRule>
  </conditionalFormatting>
  <conditionalFormatting sqref="F2953:G2956">
    <cfRule type="cellIs" dxfId="219" priority="219" operator="equal">
      <formula>"0/0"</formula>
    </cfRule>
    <cfRule type="cellIs" dxfId="218" priority="220" operator="equal">
      <formula>"0/100"</formula>
    </cfRule>
  </conditionalFormatting>
  <conditionalFormatting sqref="F2953:H2956">
    <cfRule type="cellIs" dxfId="217" priority="218" operator="equal">
      <formula>"0/50"</formula>
    </cfRule>
  </conditionalFormatting>
  <conditionalFormatting sqref="B2927:B2928">
    <cfRule type="cellIs" dxfId="216" priority="217" operator="equal">
      <formula>0</formula>
    </cfRule>
  </conditionalFormatting>
  <conditionalFormatting sqref="F2992:G2992 M2991 K2987 D2987:H2988 H2977:H2978 K2989 H2991:H2995 F2991 K2995 D2996:D3002 I2977:J2981 M2977 D2966:D2967 B2966 K2991:K2992 F2993:F3002 M2979:M2985 H2982:K2985 C2971:C2990 C2991:D2994 C2995:C3001">
    <cfRule type="containsText" dxfId="215" priority="215" stopIfTrue="1" operator="containsText" text="f'k{kk foHkkx jktLFkku">
      <formula>NOT(ISERROR(SEARCH("f'k{kk foHkkx jktLFkku",B2966)))</formula>
    </cfRule>
    <cfRule type="containsText" dxfId="214" priority="216" stopIfTrue="1" operator="containsText" text="iw.kkZad">
      <formula>NOT(ISERROR(SEARCH("iw.kkZad",B2966)))</formula>
    </cfRule>
  </conditionalFormatting>
  <conditionalFormatting sqref="F2992:G2992 D2991:D2992 M2991 D2996:D3002 F2998:F2999">
    <cfRule type="cellIs" dxfId="213" priority="213" stopIfTrue="1" operator="equal">
      <formula>1800</formula>
    </cfRule>
    <cfRule type="cellIs" dxfId="212" priority="214" stopIfTrue="1" operator="equal">
      <formula>200</formula>
    </cfRule>
  </conditionalFormatting>
  <conditionalFormatting sqref="F2992:G2992 M2991 K2987 D2987:H2988 H2977:H2978 K2989 H2991:H2995 F2991 K2995 D2996:D3002 I2977:J2981 M2977 D2966:D2967 B2966 K2991:K2992 F2993:F3002 M2979:M2985 H2982:K2985 C2971:C2990 C2991:D2994 C2995:C3001">
    <cfRule type="containsText" dxfId="211" priority="212" stopIfTrue="1" operator="containsText" text="dsoy jktdh; fo|ky;ksa esa iz;ksx gsrq fu%'kqYd">
      <formula>NOT(ISERROR(SEARCH("dsoy jktdh; fo|ky;ksa esa iz;ksx gsrq fu%'kqYd",B2966)))</formula>
    </cfRule>
  </conditionalFormatting>
  <conditionalFormatting sqref="F2992:G2995">
    <cfRule type="cellIs" dxfId="210" priority="210" operator="equal">
      <formula>"0/0"</formula>
    </cfRule>
    <cfRule type="cellIs" dxfId="209" priority="211" operator="equal">
      <formula>"0/100"</formula>
    </cfRule>
  </conditionalFormatting>
  <conditionalFormatting sqref="F2992:H2995">
    <cfRule type="cellIs" dxfId="208" priority="209" operator="equal">
      <formula>"0/50"</formula>
    </cfRule>
  </conditionalFormatting>
  <conditionalFormatting sqref="B2966:B2967">
    <cfRule type="cellIs" dxfId="207" priority="208" operator="equal">
      <formula>0</formula>
    </cfRule>
  </conditionalFormatting>
  <conditionalFormatting sqref="F3031:G3031 M3030 K3026 D3026:H3027 H3016:H3017 K3028 H3030:H3034 F3030 K3034 D3035:D3041 I3016:J3020 M3016 D3005:D3006 B3005 K3030:K3031 F3032:F3041 M3018:M3024 H3021:K3024 C3010:C3029 C3030:D3033 C3034:C3040">
    <cfRule type="containsText" dxfId="206" priority="206" stopIfTrue="1" operator="containsText" text="f'k{kk foHkkx jktLFkku">
      <formula>NOT(ISERROR(SEARCH("f'k{kk foHkkx jktLFkku",B3005)))</formula>
    </cfRule>
    <cfRule type="containsText" dxfId="205" priority="207" stopIfTrue="1" operator="containsText" text="iw.kkZad">
      <formula>NOT(ISERROR(SEARCH("iw.kkZad",B3005)))</formula>
    </cfRule>
  </conditionalFormatting>
  <conditionalFormatting sqref="F3031:G3031 D3030:D3031 M3030 D3035:D3041 F3037:F3038">
    <cfRule type="cellIs" dxfId="204" priority="204" stopIfTrue="1" operator="equal">
      <formula>1800</formula>
    </cfRule>
    <cfRule type="cellIs" dxfId="203" priority="205" stopIfTrue="1" operator="equal">
      <formula>200</formula>
    </cfRule>
  </conditionalFormatting>
  <conditionalFormatting sqref="F3031:G3031 M3030 K3026 D3026:H3027 H3016:H3017 K3028 H3030:H3034 F3030 K3034 D3035:D3041 I3016:J3020 M3016 D3005:D3006 B3005 K3030:K3031 F3032:F3041 M3018:M3024 H3021:K3024 C3010:C3029 C3030:D3033 C3034:C3040">
    <cfRule type="containsText" dxfId="202" priority="203" stopIfTrue="1" operator="containsText" text="dsoy jktdh; fo|ky;ksa esa iz;ksx gsrq fu%'kqYd">
      <formula>NOT(ISERROR(SEARCH("dsoy jktdh; fo|ky;ksa esa iz;ksx gsrq fu%'kqYd",B3005)))</formula>
    </cfRule>
  </conditionalFormatting>
  <conditionalFormatting sqref="F3031:G3034">
    <cfRule type="cellIs" dxfId="201" priority="201" operator="equal">
      <formula>"0/0"</formula>
    </cfRule>
    <cfRule type="cellIs" dxfId="200" priority="202" operator="equal">
      <formula>"0/100"</formula>
    </cfRule>
  </conditionalFormatting>
  <conditionalFormatting sqref="F3031:H3034">
    <cfRule type="cellIs" dxfId="199" priority="200" operator="equal">
      <formula>"0/50"</formula>
    </cfRule>
  </conditionalFormatting>
  <conditionalFormatting sqref="B3005:B3006">
    <cfRule type="cellIs" dxfId="198" priority="199" operator="equal">
      <formula>0</formula>
    </cfRule>
  </conditionalFormatting>
  <conditionalFormatting sqref="F3070:G3070 M3069 K3065 D3065:H3066 H3055:H3056 K3067 H3069:H3073 F3069 K3073 D3074:D3080 I3055:J3059 M3055 D3044:D3045 B3044 K3069:K3070 F3071:F3080 M3057:M3063 H3060:K3063 C3049:C3068 C3069:D3072 C3073:C3079">
    <cfRule type="containsText" dxfId="197" priority="197" stopIfTrue="1" operator="containsText" text="f'k{kk foHkkx jktLFkku">
      <formula>NOT(ISERROR(SEARCH("f'k{kk foHkkx jktLFkku",B3044)))</formula>
    </cfRule>
    <cfRule type="containsText" dxfId="196" priority="198" stopIfTrue="1" operator="containsText" text="iw.kkZad">
      <formula>NOT(ISERROR(SEARCH("iw.kkZad",B3044)))</formula>
    </cfRule>
  </conditionalFormatting>
  <conditionalFormatting sqref="F3070:G3070 D3069:D3070 M3069 D3074:D3080 F3076:F3077">
    <cfRule type="cellIs" dxfId="195" priority="195" stopIfTrue="1" operator="equal">
      <formula>1800</formula>
    </cfRule>
    <cfRule type="cellIs" dxfId="194" priority="196" stopIfTrue="1" operator="equal">
      <formula>200</formula>
    </cfRule>
  </conditionalFormatting>
  <conditionalFormatting sqref="F3070:G3070 M3069 K3065 D3065:H3066 H3055:H3056 K3067 H3069:H3073 F3069 K3073 D3074:D3080 I3055:J3059 M3055 D3044:D3045 B3044 K3069:K3070 F3071:F3080 M3057:M3063 H3060:K3063 C3049:C3068 C3069:D3072 C3073:C3079">
    <cfRule type="containsText" dxfId="193" priority="194" stopIfTrue="1" operator="containsText" text="dsoy jktdh; fo|ky;ksa esa iz;ksx gsrq fu%'kqYd">
      <formula>NOT(ISERROR(SEARCH("dsoy jktdh; fo|ky;ksa esa iz;ksx gsrq fu%'kqYd",B3044)))</formula>
    </cfRule>
  </conditionalFormatting>
  <conditionalFormatting sqref="F3070:G3073">
    <cfRule type="cellIs" dxfId="192" priority="192" operator="equal">
      <formula>"0/0"</formula>
    </cfRule>
    <cfRule type="cellIs" dxfId="191" priority="193" operator="equal">
      <formula>"0/100"</formula>
    </cfRule>
  </conditionalFormatting>
  <conditionalFormatting sqref="F3070:H3073">
    <cfRule type="cellIs" dxfId="190" priority="191" operator="equal">
      <formula>"0/50"</formula>
    </cfRule>
  </conditionalFormatting>
  <conditionalFormatting sqref="B3044:B3045">
    <cfRule type="cellIs" dxfId="189" priority="190" operator="equal">
      <formula>0</formula>
    </cfRule>
  </conditionalFormatting>
  <conditionalFormatting sqref="F3109:G3109 M3108 K3104 D3104:H3105 H3094:H3095 K3106 H3108:H3112 F3108 K3112 D3113:D3119 I3094:J3098 M3094 D3083:D3084 B3083 K3108:K3109 F3110:F3119 M3096:M3102 H3099:K3102 C3088:C3107 C3108:D3111 C3112:C3118">
    <cfRule type="containsText" dxfId="188" priority="188" stopIfTrue="1" operator="containsText" text="f'k{kk foHkkx jktLFkku">
      <formula>NOT(ISERROR(SEARCH("f'k{kk foHkkx jktLFkku",B3083)))</formula>
    </cfRule>
    <cfRule type="containsText" dxfId="187" priority="189" stopIfTrue="1" operator="containsText" text="iw.kkZad">
      <formula>NOT(ISERROR(SEARCH("iw.kkZad",B3083)))</formula>
    </cfRule>
  </conditionalFormatting>
  <conditionalFormatting sqref="F3109:G3109 D3108:D3109 M3108 D3113:D3119 F3115:F3116">
    <cfRule type="cellIs" dxfId="186" priority="186" stopIfTrue="1" operator="equal">
      <formula>1800</formula>
    </cfRule>
    <cfRule type="cellIs" dxfId="185" priority="187" stopIfTrue="1" operator="equal">
      <formula>200</formula>
    </cfRule>
  </conditionalFormatting>
  <conditionalFormatting sqref="F3109:G3109 M3108 K3104 D3104:H3105 H3094:H3095 K3106 H3108:H3112 F3108 K3112 D3113:D3119 I3094:J3098 M3094 D3083:D3084 B3083 K3108:K3109 F3110:F3119 M3096:M3102 H3099:K3102 C3088:C3107 C3108:D3111 C3112:C3118">
    <cfRule type="containsText" dxfId="184" priority="185" stopIfTrue="1" operator="containsText" text="dsoy jktdh; fo|ky;ksa esa iz;ksx gsrq fu%'kqYd">
      <formula>NOT(ISERROR(SEARCH("dsoy jktdh; fo|ky;ksa esa iz;ksx gsrq fu%'kqYd",B3083)))</formula>
    </cfRule>
  </conditionalFormatting>
  <conditionalFormatting sqref="F3109:G3112">
    <cfRule type="cellIs" dxfId="183" priority="183" operator="equal">
      <formula>"0/0"</formula>
    </cfRule>
    <cfRule type="cellIs" dxfId="182" priority="184" operator="equal">
      <formula>"0/100"</formula>
    </cfRule>
  </conditionalFormatting>
  <conditionalFormatting sqref="F3109:H3112">
    <cfRule type="cellIs" dxfId="181" priority="182" operator="equal">
      <formula>"0/50"</formula>
    </cfRule>
  </conditionalFormatting>
  <conditionalFormatting sqref="B3083:B3084">
    <cfRule type="cellIs" dxfId="180" priority="181" operator="equal">
      <formula>0</formula>
    </cfRule>
  </conditionalFormatting>
  <conditionalFormatting sqref="F3148:G3148 M3147 K3143 D3143:H3144 H3133:H3134 K3145 H3147:H3151 F3147 K3151 D3152:D3158 I3133:J3137 M3133 D3122:D3123 B3122 K3147:K3148 F3149:F3158 M3135:M3141 H3138:K3141 C3127:C3146 C3147:D3150 C3151:C3157">
    <cfRule type="containsText" dxfId="179" priority="179" stopIfTrue="1" operator="containsText" text="f'k{kk foHkkx jktLFkku">
      <formula>NOT(ISERROR(SEARCH("f'k{kk foHkkx jktLFkku",B3122)))</formula>
    </cfRule>
    <cfRule type="containsText" dxfId="178" priority="180" stopIfTrue="1" operator="containsText" text="iw.kkZad">
      <formula>NOT(ISERROR(SEARCH("iw.kkZad",B3122)))</formula>
    </cfRule>
  </conditionalFormatting>
  <conditionalFormatting sqref="F3148:G3148 D3147:D3148 M3147 D3152:D3158 F3154:F3155">
    <cfRule type="cellIs" dxfId="177" priority="177" stopIfTrue="1" operator="equal">
      <formula>1800</formula>
    </cfRule>
    <cfRule type="cellIs" dxfId="176" priority="178" stopIfTrue="1" operator="equal">
      <formula>200</formula>
    </cfRule>
  </conditionalFormatting>
  <conditionalFormatting sqref="F3148:G3148 M3147 K3143 D3143:H3144 H3133:H3134 K3145 H3147:H3151 F3147 K3151 D3152:D3158 I3133:J3137 M3133 D3122:D3123 B3122 K3147:K3148 F3149:F3158 M3135:M3141 H3138:K3141 C3127:C3146 C3147:D3150 C3151:C3157">
    <cfRule type="containsText" dxfId="175" priority="176" stopIfTrue="1" operator="containsText" text="dsoy jktdh; fo|ky;ksa esa iz;ksx gsrq fu%'kqYd">
      <formula>NOT(ISERROR(SEARCH("dsoy jktdh; fo|ky;ksa esa iz;ksx gsrq fu%'kqYd",B3122)))</formula>
    </cfRule>
  </conditionalFormatting>
  <conditionalFormatting sqref="F3148:G3151">
    <cfRule type="cellIs" dxfId="174" priority="174" operator="equal">
      <formula>"0/0"</formula>
    </cfRule>
    <cfRule type="cellIs" dxfId="173" priority="175" operator="equal">
      <formula>"0/100"</formula>
    </cfRule>
  </conditionalFormatting>
  <conditionalFormatting sqref="F3148:H3151">
    <cfRule type="cellIs" dxfId="172" priority="173" operator="equal">
      <formula>"0/50"</formula>
    </cfRule>
  </conditionalFormatting>
  <conditionalFormatting sqref="B3122:B3123">
    <cfRule type="cellIs" dxfId="171" priority="172" operator="equal">
      <formula>0</formula>
    </cfRule>
  </conditionalFormatting>
  <conditionalFormatting sqref="F3187:G3187 M3186 K3182 D3182:H3183 H3172:H3173 K3184 H3186:H3190 F3186 K3190 D3191:D3197 I3172:J3176 M3172 D3161:D3162 B3161 K3186:K3187 F3188:F3197 M3174:M3180 H3177:K3180 C3166:C3185 C3186:D3189 C3190:C3196">
    <cfRule type="containsText" dxfId="170" priority="170" stopIfTrue="1" operator="containsText" text="f'k{kk foHkkx jktLFkku">
      <formula>NOT(ISERROR(SEARCH("f'k{kk foHkkx jktLFkku",B3161)))</formula>
    </cfRule>
    <cfRule type="containsText" dxfId="169" priority="171" stopIfTrue="1" operator="containsText" text="iw.kkZad">
      <formula>NOT(ISERROR(SEARCH("iw.kkZad",B3161)))</formula>
    </cfRule>
  </conditionalFormatting>
  <conditionalFormatting sqref="F3187:G3187 D3186:D3187 M3186 D3191:D3197 F3193:F3194">
    <cfRule type="cellIs" dxfId="168" priority="168" stopIfTrue="1" operator="equal">
      <formula>1800</formula>
    </cfRule>
    <cfRule type="cellIs" dxfId="167" priority="169" stopIfTrue="1" operator="equal">
      <formula>200</formula>
    </cfRule>
  </conditionalFormatting>
  <conditionalFormatting sqref="F3187:G3187 M3186 K3182 D3182:H3183 H3172:H3173 K3184 H3186:H3190 F3186 K3190 D3191:D3197 I3172:J3176 M3172 D3161:D3162 B3161 K3186:K3187 F3188:F3197 M3174:M3180 H3177:K3180 C3166:C3185 C3186:D3189 C3190:C3196">
    <cfRule type="containsText" dxfId="166" priority="167" stopIfTrue="1" operator="containsText" text="dsoy jktdh; fo|ky;ksa esa iz;ksx gsrq fu%'kqYd">
      <formula>NOT(ISERROR(SEARCH("dsoy jktdh; fo|ky;ksa esa iz;ksx gsrq fu%'kqYd",B3161)))</formula>
    </cfRule>
  </conditionalFormatting>
  <conditionalFormatting sqref="F3187:G3190">
    <cfRule type="cellIs" dxfId="165" priority="165" operator="equal">
      <formula>"0/0"</formula>
    </cfRule>
    <cfRule type="cellIs" dxfId="164" priority="166" operator="equal">
      <formula>"0/100"</formula>
    </cfRule>
  </conditionalFormatting>
  <conditionalFormatting sqref="F3187:H3190">
    <cfRule type="cellIs" dxfId="163" priority="164" operator="equal">
      <formula>"0/50"</formula>
    </cfRule>
  </conditionalFormatting>
  <conditionalFormatting sqref="B3161:B3162">
    <cfRule type="cellIs" dxfId="162" priority="163" operator="equal">
      <formula>0</formula>
    </cfRule>
  </conditionalFormatting>
  <conditionalFormatting sqref="F3226:G3226 M3225 K3221 D3221:H3222 H3211:H3212 K3223 H3225:H3229 F3225 K3229 D3230:D3236 I3211:J3215 M3211 D3200:D3201 B3200 K3225:K3226 F3227:F3236 M3213:M3219 H3216:K3219 C3205:C3224 C3225:D3228 C3229:C3235">
    <cfRule type="containsText" dxfId="161" priority="161" stopIfTrue="1" operator="containsText" text="f'k{kk foHkkx jktLFkku">
      <formula>NOT(ISERROR(SEARCH("f'k{kk foHkkx jktLFkku",B3200)))</formula>
    </cfRule>
    <cfRule type="containsText" dxfId="160" priority="162" stopIfTrue="1" operator="containsText" text="iw.kkZad">
      <formula>NOT(ISERROR(SEARCH("iw.kkZad",B3200)))</formula>
    </cfRule>
  </conditionalFormatting>
  <conditionalFormatting sqref="F3226:G3226 D3225:D3226 M3225 D3230:D3236 F3232:F3233">
    <cfRule type="cellIs" dxfId="159" priority="159" stopIfTrue="1" operator="equal">
      <formula>1800</formula>
    </cfRule>
    <cfRule type="cellIs" dxfId="158" priority="160" stopIfTrue="1" operator="equal">
      <formula>200</formula>
    </cfRule>
  </conditionalFormatting>
  <conditionalFormatting sqref="F3226:G3226 M3225 K3221 D3221:H3222 H3211:H3212 K3223 H3225:H3229 F3225 K3229 D3230:D3236 I3211:J3215 M3211 D3200:D3201 B3200 K3225:K3226 F3227:F3236 M3213:M3219 H3216:K3219 C3205:C3224 C3225:D3228 C3229:C3235">
    <cfRule type="containsText" dxfId="157" priority="158" stopIfTrue="1" operator="containsText" text="dsoy jktdh; fo|ky;ksa esa iz;ksx gsrq fu%'kqYd">
      <formula>NOT(ISERROR(SEARCH("dsoy jktdh; fo|ky;ksa esa iz;ksx gsrq fu%'kqYd",B3200)))</formula>
    </cfRule>
  </conditionalFormatting>
  <conditionalFormatting sqref="F3226:G3229">
    <cfRule type="cellIs" dxfId="156" priority="156" operator="equal">
      <formula>"0/0"</formula>
    </cfRule>
    <cfRule type="cellIs" dxfId="155" priority="157" operator="equal">
      <formula>"0/100"</formula>
    </cfRule>
  </conditionalFormatting>
  <conditionalFormatting sqref="F3226:H3229">
    <cfRule type="cellIs" dxfId="154" priority="155" operator="equal">
      <formula>"0/50"</formula>
    </cfRule>
  </conditionalFormatting>
  <conditionalFormatting sqref="B3200:B3201">
    <cfRule type="cellIs" dxfId="153" priority="154" operator="equal">
      <formula>0</formula>
    </cfRule>
  </conditionalFormatting>
  <conditionalFormatting sqref="F3265:G3265 M3264 K3260 D3260:H3261 H3250:H3251 K3262 H3264:H3268 F3264 K3268 D3269:D3275 I3250:J3254 M3250 D3239:D3240 B3239 K3264:K3265 F3266:F3275 M3252:M3258 H3255:K3258 C3244:C3263 C3264:D3267 C3268:C3274">
    <cfRule type="containsText" dxfId="152" priority="152" stopIfTrue="1" operator="containsText" text="f'k{kk foHkkx jktLFkku">
      <formula>NOT(ISERROR(SEARCH("f'k{kk foHkkx jktLFkku",B3239)))</formula>
    </cfRule>
    <cfRule type="containsText" dxfId="151" priority="153" stopIfTrue="1" operator="containsText" text="iw.kkZad">
      <formula>NOT(ISERROR(SEARCH("iw.kkZad",B3239)))</formula>
    </cfRule>
  </conditionalFormatting>
  <conditionalFormatting sqref="F3265:G3265 D3264:D3265 M3264 D3269:D3275 F3271:F3272">
    <cfRule type="cellIs" dxfId="150" priority="150" stopIfTrue="1" operator="equal">
      <formula>1800</formula>
    </cfRule>
    <cfRule type="cellIs" dxfId="149" priority="151" stopIfTrue="1" operator="equal">
      <formula>200</formula>
    </cfRule>
  </conditionalFormatting>
  <conditionalFormatting sqref="F3265:G3265 M3264 K3260 D3260:H3261 H3250:H3251 K3262 H3264:H3268 F3264 K3268 D3269:D3275 I3250:J3254 M3250 D3239:D3240 B3239 K3264:K3265 F3266:F3275 M3252:M3258 H3255:K3258 C3244:C3263 C3264:D3267 C3268:C3274">
    <cfRule type="containsText" dxfId="148" priority="149" stopIfTrue="1" operator="containsText" text="dsoy jktdh; fo|ky;ksa esa iz;ksx gsrq fu%'kqYd">
      <formula>NOT(ISERROR(SEARCH("dsoy jktdh; fo|ky;ksa esa iz;ksx gsrq fu%'kqYd",B3239)))</formula>
    </cfRule>
  </conditionalFormatting>
  <conditionalFormatting sqref="F3265:G3268">
    <cfRule type="cellIs" dxfId="147" priority="147" operator="equal">
      <formula>"0/0"</formula>
    </cfRule>
    <cfRule type="cellIs" dxfId="146" priority="148" operator="equal">
      <formula>"0/100"</formula>
    </cfRule>
  </conditionalFormatting>
  <conditionalFormatting sqref="F3265:H3268">
    <cfRule type="cellIs" dxfId="145" priority="146" operator="equal">
      <formula>"0/50"</formula>
    </cfRule>
  </conditionalFormatting>
  <conditionalFormatting sqref="B3239:B3240">
    <cfRule type="cellIs" dxfId="144" priority="145" operator="equal">
      <formula>0</formula>
    </cfRule>
  </conditionalFormatting>
  <conditionalFormatting sqref="F3304:G3304 M3303 K3299 D3299:H3300 H3289:H3290 K3301 H3303:H3307 F3303 K3307 D3308:D3314 I3289:J3293 M3289 D3278:D3279 B3278 K3303:K3304 F3305:F3314 M3291:M3297 H3294:K3297 C3283:C3302 C3303:D3306 C3307:C3313">
    <cfRule type="containsText" dxfId="143" priority="143" stopIfTrue="1" operator="containsText" text="f'k{kk foHkkx jktLFkku">
      <formula>NOT(ISERROR(SEARCH("f'k{kk foHkkx jktLFkku",B3278)))</formula>
    </cfRule>
    <cfRule type="containsText" dxfId="142" priority="144" stopIfTrue="1" operator="containsText" text="iw.kkZad">
      <formula>NOT(ISERROR(SEARCH("iw.kkZad",B3278)))</formula>
    </cfRule>
  </conditionalFormatting>
  <conditionalFormatting sqref="F3304:G3304 D3303:D3304 M3303 D3308:D3314 F3310:F3311">
    <cfRule type="cellIs" dxfId="141" priority="141" stopIfTrue="1" operator="equal">
      <formula>1800</formula>
    </cfRule>
    <cfRule type="cellIs" dxfId="140" priority="142" stopIfTrue="1" operator="equal">
      <formula>200</formula>
    </cfRule>
  </conditionalFormatting>
  <conditionalFormatting sqref="F3304:G3304 M3303 K3299 D3299:H3300 H3289:H3290 K3301 H3303:H3307 F3303 K3307 D3308:D3314 I3289:J3293 M3289 D3278:D3279 B3278 K3303:K3304 F3305:F3314 M3291:M3297 H3294:K3297 C3283:C3302 C3303:D3306 C3307:C3313">
    <cfRule type="containsText" dxfId="139" priority="140" stopIfTrue="1" operator="containsText" text="dsoy jktdh; fo|ky;ksa esa iz;ksx gsrq fu%'kqYd">
      <formula>NOT(ISERROR(SEARCH("dsoy jktdh; fo|ky;ksa esa iz;ksx gsrq fu%'kqYd",B3278)))</formula>
    </cfRule>
  </conditionalFormatting>
  <conditionalFormatting sqref="F3304:G3307">
    <cfRule type="cellIs" dxfId="138" priority="138" operator="equal">
      <formula>"0/0"</formula>
    </cfRule>
    <cfRule type="cellIs" dxfId="137" priority="139" operator="equal">
      <formula>"0/100"</formula>
    </cfRule>
  </conditionalFormatting>
  <conditionalFormatting sqref="F3304:H3307">
    <cfRule type="cellIs" dxfId="136" priority="137" operator="equal">
      <formula>"0/50"</formula>
    </cfRule>
  </conditionalFormatting>
  <conditionalFormatting sqref="B3278:B3279">
    <cfRule type="cellIs" dxfId="135" priority="136" operator="equal">
      <formula>0</formula>
    </cfRule>
  </conditionalFormatting>
  <conditionalFormatting sqref="F3343:G3343 M3342 K3338 D3338:H3339 H3328:H3329 K3340 H3342:H3346 F3342 K3346 D3347:D3353 I3328:J3332 M3328 D3317:D3318 B3317 K3342:K3343 F3344:F3353 M3330:M3336 H3333:K3336 C3322:C3341 C3342:D3345 C3346:C3352">
    <cfRule type="containsText" dxfId="134" priority="134" stopIfTrue="1" operator="containsText" text="f'k{kk foHkkx jktLFkku">
      <formula>NOT(ISERROR(SEARCH("f'k{kk foHkkx jktLFkku",B3317)))</formula>
    </cfRule>
    <cfRule type="containsText" dxfId="133" priority="135" stopIfTrue="1" operator="containsText" text="iw.kkZad">
      <formula>NOT(ISERROR(SEARCH("iw.kkZad",B3317)))</formula>
    </cfRule>
  </conditionalFormatting>
  <conditionalFormatting sqref="F3343:G3343 D3342:D3343 M3342 D3347:D3353 F3349:F3350">
    <cfRule type="cellIs" dxfId="132" priority="132" stopIfTrue="1" operator="equal">
      <formula>1800</formula>
    </cfRule>
    <cfRule type="cellIs" dxfId="131" priority="133" stopIfTrue="1" operator="equal">
      <formula>200</formula>
    </cfRule>
  </conditionalFormatting>
  <conditionalFormatting sqref="F3343:G3343 M3342 K3338 D3338:H3339 H3328:H3329 K3340 H3342:H3346 F3342 K3346 D3347:D3353 I3328:J3332 M3328 D3317:D3318 B3317 K3342:K3343 F3344:F3353 M3330:M3336 H3333:K3336 C3322:C3341 C3342:D3345 C3346:C3352">
    <cfRule type="containsText" dxfId="130" priority="131" stopIfTrue="1" operator="containsText" text="dsoy jktdh; fo|ky;ksa esa iz;ksx gsrq fu%'kqYd">
      <formula>NOT(ISERROR(SEARCH("dsoy jktdh; fo|ky;ksa esa iz;ksx gsrq fu%'kqYd",B3317)))</formula>
    </cfRule>
  </conditionalFormatting>
  <conditionalFormatting sqref="F3343:G3346">
    <cfRule type="cellIs" dxfId="129" priority="129" operator="equal">
      <formula>"0/0"</formula>
    </cfRule>
    <cfRule type="cellIs" dxfId="128" priority="130" operator="equal">
      <formula>"0/100"</formula>
    </cfRule>
  </conditionalFormatting>
  <conditionalFormatting sqref="F3343:H3346">
    <cfRule type="cellIs" dxfId="127" priority="128" operator="equal">
      <formula>"0/50"</formula>
    </cfRule>
  </conditionalFormatting>
  <conditionalFormatting sqref="B3317:B3318">
    <cfRule type="cellIs" dxfId="126" priority="127" operator="equal">
      <formula>0</formula>
    </cfRule>
  </conditionalFormatting>
  <conditionalFormatting sqref="F3382:G3382 M3381 K3377 D3377:H3378 H3367:H3368 K3379 H3381:H3385 F3381 K3385 D3386:D3392 I3367:J3371 M3367 D3356:D3357 B3356 K3381:K3382 F3383:F3392 M3369:M3375 H3372:K3375 C3361:C3380 C3381:D3384 C3385:C3391">
    <cfRule type="containsText" dxfId="125" priority="125" stopIfTrue="1" operator="containsText" text="f'k{kk foHkkx jktLFkku">
      <formula>NOT(ISERROR(SEARCH("f'k{kk foHkkx jktLFkku",B3356)))</formula>
    </cfRule>
    <cfRule type="containsText" dxfId="124" priority="126" stopIfTrue="1" operator="containsText" text="iw.kkZad">
      <formula>NOT(ISERROR(SEARCH("iw.kkZad",B3356)))</formula>
    </cfRule>
  </conditionalFormatting>
  <conditionalFormatting sqref="F3382:G3382 D3381:D3382 M3381 D3386:D3392 F3388:F3389">
    <cfRule type="cellIs" dxfId="123" priority="123" stopIfTrue="1" operator="equal">
      <formula>1800</formula>
    </cfRule>
    <cfRule type="cellIs" dxfId="122" priority="124" stopIfTrue="1" operator="equal">
      <formula>200</formula>
    </cfRule>
  </conditionalFormatting>
  <conditionalFormatting sqref="F3382:G3382 M3381 K3377 D3377:H3378 H3367:H3368 K3379 H3381:H3385 F3381 K3385 D3386:D3392 I3367:J3371 M3367 D3356:D3357 B3356 K3381:K3382 F3383:F3392 M3369:M3375 H3372:K3375 C3361:C3380 C3381:D3384 C3385:C3391">
    <cfRule type="containsText" dxfId="121" priority="122" stopIfTrue="1" operator="containsText" text="dsoy jktdh; fo|ky;ksa esa iz;ksx gsrq fu%'kqYd">
      <formula>NOT(ISERROR(SEARCH("dsoy jktdh; fo|ky;ksa esa iz;ksx gsrq fu%'kqYd",B3356)))</formula>
    </cfRule>
  </conditionalFormatting>
  <conditionalFormatting sqref="F3382:G3385">
    <cfRule type="cellIs" dxfId="120" priority="120" operator="equal">
      <formula>"0/0"</formula>
    </cfRule>
    <cfRule type="cellIs" dxfId="119" priority="121" operator="equal">
      <formula>"0/100"</formula>
    </cfRule>
  </conditionalFormatting>
  <conditionalFormatting sqref="F3382:H3385">
    <cfRule type="cellIs" dxfId="118" priority="119" operator="equal">
      <formula>"0/50"</formula>
    </cfRule>
  </conditionalFormatting>
  <conditionalFormatting sqref="B3356:B3357">
    <cfRule type="cellIs" dxfId="117" priority="118" operator="equal">
      <formula>0</formula>
    </cfRule>
  </conditionalFormatting>
  <conditionalFormatting sqref="F3421:G3421 M3420 K3416 D3416:H3417 H3406:H3407 K3418 H3420:H3424 F3420 K3424 D3425:D3431 I3406:J3410 M3406 D3395:D3396 B3395 K3420:K3421 F3422:F3431 M3408:M3414 H3411:K3414 C3400:C3419 C3420:D3423 C3424:C3430">
    <cfRule type="containsText" dxfId="116" priority="116" stopIfTrue="1" operator="containsText" text="f'k{kk foHkkx jktLFkku">
      <formula>NOT(ISERROR(SEARCH("f'k{kk foHkkx jktLFkku",B3395)))</formula>
    </cfRule>
    <cfRule type="containsText" dxfId="115" priority="117" stopIfTrue="1" operator="containsText" text="iw.kkZad">
      <formula>NOT(ISERROR(SEARCH("iw.kkZad",B3395)))</formula>
    </cfRule>
  </conditionalFormatting>
  <conditionalFormatting sqref="F3421:G3421 D3420:D3421 M3420 D3425:D3431 F3427:F3428">
    <cfRule type="cellIs" dxfId="114" priority="114" stopIfTrue="1" operator="equal">
      <formula>1800</formula>
    </cfRule>
    <cfRule type="cellIs" dxfId="113" priority="115" stopIfTrue="1" operator="equal">
      <formula>200</formula>
    </cfRule>
  </conditionalFormatting>
  <conditionalFormatting sqref="F3421:G3421 M3420 K3416 D3416:H3417 H3406:H3407 K3418 H3420:H3424 F3420 K3424 D3425:D3431 I3406:J3410 M3406 D3395:D3396 B3395 K3420:K3421 F3422:F3431 M3408:M3414 H3411:K3414 C3400:C3419 C3420:D3423 C3424:C3430">
    <cfRule type="containsText" dxfId="112" priority="113" stopIfTrue="1" operator="containsText" text="dsoy jktdh; fo|ky;ksa esa iz;ksx gsrq fu%'kqYd">
      <formula>NOT(ISERROR(SEARCH("dsoy jktdh; fo|ky;ksa esa iz;ksx gsrq fu%'kqYd",B3395)))</formula>
    </cfRule>
  </conditionalFormatting>
  <conditionalFormatting sqref="F3421:G3424">
    <cfRule type="cellIs" dxfId="111" priority="111" operator="equal">
      <formula>"0/0"</formula>
    </cfRule>
    <cfRule type="cellIs" dxfId="110" priority="112" operator="equal">
      <formula>"0/100"</formula>
    </cfRule>
  </conditionalFormatting>
  <conditionalFormatting sqref="F3421:H3424">
    <cfRule type="cellIs" dxfId="109" priority="110" operator="equal">
      <formula>"0/50"</formula>
    </cfRule>
  </conditionalFormatting>
  <conditionalFormatting sqref="B3395:B3396">
    <cfRule type="cellIs" dxfId="108" priority="109" operator="equal">
      <formula>0</formula>
    </cfRule>
  </conditionalFormatting>
  <conditionalFormatting sqref="F3460:G3460 M3459 K3455 D3455:H3456 H3445:H3446 K3457 H3459:H3463 F3459 K3463 D3464:D3470 I3445:J3449 M3445 D3434:D3435 B3434 K3459:K3460 F3461:F3470 M3447:M3453 H3450:K3453 C3439:C3458 C3459:D3462 C3463:C3469">
    <cfRule type="containsText" dxfId="107" priority="107" stopIfTrue="1" operator="containsText" text="f'k{kk foHkkx jktLFkku">
      <formula>NOT(ISERROR(SEARCH("f'k{kk foHkkx jktLFkku",B3434)))</formula>
    </cfRule>
    <cfRule type="containsText" dxfId="106" priority="108" stopIfTrue="1" operator="containsText" text="iw.kkZad">
      <formula>NOT(ISERROR(SEARCH("iw.kkZad",B3434)))</formula>
    </cfRule>
  </conditionalFormatting>
  <conditionalFormatting sqref="F3460:G3460 D3459:D3460 M3459 D3464:D3470 F3466:F3467">
    <cfRule type="cellIs" dxfId="105" priority="105" stopIfTrue="1" operator="equal">
      <formula>1800</formula>
    </cfRule>
    <cfRule type="cellIs" dxfId="104" priority="106" stopIfTrue="1" operator="equal">
      <formula>200</formula>
    </cfRule>
  </conditionalFormatting>
  <conditionalFormatting sqref="F3460:G3460 M3459 K3455 D3455:H3456 H3445:H3446 K3457 H3459:H3463 F3459 K3463 D3464:D3470 I3445:J3449 M3445 D3434:D3435 B3434 K3459:K3460 F3461:F3470 M3447:M3453 H3450:K3453 C3439:C3458 C3459:D3462 C3463:C3469">
    <cfRule type="containsText" dxfId="103" priority="104" stopIfTrue="1" operator="containsText" text="dsoy jktdh; fo|ky;ksa esa iz;ksx gsrq fu%'kqYd">
      <formula>NOT(ISERROR(SEARCH("dsoy jktdh; fo|ky;ksa esa iz;ksx gsrq fu%'kqYd",B3434)))</formula>
    </cfRule>
  </conditionalFormatting>
  <conditionalFormatting sqref="F3460:G3463">
    <cfRule type="cellIs" dxfId="102" priority="102" operator="equal">
      <formula>"0/0"</formula>
    </cfRule>
    <cfRule type="cellIs" dxfId="101" priority="103" operator="equal">
      <formula>"0/100"</formula>
    </cfRule>
  </conditionalFormatting>
  <conditionalFormatting sqref="F3460:H3463">
    <cfRule type="cellIs" dxfId="100" priority="101" operator="equal">
      <formula>"0/50"</formula>
    </cfRule>
  </conditionalFormatting>
  <conditionalFormatting sqref="B3434:B3435">
    <cfRule type="cellIs" dxfId="99" priority="100" operator="equal">
      <formula>0</formula>
    </cfRule>
  </conditionalFormatting>
  <conditionalFormatting sqref="F3499:G3499 M3498 K3494 D3494:H3495 H3484:H3485 K3496 H3498:H3502 F3498 K3502 D3503:D3509 I3484:J3488 M3484 D3473:D3474 B3473 K3498:K3499 F3500:F3509 M3486:M3492 H3489:K3492 C3478:C3497 C3498:D3501 C3502:C3508">
    <cfRule type="containsText" dxfId="98" priority="98" stopIfTrue="1" operator="containsText" text="f'k{kk foHkkx jktLFkku">
      <formula>NOT(ISERROR(SEARCH("f'k{kk foHkkx jktLFkku",B3473)))</formula>
    </cfRule>
    <cfRule type="containsText" dxfId="97" priority="99" stopIfTrue="1" operator="containsText" text="iw.kkZad">
      <formula>NOT(ISERROR(SEARCH("iw.kkZad",B3473)))</formula>
    </cfRule>
  </conditionalFormatting>
  <conditionalFormatting sqref="F3499:G3499 D3498:D3499 M3498 D3503:D3509 F3505:F3506">
    <cfRule type="cellIs" dxfId="96" priority="96" stopIfTrue="1" operator="equal">
      <formula>1800</formula>
    </cfRule>
    <cfRule type="cellIs" dxfId="95" priority="97" stopIfTrue="1" operator="equal">
      <formula>200</formula>
    </cfRule>
  </conditionalFormatting>
  <conditionalFormatting sqref="F3499:G3499 M3498 K3494 D3494:H3495 H3484:H3485 K3496 H3498:H3502 F3498 K3502 D3503:D3509 I3484:J3488 M3484 D3473:D3474 B3473 K3498:K3499 F3500:F3509 M3486:M3492 H3489:K3492 C3478:C3497 C3498:D3501 C3502:C3508">
    <cfRule type="containsText" dxfId="94" priority="95" stopIfTrue="1" operator="containsText" text="dsoy jktdh; fo|ky;ksa esa iz;ksx gsrq fu%'kqYd">
      <formula>NOT(ISERROR(SEARCH("dsoy jktdh; fo|ky;ksa esa iz;ksx gsrq fu%'kqYd",B3473)))</formula>
    </cfRule>
  </conditionalFormatting>
  <conditionalFormatting sqref="F3499:G3502">
    <cfRule type="cellIs" dxfId="93" priority="93" operator="equal">
      <formula>"0/0"</formula>
    </cfRule>
    <cfRule type="cellIs" dxfId="92" priority="94" operator="equal">
      <formula>"0/100"</formula>
    </cfRule>
  </conditionalFormatting>
  <conditionalFormatting sqref="F3499:H3502">
    <cfRule type="cellIs" dxfId="91" priority="92" operator="equal">
      <formula>"0/50"</formula>
    </cfRule>
  </conditionalFormatting>
  <conditionalFormatting sqref="B3473:B3474">
    <cfRule type="cellIs" dxfId="90" priority="91" operator="equal">
      <formula>0</formula>
    </cfRule>
  </conditionalFormatting>
  <conditionalFormatting sqref="F3538:G3538 M3537 K3533 D3533:H3534 H3523:H3524 K3535 H3537:H3541 F3537 K3541 D3542:D3548 I3523:J3527 M3523 D3512:D3513 B3512 K3537:K3538 F3539:F3548 M3525:M3531 H3528:K3531 C3517:C3536 C3537:D3540 C3541:C3547">
    <cfRule type="containsText" dxfId="89" priority="89" stopIfTrue="1" operator="containsText" text="f'k{kk foHkkx jktLFkku">
      <formula>NOT(ISERROR(SEARCH("f'k{kk foHkkx jktLFkku",B3512)))</formula>
    </cfRule>
    <cfRule type="containsText" dxfId="88" priority="90" stopIfTrue="1" operator="containsText" text="iw.kkZad">
      <formula>NOT(ISERROR(SEARCH("iw.kkZad",B3512)))</formula>
    </cfRule>
  </conditionalFormatting>
  <conditionalFormatting sqref="F3538:G3538 D3537:D3538 M3537 D3542:D3548 F3544:F3545">
    <cfRule type="cellIs" dxfId="87" priority="87" stopIfTrue="1" operator="equal">
      <formula>1800</formula>
    </cfRule>
    <cfRule type="cellIs" dxfId="86" priority="88" stopIfTrue="1" operator="equal">
      <formula>200</formula>
    </cfRule>
  </conditionalFormatting>
  <conditionalFormatting sqref="F3538:G3538 M3537 K3533 D3533:H3534 H3523:H3524 K3535 H3537:H3541 F3537 K3541 D3542:D3548 I3523:J3527 M3523 D3512:D3513 B3512 K3537:K3538 F3539:F3548 M3525:M3531 H3528:K3531 C3517:C3536 C3537:D3540 C3541:C3547">
    <cfRule type="containsText" dxfId="85" priority="86" stopIfTrue="1" operator="containsText" text="dsoy jktdh; fo|ky;ksa esa iz;ksx gsrq fu%'kqYd">
      <formula>NOT(ISERROR(SEARCH("dsoy jktdh; fo|ky;ksa esa iz;ksx gsrq fu%'kqYd",B3512)))</formula>
    </cfRule>
  </conditionalFormatting>
  <conditionalFormatting sqref="F3538:G3541">
    <cfRule type="cellIs" dxfId="84" priority="84" operator="equal">
      <formula>"0/0"</formula>
    </cfRule>
    <cfRule type="cellIs" dxfId="83" priority="85" operator="equal">
      <formula>"0/100"</formula>
    </cfRule>
  </conditionalFormatting>
  <conditionalFormatting sqref="F3538:H3541">
    <cfRule type="cellIs" dxfId="82" priority="83" operator="equal">
      <formula>"0/50"</formula>
    </cfRule>
  </conditionalFormatting>
  <conditionalFormatting sqref="B3512:B3513">
    <cfRule type="cellIs" dxfId="81" priority="82" operator="equal">
      <formula>0</formula>
    </cfRule>
  </conditionalFormatting>
  <conditionalFormatting sqref="F3577:G3577 M3576 K3572 D3572:H3573 H3562:H3563 K3574 H3576:H3580 F3576 K3580 D3581:D3587 I3562:J3566 M3562 D3551:D3552 B3551 K3576:K3577 F3578:F3587 M3564:M3570 H3567:K3570 C3556:C3575 C3576:D3579 C3580:C3586">
    <cfRule type="containsText" dxfId="80" priority="80" stopIfTrue="1" operator="containsText" text="f'k{kk foHkkx jktLFkku">
      <formula>NOT(ISERROR(SEARCH("f'k{kk foHkkx jktLFkku",B3551)))</formula>
    </cfRule>
    <cfRule type="containsText" dxfId="79" priority="81" stopIfTrue="1" operator="containsText" text="iw.kkZad">
      <formula>NOT(ISERROR(SEARCH("iw.kkZad",B3551)))</formula>
    </cfRule>
  </conditionalFormatting>
  <conditionalFormatting sqref="F3577:G3577 D3576:D3577 M3576 D3581:D3587 F3583:F3584">
    <cfRule type="cellIs" dxfId="78" priority="78" stopIfTrue="1" operator="equal">
      <formula>1800</formula>
    </cfRule>
    <cfRule type="cellIs" dxfId="77" priority="79" stopIfTrue="1" operator="equal">
      <formula>200</formula>
    </cfRule>
  </conditionalFormatting>
  <conditionalFormatting sqref="F3577:G3577 M3576 K3572 D3572:H3573 H3562:H3563 K3574 H3576:H3580 F3576 K3580 D3581:D3587 I3562:J3566 M3562 D3551:D3552 B3551 K3576:K3577 F3578:F3587 M3564:M3570 H3567:K3570 C3556:C3575 C3576:D3579 C3580:C3586">
    <cfRule type="containsText" dxfId="76" priority="77" stopIfTrue="1" operator="containsText" text="dsoy jktdh; fo|ky;ksa esa iz;ksx gsrq fu%'kqYd">
      <formula>NOT(ISERROR(SEARCH("dsoy jktdh; fo|ky;ksa esa iz;ksx gsrq fu%'kqYd",B3551)))</formula>
    </cfRule>
  </conditionalFormatting>
  <conditionalFormatting sqref="F3577:G3580">
    <cfRule type="cellIs" dxfId="75" priority="75" operator="equal">
      <formula>"0/0"</formula>
    </cfRule>
    <cfRule type="cellIs" dxfId="74" priority="76" operator="equal">
      <formula>"0/100"</formula>
    </cfRule>
  </conditionalFormatting>
  <conditionalFormatting sqref="F3577:H3580">
    <cfRule type="cellIs" dxfId="73" priority="74" operator="equal">
      <formula>"0/50"</formula>
    </cfRule>
  </conditionalFormatting>
  <conditionalFormatting sqref="B3551:B3552">
    <cfRule type="cellIs" dxfId="72" priority="73" operator="equal">
      <formula>0</formula>
    </cfRule>
  </conditionalFormatting>
  <conditionalFormatting sqref="F3616:G3616 M3615 K3611 D3611:H3612 H3601:H3602 K3613 H3615:H3619 F3615 K3619 D3620:D3626 I3601:J3605 M3601 D3590:D3591 B3590 K3615:K3616 F3617:F3626 M3603:M3609 H3606:K3609 C3595:C3614 C3615:D3618 C3619:C3625">
    <cfRule type="containsText" dxfId="71" priority="71" stopIfTrue="1" operator="containsText" text="f'k{kk foHkkx jktLFkku">
      <formula>NOT(ISERROR(SEARCH("f'k{kk foHkkx jktLFkku",B3590)))</formula>
    </cfRule>
    <cfRule type="containsText" dxfId="70" priority="72" stopIfTrue="1" operator="containsText" text="iw.kkZad">
      <formula>NOT(ISERROR(SEARCH("iw.kkZad",B3590)))</formula>
    </cfRule>
  </conditionalFormatting>
  <conditionalFormatting sqref="F3616:G3616 D3615:D3616 M3615 D3620:D3626 F3622:F3623">
    <cfRule type="cellIs" dxfId="69" priority="69" stopIfTrue="1" operator="equal">
      <formula>1800</formula>
    </cfRule>
    <cfRule type="cellIs" dxfId="68" priority="70" stopIfTrue="1" operator="equal">
      <formula>200</formula>
    </cfRule>
  </conditionalFormatting>
  <conditionalFormatting sqref="F3616:G3616 M3615 K3611 D3611:H3612 H3601:H3602 K3613 H3615:H3619 F3615 K3619 D3620:D3626 I3601:J3605 M3601 D3590:D3591 B3590 K3615:K3616 F3617:F3626 M3603:M3609 H3606:K3609 C3595:C3614 C3615:D3618 C3619:C3625">
    <cfRule type="containsText" dxfId="67" priority="68" stopIfTrue="1" operator="containsText" text="dsoy jktdh; fo|ky;ksa esa iz;ksx gsrq fu%'kqYd">
      <formula>NOT(ISERROR(SEARCH("dsoy jktdh; fo|ky;ksa esa iz;ksx gsrq fu%'kqYd",B3590)))</formula>
    </cfRule>
  </conditionalFormatting>
  <conditionalFormatting sqref="F3616:G3619">
    <cfRule type="cellIs" dxfId="66" priority="66" operator="equal">
      <formula>"0/0"</formula>
    </cfRule>
    <cfRule type="cellIs" dxfId="65" priority="67" operator="equal">
      <formula>"0/100"</formula>
    </cfRule>
  </conditionalFormatting>
  <conditionalFormatting sqref="F3616:H3619">
    <cfRule type="cellIs" dxfId="64" priority="65" operator="equal">
      <formula>"0/50"</formula>
    </cfRule>
  </conditionalFormatting>
  <conditionalFormatting sqref="B3590:B3591">
    <cfRule type="cellIs" dxfId="63" priority="64" operator="equal">
      <formula>0</formula>
    </cfRule>
  </conditionalFormatting>
  <conditionalFormatting sqref="F3655:G3655 M3654 K3650 D3650:H3651 H3640:H3641 K3652 H3654:H3658 F3654 K3658 D3659:D3665 I3640:J3644 M3640 D3629:D3630 B3629 K3654:K3655 F3656:F3665 M3642:M3648 H3645:K3648 C3634:C3653 C3654:D3657 C3658:C3664">
    <cfRule type="containsText" dxfId="62" priority="62" stopIfTrue="1" operator="containsText" text="f'k{kk foHkkx jktLFkku">
      <formula>NOT(ISERROR(SEARCH("f'k{kk foHkkx jktLFkku",B3629)))</formula>
    </cfRule>
    <cfRule type="containsText" dxfId="61" priority="63" stopIfTrue="1" operator="containsText" text="iw.kkZad">
      <formula>NOT(ISERROR(SEARCH("iw.kkZad",B3629)))</formula>
    </cfRule>
  </conditionalFormatting>
  <conditionalFormatting sqref="F3655:G3655 D3654:D3655 M3654 D3659:D3665 F3661:F3662">
    <cfRule type="cellIs" dxfId="60" priority="60" stopIfTrue="1" operator="equal">
      <formula>1800</formula>
    </cfRule>
    <cfRule type="cellIs" dxfId="59" priority="61" stopIfTrue="1" operator="equal">
      <formula>200</formula>
    </cfRule>
  </conditionalFormatting>
  <conditionalFormatting sqref="F3655:G3655 M3654 K3650 D3650:H3651 H3640:H3641 K3652 H3654:H3658 F3654 K3658 D3659:D3665 I3640:J3644 M3640 D3629:D3630 B3629 K3654:K3655 F3656:F3665 M3642:M3648 H3645:K3648 C3634:C3653 C3654:D3657 C3658:C3664">
    <cfRule type="containsText" dxfId="58" priority="59" stopIfTrue="1" operator="containsText" text="dsoy jktdh; fo|ky;ksa esa iz;ksx gsrq fu%'kqYd">
      <formula>NOT(ISERROR(SEARCH("dsoy jktdh; fo|ky;ksa esa iz;ksx gsrq fu%'kqYd",B3629)))</formula>
    </cfRule>
  </conditionalFormatting>
  <conditionalFormatting sqref="F3655:G3658">
    <cfRule type="cellIs" dxfId="57" priority="57" operator="equal">
      <formula>"0/0"</formula>
    </cfRule>
    <cfRule type="cellIs" dxfId="56" priority="58" operator="equal">
      <formula>"0/100"</formula>
    </cfRule>
  </conditionalFormatting>
  <conditionalFormatting sqref="F3655:H3658">
    <cfRule type="cellIs" dxfId="55" priority="56" operator="equal">
      <formula>"0/50"</formula>
    </cfRule>
  </conditionalFormatting>
  <conditionalFormatting sqref="B3629:B3630">
    <cfRule type="cellIs" dxfId="54" priority="55" operator="equal">
      <formula>0</formula>
    </cfRule>
  </conditionalFormatting>
  <conditionalFormatting sqref="F3694:G3694 M3693 K3689 D3689:H3690 H3679:H3680 K3691 H3693:H3697 F3693 K3697 D3698:D3704 I3679:J3683 M3679 D3668:D3669 B3668 K3693:K3694 F3695:F3704 M3681:M3687 H3684:K3687 C3673:C3692 C3693:D3696 C3697:C3703">
    <cfRule type="containsText" dxfId="53" priority="53" stopIfTrue="1" operator="containsText" text="f'k{kk foHkkx jktLFkku">
      <formula>NOT(ISERROR(SEARCH("f'k{kk foHkkx jktLFkku",B3668)))</formula>
    </cfRule>
    <cfRule type="containsText" dxfId="52" priority="54" stopIfTrue="1" operator="containsText" text="iw.kkZad">
      <formula>NOT(ISERROR(SEARCH("iw.kkZad",B3668)))</formula>
    </cfRule>
  </conditionalFormatting>
  <conditionalFormatting sqref="F3694:G3694 D3693:D3694 M3693 D3698:D3704 F3700:F3701">
    <cfRule type="cellIs" dxfId="51" priority="51" stopIfTrue="1" operator="equal">
      <formula>1800</formula>
    </cfRule>
    <cfRule type="cellIs" dxfId="50" priority="52" stopIfTrue="1" operator="equal">
      <formula>200</formula>
    </cfRule>
  </conditionalFormatting>
  <conditionalFormatting sqref="F3694:G3694 M3693 K3689 D3689:H3690 H3679:H3680 K3691 H3693:H3697 F3693 K3697 D3698:D3704 I3679:J3683 M3679 D3668:D3669 B3668 K3693:K3694 F3695:F3704 M3681:M3687 H3684:K3687 C3673:C3692 C3693:D3696 C3697:C3703">
    <cfRule type="containsText" dxfId="49" priority="50" stopIfTrue="1" operator="containsText" text="dsoy jktdh; fo|ky;ksa esa iz;ksx gsrq fu%'kqYd">
      <formula>NOT(ISERROR(SEARCH("dsoy jktdh; fo|ky;ksa esa iz;ksx gsrq fu%'kqYd",B3668)))</formula>
    </cfRule>
  </conditionalFormatting>
  <conditionalFormatting sqref="F3694:G3697">
    <cfRule type="cellIs" dxfId="48" priority="48" operator="equal">
      <formula>"0/0"</formula>
    </cfRule>
    <cfRule type="cellIs" dxfId="47" priority="49" operator="equal">
      <formula>"0/100"</formula>
    </cfRule>
  </conditionalFormatting>
  <conditionalFormatting sqref="F3694:H3697">
    <cfRule type="cellIs" dxfId="46" priority="47" operator="equal">
      <formula>"0/50"</formula>
    </cfRule>
  </conditionalFormatting>
  <conditionalFormatting sqref="B3668:B3669">
    <cfRule type="cellIs" dxfId="45" priority="46" operator="equal">
      <formula>0</formula>
    </cfRule>
  </conditionalFormatting>
  <conditionalFormatting sqref="F3733:G3733 M3732 K3728 D3728:H3729 H3718:H3719 K3730 H3732:H3736 F3732 K3736 D3737:D3743 I3718:J3722 M3718 D3707:D3708 B3707 K3732:K3733 F3734:F3743 M3720:M3726 H3723:K3726 C3712:C3731 C3732:D3735 C3736:C3742">
    <cfRule type="containsText" dxfId="44" priority="44" stopIfTrue="1" operator="containsText" text="f'k{kk foHkkx jktLFkku">
      <formula>NOT(ISERROR(SEARCH("f'k{kk foHkkx jktLFkku",B3707)))</formula>
    </cfRule>
    <cfRule type="containsText" dxfId="43" priority="45" stopIfTrue="1" operator="containsText" text="iw.kkZad">
      <formula>NOT(ISERROR(SEARCH("iw.kkZad",B3707)))</formula>
    </cfRule>
  </conditionalFormatting>
  <conditionalFormatting sqref="F3733:G3733 D3732:D3733 M3732 D3737:D3743 F3739:F3740">
    <cfRule type="cellIs" dxfId="42" priority="42" stopIfTrue="1" operator="equal">
      <formula>1800</formula>
    </cfRule>
    <cfRule type="cellIs" dxfId="41" priority="43" stopIfTrue="1" operator="equal">
      <formula>200</formula>
    </cfRule>
  </conditionalFormatting>
  <conditionalFormatting sqref="F3733:G3733 M3732 K3728 D3728:H3729 H3718:H3719 K3730 H3732:H3736 F3732 K3736 D3737:D3743 I3718:J3722 M3718 D3707:D3708 B3707 K3732:K3733 F3734:F3743 M3720:M3726 H3723:K3726 C3712:C3731 C3732:D3735 C3736:C3742">
    <cfRule type="containsText" dxfId="40" priority="41" stopIfTrue="1" operator="containsText" text="dsoy jktdh; fo|ky;ksa esa iz;ksx gsrq fu%'kqYd">
      <formula>NOT(ISERROR(SEARCH("dsoy jktdh; fo|ky;ksa esa iz;ksx gsrq fu%'kqYd",B3707)))</formula>
    </cfRule>
  </conditionalFormatting>
  <conditionalFormatting sqref="F3733:G3736">
    <cfRule type="cellIs" dxfId="39" priority="39" operator="equal">
      <formula>"0/0"</formula>
    </cfRule>
    <cfRule type="cellIs" dxfId="38" priority="40" operator="equal">
      <formula>"0/100"</formula>
    </cfRule>
  </conditionalFormatting>
  <conditionalFormatting sqref="F3733:H3736">
    <cfRule type="cellIs" dxfId="37" priority="38" operator="equal">
      <formula>"0/50"</formula>
    </cfRule>
  </conditionalFormatting>
  <conditionalFormatting sqref="B3707:B3708">
    <cfRule type="cellIs" dxfId="36" priority="37" operator="equal">
      <formula>0</formula>
    </cfRule>
  </conditionalFormatting>
  <conditionalFormatting sqref="F3772:G3772 M3771 K3767 D3767:H3768 H3757:H3758 K3769 H3771:H3775 F3771 K3775 D3776:D3782 I3757:J3761 M3757 D3746:D3747 B3746 K3771:K3772 F3773:F3782 M3759:M3765 H3762:K3765 C3751:C3770 C3771:D3774 C3775:C3781">
    <cfRule type="containsText" dxfId="35" priority="35" stopIfTrue="1" operator="containsText" text="f'k{kk foHkkx jktLFkku">
      <formula>NOT(ISERROR(SEARCH("f'k{kk foHkkx jktLFkku",B3746)))</formula>
    </cfRule>
    <cfRule type="containsText" dxfId="34" priority="36" stopIfTrue="1" operator="containsText" text="iw.kkZad">
      <formula>NOT(ISERROR(SEARCH("iw.kkZad",B3746)))</formula>
    </cfRule>
  </conditionalFormatting>
  <conditionalFormatting sqref="F3772:G3772 D3771:D3772 M3771 D3776:D3782 F3778:F3779">
    <cfRule type="cellIs" dxfId="33" priority="33" stopIfTrue="1" operator="equal">
      <formula>1800</formula>
    </cfRule>
    <cfRule type="cellIs" dxfId="32" priority="34" stopIfTrue="1" operator="equal">
      <formula>200</formula>
    </cfRule>
  </conditionalFormatting>
  <conditionalFormatting sqref="F3772:G3772 M3771 K3767 D3767:H3768 H3757:H3758 K3769 H3771:H3775 F3771 K3775 D3776:D3782 I3757:J3761 M3757 D3746:D3747 B3746 K3771:K3772 F3773:F3782 M3759:M3765 H3762:K3765 C3751:C3770 C3771:D3774 C3775:C3781">
    <cfRule type="containsText" dxfId="31" priority="32" stopIfTrue="1" operator="containsText" text="dsoy jktdh; fo|ky;ksa esa iz;ksx gsrq fu%'kqYd">
      <formula>NOT(ISERROR(SEARCH("dsoy jktdh; fo|ky;ksa esa iz;ksx gsrq fu%'kqYd",B3746)))</formula>
    </cfRule>
  </conditionalFormatting>
  <conditionalFormatting sqref="F3772:G3775">
    <cfRule type="cellIs" dxfId="30" priority="30" operator="equal">
      <formula>"0/0"</formula>
    </cfRule>
    <cfRule type="cellIs" dxfId="29" priority="31" operator="equal">
      <formula>"0/100"</formula>
    </cfRule>
  </conditionalFormatting>
  <conditionalFormatting sqref="F3772:H3775">
    <cfRule type="cellIs" dxfId="28" priority="29" operator="equal">
      <formula>"0/50"</formula>
    </cfRule>
  </conditionalFormatting>
  <conditionalFormatting sqref="B3746:B3747">
    <cfRule type="cellIs" dxfId="27" priority="28" operator="equal">
      <formula>0</formula>
    </cfRule>
  </conditionalFormatting>
  <conditionalFormatting sqref="F3811:G3811 M3810 K3806 D3806:H3807 H3796:H3797 K3808 H3810:H3814 F3810 K3814 D3815:D3821 I3796:J3800 M3796 D3785:D3786 B3785 K3810:K3811 F3812:F3821 M3798:M3804 H3801:K3804 C3790:C3809 C3810:D3813 C3814:C3820">
    <cfRule type="containsText" dxfId="26" priority="26" stopIfTrue="1" operator="containsText" text="f'k{kk foHkkx jktLFkku">
      <formula>NOT(ISERROR(SEARCH("f'k{kk foHkkx jktLFkku",B3785)))</formula>
    </cfRule>
    <cfRule type="containsText" dxfId="25" priority="27" stopIfTrue="1" operator="containsText" text="iw.kkZad">
      <formula>NOT(ISERROR(SEARCH("iw.kkZad",B3785)))</formula>
    </cfRule>
  </conditionalFormatting>
  <conditionalFormatting sqref="F3811:G3811 D3810:D3811 M3810 D3815:D3821 F3817:F3818">
    <cfRule type="cellIs" dxfId="24" priority="24" stopIfTrue="1" operator="equal">
      <formula>1800</formula>
    </cfRule>
    <cfRule type="cellIs" dxfId="23" priority="25" stopIfTrue="1" operator="equal">
      <formula>200</formula>
    </cfRule>
  </conditionalFormatting>
  <conditionalFormatting sqref="F3811:G3811 M3810 K3806 D3806:H3807 H3796:H3797 K3808 H3810:H3814 F3810 K3814 D3815:D3821 I3796:J3800 M3796 D3785:D3786 B3785 K3810:K3811 F3812:F3821 M3798:M3804 H3801:K3804 C3790:C3809 C3810:D3813 C3814:C3820">
    <cfRule type="containsText" dxfId="22" priority="23" stopIfTrue="1" operator="containsText" text="dsoy jktdh; fo|ky;ksa esa iz;ksx gsrq fu%'kqYd">
      <formula>NOT(ISERROR(SEARCH("dsoy jktdh; fo|ky;ksa esa iz;ksx gsrq fu%'kqYd",B3785)))</formula>
    </cfRule>
  </conditionalFormatting>
  <conditionalFormatting sqref="F3811:G3814">
    <cfRule type="cellIs" dxfId="21" priority="21" operator="equal">
      <formula>"0/0"</formula>
    </cfRule>
    <cfRule type="cellIs" dxfId="20" priority="22" operator="equal">
      <formula>"0/100"</formula>
    </cfRule>
  </conditionalFormatting>
  <conditionalFormatting sqref="F3811:H3814">
    <cfRule type="cellIs" dxfId="19" priority="20" operator="equal">
      <formula>"0/50"</formula>
    </cfRule>
  </conditionalFormatting>
  <conditionalFormatting sqref="B3785:B3786">
    <cfRule type="cellIs" dxfId="18" priority="19" operator="equal">
      <formula>0</formula>
    </cfRule>
  </conditionalFormatting>
  <conditionalFormatting sqref="F3850:G3850 M3849 K3845 D3845:H3846 H3835:H3836 K3847 H3849:H3853 F3849 K3853 D3854:D3860 I3835:J3839 M3835 D3824:D3825 B3824 K3849:K3850 F3851:F3860 M3837:M3843 H3840:K3843 C3829:C3848 C3849:D3852 C3853:C3859">
    <cfRule type="containsText" dxfId="17" priority="17" stopIfTrue="1" operator="containsText" text="f'k{kk foHkkx jktLFkku">
      <formula>NOT(ISERROR(SEARCH("f'k{kk foHkkx jktLFkku",B3824)))</formula>
    </cfRule>
    <cfRule type="containsText" dxfId="16" priority="18" stopIfTrue="1" operator="containsText" text="iw.kkZad">
      <formula>NOT(ISERROR(SEARCH("iw.kkZad",B3824)))</formula>
    </cfRule>
  </conditionalFormatting>
  <conditionalFormatting sqref="F3850:G3850 D3849:D3850 M3849 D3854:D3860 F3856:F3857">
    <cfRule type="cellIs" dxfId="15" priority="15" stopIfTrue="1" operator="equal">
      <formula>1800</formula>
    </cfRule>
    <cfRule type="cellIs" dxfId="14" priority="16" stopIfTrue="1" operator="equal">
      <formula>200</formula>
    </cfRule>
  </conditionalFormatting>
  <conditionalFormatting sqref="F3850:G3850 M3849 K3845 D3845:H3846 H3835:H3836 K3847 H3849:H3853 F3849 K3853 D3854:D3860 I3835:J3839 M3835 D3824:D3825 B3824 K3849:K3850 F3851:F3860 M3837:M3843 H3840:K3843 C3829:C3848 C3849:D3852 C3853:C3859">
    <cfRule type="containsText" dxfId="13" priority="14" stopIfTrue="1" operator="containsText" text="dsoy jktdh; fo|ky;ksa esa iz;ksx gsrq fu%'kqYd">
      <formula>NOT(ISERROR(SEARCH("dsoy jktdh; fo|ky;ksa esa iz;ksx gsrq fu%'kqYd",B3824)))</formula>
    </cfRule>
  </conditionalFormatting>
  <conditionalFormatting sqref="F3850:G3853">
    <cfRule type="cellIs" dxfId="12" priority="12" operator="equal">
      <formula>"0/0"</formula>
    </cfRule>
    <cfRule type="cellIs" dxfId="11" priority="13" operator="equal">
      <formula>"0/100"</formula>
    </cfRule>
  </conditionalFormatting>
  <conditionalFormatting sqref="F3850:H3853">
    <cfRule type="cellIs" dxfId="10" priority="11" operator="equal">
      <formula>"0/50"</formula>
    </cfRule>
  </conditionalFormatting>
  <conditionalFormatting sqref="B3824:B3825">
    <cfRule type="cellIs" dxfId="9" priority="10" operator="equal">
      <formula>0</formula>
    </cfRule>
  </conditionalFormatting>
  <conditionalFormatting sqref="F3889:G3889 M3888 K3884 D3884:H3885 H3874:H3875 K3886 H3888:H3892 F3888 K3892 D3893:D3899 I3874:J3878 M3874 D3863:D3864 B3863 K3888:K3889 F3890:F3899 M3876:M3882 H3879:K3882 C3868:C3887 C3888:D3891 C3892:C3898">
    <cfRule type="containsText" dxfId="8" priority="8" stopIfTrue="1" operator="containsText" text="f'k{kk foHkkx jktLFkku">
      <formula>NOT(ISERROR(SEARCH("f'k{kk foHkkx jktLFkku",B3863)))</formula>
    </cfRule>
    <cfRule type="containsText" dxfId="7" priority="9" stopIfTrue="1" operator="containsText" text="iw.kkZad">
      <formula>NOT(ISERROR(SEARCH("iw.kkZad",B3863)))</formula>
    </cfRule>
  </conditionalFormatting>
  <conditionalFormatting sqref="F3889:G3889 D3888:D3889 M3888 D3893:D3899 F3895:F3896">
    <cfRule type="cellIs" dxfId="6" priority="6" stopIfTrue="1" operator="equal">
      <formula>1800</formula>
    </cfRule>
    <cfRule type="cellIs" dxfId="5" priority="7" stopIfTrue="1" operator="equal">
      <formula>200</formula>
    </cfRule>
  </conditionalFormatting>
  <conditionalFormatting sqref="F3889:G3889 M3888 K3884 D3884:H3885 H3874:H3875 K3886 H3888:H3892 F3888 K3892 D3893:D3899 I3874:J3878 M3874 D3863:D3864 B3863 K3888:K3889 F3890:F3899 M3876:M3882 H3879:K3882 C3868:C3887 C3888:D3891 C3892:C3898">
    <cfRule type="containsText" dxfId="4" priority="5" stopIfTrue="1" operator="containsText" text="dsoy jktdh; fo|ky;ksa esa iz;ksx gsrq fu%'kqYd">
      <formula>NOT(ISERROR(SEARCH("dsoy jktdh; fo|ky;ksa esa iz;ksx gsrq fu%'kqYd",B3863)))</formula>
    </cfRule>
  </conditionalFormatting>
  <conditionalFormatting sqref="F3889:G3892">
    <cfRule type="cellIs" dxfId="3" priority="3" operator="equal">
      <formula>"0/0"</formula>
    </cfRule>
    <cfRule type="cellIs" dxfId="2" priority="4" operator="equal">
      <formula>"0/100"</formula>
    </cfRule>
  </conditionalFormatting>
  <conditionalFormatting sqref="F3889:H3892">
    <cfRule type="cellIs" dxfId="1" priority="2" operator="equal">
      <formula>"0/50"</formula>
    </cfRule>
  </conditionalFormatting>
  <conditionalFormatting sqref="B3863:B3864">
    <cfRule type="cellIs" dxfId="0" priority="1" operator="equal">
      <formula>0</formula>
    </cfRule>
  </conditionalFormatting>
  <pageMargins left="0.23" right="0.16" top="0.18" bottom="0.17" header="0.17" footer="0.16"/>
  <pageSetup paperSize="9" scale="66"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Help</vt:lpstr>
      <vt:lpstr>Master</vt:lpstr>
      <vt:lpstr>Result Entry</vt:lpstr>
      <vt:lpstr>Result Sheet</vt:lpstr>
      <vt:lpstr>Statics</vt:lpstr>
      <vt:lpstr>Mark Sheet 1X1</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2023-04-17T04:23:59Z</cp:lastPrinted>
  <dcterms:created xsi:type="dcterms:W3CDTF">2020-04-10T15:51:31Z</dcterms:created>
  <dcterms:modified xsi:type="dcterms:W3CDTF">2023-04-17T04:26:00Z</dcterms:modified>
</cp:coreProperties>
</file>