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hp\OneDrive\Desktop\KC SOFTWARE\"/>
    </mc:Choice>
  </mc:AlternateContent>
  <xr:revisionPtr revIDLastSave="0" documentId="13_ncr:1_{4776D56E-75EE-4C49-B915-46CB520A19EE}" xr6:coauthVersionLast="36" xr6:coauthVersionMax="47" xr10:uidLastSave="{00000000-0000-0000-0000-000000000000}"/>
  <bookViews>
    <workbookView xWindow="-120" yWindow="-120" windowWidth="24240" windowHeight="13140" xr2:uid="{9AAFDC91-83C9-4202-ABDB-1B253EDA3974}"/>
  </bookViews>
  <sheets>
    <sheet name="ENTRY" sheetId="1" r:id="rId1"/>
    <sheet name="Retierment Order" sheetId="3" r:id="rId2"/>
    <sheet name="AREAR" sheetId="2" r:id="rId3"/>
  </sheets>
  <definedNames>
    <definedName name="_xlnm.Print_Area" localSheetId="2">AREAR!$A$1:$N$19</definedName>
    <definedName name="_xlnm.Print_Area" localSheetId="0">ENTRY!$A$1:$J$25</definedName>
    <definedName name="_xlnm.Print_Area" localSheetId="1">'Retierment Order'!$A$1:$K$23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2" l="1"/>
  <c r="M8" i="2"/>
  <c r="M9" i="2"/>
  <c r="M10" i="2"/>
  <c r="M11" i="2"/>
  <c r="M12" i="2"/>
  <c r="M13" i="2"/>
  <c r="M6" i="2"/>
  <c r="D11" i="3" l="1"/>
  <c r="C11" i="3"/>
  <c r="C7" i="3"/>
  <c r="E11" i="3"/>
  <c r="I7" i="3"/>
  <c r="F11" i="3" s="1"/>
  <c r="J7" i="3"/>
  <c r="B7" i="3"/>
  <c r="B11" i="3" s="1"/>
  <c r="A1" i="3"/>
  <c r="D25" i="1"/>
  <c r="E25" i="1" s="1"/>
  <c r="C7" i="2"/>
  <c r="D7" i="2"/>
  <c r="C8" i="2"/>
  <c r="D8" i="2"/>
  <c r="C9" i="2"/>
  <c r="D9" i="2"/>
  <c r="C10" i="2"/>
  <c r="D10" i="2"/>
  <c r="C11" i="2"/>
  <c r="D11" i="2"/>
  <c r="C12" i="2"/>
  <c r="D12" i="2"/>
  <c r="C13" i="2"/>
  <c r="D13" i="2"/>
  <c r="C6" i="2"/>
  <c r="B7" i="2"/>
  <c r="B8" i="2"/>
  <c r="B9" i="2"/>
  <c r="B10" i="2"/>
  <c r="B11" i="2"/>
  <c r="B12" i="2"/>
  <c r="B13" i="2"/>
  <c r="B6" i="2"/>
  <c r="D6" i="2"/>
  <c r="E6" i="2" s="1"/>
  <c r="A1" i="2"/>
  <c r="G11" i="3" l="1"/>
  <c r="H11" i="3"/>
  <c r="I11" i="3" s="1"/>
  <c r="K11" i="3" s="1"/>
  <c r="G10" i="2"/>
  <c r="H10" i="2" s="1"/>
  <c r="E10" i="2"/>
  <c r="G13" i="2"/>
  <c r="H13" i="2" s="1"/>
  <c r="E13" i="2"/>
  <c r="F13" i="2" s="1"/>
  <c r="G7" i="2"/>
  <c r="H7" i="2" s="1"/>
  <c r="I7" i="2" s="1"/>
  <c r="E7" i="2"/>
  <c r="G8" i="2"/>
  <c r="H8" i="2" s="1"/>
  <c r="E8" i="2"/>
  <c r="F8" i="2" s="1"/>
  <c r="G9" i="2"/>
  <c r="H9" i="2" s="1"/>
  <c r="K9" i="2" s="1"/>
  <c r="E9" i="2"/>
  <c r="F9" i="2" s="1"/>
  <c r="G12" i="2"/>
  <c r="H12" i="2" s="1"/>
  <c r="E12" i="2"/>
  <c r="F12" i="2" s="1"/>
  <c r="G11" i="2"/>
  <c r="H11" i="2" s="1"/>
  <c r="E11" i="2"/>
  <c r="F11" i="2" s="1"/>
  <c r="F10" i="2"/>
  <c r="F25" i="1"/>
  <c r="G6" i="2"/>
  <c r="J13" i="2"/>
  <c r="J8" i="2"/>
  <c r="K13" i="2" l="1"/>
  <c r="L13" i="2" s="1"/>
  <c r="J9" i="2"/>
  <c r="L9" i="2" s="1"/>
  <c r="J10" i="2"/>
  <c r="J7" i="2"/>
  <c r="I12" i="2"/>
  <c r="J6" i="2"/>
  <c r="H6" i="2"/>
  <c r="K6" i="2" s="1"/>
  <c r="L6" i="2" s="1"/>
  <c r="I8" i="2"/>
  <c r="J12" i="2"/>
  <c r="J11" i="2"/>
  <c r="K11" i="2"/>
  <c r="I11" i="2"/>
  <c r="G25" i="1"/>
  <c r="H25" i="1" s="1"/>
  <c r="K10" i="2"/>
  <c r="K8" i="2"/>
  <c r="L8" i="2" s="1"/>
  <c r="I13" i="2"/>
  <c r="F6" i="2"/>
  <c r="I10" i="2"/>
  <c r="K12" i="2"/>
  <c r="K7" i="2"/>
  <c r="L7" i="2" s="1"/>
  <c r="F7" i="2"/>
  <c r="I9" i="2"/>
  <c r="N8" i="2" l="1"/>
  <c r="L10" i="2"/>
  <c r="L12" i="2"/>
  <c r="L11" i="2"/>
  <c r="N6" i="2"/>
  <c r="I6" i="2"/>
  <c r="N12" i="2"/>
  <c r="N11" i="2"/>
  <c r="N9" i="2"/>
  <c r="N7" i="2"/>
  <c r="N13" i="2"/>
  <c r="N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 PC</author>
  </authors>
  <commentList>
    <comment ref="D1" authorId="0" shapeId="0" xr:uid="{B9CAF012-D3B3-4451-AF4C-195BF1195E2D}">
      <text>
        <r>
          <rPr>
            <sz val="9"/>
            <color indexed="81"/>
            <rFont val="Tahoma"/>
            <family val="2"/>
          </rPr>
          <t>FILL IN YELLOW CELLS TO GET THE ARREAR AMOUNT</t>
        </r>
      </text>
    </comment>
    <comment ref="C4" authorId="0" shapeId="0" xr:uid="{3C6D6DDD-D12A-4330-A399-7D777D45205F}">
      <text>
        <r>
          <rPr>
            <sz val="9"/>
            <color indexed="81"/>
            <rFont val="Tahoma"/>
            <family val="2"/>
          </rPr>
          <t xml:space="preserve">FILL IN NECESSERILY MONTH OF SURRENDER LEAVE TAKEN EITHER CALCULATION WILL NOT WORK. </t>
        </r>
      </text>
    </comment>
    <comment ref="E4" authorId="0" shapeId="0" xr:uid="{C464DD7F-2FE4-4E28-8605-406159201AC7}">
      <text>
        <r>
          <rPr>
            <b/>
            <sz val="9"/>
            <color indexed="81"/>
            <rFont val="Tahoma"/>
            <family val="2"/>
          </rPr>
          <t>IN A YEAR MAXIMUM 15 PL AND IN CASE OF RETIREMENT MAXIMUM 300 PL.</t>
        </r>
      </text>
    </comment>
    <comment ref="C5" authorId="0" shapeId="0" xr:uid="{C20804F6-CADC-4710-AA90-274B44F843F7}">
      <text>
        <r>
          <rPr>
            <sz val="9"/>
            <color indexed="81"/>
            <rFont val="Tahoma"/>
            <family val="2"/>
          </rPr>
          <t xml:space="preserve">FILL IN NECESSERILY MONTH OF SURRENDER LEAVE TAKEN EITHER CALCULATION WILL NOT WORK. </t>
        </r>
      </text>
    </comment>
    <comment ref="E5" authorId="0" shapeId="0" xr:uid="{8439B986-7A95-431D-906C-54DDF4E5C98B}">
      <text>
        <r>
          <rPr>
            <b/>
            <sz val="9"/>
            <color indexed="81"/>
            <rFont val="Tahoma"/>
            <family val="2"/>
          </rPr>
          <t>IN A YEAR MAXIMUM 15 PL AND IN CASE OF RETIREMENT MAXIMUM 300 PL.</t>
        </r>
      </text>
    </comment>
    <comment ref="C6" authorId="0" shapeId="0" xr:uid="{F7FA8E02-FAC0-44EC-9F88-0A62DCD8763E}">
      <text>
        <r>
          <rPr>
            <sz val="9"/>
            <color indexed="81"/>
            <rFont val="Tahoma"/>
            <family val="2"/>
          </rPr>
          <t xml:space="preserve">FILL IN NECESSERILY MONTH OF SURRENDER LEAVE TAKEN EITHER CALCULATION WILL NOT WORK. </t>
        </r>
      </text>
    </comment>
    <comment ref="E6" authorId="0" shapeId="0" xr:uid="{F0CB66A1-51B3-4FBB-803A-D85025F4DE37}">
      <text>
        <r>
          <rPr>
            <b/>
            <sz val="9"/>
            <color indexed="81"/>
            <rFont val="Tahoma"/>
            <family val="2"/>
          </rPr>
          <t>IN A YEAR MAXIMUM 15 PL AND IN CASE OF RETIREMENT MAXIMUM 300 PL.</t>
        </r>
      </text>
    </comment>
    <comment ref="C7" authorId="0" shapeId="0" xr:uid="{49FD4882-8C9F-4BB3-9F17-80379E5EFC12}">
      <text>
        <r>
          <rPr>
            <sz val="9"/>
            <color indexed="81"/>
            <rFont val="Tahoma"/>
            <family val="2"/>
          </rPr>
          <t xml:space="preserve">FILL IN NECESSERILY MONTH OF SURRENDER LEAVE TAKEN EITHER CALCULATION WILL NOT WORK. </t>
        </r>
      </text>
    </comment>
    <comment ref="E7" authorId="0" shapeId="0" xr:uid="{4B5B27EC-9249-4613-B41A-5A7129594221}">
      <text>
        <r>
          <rPr>
            <b/>
            <sz val="9"/>
            <color indexed="81"/>
            <rFont val="Tahoma"/>
            <family val="2"/>
          </rPr>
          <t>IN A YEAR MAXIMUM 15 PL AND IN CASE OF RETIREMENT MAXIMUM 300 PL.</t>
        </r>
      </text>
    </comment>
    <comment ref="C8" authorId="0" shapeId="0" xr:uid="{F32479A8-E670-4ED7-AD95-987C8A767098}">
      <text>
        <r>
          <rPr>
            <sz val="9"/>
            <color indexed="81"/>
            <rFont val="Tahoma"/>
            <family val="2"/>
          </rPr>
          <t xml:space="preserve">FILL IN NECESSERILY MONTH OF SURRENDER LEAVE TAKEN EITHER CALCULATION WILL NOT WORK. </t>
        </r>
      </text>
    </comment>
    <comment ref="E8" authorId="0" shapeId="0" xr:uid="{5DE4AB59-71A2-4497-8F4B-7F06459B07CC}">
      <text>
        <r>
          <rPr>
            <b/>
            <sz val="9"/>
            <color indexed="81"/>
            <rFont val="Tahoma"/>
            <family val="2"/>
          </rPr>
          <t>IN A YEAR MAXIMUM 15 PL AND IN CASE OF RETIREMENT MAXIMUM 300 PL.</t>
        </r>
      </text>
    </comment>
    <comment ref="C9" authorId="0" shapeId="0" xr:uid="{24956B26-A274-4F91-BCED-FAFC15F246B7}">
      <text>
        <r>
          <rPr>
            <sz val="9"/>
            <color indexed="81"/>
            <rFont val="Tahoma"/>
            <family val="2"/>
          </rPr>
          <t xml:space="preserve">FILL IN NECESSERILY MONTH OF SURRENDER LEAVE TAKEN EITHER CALCULATION WILL NOT WORK. </t>
        </r>
      </text>
    </comment>
    <comment ref="E9" authorId="0" shapeId="0" xr:uid="{E4A79322-A684-4142-BB2E-71B6E7FE5B45}">
      <text>
        <r>
          <rPr>
            <b/>
            <sz val="9"/>
            <color indexed="81"/>
            <rFont val="Tahoma"/>
            <family val="2"/>
          </rPr>
          <t>IN A YEAR MAXIMUM 15 PL AND IN CASE OF RETIREMENT MAXIMUM 300 PL.</t>
        </r>
      </text>
    </comment>
    <comment ref="C10" authorId="0" shapeId="0" xr:uid="{4479ED9F-22ED-414E-B5A0-67B0359BFE11}">
      <text>
        <r>
          <rPr>
            <sz val="9"/>
            <color indexed="81"/>
            <rFont val="Tahoma"/>
            <family val="2"/>
          </rPr>
          <t xml:space="preserve">FILL IN NECESSERILY MONTH OF SURRENDER LEAVE TAKEN EITHER CALCULATION WILL NOT WORK. </t>
        </r>
      </text>
    </comment>
    <comment ref="E10" authorId="0" shapeId="0" xr:uid="{528688B0-0AA1-4344-8185-055C90172D0B}">
      <text>
        <r>
          <rPr>
            <b/>
            <sz val="9"/>
            <color indexed="81"/>
            <rFont val="Tahoma"/>
            <family val="2"/>
          </rPr>
          <t>IN A YEAR MAXIMUM 15 PL AND IN CASE OF RETIREMENT MAXIMUM 300 PL.</t>
        </r>
      </text>
    </comment>
    <comment ref="D17" authorId="0" shapeId="0" xr:uid="{C1F74779-1364-4863-8268-ED8849755B53}">
      <text>
        <r>
          <rPr>
            <sz val="9"/>
            <color indexed="81"/>
            <rFont val="Tahoma"/>
            <family val="2"/>
          </rPr>
          <t>FILL IN YELLOW CELLS TO GET THE ARREAR AMOUNT</t>
        </r>
      </text>
    </comment>
    <comment ref="C22" authorId="0" shapeId="0" xr:uid="{98A96ADE-BCD3-486E-AB8B-D906BBE4AE41}">
      <text>
        <r>
          <rPr>
            <sz val="9"/>
            <color indexed="81"/>
            <rFont val="Tahoma"/>
            <family val="2"/>
          </rPr>
          <t xml:space="preserve">FILL IN NECESSERILY MONTH OF SURRENDER LEAVE TAKEN EITHER CALCULATION WILL NOT WORK. </t>
        </r>
      </text>
    </comment>
    <comment ref="E22" authorId="0" shapeId="0" xr:uid="{901F2A45-7383-4B2B-B0A4-4891D0E2BEC5}">
      <text>
        <r>
          <rPr>
            <b/>
            <sz val="9"/>
            <color indexed="81"/>
            <rFont val="Tahoma"/>
            <family val="2"/>
          </rPr>
          <t>IN A YEAR MAXIMUM 15 PL AND IN CASE OF RETIREMENT MAXIMUM 300 PL.</t>
        </r>
      </text>
    </comment>
  </commentList>
</comments>
</file>

<file path=xl/sharedStrings.xml><?xml version="1.0" encoding="utf-8"?>
<sst xmlns="http://schemas.openxmlformats.org/spreadsheetml/2006/main" count="116" uniqueCount="83">
  <si>
    <t>Name of Employee-</t>
  </si>
  <si>
    <t>Post-</t>
  </si>
  <si>
    <t>Calculation of  Surrender Leave Encashment payable to the Employee</t>
  </si>
  <si>
    <t>MONTH</t>
  </si>
  <si>
    <t>DIFFERENCE TO BE DRAWN</t>
  </si>
  <si>
    <t>NET 
PAYABLE</t>
  </si>
  <si>
    <t>BASIC</t>
  </si>
  <si>
    <t>DA</t>
  </si>
  <si>
    <t>TOTAL</t>
  </si>
  <si>
    <t>DUE</t>
  </si>
  <si>
    <t>DRAWN</t>
  </si>
  <si>
    <t>Name of Office</t>
  </si>
  <si>
    <t>Month in which Surrender Leave Taken</t>
  </si>
  <si>
    <t>Was to be Drawn</t>
  </si>
  <si>
    <t>Already Drawn</t>
  </si>
  <si>
    <t xml:space="preserve">Basic </t>
  </si>
  <si>
    <t>Number of PL Encashed</t>
  </si>
  <si>
    <t>DA RATE (in %)</t>
  </si>
  <si>
    <r>
      <t xml:space="preserve">                                      You can Calculate up to Last three years surrender leave  arrear with this utility. </t>
    </r>
    <r>
      <rPr>
        <b/>
        <sz val="14"/>
        <color theme="3"/>
        <rFont val="Calibri"/>
        <family val="2"/>
        <scheme val="minor"/>
      </rPr>
      <t>Month of Surrender leave taken is to be filled necesserily</t>
    </r>
    <r>
      <rPr>
        <b/>
        <sz val="14"/>
        <color rgb="FFFF0000"/>
        <rFont val="Calibri"/>
        <family val="2"/>
        <scheme val="minor"/>
      </rPr>
      <t xml:space="preserve"> either calculations will not work.</t>
    </r>
  </si>
  <si>
    <t>Click Here to go to Calculation</t>
  </si>
  <si>
    <t xml:space="preserve"> FILL IN IF PL IS ENCASHED ON RETIREMENT (MAXIMUM 300 PL)</t>
  </si>
  <si>
    <t>Is to be Drawn</t>
  </si>
  <si>
    <t>INCOME TAX</t>
  </si>
  <si>
    <t xml:space="preserve">AMOUNT TO BE PAID TO EMPLOYEE </t>
  </si>
  <si>
    <t xml:space="preserve">BASIC </t>
  </si>
  <si>
    <t>NET PAYABLE</t>
  </si>
  <si>
    <t>KAILASH CHANDRA SHARMA</t>
  </si>
  <si>
    <t>Sr.No.</t>
  </si>
  <si>
    <t>TEACHER ,L-1</t>
  </si>
  <si>
    <t>Name of Employe</t>
  </si>
  <si>
    <t>dSyk'k pUnz 'kekZ]CykWd v/;{k]jktLFkku f'k{kd la?k 'ks[kkor]CykWd&amp;elwnk¼vtesj½</t>
  </si>
  <si>
    <t>https://rajsevak.com/kailash-chand-sharma-software</t>
  </si>
  <si>
    <t>uksV&amp;dsoy ihys lsYl gh HkjsaA</t>
  </si>
  <si>
    <t>dk;kZy; ftyk f'k{kk ,oa izf'k{k.k laLFkku elwnk ¼vtesj½</t>
  </si>
  <si>
    <t xml:space="preserve">        राजस्थान सिविल सेवा पेंशन नियम-1996 के नियम-50 एवं 53 के अनुसार अधिवार्षिकी आयु (60 वर्ष) पूर्ण होने अथवा सेवानिवृत्ति  पेंशन प्राप्त करने पर स्थानीय कार्यालय अधीन निम्न कार्मिक को उनके हक़ में  वित्त विभाग की अधिसूचना क्रमांक-एफ़1(12)12 वित्त/नियम/2005 दिनांक-17-11-2014 उपार्जित अवकाश के अनुसरण गणनानुसार लेखों में बकाया/अवशेष 300 दिन से अनाधिक के उपार्जित अवकाश के एवज में उनके सामान अवकाश वेतन की राशी निम्न विवरणानुसार सम्बंधित कार्मिक के खाते में आहरित किये जाने की अनुमति एतद द्वारा प्रदान की जाती है l</t>
  </si>
  <si>
    <t>lsokfuo`fRr mikftZr vodk'k Hkqxrku Lohd`fr vkns'k</t>
  </si>
  <si>
    <t>sr.no.</t>
  </si>
  <si>
    <t>Name of Employee</t>
  </si>
  <si>
    <t>Designation</t>
  </si>
  <si>
    <t>Employee Id No.</t>
  </si>
  <si>
    <t>Bank Ac.No.</t>
  </si>
  <si>
    <t>Gpf No.</t>
  </si>
  <si>
    <t>Date Of Birth</t>
  </si>
  <si>
    <t>Retierement Date</t>
  </si>
  <si>
    <t>Days Sanctioned PL</t>
  </si>
  <si>
    <t>Basic Pay</t>
  </si>
  <si>
    <t>Pay Matrix level</t>
  </si>
  <si>
    <t>dkfeZd fooj.k</t>
  </si>
  <si>
    <t>Calculation Of Leave Encashment On Retirement</t>
  </si>
  <si>
    <t>Employee Last Basic Pay(Pay Matrix Level)</t>
  </si>
  <si>
    <t>Last DA Rate %</t>
  </si>
  <si>
    <t>Total Days Of PL</t>
  </si>
  <si>
    <t>Pay And Allowance</t>
  </si>
  <si>
    <t>Basic</t>
  </si>
  <si>
    <t>Da</t>
  </si>
  <si>
    <t>Gross Amount</t>
  </si>
  <si>
    <t>Deduction</t>
  </si>
  <si>
    <t>Net PAY</t>
  </si>
  <si>
    <t>NET PAY IN WORDS</t>
  </si>
  <si>
    <t>Principal</t>
  </si>
  <si>
    <t>izfrfyfi&amp;</t>
  </si>
  <si>
    <t>2- jf{kr i=koyhA</t>
  </si>
  <si>
    <t xml:space="preserve">dzekad&amp;ftf'kizla@elw@vtesj@laLFkk@2023@-------------------------                  fnukad  </t>
  </si>
  <si>
    <t>L-14</t>
  </si>
  <si>
    <t>31-11-2023</t>
  </si>
  <si>
    <t xml:space="preserve">dzekad&amp;------------------------a@elw@vtesj@laLFkk@2024@-------------------------                  fnukad  </t>
  </si>
  <si>
    <t>1-Jheku midks"kkf/kdkjh egksn; -----------------A</t>
  </si>
  <si>
    <t>dk;kZy; ------------------------------------------------------------------------------------------------------------ ¼vtesj½</t>
  </si>
  <si>
    <t>Amount in Words Deposite in GPF-2004  :-</t>
  </si>
  <si>
    <t>Amount in Words , To be Paid In Cash  :-</t>
  </si>
  <si>
    <t>S.R.</t>
  </si>
  <si>
    <t>Date :</t>
  </si>
  <si>
    <t>SEAL AND SIGN OF DDO</t>
  </si>
  <si>
    <t>For Copying And Necessary Action</t>
  </si>
  <si>
    <t>Treasury Officer / Deputy treasury  Officer</t>
  </si>
  <si>
    <t>Related Employee Sh./Smt./Mis.</t>
  </si>
  <si>
    <t>File Register</t>
  </si>
  <si>
    <t>GPF/GPF 2004</t>
  </si>
  <si>
    <t>PASSWORD</t>
  </si>
  <si>
    <t>DA#724</t>
  </si>
  <si>
    <t>REGULAR/ RETIREMENT</t>
  </si>
  <si>
    <t>REGULAR</t>
  </si>
  <si>
    <t>RETIREMENT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</si>
</sst>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14009]dd/mm/yyyy;@"/>
  </numFmts>
  <fonts count="36" x14ac:knownFonts="1">
    <font>
      <sz val="11"/>
      <color theme="1"/>
      <name val="Calibri"/>
      <family val="2"/>
      <scheme val="minor"/>
    </font>
    <font>
      <b/>
      <sz val="11"/>
      <color theme="1"/>
      <name val="Calibri"/>
      <family val="2"/>
      <scheme val="minor"/>
    </font>
    <font>
      <b/>
      <sz val="14"/>
      <color theme="1"/>
      <name val="Calibri"/>
      <family val="2"/>
      <scheme val="minor"/>
    </font>
    <font>
      <b/>
      <sz val="14"/>
      <color theme="3"/>
      <name val="Calibri"/>
      <family val="2"/>
      <scheme val="minor"/>
    </font>
    <font>
      <sz val="14"/>
      <color theme="1"/>
      <name val="Calibri"/>
      <family val="2"/>
      <scheme val="minor"/>
    </font>
    <font>
      <sz val="10"/>
      <color theme="1"/>
      <name val="Calibri"/>
      <family val="2"/>
      <scheme val="minor"/>
    </font>
    <font>
      <sz val="8"/>
      <color theme="1"/>
      <name val="Calibri Light"/>
      <family val="2"/>
      <scheme val="major"/>
    </font>
    <font>
      <sz val="10"/>
      <color theme="1"/>
      <name val="Calibri Light"/>
      <family val="2"/>
      <scheme val="major"/>
    </font>
    <font>
      <u/>
      <sz val="11"/>
      <color theme="10"/>
      <name val="Calibri"/>
      <family val="2"/>
      <scheme val="minor"/>
    </font>
    <font>
      <sz val="16"/>
      <color theme="1"/>
      <name val="Calibri"/>
      <family val="2"/>
      <scheme val="minor"/>
    </font>
    <font>
      <b/>
      <sz val="14"/>
      <color rgb="FFFF0000"/>
      <name val="Calibri"/>
      <family val="2"/>
      <scheme val="minor"/>
    </font>
    <font>
      <u/>
      <sz val="20"/>
      <color theme="10"/>
      <name val="Calibri"/>
      <family val="2"/>
      <scheme val="minor"/>
    </font>
    <font>
      <b/>
      <sz val="16"/>
      <color rgb="FFFF0000"/>
      <name val="Calibri"/>
      <family val="2"/>
      <scheme val="minor"/>
    </font>
    <font>
      <sz val="9"/>
      <color indexed="81"/>
      <name val="Tahoma"/>
      <family val="2"/>
    </font>
    <font>
      <b/>
      <sz val="9"/>
      <color indexed="81"/>
      <name val="Tahoma"/>
      <family val="2"/>
    </font>
    <font>
      <sz val="10"/>
      <color rgb="FFFF0000"/>
      <name val="Calibri"/>
      <family val="2"/>
      <scheme val="minor"/>
    </font>
    <font>
      <sz val="20"/>
      <color theme="1"/>
      <name val="DevLys 010"/>
    </font>
    <font>
      <sz val="18"/>
      <color theme="1"/>
      <name val="DevLys 010"/>
    </font>
    <font>
      <sz val="22"/>
      <color theme="1"/>
      <name val="DevLys 010"/>
    </font>
    <font>
      <sz val="12"/>
      <color theme="1"/>
      <name val="DevLys 010"/>
    </font>
    <font>
      <sz val="14"/>
      <color theme="1"/>
      <name val="DevLys 010"/>
    </font>
    <font>
      <sz val="16"/>
      <color theme="1"/>
      <name val="DevLys 010"/>
    </font>
    <font>
      <sz val="12"/>
      <color theme="1"/>
      <name val="Calibri"/>
      <family val="2"/>
      <scheme val="minor"/>
    </font>
    <font>
      <sz val="11"/>
      <color rgb="FF000000"/>
      <name val="Cambria"/>
      <family val="1"/>
    </font>
    <font>
      <sz val="14"/>
      <color rgb="FF000000"/>
      <name val="DevLys 010"/>
    </font>
    <font>
      <b/>
      <sz val="24"/>
      <color theme="1"/>
      <name val="DevLys 010"/>
    </font>
    <font>
      <b/>
      <sz val="16"/>
      <color theme="1"/>
      <name val="DevLys 010"/>
    </font>
    <font>
      <b/>
      <sz val="16"/>
      <color theme="1"/>
      <name val="Calibri"/>
      <family val="2"/>
      <scheme val="minor"/>
    </font>
    <font>
      <b/>
      <i/>
      <sz val="12"/>
      <color theme="1"/>
      <name val="Calibri"/>
      <family val="2"/>
      <scheme val="minor"/>
    </font>
    <font>
      <i/>
      <sz val="14"/>
      <color theme="1"/>
      <name val="Calibri"/>
      <family val="2"/>
      <scheme val="minor"/>
    </font>
    <font>
      <i/>
      <sz val="14"/>
      <color theme="1"/>
      <name val="Kruti Dev 010"/>
    </font>
    <font>
      <i/>
      <sz val="12"/>
      <color theme="1"/>
      <name val="Calibri"/>
      <family val="2"/>
      <scheme val="minor"/>
    </font>
    <font>
      <i/>
      <sz val="14"/>
      <color theme="1"/>
      <name val="DevLys 010"/>
    </font>
    <font>
      <i/>
      <sz val="11"/>
      <color theme="1"/>
      <name val="Calibri"/>
      <family val="2"/>
      <scheme val="minor"/>
    </font>
    <font>
      <i/>
      <sz val="13"/>
      <color theme="1"/>
      <name val="Calibri"/>
      <family val="2"/>
      <scheme val="minor"/>
    </font>
    <font>
      <i/>
      <sz val="12"/>
      <color theme="1"/>
      <name val="DevLys 010"/>
    </font>
  </fonts>
  <fills count="11">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8" tint="0.39997558519241921"/>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140">
    <xf numFmtId="0" fontId="0" fillId="0" borderId="0" xfId="0"/>
    <xf numFmtId="0" fontId="0" fillId="0" borderId="0" xfId="0" applyProtection="1">
      <protection hidden="1"/>
    </xf>
    <xf numFmtId="0" fontId="5" fillId="2" borderId="5" xfId="0" applyFont="1" applyFill="1" applyBorder="1" applyAlignment="1" applyProtection="1">
      <alignment horizontal="center" vertical="center" textRotation="90" wrapText="1"/>
      <protection hidden="1"/>
    </xf>
    <xf numFmtId="0" fontId="0" fillId="0" borderId="5" xfId="0" applyBorder="1" applyAlignment="1" applyProtection="1">
      <alignment horizontal="center" vertical="center"/>
      <protection hidden="1"/>
    </xf>
    <xf numFmtId="17" fontId="0" fillId="4" borderId="4" xfId="0" applyNumberFormat="1" applyFill="1" applyBorder="1" applyAlignment="1" applyProtection="1">
      <alignment horizontal="center"/>
      <protection locked="0"/>
    </xf>
    <xf numFmtId="0" fontId="0" fillId="4" borderId="5" xfId="0" applyFill="1" applyBorder="1" applyAlignment="1" applyProtection="1">
      <alignment horizontal="center"/>
      <protection locked="0"/>
    </xf>
    <xf numFmtId="9" fontId="0" fillId="4" borderId="5" xfId="0" applyNumberFormat="1" applyFill="1" applyBorder="1" applyAlignment="1" applyProtection="1">
      <alignment horizontal="center"/>
      <protection locked="0"/>
    </xf>
    <xf numFmtId="9" fontId="0" fillId="4" borderId="6" xfId="0" applyNumberFormat="1" applyFill="1" applyBorder="1" applyAlignment="1" applyProtection="1">
      <alignment horizontal="center"/>
      <protection locked="0"/>
    </xf>
    <xf numFmtId="17" fontId="0" fillId="4" borderId="20" xfId="0" applyNumberFormat="1" applyFill="1" applyBorder="1" applyAlignment="1" applyProtection="1">
      <alignment horizontal="center"/>
      <protection locked="0"/>
    </xf>
    <xf numFmtId="0" fontId="0" fillId="4" borderId="21" xfId="0" applyFill="1" applyBorder="1" applyAlignment="1" applyProtection="1">
      <alignment horizontal="center"/>
      <protection locked="0"/>
    </xf>
    <xf numFmtId="9" fontId="0" fillId="4" borderId="21" xfId="0" applyNumberFormat="1" applyFill="1" applyBorder="1" applyAlignment="1" applyProtection="1">
      <alignment horizontal="center"/>
      <protection locked="0"/>
    </xf>
    <xf numFmtId="17" fontId="0" fillId="7" borderId="7" xfId="0" applyNumberFormat="1" applyFill="1" applyBorder="1" applyAlignment="1" applyProtection="1">
      <alignment horizontal="center"/>
      <protection hidden="1"/>
    </xf>
    <xf numFmtId="0" fontId="0" fillId="7" borderId="8" xfId="0" applyFill="1" applyBorder="1" applyAlignment="1" applyProtection="1">
      <alignment horizontal="center"/>
      <protection hidden="1"/>
    </xf>
    <xf numFmtId="1" fontId="0" fillId="0" borderId="5" xfId="0" applyNumberFormat="1" applyBorder="1" applyAlignment="1" applyProtection="1">
      <alignment horizontal="center" vertical="center"/>
      <protection hidden="1"/>
    </xf>
    <xf numFmtId="1" fontId="0" fillId="0" borderId="6" xfId="0" applyNumberFormat="1" applyBorder="1" applyAlignment="1" applyProtection="1">
      <alignment horizontal="center" vertical="center"/>
      <protection hidden="1"/>
    </xf>
    <xf numFmtId="164" fontId="0" fillId="0" borderId="29" xfId="0" applyNumberFormat="1" applyBorder="1" applyAlignment="1" applyProtection="1">
      <alignment horizontal="center" vertical="center" wrapText="1"/>
      <protection hidden="1"/>
    </xf>
    <xf numFmtId="0" fontId="0" fillId="6" borderId="5" xfId="0" applyFill="1" applyBorder="1" applyAlignment="1" applyProtection="1">
      <alignment horizontal="center"/>
      <protection hidden="1"/>
    </xf>
    <xf numFmtId="0" fontId="0" fillId="6" borderId="5" xfId="0" applyFill="1" applyBorder="1" applyAlignment="1" applyProtection="1">
      <alignment horizontal="center" wrapText="1"/>
      <protection hidden="1"/>
    </xf>
    <xf numFmtId="0" fontId="0" fillId="7" borderId="5" xfId="0" applyFill="1" applyBorder="1" applyAlignment="1" applyProtection="1">
      <alignment horizontal="center"/>
      <protection hidden="1"/>
    </xf>
    <xf numFmtId="0" fontId="0" fillId="3" borderId="16" xfId="0" applyFill="1" applyBorder="1" applyProtection="1">
      <protection hidden="1"/>
    </xf>
    <xf numFmtId="0" fontId="0" fillId="8" borderId="0" xfId="0" applyFill="1" applyProtection="1">
      <protection hidden="1"/>
    </xf>
    <xf numFmtId="0" fontId="0" fillId="3" borderId="19" xfId="0" applyFill="1" applyBorder="1" applyProtection="1">
      <protection hidden="1"/>
    </xf>
    <xf numFmtId="0" fontId="0" fillId="7" borderId="4" xfId="0" applyFill="1" applyBorder="1" applyAlignment="1" applyProtection="1">
      <alignment horizontal="center"/>
      <protection hidden="1"/>
    </xf>
    <xf numFmtId="0" fontId="0" fillId="7" borderId="6" xfId="0" applyFill="1" applyBorder="1" applyAlignment="1" applyProtection="1">
      <alignment horizontal="center"/>
      <protection hidden="1"/>
    </xf>
    <xf numFmtId="1" fontId="0" fillId="7" borderId="8" xfId="0" applyNumberFormat="1" applyFill="1" applyBorder="1" applyAlignment="1" applyProtection="1">
      <alignment horizontal="center"/>
      <protection hidden="1"/>
    </xf>
    <xf numFmtId="1" fontId="0" fillId="7" borderId="9" xfId="0" applyNumberFormat="1" applyFill="1" applyBorder="1" applyAlignment="1" applyProtection="1">
      <alignment horizontal="center"/>
      <protection hidden="1"/>
    </xf>
    <xf numFmtId="17" fontId="0" fillId="0" borderId="5" xfId="0" applyNumberFormat="1" applyBorder="1" applyAlignment="1" applyProtection="1">
      <alignment horizontal="center" vertical="center" wrapText="1"/>
      <protection hidden="1"/>
    </xf>
    <xf numFmtId="49" fontId="0" fillId="0" borderId="5" xfId="0" applyNumberFormat="1" applyBorder="1" applyAlignment="1" applyProtection="1">
      <alignment horizontal="center" vertical="center" wrapText="1"/>
      <protection hidden="1"/>
    </xf>
    <xf numFmtId="0" fontId="0" fillId="0" borderId="0" xfId="0" applyAlignment="1" applyProtection="1">
      <alignment horizontal="center" vertical="center"/>
      <protection hidden="1"/>
    </xf>
    <xf numFmtId="9" fontId="0" fillId="4" borderId="5" xfId="0" applyNumberFormat="1" applyFill="1" applyBorder="1" applyAlignment="1" applyProtection="1">
      <alignment horizontal="center"/>
      <protection locked="0"/>
    </xf>
    <xf numFmtId="0" fontId="19" fillId="0" borderId="0" xfId="0" applyFont="1" applyProtection="1">
      <protection hidden="1"/>
    </xf>
    <xf numFmtId="0" fontId="0" fillId="0" borderId="5" xfId="0" applyBorder="1" applyAlignment="1" applyProtection="1">
      <alignment horizontal="center" vertical="center" wrapText="1"/>
      <protection hidden="1"/>
    </xf>
    <xf numFmtId="0" fontId="0" fillId="0" borderId="5" xfId="0" applyBorder="1" applyAlignment="1" applyProtection="1">
      <alignment wrapText="1"/>
      <protection hidden="1"/>
    </xf>
    <xf numFmtId="165" fontId="0" fillId="0" borderId="5" xfId="0" applyNumberFormat="1" applyBorder="1" applyAlignment="1" applyProtection="1">
      <alignment horizontal="center" vertical="center"/>
      <protection hidden="1"/>
    </xf>
    <xf numFmtId="9" fontId="0" fillId="0" borderId="5" xfId="0" applyNumberFormat="1" applyBorder="1" applyAlignment="1" applyProtection="1">
      <alignment horizontal="center" vertical="center"/>
      <protection hidden="1"/>
    </xf>
    <xf numFmtId="0" fontId="0" fillId="0" borderId="5" xfId="0" applyBorder="1" applyProtection="1">
      <protection locked="0"/>
    </xf>
    <xf numFmtId="0" fontId="0" fillId="0" borderId="0" xfId="0" applyProtection="1">
      <protection locked="0"/>
    </xf>
    <xf numFmtId="0" fontId="22" fillId="0" borderId="0" xfId="0" applyFont="1" applyProtection="1">
      <protection locked="0"/>
    </xf>
    <xf numFmtId="0" fontId="0" fillId="0" borderId="5" xfId="0" applyBorder="1" applyAlignment="1" applyProtection="1">
      <alignment horizontal="center" vertical="center"/>
      <protection locked="0"/>
    </xf>
    <xf numFmtId="165" fontId="0" fillId="0" borderId="5" xfId="0" applyNumberFormat="1" applyBorder="1" applyAlignment="1" applyProtection="1">
      <alignment horizontal="center" vertical="center"/>
      <protection locked="0"/>
    </xf>
    <xf numFmtId="0" fontId="1" fillId="7" borderId="1" xfId="0" applyFont="1" applyFill="1" applyBorder="1" applyAlignment="1" applyProtection="1">
      <alignment horizontal="center"/>
      <protection hidden="1"/>
    </xf>
    <xf numFmtId="0" fontId="1" fillId="7" borderId="2" xfId="0" applyFont="1" applyFill="1" applyBorder="1" applyAlignment="1" applyProtection="1">
      <alignment horizontal="center"/>
      <protection hidden="1"/>
    </xf>
    <xf numFmtId="0" fontId="1" fillId="7" borderId="17" xfId="0" applyFont="1" applyFill="1" applyBorder="1" applyAlignment="1" applyProtection="1">
      <alignment horizontal="center"/>
      <protection hidden="1"/>
    </xf>
    <xf numFmtId="0" fontId="1" fillId="7" borderId="18" xfId="0" applyFont="1" applyFill="1" applyBorder="1" applyAlignment="1" applyProtection="1">
      <alignment horizontal="center"/>
      <protection hidden="1"/>
    </xf>
    <xf numFmtId="0" fontId="0" fillId="3" borderId="20" xfId="0" applyFill="1" applyBorder="1" applyAlignment="1" applyProtection="1">
      <alignment horizontal="center" vertical="center" wrapText="1"/>
      <protection hidden="1"/>
    </xf>
    <xf numFmtId="0" fontId="0" fillId="3" borderId="23" xfId="0" applyFill="1" applyBorder="1" applyAlignment="1" applyProtection="1">
      <alignment horizontal="center" vertical="center" wrapText="1"/>
      <protection hidden="1"/>
    </xf>
    <xf numFmtId="0" fontId="12" fillId="0" borderId="23" xfId="0" applyFont="1" applyBorder="1" applyAlignment="1" applyProtection="1">
      <alignment horizontal="center"/>
      <protection hidden="1"/>
    </xf>
    <xf numFmtId="0" fontId="12" fillId="0" borderId="17" xfId="0" applyFont="1" applyBorder="1" applyAlignment="1" applyProtection="1">
      <alignment horizontal="center"/>
      <protection hidden="1"/>
    </xf>
    <xf numFmtId="0" fontId="12" fillId="0" borderId="18" xfId="0" applyFont="1" applyBorder="1" applyAlignment="1" applyProtection="1">
      <alignment horizontal="center"/>
      <protection hidden="1"/>
    </xf>
    <xf numFmtId="0" fontId="21" fillId="4" borderId="17" xfId="0" applyFont="1" applyFill="1" applyBorder="1" applyAlignment="1" applyProtection="1">
      <alignment horizontal="center"/>
      <protection locked="0"/>
    </xf>
    <xf numFmtId="0" fontId="21" fillId="4" borderId="18" xfId="0" applyFont="1" applyFill="1" applyBorder="1" applyAlignment="1" applyProtection="1">
      <alignment horizontal="center"/>
      <protection locked="0"/>
    </xf>
    <xf numFmtId="0" fontId="0" fillId="4" borderId="5" xfId="0" applyFill="1" applyBorder="1" applyAlignment="1" applyProtection="1">
      <alignment horizontal="center"/>
      <protection locked="0"/>
    </xf>
    <xf numFmtId="0" fontId="0" fillId="4" borderId="6" xfId="0" applyFill="1" applyBorder="1" applyAlignment="1" applyProtection="1">
      <alignment horizontal="center"/>
      <protection locked="0"/>
    </xf>
    <xf numFmtId="0" fontId="9" fillId="6" borderId="5" xfId="0" applyFont="1" applyFill="1" applyBorder="1" applyAlignment="1" applyProtection="1">
      <alignment horizontal="center" vertical="center"/>
      <protection hidden="1"/>
    </xf>
    <xf numFmtId="0" fontId="4" fillId="7" borderId="5" xfId="0" applyFont="1" applyFill="1" applyBorder="1" applyAlignment="1" applyProtection="1">
      <alignment horizontal="center" vertical="center"/>
      <protection hidden="1"/>
    </xf>
    <xf numFmtId="0" fontId="16" fillId="9" borderId="27" xfId="0" applyFont="1" applyFill="1" applyBorder="1" applyAlignment="1" applyProtection="1">
      <alignment horizontal="center" vertical="center"/>
      <protection hidden="1"/>
    </xf>
    <xf numFmtId="0" fontId="16" fillId="9" borderId="15" xfId="0" applyFont="1" applyFill="1" applyBorder="1" applyAlignment="1" applyProtection="1">
      <alignment horizontal="center" vertical="center"/>
      <protection hidden="1"/>
    </xf>
    <xf numFmtId="0" fontId="16" fillId="9" borderId="28" xfId="0" applyFont="1" applyFill="1" applyBorder="1" applyAlignment="1" applyProtection="1">
      <alignment horizontal="center" vertical="center"/>
      <protection hidden="1"/>
    </xf>
    <xf numFmtId="0" fontId="16" fillId="9" borderId="24" xfId="0" applyFont="1" applyFill="1" applyBorder="1" applyAlignment="1" applyProtection="1">
      <alignment horizontal="center" vertical="center"/>
      <protection hidden="1"/>
    </xf>
    <xf numFmtId="0" fontId="16" fillId="9" borderId="25" xfId="0" applyFont="1" applyFill="1" applyBorder="1" applyAlignment="1" applyProtection="1">
      <alignment horizontal="center" vertical="center"/>
      <protection hidden="1"/>
    </xf>
    <xf numFmtId="0" fontId="16" fillId="9" borderId="26" xfId="0" applyFont="1" applyFill="1" applyBorder="1" applyAlignment="1" applyProtection="1">
      <alignment horizontal="center" vertical="center"/>
      <protection hidden="1"/>
    </xf>
    <xf numFmtId="0" fontId="0" fillId="3" borderId="19" xfId="0" applyFill="1" applyBorder="1" applyAlignment="1" applyProtection="1">
      <alignment horizontal="center" wrapText="1"/>
      <protection hidden="1"/>
    </xf>
    <xf numFmtId="0" fontId="0" fillId="3" borderId="4" xfId="0" applyFill="1" applyBorder="1" applyAlignment="1" applyProtection="1">
      <alignment horizontal="center" wrapText="1"/>
      <protection hidden="1"/>
    </xf>
    <xf numFmtId="0" fontId="9" fillId="6" borderId="6" xfId="0" applyFont="1" applyFill="1" applyBorder="1" applyAlignment="1" applyProtection="1">
      <alignment horizontal="center" vertical="center"/>
      <protection hidden="1"/>
    </xf>
    <xf numFmtId="0" fontId="0" fillId="6" borderId="5" xfId="0" applyFill="1" applyBorder="1" applyAlignment="1" applyProtection="1">
      <alignment horizontal="center"/>
      <protection hidden="1"/>
    </xf>
    <xf numFmtId="0" fontId="0" fillId="6" borderId="6" xfId="0" applyFill="1" applyBorder="1" applyAlignment="1" applyProtection="1">
      <alignment horizontal="center"/>
      <protection hidden="1"/>
    </xf>
    <xf numFmtId="9" fontId="0" fillId="4" borderId="5" xfId="0" applyNumberFormat="1" applyFill="1" applyBorder="1" applyAlignment="1" applyProtection="1">
      <alignment horizontal="center"/>
      <protection locked="0"/>
    </xf>
    <xf numFmtId="9" fontId="0" fillId="4" borderId="6" xfId="0" applyNumberFormat="1" applyFill="1" applyBorder="1" applyAlignment="1" applyProtection="1">
      <alignment horizontal="center"/>
      <protection locked="0"/>
    </xf>
    <xf numFmtId="0" fontId="18" fillId="10" borderId="12" xfId="0" applyFont="1" applyFill="1" applyBorder="1" applyAlignment="1" applyProtection="1">
      <alignment horizontal="center" vertical="center"/>
      <protection hidden="1"/>
    </xf>
    <xf numFmtId="0" fontId="18" fillId="10" borderId="13" xfId="0" applyFont="1" applyFill="1" applyBorder="1" applyAlignment="1" applyProtection="1">
      <alignment horizontal="center" vertical="center"/>
      <protection hidden="1"/>
    </xf>
    <xf numFmtId="0" fontId="18" fillId="10" borderId="14"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10" fillId="0" borderId="12" xfId="0" applyFont="1" applyBorder="1" applyAlignment="1" applyProtection="1">
      <alignment horizontal="left" vertical="top" wrapText="1"/>
      <protection hidden="1"/>
    </xf>
    <xf numFmtId="0" fontId="10" fillId="0" borderId="13" xfId="0" applyFont="1" applyBorder="1" applyAlignment="1" applyProtection="1">
      <alignment horizontal="left" vertical="top" wrapText="1"/>
      <protection hidden="1"/>
    </xf>
    <xf numFmtId="0" fontId="10" fillId="0" borderId="14" xfId="0" applyFont="1" applyBorder="1" applyAlignment="1" applyProtection="1">
      <alignment horizontal="left" vertical="top" wrapText="1"/>
      <protection hidden="1"/>
    </xf>
    <xf numFmtId="0" fontId="11" fillId="0" borderId="0" xfId="1" applyFont="1" applyBorder="1" applyAlignment="1" applyProtection="1">
      <alignment horizontal="center" vertical="center"/>
      <protection hidden="1"/>
    </xf>
    <xf numFmtId="0" fontId="8" fillId="5" borderId="10" xfId="1" applyFill="1" applyBorder="1" applyAlignment="1" applyProtection="1">
      <alignment horizontal="center" vertical="center" textRotation="180"/>
      <protection hidden="1"/>
    </xf>
    <xf numFmtId="0" fontId="15" fillId="5" borderId="11" xfId="0" applyFont="1" applyFill="1" applyBorder="1" applyAlignment="1" applyProtection="1">
      <alignment horizontal="center" vertical="center" textRotation="180"/>
      <protection hidden="1"/>
    </xf>
    <xf numFmtId="0" fontId="17" fillId="4" borderId="2" xfId="0" applyFont="1" applyFill="1" applyBorder="1" applyAlignment="1" applyProtection="1">
      <alignment horizontal="center" vertical="center"/>
      <protection locked="0"/>
    </xf>
    <xf numFmtId="0" fontId="17" fillId="4" borderId="3" xfId="0" applyFont="1" applyFill="1" applyBorder="1" applyAlignment="1" applyProtection="1">
      <alignment horizontal="center" vertical="center"/>
      <protection locked="0"/>
    </xf>
    <xf numFmtId="0" fontId="0" fillId="3" borderId="0" xfId="0" applyFill="1" applyAlignment="1" applyProtection="1">
      <alignment horizontal="center" vertical="center"/>
      <protection hidden="1"/>
    </xf>
    <xf numFmtId="0" fontId="0" fillId="3" borderId="22" xfId="0" applyFill="1" applyBorder="1" applyAlignment="1" applyProtection="1">
      <alignment horizontal="center" vertical="center"/>
      <protection hidden="1"/>
    </xf>
    <xf numFmtId="0" fontId="19" fillId="0" borderId="0" xfId="0" applyFont="1" applyAlignment="1" applyProtection="1">
      <alignment horizontal="left" vertical="top"/>
      <protection locked="0"/>
    </xf>
    <xf numFmtId="0" fontId="22" fillId="0" borderId="0" xfId="0" applyFont="1" applyAlignment="1" applyProtection="1">
      <alignment horizontal="left" vertical="top"/>
      <protection locked="0"/>
    </xf>
    <xf numFmtId="0" fontId="20" fillId="0" borderId="0" xfId="0" applyFont="1" applyAlignment="1" applyProtection="1">
      <alignment horizontal="left"/>
      <protection locked="0"/>
    </xf>
    <xf numFmtId="0" fontId="4" fillId="0" borderId="0" xfId="0" applyFont="1" applyAlignment="1" applyProtection="1">
      <alignment horizontal="left"/>
      <protection locked="0"/>
    </xf>
    <xf numFmtId="0" fontId="0" fillId="0" borderId="5" xfId="0" applyBorder="1" applyAlignment="1" applyProtection="1">
      <alignment horizontal="center"/>
      <protection hidden="1"/>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19" fillId="0" borderId="0" xfId="0" applyFont="1" applyAlignment="1" applyProtection="1">
      <alignment horizontal="left"/>
      <protection locked="0"/>
    </xf>
    <xf numFmtId="0" fontId="0" fillId="0" borderId="21"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21" xfId="0" applyBorder="1" applyAlignment="1" applyProtection="1">
      <alignment horizontal="center" wrapText="1"/>
      <protection hidden="1"/>
    </xf>
    <xf numFmtId="0" fontId="0" fillId="0" borderId="17" xfId="0" applyBorder="1" applyAlignment="1" applyProtection="1">
      <alignment horizontal="center" wrapText="1"/>
      <protection hidden="1"/>
    </xf>
    <xf numFmtId="0" fontId="0" fillId="0" borderId="5" xfId="0" applyBorder="1" applyAlignment="1" applyProtection="1">
      <alignment horizontal="center" vertical="center"/>
      <protection hidden="1"/>
    </xf>
    <xf numFmtId="0" fontId="23" fillId="0" borderId="0" xfId="0" applyFont="1" applyBorder="1" applyAlignment="1" applyProtection="1">
      <alignment horizontal="center" vertical="center" wrapText="1"/>
      <protection hidden="1"/>
    </xf>
    <xf numFmtId="0" fontId="25" fillId="0" borderId="0" xfId="0" applyFont="1" applyAlignment="1" applyProtection="1">
      <alignment horizontal="center"/>
      <protection hidden="1"/>
    </xf>
    <xf numFmtId="0" fontId="26" fillId="0" borderId="0" xfId="0" applyFont="1" applyAlignment="1" applyProtection="1">
      <alignment horizontal="center" vertical="center"/>
      <protection hidden="1"/>
    </xf>
    <xf numFmtId="0" fontId="27" fillId="0" borderId="0" xfId="0" applyFont="1" applyAlignment="1" applyProtection="1">
      <alignment horizontal="center" vertical="center"/>
      <protection hidden="1"/>
    </xf>
    <xf numFmtId="0" fontId="24" fillId="0" borderId="5" xfId="0" applyFont="1" applyBorder="1" applyAlignment="1" applyProtection="1">
      <alignment horizontal="center" vertical="top" wrapText="1"/>
      <protection hidden="1"/>
    </xf>
    <xf numFmtId="0" fontId="22" fillId="0" borderId="5" xfId="0" applyFont="1" applyBorder="1" applyAlignment="1" applyProtection="1">
      <alignment horizontal="center" vertical="center"/>
      <protection hidden="1"/>
    </xf>
    <xf numFmtId="0" fontId="0" fillId="0" borderId="21"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16" fillId="0" borderId="31" xfId="0" applyFont="1" applyBorder="1" applyAlignment="1" applyProtection="1">
      <alignment horizontal="center"/>
      <protection hidden="1"/>
    </xf>
    <xf numFmtId="0" fontId="16" fillId="0" borderId="32" xfId="0" applyFont="1" applyBorder="1" applyAlignment="1" applyProtection="1">
      <alignment horizontal="center"/>
      <protection hidden="1"/>
    </xf>
    <xf numFmtId="0" fontId="16" fillId="0" borderId="29" xfId="0" applyFont="1" applyBorder="1" applyAlignment="1" applyProtection="1">
      <alignment horizontal="center"/>
      <protection hidden="1"/>
    </xf>
    <xf numFmtId="0" fontId="5" fillId="2" borderId="18" xfId="0" applyFont="1" applyFill="1" applyBorder="1" applyAlignment="1" applyProtection="1">
      <alignment horizontal="center" textRotation="90" wrapText="1"/>
      <protection hidden="1"/>
    </xf>
    <xf numFmtId="0" fontId="5" fillId="2" borderId="6" xfId="0" applyFont="1" applyFill="1" applyBorder="1" applyAlignment="1" applyProtection="1">
      <alignment horizontal="center" textRotation="90" wrapText="1"/>
      <protection hidden="1"/>
    </xf>
    <xf numFmtId="0" fontId="5" fillId="2" borderId="30" xfId="0" applyFont="1" applyFill="1" applyBorder="1" applyAlignment="1" applyProtection="1">
      <alignment horizontal="center" vertical="center" wrapText="1"/>
      <protection hidden="1"/>
    </xf>
    <xf numFmtId="0" fontId="5" fillId="2" borderId="29" xfId="0"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protection hidden="1"/>
    </xf>
    <xf numFmtId="0" fontId="6" fillId="2" borderId="17" xfId="0" applyFont="1" applyFill="1" applyBorder="1" applyAlignment="1" applyProtection="1">
      <alignment horizontal="center" wrapText="1"/>
      <protection hidden="1"/>
    </xf>
    <xf numFmtId="0" fontId="7" fillId="2" borderId="17" xfId="0" applyFont="1" applyFill="1" applyBorder="1" applyAlignment="1" applyProtection="1">
      <alignment horizontal="center" wrapText="1"/>
      <protection hidden="1"/>
    </xf>
    <xf numFmtId="0" fontId="0" fillId="2" borderId="17" xfId="0" applyFill="1" applyBorder="1" applyAlignment="1" applyProtection="1">
      <alignment horizontal="center" vertical="center" wrapText="1"/>
      <protection hidden="1"/>
    </xf>
    <xf numFmtId="0" fontId="0" fillId="2" borderId="5" xfId="0" applyFill="1" applyBorder="1" applyAlignment="1" applyProtection="1">
      <alignment horizontal="center" vertical="center" wrapText="1"/>
      <protection hidden="1"/>
    </xf>
    <xf numFmtId="0" fontId="28" fillId="0" borderId="33" xfId="0" applyFont="1" applyBorder="1" applyAlignment="1" applyProtection="1">
      <alignment horizontal="center" vertical="center"/>
      <protection hidden="1"/>
    </xf>
    <xf numFmtId="0" fontId="28" fillId="0" borderId="0" xfId="0" applyFont="1" applyBorder="1" applyAlignment="1" applyProtection="1">
      <alignment horizontal="center" vertical="center" wrapText="1"/>
      <protection hidden="1"/>
    </xf>
    <xf numFmtId="0" fontId="29" fillId="0" borderId="0" xfId="0" applyFont="1" applyAlignment="1" applyProtection="1">
      <alignment horizontal="center"/>
      <protection locked="0"/>
    </xf>
    <xf numFmtId="0" fontId="0" fillId="0" borderId="0" xfId="0" applyAlignment="1" applyProtection="1">
      <alignment horizontal="left" vertical="center"/>
      <protection hidden="1"/>
    </xf>
    <xf numFmtId="0" fontId="28" fillId="0" borderId="33" xfId="0" applyFont="1" applyBorder="1" applyAlignment="1" applyProtection="1">
      <alignment horizontal="center" vertical="center"/>
      <protection locked="0"/>
    </xf>
    <xf numFmtId="0" fontId="28" fillId="0" borderId="0" xfId="0" applyFont="1" applyBorder="1" applyAlignment="1" applyProtection="1">
      <alignment horizontal="center" vertical="center" wrapText="1"/>
      <protection locked="0"/>
    </xf>
    <xf numFmtId="0" fontId="0" fillId="0" borderId="0" xfId="0" applyAlignment="1" applyProtection="1">
      <protection locked="0"/>
    </xf>
    <xf numFmtId="0" fontId="20" fillId="0" borderId="0" xfId="0" applyFont="1" applyProtection="1">
      <protection locked="0"/>
    </xf>
    <xf numFmtId="0" fontId="29" fillId="0" borderId="0" xfId="0" applyFont="1" applyProtection="1">
      <protection locked="0"/>
    </xf>
    <xf numFmtId="0" fontId="30" fillId="0" borderId="0" xfId="0" applyFont="1" applyProtection="1">
      <protection locked="0"/>
    </xf>
    <xf numFmtId="0" fontId="28" fillId="0" borderId="0" xfId="0" applyFont="1" applyAlignment="1" applyProtection="1">
      <alignment horizontal="center" vertical="center"/>
      <protection locked="0"/>
    </xf>
    <xf numFmtId="0" fontId="31" fillId="0" borderId="0" xfId="0" applyFont="1" applyAlignment="1" applyProtection="1">
      <alignment horizontal="left" vertical="top"/>
      <protection locked="0"/>
    </xf>
    <xf numFmtId="0" fontId="32" fillId="0" borderId="0" xfId="0" applyFont="1" applyAlignment="1" applyProtection="1">
      <alignment horizontal="left" vertical="top"/>
      <protection locked="0"/>
    </xf>
    <xf numFmtId="0" fontId="33" fillId="0" borderId="0" xfId="0" applyFont="1" applyProtection="1">
      <protection locked="0"/>
    </xf>
    <xf numFmtId="0" fontId="4" fillId="0" borderId="0" xfId="0" applyFont="1" applyAlignment="1" applyProtection="1">
      <alignment horizontal="right" vertical="center"/>
      <protection locked="0"/>
    </xf>
    <xf numFmtId="0" fontId="34" fillId="0" borderId="0" xfId="0" applyFont="1" applyAlignment="1" applyProtection="1">
      <alignment horizontal="left" vertical="center"/>
      <protection locked="0"/>
    </xf>
    <xf numFmtId="0" fontId="32" fillId="0" borderId="0" xfId="0" applyFont="1" applyProtection="1">
      <protection locked="0"/>
    </xf>
    <xf numFmtId="0" fontId="4" fillId="0" borderId="0" xfId="0" applyFont="1" applyAlignment="1" applyProtection="1">
      <alignment horizontal="right"/>
      <protection locked="0"/>
    </xf>
    <xf numFmtId="0" fontId="28" fillId="0" borderId="0" xfId="0" applyFont="1" applyAlignment="1" applyProtection="1">
      <alignment vertical="center"/>
      <protection locked="0"/>
    </xf>
    <xf numFmtId="0" fontId="22" fillId="0" borderId="0" xfId="0" applyFont="1" applyAlignment="1" applyProtection="1">
      <alignment horizontal="right" vertical="center"/>
      <protection locked="0"/>
    </xf>
    <xf numFmtId="0" fontId="35" fillId="0" borderId="0" xfId="0" applyFont="1" applyProtection="1">
      <protection locked="0"/>
    </xf>
    <xf numFmtId="0" fontId="32" fillId="0" borderId="0" xfId="0" applyFont="1" applyAlignment="1" applyProtection="1">
      <protection locked="0"/>
    </xf>
    <xf numFmtId="0" fontId="28" fillId="0" borderId="0" xfId="0" applyFont="1" applyAlignment="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rajsevak.com/kailash-chand-sharma-softwar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97B55-5BA7-4E1E-8F56-5F56B3ECFAED}">
  <sheetPr>
    <tabColor theme="5" tint="-0.249977111117893"/>
  </sheetPr>
  <dimension ref="A1:S25"/>
  <sheetViews>
    <sheetView tabSelected="1" zoomScaleNormal="100" workbookViewId="0">
      <selection activeCell="K21" sqref="K21"/>
    </sheetView>
  </sheetViews>
  <sheetFormatPr defaultRowHeight="15" x14ac:dyDescent="0.25"/>
  <cols>
    <col min="1" max="1" width="6.42578125" style="1" customWidth="1"/>
    <col min="2" max="2" width="26.5703125" style="1" customWidth="1"/>
    <col min="3" max="3" width="19.7109375" style="1" customWidth="1"/>
    <col min="4" max="5" width="16.28515625" style="1" customWidth="1"/>
    <col min="6" max="6" width="16" style="1" customWidth="1"/>
    <col min="7" max="7" width="13.7109375" style="1" customWidth="1"/>
    <col min="8" max="8" width="14.42578125" style="1" customWidth="1"/>
    <col min="9" max="9" width="13.140625" style="1" customWidth="1"/>
    <col min="10" max="18" width="9.140625" style="1"/>
    <col min="19" max="19" width="11.42578125" style="1" hidden="1" customWidth="1"/>
    <col min="20" max="16384" width="9.140625" style="1"/>
  </cols>
  <sheetData>
    <row r="1" spans="1:19" ht="30" customHeight="1" thickBot="1" x14ac:dyDescent="0.3">
      <c r="A1" s="80" t="s">
        <v>11</v>
      </c>
      <c r="B1" s="80"/>
      <c r="C1" s="81"/>
      <c r="D1" s="78" t="s">
        <v>67</v>
      </c>
      <c r="E1" s="78"/>
      <c r="F1" s="78"/>
      <c r="G1" s="78"/>
      <c r="H1" s="78"/>
      <c r="I1" s="79"/>
      <c r="J1" s="76" t="s">
        <v>31</v>
      </c>
    </row>
    <row r="2" spans="1:19" ht="30" customHeight="1" thickBot="1" x14ac:dyDescent="0.3">
      <c r="A2" s="44" t="s">
        <v>27</v>
      </c>
      <c r="B2" s="44" t="s">
        <v>0</v>
      </c>
      <c r="C2" s="44" t="s">
        <v>12</v>
      </c>
      <c r="D2" s="53" t="s">
        <v>13</v>
      </c>
      <c r="E2" s="53"/>
      <c r="F2" s="53"/>
      <c r="G2" s="54" t="s">
        <v>14</v>
      </c>
      <c r="H2" s="54"/>
      <c r="I2" s="44" t="s">
        <v>80</v>
      </c>
      <c r="J2" s="77"/>
      <c r="K2" s="68" t="s">
        <v>32</v>
      </c>
      <c r="L2" s="69"/>
      <c r="M2" s="69"/>
      <c r="N2" s="69"/>
      <c r="O2" s="69"/>
      <c r="P2" s="69"/>
      <c r="Q2" s="70"/>
    </row>
    <row r="3" spans="1:19" ht="30" x14ac:dyDescent="0.25">
      <c r="A3" s="45"/>
      <c r="B3" s="45"/>
      <c r="C3" s="45"/>
      <c r="D3" s="16" t="s">
        <v>15</v>
      </c>
      <c r="E3" s="17" t="s">
        <v>16</v>
      </c>
      <c r="F3" s="16" t="s">
        <v>17</v>
      </c>
      <c r="G3" s="18" t="s">
        <v>15</v>
      </c>
      <c r="H3" s="18" t="s">
        <v>17</v>
      </c>
      <c r="I3" s="45"/>
      <c r="J3" s="77"/>
    </row>
    <row r="4" spans="1:19" ht="18" customHeight="1" x14ac:dyDescent="0.25">
      <c r="A4" s="3">
        <v>1</v>
      </c>
      <c r="B4" s="4" t="s">
        <v>26</v>
      </c>
      <c r="C4" s="4">
        <v>45566</v>
      </c>
      <c r="D4" s="5">
        <v>75400</v>
      </c>
      <c r="E4" s="5">
        <v>15</v>
      </c>
      <c r="F4" s="6">
        <v>0.53</v>
      </c>
      <c r="G4" s="5">
        <v>75400</v>
      </c>
      <c r="H4" s="6">
        <v>0.5</v>
      </c>
      <c r="I4" s="7" t="s">
        <v>81</v>
      </c>
      <c r="J4" s="77"/>
    </row>
    <row r="5" spans="1:19" ht="18.75" customHeight="1" x14ac:dyDescent="0.25">
      <c r="A5" s="3">
        <v>2</v>
      </c>
      <c r="B5" s="4"/>
      <c r="C5" s="4"/>
      <c r="D5" s="5">
        <v>65000</v>
      </c>
      <c r="E5" s="5">
        <v>15</v>
      </c>
      <c r="F5" s="29">
        <v>0.53</v>
      </c>
      <c r="G5" s="5">
        <v>65000</v>
      </c>
      <c r="H5" s="29">
        <v>0.5</v>
      </c>
      <c r="I5" s="7" t="s">
        <v>82</v>
      </c>
      <c r="J5" s="77"/>
    </row>
    <row r="6" spans="1:19" ht="18.75" customHeight="1" x14ac:dyDescent="0.25">
      <c r="A6" s="3">
        <v>3</v>
      </c>
      <c r="B6" s="4"/>
      <c r="C6" s="4"/>
      <c r="D6" s="5">
        <v>65000</v>
      </c>
      <c r="E6" s="5">
        <v>15</v>
      </c>
      <c r="F6" s="29">
        <v>0.53</v>
      </c>
      <c r="G6" s="5">
        <v>65000</v>
      </c>
      <c r="H6" s="29">
        <v>0.5</v>
      </c>
      <c r="I6" s="7" t="s">
        <v>81</v>
      </c>
      <c r="J6" s="77"/>
      <c r="S6" s="1" t="s">
        <v>81</v>
      </c>
    </row>
    <row r="7" spans="1:19" ht="18.75" customHeight="1" x14ac:dyDescent="0.25">
      <c r="A7" s="3">
        <v>4</v>
      </c>
      <c r="B7" s="4"/>
      <c r="C7" s="4"/>
      <c r="D7" s="5">
        <v>67200</v>
      </c>
      <c r="E7" s="5">
        <v>15</v>
      </c>
      <c r="F7" s="29">
        <v>0.53</v>
      </c>
      <c r="G7" s="5">
        <v>67200</v>
      </c>
      <c r="H7" s="29">
        <v>0.5</v>
      </c>
      <c r="I7" s="7" t="s">
        <v>81</v>
      </c>
      <c r="J7" s="77"/>
      <c r="S7" s="1" t="s">
        <v>82</v>
      </c>
    </row>
    <row r="8" spans="1:19" ht="18" customHeight="1" x14ac:dyDescent="0.25">
      <c r="A8" s="3">
        <v>5</v>
      </c>
      <c r="B8" s="4"/>
      <c r="C8" s="4"/>
      <c r="D8" s="5">
        <v>47900</v>
      </c>
      <c r="E8" s="5">
        <v>15</v>
      </c>
      <c r="F8" s="29">
        <v>0.53</v>
      </c>
      <c r="G8" s="5">
        <v>47900</v>
      </c>
      <c r="H8" s="29">
        <v>0.5</v>
      </c>
      <c r="I8" s="7" t="s">
        <v>81</v>
      </c>
      <c r="J8" s="77"/>
    </row>
    <row r="9" spans="1:19" ht="19.5" customHeight="1" x14ac:dyDescent="0.25">
      <c r="A9" s="3">
        <v>6</v>
      </c>
      <c r="B9" s="4"/>
      <c r="C9" s="4"/>
      <c r="D9" s="5">
        <v>71100</v>
      </c>
      <c r="E9" s="5">
        <v>15</v>
      </c>
      <c r="F9" s="29">
        <v>0.53</v>
      </c>
      <c r="G9" s="5">
        <v>71100</v>
      </c>
      <c r="H9" s="29">
        <v>0.5</v>
      </c>
      <c r="I9" s="7" t="s">
        <v>81</v>
      </c>
      <c r="J9" s="77"/>
    </row>
    <row r="10" spans="1:19" ht="17.25" customHeight="1" x14ac:dyDescent="0.25">
      <c r="A10" s="3">
        <v>7</v>
      </c>
      <c r="B10" s="4"/>
      <c r="C10" s="4"/>
      <c r="D10" s="5">
        <v>63100</v>
      </c>
      <c r="E10" s="5">
        <v>15</v>
      </c>
      <c r="F10" s="29">
        <v>0.53</v>
      </c>
      <c r="G10" s="5">
        <v>63100</v>
      </c>
      <c r="H10" s="29">
        <v>0.5</v>
      </c>
      <c r="I10" s="7" t="s">
        <v>81</v>
      </c>
      <c r="J10" s="77"/>
    </row>
    <row r="11" spans="1:19" ht="17.25" customHeight="1" thickBot="1" x14ac:dyDescent="0.3">
      <c r="A11" s="3">
        <v>8</v>
      </c>
      <c r="B11" s="4"/>
      <c r="C11" s="4"/>
      <c r="D11" s="5"/>
      <c r="E11" s="5"/>
      <c r="F11" s="6"/>
      <c r="G11" s="5"/>
      <c r="H11" s="6"/>
      <c r="I11" s="7" t="s">
        <v>81</v>
      </c>
      <c r="J11" s="77"/>
    </row>
    <row r="12" spans="1:19" ht="19.5" customHeight="1" thickBot="1" x14ac:dyDescent="0.3">
      <c r="A12" s="72" t="s">
        <v>18</v>
      </c>
      <c r="B12" s="73"/>
      <c r="C12" s="73"/>
      <c r="D12" s="73"/>
      <c r="E12" s="73"/>
      <c r="F12" s="73"/>
      <c r="G12" s="73"/>
      <c r="H12" s="73"/>
      <c r="I12" s="73"/>
      <c r="J12" s="74"/>
    </row>
    <row r="13" spans="1:19" ht="27" thickBot="1" x14ac:dyDescent="0.3">
      <c r="A13" s="75" t="s">
        <v>19</v>
      </c>
      <c r="B13" s="75"/>
      <c r="C13" s="75"/>
      <c r="D13" s="75"/>
      <c r="E13" s="75"/>
      <c r="F13" s="75"/>
      <c r="G13" s="75"/>
      <c r="H13" s="75"/>
      <c r="I13" s="75"/>
      <c r="J13" s="75"/>
    </row>
    <row r="14" spans="1:19" x14ac:dyDescent="0.25">
      <c r="A14" s="55" t="s">
        <v>30</v>
      </c>
      <c r="B14" s="56"/>
      <c r="C14" s="56"/>
      <c r="D14" s="56"/>
      <c r="E14" s="56"/>
      <c r="F14" s="56"/>
      <c r="G14" s="56"/>
      <c r="H14" s="56"/>
      <c r="I14" s="56"/>
      <c r="J14" s="57"/>
    </row>
    <row r="15" spans="1:19" ht="16.5" thickBot="1" x14ac:dyDescent="0.3">
      <c r="A15" s="58"/>
      <c r="B15" s="59"/>
      <c r="C15" s="59"/>
      <c r="D15" s="59"/>
      <c r="E15" s="59"/>
      <c r="F15" s="59"/>
      <c r="G15" s="59"/>
      <c r="H15" s="59"/>
      <c r="I15" s="59"/>
      <c r="J15" s="60"/>
      <c r="M15" s="30"/>
    </row>
    <row r="16" spans="1:19" ht="21" x14ac:dyDescent="0.35">
      <c r="C16" s="46" t="s">
        <v>20</v>
      </c>
      <c r="D16" s="47"/>
      <c r="E16" s="47"/>
      <c r="F16" s="47"/>
      <c r="G16" s="47"/>
      <c r="H16" s="48"/>
    </row>
    <row r="17" spans="3:9" ht="20.25" x14ac:dyDescent="0.3">
      <c r="C17" s="19" t="s">
        <v>11</v>
      </c>
      <c r="D17" s="49" t="s">
        <v>33</v>
      </c>
      <c r="E17" s="49"/>
      <c r="F17" s="49"/>
      <c r="G17" s="49"/>
      <c r="H17" s="50"/>
      <c r="I17" s="20"/>
    </row>
    <row r="18" spans="3:9" x14ac:dyDescent="0.25">
      <c r="C18" s="21" t="s">
        <v>0</v>
      </c>
      <c r="D18" s="51" t="s">
        <v>26</v>
      </c>
      <c r="E18" s="51"/>
      <c r="F18" s="51"/>
      <c r="G18" s="51"/>
      <c r="H18" s="52"/>
      <c r="I18" s="20"/>
    </row>
    <row r="19" spans="3:9" x14ac:dyDescent="0.25">
      <c r="C19" s="21" t="s">
        <v>1</v>
      </c>
      <c r="D19" s="51" t="s">
        <v>28</v>
      </c>
      <c r="E19" s="51"/>
      <c r="F19" s="51"/>
      <c r="G19" s="51"/>
      <c r="H19" s="52"/>
      <c r="I19" s="20"/>
    </row>
    <row r="20" spans="3:9" ht="21" x14ac:dyDescent="0.25">
      <c r="C20" s="61" t="s">
        <v>12</v>
      </c>
      <c r="D20" s="53" t="s">
        <v>21</v>
      </c>
      <c r="E20" s="53"/>
      <c r="F20" s="53"/>
      <c r="G20" s="53"/>
      <c r="H20" s="63"/>
    </row>
    <row r="21" spans="3:9" ht="30" x14ac:dyDescent="0.25">
      <c r="C21" s="62"/>
      <c r="D21" s="16" t="s">
        <v>15</v>
      </c>
      <c r="E21" s="17" t="s">
        <v>16</v>
      </c>
      <c r="F21" s="16" t="s">
        <v>17</v>
      </c>
      <c r="G21" s="64" t="s">
        <v>22</v>
      </c>
      <c r="H21" s="65"/>
    </row>
    <row r="22" spans="3:9" ht="15.75" thickBot="1" x14ac:dyDescent="0.3">
      <c r="C22" s="8">
        <v>45474</v>
      </c>
      <c r="D22" s="9">
        <v>86400</v>
      </c>
      <c r="E22" s="9">
        <v>245</v>
      </c>
      <c r="F22" s="10">
        <v>0.5</v>
      </c>
      <c r="G22" s="66">
        <v>0</v>
      </c>
      <c r="H22" s="67"/>
    </row>
    <row r="23" spans="3:9" x14ac:dyDescent="0.25">
      <c r="C23" s="40" t="s">
        <v>23</v>
      </c>
      <c r="D23" s="41"/>
      <c r="E23" s="41"/>
      <c r="F23" s="41"/>
      <c r="G23" s="42"/>
      <c r="H23" s="43"/>
    </row>
    <row r="24" spans="3:9" x14ac:dyDescent="0.25">
      <c r="C24" s="22" t="s">
        <v>3</v>
      </c>
      <c r="D24" s="18" t="s">
        <v>24</v>
      </c>
      <c r="E24" s="18" t="s">
        <v>7</v>
      </c>
      <c r="F24" s="18" t="s">
        <v>8</v>
      </c>
      <c r="G24" s="18" t="s">
        <v>22</v>
      </c>
      <c r="H24" s="23" t="s">
        <v>25</v>
      </c>
    </row>
    <row r="25" spans="3:9" ht="15.75" thickBot="1" x14ac:dyDescent="0.3">
      <c r="C25" s="11">
        <v>43282</v>
      </c>
      <c r="D25" s="24">
        <f>D22*E22/30</f>
        <v>705600</v>
      </c>
      <c r="E25" s="24">
        <f>ROUND(((D25)*F22),0)</f>
        <v>352800</v>
      </c>
      <c r="F25" s="24">
        <f>SUM(D25:E25)</f>
        <v>1058400</v>
      </c>
      <c r="G25" s="12">
        <f>F25*G22</f>
        <v>0</v>
      </c>
      <c r="H25" s="25">
        <f>F25-G25</f>
        <v>1058400</v>
      </c>
    </row>
  </sheetData>
  <sheetProtection algorithmName="SHA-512" hashValue="a5ULIzSwq85hcnwOCOZJcbuaGcnu7XkXsp1bzYmTKm8slXs2ypxbCKOzsbgoVORmSATY2SPwphzIj+XPnzx8QA==" saltValue="eSfv9J8ig927UfIKRY6Wpg==" spinCount="100000" sheet="1" objects="1" scenarios="1"/>
  <mergeCells count="22">
    <mergeCell ref="K2:Q2"/>
    <mergeCell ref="A2:A3"/>
    <mergeCell ref="A12:J12"/>
    <mergeCell ref="A13:J13"/>
    <mergeCell ref="J1:J11"/>
    <mergeCell ref="D1:I1"/>
    <mergeCell ref="I2:I3"/>
    <mergeCell ref="A1:C1"/>
    <mergeCell ref="C23:H23"/>
    <mergeCell ref="B2:B3"/>
    <mergeCell ref="C16:H16"/>
    <mergeCell ref="D17:H17"/>
    <mergeCell ref="D18:H18"/>
    <mergeCell ref="D19:H19"/>
    <mergeCell ref="C2:C3"/>
    <mergeCell ref="D2:F2"/>
    <mergeCell ref="G2:H2"/>
    <mergeCell ref="A14:J15"/>
    <mergeCell ref="C20:C21"/>
    <mergeCell ref="D20:H20"/>
    <mergeCell ref="G21:H21"/>
    <mergeCell ref="G22:H22"/>
  </mergeCells>
  <dataValidations count="1">
    <dataValidation type="list" allowBlank="1" showInputMessage="1" showErrorMessage="1" sqref="I4:I11" xr:uid="{49F032FF-BDAB-4E42-966D-A93CF45479D2}">
      <formula1>$S$6:$S$7</formula1>
    </dataValidation>
  </dataValidations>
  <hyperlinks>
    <hyperlink ref="J1" r:id="rId1" xr:uid="{E8ECB17D-71DE-4A92-B0CB-44F88AD7AAB0}"/>
  </hyperlinks>
  <pageMargins left="0.7" right="0.7" top="0.75" bottom="0.75" header="0.3" footer="0.3"/>
  <pageSetup scale="60" orientation="portrait" verticalDpi="0"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7B16-AC55-446F-9239-DF4B320A1829}">
  <sheetPr>
    <tabColor rgb="FFFFC000"/>
  </sheetPr>
  <dimension ref="A1:K23"/>
  <sheetViews>
    <sheetView zoomScaleNormal="100" workbookViewId="0">
      <selection activeCell="O11" sqref="O11"/>
    </sheetView>
  </sheetViews>
  <sheetFormatPr defaultRowHeight="15" x14ac:dyDescent="0.25"/>
  <cols>
    <col min="1" max="1" width="5.7109375" style="1" customWidth="1"/>
    <col min="2" max="2" width="14.28515625" style="1" customWidth="1"/>
    <col min="3" max="3" width="11" style="1" customWidth="1"/>
    <col min="4" max="4" width="17.7109375" style="1" customWidth="1"/>
    <col min="5" max="5" width="15.7109375" style="1" customWidth="1"/>
    <col min="6" max="6" width="10.5703125" style="1" customWidth="1"/>
    <col min="7" max="7" width="13.28515625" style="1" customWidth="1"/>
    <col min="8" max="8" width="11.140625" style="1" customWidth="1"/>
    <col min="9" max="16384" width="9.140625" style="1"/>
  </cols>
  <sheetData>
    <row r="1" spans="1:11" ht="32.25" customHeight="1" x14ac:dyDescent="0.45">
      <c r="A1" s="96" t="str">
        <f>ENTRY!D17</f>
        <v>dk;kZy; ftyk f'k{kk ,oa izf'k{k.k laLFkku elwnk ¼vtesj½</v>
      </c>
      <c r="B1" s="96"/>
      <c r="C1" s="96"/>
      <c r="D1" s="96"/>
      <c r="E1" s="96"/>
      <c r="F1" s="96"/>
      <c r="G1" s="96"/>
      <c r="H1" s="96"/>
      <c r="I1" s="96"/>
      <c r="J1" s="96"/>
      <c r="K1" s="96"/>
    </row>
    <row r="2" spans="1:11" ht="21" customHeight="1" x14ac:dyDescent="0.3">
      <c r="A2" s="84" t="s">
        <v>62</v>
      </c>
      <c r="B2" s="85"/>
      <c r="C2" s="85"/>
      <c r="D2" s="85"/>
      <c r="E2" s="85"/>
      <c r="F2" s="85"/>
      <c r="G2" s="85"/>
      <c r="H2" s="85"/>
      <c r="I2" s="85"/>
      <c r="J2" s="85"/>
      <c r="K2" s="85"/>
    </row>
    <row r="3" spans="1:11" ht="24.75" customHeight="1" x14ac:dyDescent="0.25">
      <c r="A3" s="97" t="s">
        <v>35</v>
      </c>
      <c r="B3" s="98"/>
      <c r="C3" s="98"/>
      <c r="D3" s="98"/>
      <c r="E3" s="98"/>
      <c r="F3" s="98"/>
      <c r="G3" s="98"/>
      <c r="H3" s="98"/>
      <c r="I3" s="98"/>
      <c r="J3" s="98"/>
      <c r="K3" s="98"/>
    </row>
    <row r="4" spans="1:11" ht="69.75" customHeight="1" x14ac:dyDescent="0.25">
      <c r="A4" s="95" t="s">
        <v>34</v>
      </c>
      <c r="B4" s="95"/>
      <c r="C4" s="95"/>
      <c r="D4" s="95"/>
      <c r="E4" s="95"/>
      <c r="F4" s="95"/>
      <c r="G4" s="95"/>
      <c r="H4" s="95"/>
      <c r="I4" s="95"/>
      <c r="J4" s="95"/>
      <c r="K4" s="95"/>
    </row>
    <row r="5" spans="1:11" ht="17.25" customHeight="1" x14ac:dyDescent="0.25">
      <c r="A5" s="99" t="s">
        <v>47</v>
      </c>
      <c r="B5" s="99"/>
      <c r="C5" s="99"/>
      <c r="D5" s="99"/>
      <c r="E5" s="99"/>
      <c r="F5" s="99"/>
      <c r="G5" s="99"/>
      <c r="H5" s="99"/>
      <c r="I5" s="99"/>
      <c r="J5" s="99"/>
      <c r="K5" s="99"/>
    </row>
    <row r="6" spans="1:11" ht="45" x14ac:dyDescent="0.25">
      <c r="A6" s="3" t="s">
        <v>36</v>
      </c>
      <c r="B6" s="31" t="s">
        <v>37</v>
      </c>
      <c r="C6" s="3" t="s">
        <v>38</v>
      </c>
      <c r="D6" s="3" t="s">
        <v>39</v>
      </c>
      <c r="E6" s="3" t="s">
        <v>40</v>
      </c>
      <c r="F6" s="3" t="s">
        <v>41</v>
      </c>
      <c r="G6" s="3" t="s">
        <v>42</v>
      </c>
      <c r="H6" s="31" t="s">
        <v>43</v>
      </c>
      <c r="I6" s="31" t="s">
        <v>44</v>
      </c>
      <c r="J6" s="3" t="s">
        <v>45</v>
      </c>
      <c r="K6" s="31" t="s">
        <v>46</v>
      </c>
    </row>
    <row r="7" spans="1:11" ht="46.5" customHeight="1" x14ac:dyDescent="0.25">
      <c r="A7" s="3">
        <v>1</v>
      </c>
      <c r="B7" s="32" t="str">
        <f>ENTRY!D18</f>
        <v>KAILASH CHANDRA SHARMA</v>
      </c>
      <c r="C7" s="31" t="str">
        <f>ENTRY!D19</f>
        <v>TEACHER ,L-1</v>
      </c>
      <c r="D7" s="35"/>
      <c r="E7" s="35"/>
      <c r="F7" s="35"/>
      <c r="G7" s="39"/>
      <c r="H7" s="39" t="s">
        <v>64</v>
      </c>
      <c r="I7" s="3">
        <f>ENTRY!E22</f>
        <v>245</v>
      </c>
      <c r="J7" s="3">
        <f>ENTRY!D22</f>
        <v>86400</v>
      </c>
      <c r="K7" s="38" t="s">
        <v>63</v>
      </c>
    </row>
    <row r="8" spans="1:11" ht="18.75" customHeight="1" x14ac:dyDescent="0.25">
      <c r="A8" s="100" t="s">
        <v>48</v>
      </c>
      <c r="B8" s="100"/>
      <c r="C8" s="100"/>
      <c r="D8" s="100"/>
      <c r="E8" s="100"/>
      <c r="F8" s="100"/>
      <c r="G8" s="100"/>
      <c r="H8" s="100"/>
      <c r="I8" s="100"/>
      <c r="J8" s="100"/>
      <c r="K8" s="100"/>
    </row>
    <row r="9" spans="1:11" ht="23.25" customHeight="1" x14ac:dyDescent="0.25">
      <c r="A9" s="90" t="s">
        <v>36</v>
      </c>
      <c r="B9" s="101" t="s">
        <v>37</v>
      </c>
      <c r="C9" s="103" t="s">
        <v>43</v>
      </c>
      <c r="D9" s="92" t="s">
        <v>49</v>
      </c>
      <c r="E9" s="90" t="s">
        <v>50</v>
      </c>
      <c r="F9" s="92" t="s">
        <v>51</v>
      </c>
      <c r="G9" s="94" t="s">
        <v>52</v>
      </c>
      <c r="H9" s="94"/>
      <c r="I9" s="94"/>
      <c r="J9" s="94" t="s">
        <v>56</v>
      </c>
      <c r="K9" s="94" t="s">
        <v>57</v>
      </c>
    </row>
    <row r="10" spans="1:11" ht="27" customHeight="1" x14ac:dyDescent="0.25">
      <c r="A10" s="91"/>
      <c r="B10" s="102"/>
      <c r="C10" s="104"/>
      <c r="D10" s="93"/>
      <c r="E10" s="91"/>
      <c r="F10" s="93"/>
      <c r="G10" s="3" t="s">
        <v>53</v>
      </c>
      <c r="H10" s="3" t="s">
        <v>54</v>
      </c>
      <c r="I10" s="31" t="s">
        <v>55</v>
      </c>
      <c r="J10" s="94"/>
      <c r="K10" s="94"/>
    </row>
    <row r="11" spans="1:11" ht="45.75" customHeight="1" x14ac:dyDescent="0.25">
      <c r="A11" s="3">
        <v>1</v>
      </c>
      <c r="B11" s="32" t="str">
        <f>B7</f>
        <v>KAILASH CHANDRA SHARMA</v>
      </c>
      <c r="C11" s="33" t="str">
        <f>H7</f>
        <v>31-11-2023</v>
      </c>
      <c r="D11" s="31" t="str">
        <f>_xlfn.CONCAT(J7," ( ",K7," ) ")</f>
        <v xml:space="preserve">86400 ( L-14 ) </v>
      </c>
      <c r="E11" s="34">
        <f>ENTRY!F22</f>
        <v>0.5</v>
      </c>
      <c r="F11" s="3">
        <f>I7</f>
        <v>245</v>
      </c>
      <c r="G11" s="3">
        <f>J7*I7/30</f>
        <v>705600</v>
      </c>
      <c r="H11" s="3">
        <f>ROUND(G11*E11,0)</f>
        <v>352800</v>
      </c>
      <c r="I11" s="3">
        <f>G11+H11</f>
        <v>1058400</v>
      </c>
      <c r="J11" s="38"/>
      <c r="K11" s="3">
        <f>I11-J11</f>
        <v>1058400</v>
      </c>
    </row>
    <row r="12" spans="1:11" ht="19.5" customHeight="1" x14ac:dyDescent="0.25">
      <c r="A12" s="86" t="s">
        <v>58</v>
      </c>
      <c r="B12" s="86"/>
      <c r="C12" s="86"/>
      <c r="D12" s="87"/>
      <c r="E12" s="87"/>
      <c r="F12" s="87"/>
      <c r="G12" s="87"/>
      <c r="H12" s="87"/>
      <c r="I12" s="87"/>
      <c r="J12" s="87"/>
      <c r="K12" s="87"/>
    </row>
    <row r="15" spans="1:11" x14ac:dyDescent="0.25">
      <c r="A15" s="36"/>
      <c r="B15" s="36"/>
      <c r="C15" s="36"/>
      <c r="D15" s="36"/>
      <c r="E15" s="36"/>
      <c r="F15" s="36"/>
      <c r="G15" s="36"/>
      <c r="H15" s="36"/>
      <c r="I15" s="88" t="s">
        <v>59</v>
      </c>
      <c r="J15" s="88"/>
      <c r="K15" s="36"/>
    </row>
    <row r="16" spans="1:11" x14ac:dyDescent="0.25">
      <c r="A16" s="36"/>
      <c r="B16" s="36"/>
      <c r="C16" s="36"/>
      <c r="D16" s="36"/>
      <c r="E16" s="36"/>
      <c r="F16" s="36"/>
      <c r="G16" s="36"/>
      <c r="H16" s="88"/>
      <c r="I16" s="88"/>
      <c r="J16" s="88"/>
      <c r="K16" s="88"/>
    </row>
    <row r="17" spans="1:11" x14ac:dyDescent="0.25">
      <c r="A17" s="36"/>
      <c r="B17" s="36"/>
      <c r="C17" s="36"/>
      <c r="D17" s="36"/>
      <c r="E17" s="36"/>
      <c r="F17" s="36"/>
      <c r="G17" s="36"/>
      <c r="H17" s="88"/>
      <c r="I17" s="88"/>
      <c r="J17" s="88"/>
      <c r="K17" s="88"/>
    </row>
    <row r="18" spans="1:11" ht="18.75" x14ac:dyDescent="0.3">
      <c r="A18" s="84" t="s">
        <v>65</v>
      </c>
      <c r="B18" s="85"/>
      <c r="C18" s="85"/>
      <c r="D18" s="85"/>
      <c r="E18" s="85"/>
      <c r="F18" s="85"/>
      <c r="G18" s="85"/>
      <c r="H18" s="85"/>
      <c r="I18" s="85"/>
      <c r="J18" s="85"/>
      <c r="K18" s="85"/>
    </row>
    <row r="19" spans="1:11" ht="15.75" x14ac:dyDescent="0.25">
      <c r="A19" s="89" t="s">
        <v>60</v>
      </c>
      <c r="B19" s="89"/>
      <c r="C19" s="37"/>
      <c r="D19" s="37"/>
      <c r="E19" s="36"/>
      <c r="F19" s="36"/>
      <c r="G19" s="36"/>
      <c r="H19" s="36"/>
      <c r="I19" s="36"/>
      <c r="J19" s="36"/>
      <c r="K19" s="36"/>
    </row>
    <row r="20" spans="1:11" ht="15.75" x14ac:dyDescent="0.25">
      <c r="A20" s="37"/>
      <c r="B20" s="82" t="s">
        <v>66</v>
      </c>
      <c r="C20" s="83"/>
      <c r="D20" s="83"/>
      <c r="E20" s="36"/>
      <c r="F20" s="36"/>
      <c r="G20" s="36"/>
      <c r="H20" s="36"/>
      <c r="I20" s="36"/>
      <c r="J20" s="36"/>
      <c r="K20" s="36"/>
    </row>
    <row r="21" spans="1:11" ht="15.75" x14ac:dyDescent="0.25">
      <c r="A21" s="37"/>
      <c r="B21" s="82" t="s">
        <v>61</v>
      </c>
      <c r="C21" s="83"/>
      <c r="D21" s="83"/>
      <c r="E21" s="36"/>
      <c r="F21" s="36"/>
      <c r="G21" s="36"/>
      <c r="H21" s="36"/>
      <c r="I21" s="36"/>
      <c r="J21" s="36"/>
      <c r="K21" s="36"/>
    </row>
    <row r="22" spans="1:11" x14ac:dyDescent="0.25">
      <c r="A22" s="36"/>
      <c r="B22" s="36"/>
      <c r="C22" s="36"/>
      <c r="D22" s="36"/>
      <c r="E22" s="36"/>
      <c r="F22" s="36"/>
      <c r="G22" s="36"/>
      <c r="H22" s="36"/>
      <c r="I22" s="88" t="s">
        <v>59</v>
      </c>
      <c r="J22" s="88"/>
      <c r="K22" s="36"/>
    </row>
    <row r="23" spans="1:11" x14ac:dyDescent="0.25">
      <c r="A23" s="36"/>
      <c r="B23" s="36"/>
      <c r="C23" s="36"/>
      <c r="D23" s="36"/>
      <c r="E23" s="36"/>
      <c r="F23" s="36"/>
      <c r="G23" s="36"/>
      <c r="H23" s="36"/>
      <c r="I23" s="36"/>
      <c r="J23" s="36"/>
      <c r="K23" s="36"/>
    </row>
  </sheetData>
  <sheetProtection algorithmName="SHA-512" hashValue="bjHXOiRsIkDyLAfpq2QJttvhuMi4BsJroJFPUOGsQPu999SbJSqyJhEc9732UxLYA+9t7t8jL/4ngDm0GOcEHQ==" saltValue="yGvgE3LalzGkc+OJQgEqfA==" spinCount="100000" sheet="1" objects="1" scenarios="1"/>
  <mergeCells count="25">
    <mergeCell ref="I22:J22"/>
    <mergeCell ref="A8:K8"/>
    <mergeCell ref="A9:A10"/>
    <mergeCell ref="B9:B10"/>
    <mergeCell ref="C9:C10"/>
    <mergeCell ref="D9:D10"/>
    <mergeCell ref="A2:K2"/>
    <mergeCell ref="A4:K4"/>
    <mergeCell ref="A1:K1"/>
    <mergeCell ref="A3:K3"/>
    <mergeCell ref="A5:K5"/>
    <mergeCell ref="E9:E10"/>
    <mergeCell ref="F9:F10"/>
    <mergeCell ref="G9:I9"/>
    <mergeCell ref="J9:J10"/>
    <mergeCell ref="K9:K10"/>
    <mergeCell ref="B20:D20"/>
    <mergeCell ref="B21:D21"/>
    <mergeCell ref="A18:K18"/>
    <mergeCell ref="A12:C12"/>
    <mergeCell ref="D12:K12"/>
    <mergeCell ref="I15:J15"/>
    <mergeCell ref="H16:K16"/>
    <mergeCell ref="H17:K17"/>
    <mergeCell ref="A19:B19"/>
  </mergeCells>
  <pageMargins left="0.7" right="0.7" top="0.75" bottom="0.75" header="0.3" footer="0.3"/>
  <pageSetup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0402-273B-451C-B79B-4B5445FDBA79}">
  <sheetPr>
    <tabColor theme="7" tint="-0.249977111117893"/>
  </sheetPr>
  <dimension ref="A1:Q22"/>
  <sheetViews>
    <sheetView zoomScaleNormal="100" workbookViewId="0">
      <selection activeCell="S10" sqref="S10"/>
    </sheetView>
  </sheetViews>
  <sheetFormatPr defaultRowHeight="15" x14ac:dyDescent="0.25"/>
  <cols>
    <col min="1" max="1" width="5.5703125" style="1" customWidth="1"/>
    <col min="2" max="2" width="16" style="1" customWidth="1"/>
    <col min="3" max="3" width="14.28515625" style="1" customWidth="1"/>
    <col min="4" max="9" width="9.140625" style="1"/>
    <col min="10" max="10" width="10.140625" style="1" customWidth="1"/>
    <col min="11" max="12" width="9.140625" style="1"/>
    <col min="13" max="13" width="11.7109375" style="1" customWidth="1"/>
    <col min="14" max="14" width="11.42578125" style="1" customWidth="1"/>
    <col min="15" max="16384" width="9.140625" style="1"/>
  </cols>
  <sheetData>
    <row r="1" spans="1:17" ht="26.25" x14ac:dyDescent="0.4">
      <c r="A1" s="105" t="str">
        <f>ENTRY!D1</f>
        <v>dk;kZy; ------------------------------------------------------------------------------------------------------------ ¼vtesj½</v>
      </c>
      <c r="B1" s="106"/>
      <c r="C1" s="106"/>
      <c r="D1" s="106"/>
      <c r="E1" s="106"/>
      <c r="F1" s="106"/>
      <c r="G1" s="106"/>
      <c r="H1" s="106"/>
      <c r="I1" s="106"/>
      <c r="J1" s="106"/>
      <c r="K1" s="106"/>
      <c r="L1" s="106"/>
      <c r="M1" s="106"/>
      <c r="N1" s="107"/>
    </row>
    <row r="2" spans="1:17" ht="18.75" customHeight="1" x14ac:dyDescent="0.25">
      <c r="A2" s="112" t="s">
        <v>2</v>
      </c>
      <c r="B2" s="112"/>
      <c r="C2" s="112"/>
      <c r="D2" s="112"/>
      <c r="E2" s="112"/>
      <c r="F2" s="112"/>
      <c r="G2" s="112"/>
      <c r="H2" s="112"/>
      <c r="I2" s="112"/>
      <c r="J2" s="112"/>
      <c r="K2" s="112"/>
      <c r="L2" s="112"/>
      <c r="M2" s="112"/>
      <c r="N2" s="112"/>
    </row>
    <row r="3" spans="1:17" ht="19.5" customHeight="1" x14ac:dyDescent="0.25">
      <c r="A3" s="112"/>
      <c r="B3" s="112"/>
      <c r="C3" s="112"/>
      <c r="D3" s="112"/>
      <c r="E3" s="112"/>
      <c r="F3" s="112"/>
      <c r="G3" s="112"/>
      <c r="H3" s="112"/>
      <c r="I3" s="112"/>
      <c r="J3" s="112"/>
      <c r="K3" s="112"/>
      <c r="L3" s="112"/>
      <c r="M3" s="112"/>
      <c r="N3" s="112"/>
    </row>
    <row r="4" spans="1:17" ht="15" customHeight="1" x14ac:dyDescent="0.25">
      <c r="A4" s="110" t="s">
        <v>27</v>
      </c>
      <c r="B4" s="110" t="s">
        <v>29</v>
      </c>
      <c r="C4" s="110" t="s">
        <v>3</v>
      </c>
      <c r="D4" s="113" t="s">
        <v>9</v>
      </c>
      <c r="E4" s="113"/>
      <c r="F4" s="113"/>
      <c r="G4" s="114" t="s">
        <v>10</v>
      </c>
      <c r="H4" s="114"/>
      <c r="I4" s="114"/>
      <c r="J4" s="114" t="s">
        <v>4</v>
      </c>
      <c r="K4" s="114"/>
      <c r="L4" s="114"/>
      <c r="M4" s="115" t="s">
        <v>77</v>
      </c>
      <c r="N4" s="108" t="s">
        <v>5</v>
      </c>
    </row>
    <row r="5" spans="1:17" ht="33" customHeight="1" x14ac:dyDescent="0.25">
      <c r="A5" s="111"/>
      <c r="B5" s="111"/>
      <c r="C5" s="111"/>
      <c r="D5" s="2" t="s">
        <v>6</v>
      </c>
      <c r="E5" s="2" t="s">
        <v>7</v>
      </c>
      <c r="F5" s="2" t="s">
        <v>8</v>
      </c>
      <c r="G5" s="2" t="s">
        <v>6</v>
      </c>
      <c r="H5" s="2" t="s">
        <v>7</v>
      </c>
      <c r="I5" s="2" t="s">
        <v>8</v>
      </c>
      <c r="J5" s="2" t="s">
        <v>6</v>
      </c>
      <c r="K5" s="2" t="s">
        <v>7</v>
      </c>
      <c r="L5" s="2" t="s">
        <v>8</v>
      </c>
      <c r="M5" s="116"/>
      <c r="N5" s="109"/>
      <c r="P5" s="71"/>
      <c r="Q5" s="71"/>
    </row>
    <row r="6" spans="1:17" ht="29.25" customHeight="1" x14ac:dyDescent="0.25">
      <c r="A6" s="3">
        <v>1</v>
      </c>
      <c r="B6" s="26" t="str">
        <f>ENTRY!B4</f>
        <v>KAILASH CHANDRA SHARMA</v>
      </c>
      <c r="C6" s="15">
        <f>ENTRY!C4</f>
        <v>45566</v>
      </c>
      <c r="D6" s="3">
        <f>ENTRY!D4/2</f>
        <v>37700</v>
      </c>
      <c r="E6" s="13">
        <f>ROUND(((D6)*ENTRY!F4),0)</f>
        <v>19981</v>
      </c>
      <c r="F6" s="13">
        <f>SUM(D6:E6)</f>
        <v>57681</v>
      </c>
      <c r="G6" s="3">
        <f>D6</f>
        <v>37700</v>
      </c>
      <c r="H6" s="13">
        <f>ROUND(((G6)*ENTRY!H4),0)</f>
        <v>18850</v>
      </c>
      <c r="I6" s="3">
        <f>SUM(G6:H6)</f>
        <v>56550</v>
      </c>
      <c r="J6" s="13">
        <f>D6-G6</f>
        <v>0</v>
      </c>
      <c r="K6" s="13">
        <f>E6-H6</f>
        <v>1131</v>
      </c>
      <c r="L6" s="13">
        <f>SUM(J6:K6)</f>
        <v>1131</v>
      </c>
      <c r="M6" s="13">
        <f>IF(ENTRY!I4="REGULAR",L6,0)</f>
        <v>1131</v>
      </c>
      <c r="N6" s="14">
        <f>L6-M6</f>
        <v>0</v>
      </c>
      <c r="P6" s="120" t="s">
        <v>78</v>
      </c>
      <c r="Q6" s="120"/>
    </row>
    <row r="7" spans="1:17" ht="29.25" customHeight="1" x14ac:dyDescent="0.25">
      <c r="A7" s="3">
        <v>2</v>
      </c>
      <c r="B7" s="27">
        <f>ENTRY!B5</f>
        <v>0</v>
      </c>
      <c r="C7" s="15">
        <f>ENTRY!C5</f>
        <v>0</v>
      </c>
      <c r="D7" s="3">
        <f>ENTRY!D5/2</f>
        <v>32500</v>
      </c>
      <c r="E7" s="13">
        <f>ROUND(((D7)*ENTRY!F5),0)</f>
        <v>17225</v>
      </c>
      <c r="F7" s="13">
        <f t="shared" ref="F7:F13" si="0">SUM(D7:E7)</f>
        <v>49725</v>
      </c>
      <c r="G7" s="3">
        <f t="shared" ref="G7:G13" si="1">D7</f>
        <v>32500</v>
      </c>
      <c r="H7" s="13">
        <f>ROUND(((G7)*ENTRY!H5),0)</f>
        <v>16250</v>
      </c>
      <c r="I7" s="3">
        <f t="shared" ref="I7:I13" si="2">SUM(G7:H7)</f>
        <v>48750</v>
      </c>
      <c r="J7" s="13">
        <f t="shared" ref="J7:J13" si="3">D7-G7</f>
        <v>0</v>
      </c>
      <c r="K7" s="13">
        <f t="shared" ref="K7:K13" si="4">E7-H7</f>
        <v>975</v>
      </c>
      <c r="L7" s="13">
        <f t="shared" ref="L7:L13" si="5">SUM(J7:K7)</f>
        <v>975</v>
      </c>
      <c r="M7" s="13">
        <f>IF(ENTRY!I5="REGULAR",L7,0)</f>
        <v>0</v>
      </c>
      <c r="N7" s="14">
        <f t="shared" ref="N7:N13" si="6">L7-M7</f>
        <v>975</v>
      </c>
      <c r="P7" s="28" t="s">
        <v>79</v>
      </c>
    </row>
    <row r="8" spans="1:17" ht="29.25" customHeight="1" x14ac:dyDescent="0.25">
      <c r="A8" s="3">
        <v>3</v>
      </c>
      <c r="B8" s="27">
        <f>ENTRY!B6</f>
        <v>0</v>
      </c>
      <c r="C8" s="15">
        <f>ENTRY!C6</f>
        <v>0</v>
      </c>
      <c r="D8" s="3">
        <f>ENTRY!D6/2</f>
        <v>32500</v>
      </c>
      <c r="E8" s="13">
        <f>ROUND(((D8)*ENTRY!F6),0)</f>
        <v>17225</v>
      </c>
      <c r="F8" s="13">
        <f t="shared" si="0"/>
        <v>49725</v>
      </c>
      <c r="G8" s="3">
        <f t="shared" si="1"/>
        <v>32500</v>
      </c>
      <c r="H8" s="13">
        <f>ROUND(((G8)*ENTRY!H6),0)</f>
        <v>16250</v>
      </c>
      <c r="I8" s="3">
        <f t="shared" si="2"/>
        <v>48750</v>
      </c>
      <c r="J8" s="13">
        <f t="shared" si="3"/>
        <v>0</v>
      </c>
      <c r="K8" s="13">
        <f t="shared" si="4"/>
        <v>975</v>
      </c>
      <c r="L8" s="13">
        <f t="shared" si="5"/>
        <v>975</v>
      </c>
      <c r="M8" s="13">
        <f>IF(ENTRY!I6="REGULAR",L8,0)</f>
        <v>975</v>
      </c>
      <c r="N8" s="14">
        <f t="shared" si="6"/>
        <v>0</v>
      </c>
    </row>
    <row r="9" spans="1:17" ht="29.25" customHeight="1" x14ac:dyDescent="0.25">
      <c r="A9" s="3">
        <v>4</v>
      </c>
      <c r="B9" s="27">
        <f>ENTRY!B7</f>
        <v>0</v>
      </c>
      <c r="C9" s="15">
        <f>ENTRY!C7</f>
        <v>0</v>
      </c>
      <c r="D9" s="3">
        <f>ENTRY!D7/2</f>
        <v>33600</v>
      </c>
      <c r="E9" s="13">
        <f>ROUND(((D9)*ENTRY!F7),0)</f>
        <v>17808</v>
      </c>
      <c r="F9" s="13">
        <f t="shared" si="0"/>
        <v>51408</v>
      </c>
      <c r="G9" s="3">
        <f t="shared" si="1"/>
        <v>33600</v>
      </c>
      <c r="H9" s="13">
        <f>ROUND(((G9)*ENTRY!H7),0)</f>
        <v>16800</v>
      </c>
      <c r="I9" s="3">
        <f t="shared" si="2"/>
        <v>50400</v>
      </c>
      <c r="J9" s="13">
        <f t="shared" si="3"/>
        <v>0</v>
      </c>
      <c r="K9" s="13">
        <f t="shared" si="4"/>
        <v>1008</v>
      </c>
      <c r="L9" s="13">
        <f t="shared" si="5"/>
        <v>1008</v>
      </c>
      <c r="M9" s="13">
        <f>IF(ENTRY!I7="REGULAR",L9,0)</f>
        <v>1008</v>
      </c>
      <c r="N9" s="14">
        <f t="shared" si="6"/>
        <v>0</v>
      </c>
    </row>
    <row r="10" spans="1:17" ht="29.25" customHeight="1" x14ac:dyDescent="0.25">
      <c r="A10" s="3">
        <v>5</v>
      </c>
      <c r="B10" s="27">
        <f>ENTRY!B8</f>
        <v>0</v>
      </c>
      <c r="C10" s="15">
        <f>ENTRY!C8</f>
        <v>0</v>
      </c>
      <c r="D10" s="3">
        <f>ENTRY!D8/2</f>
        <v>23950</v>
      </c>
      <c r="E10" s="13">
        <f>ROUND(((D10)*ENTRY!F8),0)</f>
        <v>12694</v>
      </c>
      <c r="F10" s="13">
        <f t="shared" si="0"/>
        <v>36644</v>
      </c>
      <c r="G10" s="3">
        <f t="shared" si="1"/>
        <v>23950</v>
      </c>
      <c r="H10" s="13">
        <f>ROUND(((G10)*ENTRY!H8),0)</f>
        <v>11975</v>
      </c>
      <c r="I10" s="3">
        <f t="shared" si="2"/>
        <v>35925</v>
      </c>
      <c r="J10" s="13">
        <f t="shared" si="3"/>
        <v>0</v>
      </c>
      <c r="K10" s="13">
        <f t="shared" si="4"/>
        <v>719</v>
      </c>
      <c r="L10" s="13">
        <f t="shared" si="5"/>
        <v>719</v>
      </c>
      <c r="M10" s="13">
        <f>IF(ENTRY!I8="REGULAR",L10,0)</f>
        <v>719</v>
      </c>
      <c r="N10" s="14">
        <f t="shared" si="6"/>
        <v>0</v>
      </c>
    </row>
    <row r="11" spans="1:17" ht="29.25" customHeight="1" x14ac:dyDescent="0.25">
      <c r="A11" s="3">
        <v>6</v>
      </c>
      <c r="B11" s="27">
        <f>ENTRY!B9</f>
        <v>0</v>
      </c>
      <c r="C11" s="15">
        <f>ENTRY!C9</f>
        <v>0</v>
      </c>
      <c r="D11" s="3">
        <f>ENTRY!D9/2</f>
        <v>35550</v>
      </c>
      <c r="E11" s="13">
        <f>ROUND(((D11)*ENTRY!F9),0)</f>
        <v>18842</v>
      </c>
      <c r="F11" s="13">
        <f t="shared" si="0"/>
        <v>54392</v>
      </c>
      <c r="G11" s="3">
        <f t="shared" si="1"/>
        <v>35550</v>
      </c>
      <c r="H11" s="13">
        <f>ROUND(((G11)*ENTRY!H9),0)</f>
        <v>17775</v>
      </c>
      <c r="I11" s="3">
        <f t="shared" si="2"/>
        <v>53325</v>
      </c>
      <c r="J11" s="13">
        <f t="shared" si="3"/>
        <v>0</v>
      </c>
      <c r="K11" s="13">
        <f t="shared" si="4"/>
        <v>1067</v>
      </c>
      <c r="L11" s="13">
        <f t="shared" si="5"/>
        <v>1067</v>
      </c>
      <c r="M11" s="13">
        <f>IF(ENTRY!I9="REGULAR",L11,0)</f>
        <v>1067</v>
      </c>
      <c r="N11" s="14">
        <f t="shared" si="6"/>
        <v>0</v>
      </c>
    </row>
    <row r="12" spans="1:17" ht="29.25" customHeight="1" x14ac:dyDescent="0.25">
      <c r="A12" s="3">
        <v>7</v>
      </c>
      <c r="B12" s="27">
        <f>ENTRY!B10</f>
        <v>0</v>
      </c>
      <c r="C12" s="15">
        <f>ENTRY!C10</f>
        <v>0</v>
      </c>
      <c r="D12" s="3">
        <f>ENTRY!D10/2</f>
        <v>31550</v>
      </c>
      <c r="E12" s="13">
        <f>ROUND(((D12)*ENTRY!F10),0)</f>
        <v>16722</v>
      </c>
      <c r="F12" s="13">
        <f t="shared" si="0"/>
        <v>48272</v>
      </c>
      <c r="G12" s="3">
        <f t="shared" si="1"/>
        <v>31550</v>
      </c>
      <c r="H12" s="13">
        <f>ROUND(((G12)*ENTRY!H10),0)</f>
        <v>15775</v>
      </c>
      <c r="I12" s="3">
        <f t="shared" si="2"/>
        <v>47325</v>
      </c>
      <c r="J12" s="13">
        <f t="shared" si="3"/>
        <v>0</v>
      </c>
      <c r="K12" s="13">
        <f t="shared" si="4"/>
        <v>947</v>
      </c>
      <c r="L12" s="13">
        <f t="shared" si="5"/>
        <v>947</v>
      </c>
      <c r="M12" s="13">
        <f>IF(ENTRY!I10="REGULAR",L12,0)</f>
        <v>947</v>
      </c>
      <c r="N12" s="14">
        <f t="shared" si="6"/>
        <v>0</v>
      </c>
    </row>
    <row r="13" spans="1:17" ht="29.25" customHeight="1" x14ac:dyDescent="0.25">
      <c r="A13" s="3">
        <v>8</v>
      </c>
      <c r="B13" s="27">
        <f>ENTRY!B11</f>
        <v>0</v>
      </c>
      <c r="C13" s="15">
        <f>ENTRY!C11</f>
        <v>0</v>
      </c>
      <c r="D13" s="3">
        <f>ENTRY!D11/2</f>
        <v>0</v>
      </c>
      <c r="E13" s="13">
        <f>ROUND(((D13)*ENTRY!F11),0)</f>
        <v>0</v>
      </c>
      <c r="F13" s="13">
        <f t="shared" si="0"/>
        <v>0</v>
      </c>
      <c r="G13" s="3">
        <f t="shared" si="1"/>
        <v>0</v>
      </c>
      <c r="H13" s="13">
        <f>ROUND(((G13)*ENTRY!H11),0)</f>
        <v>0</v>
      </c>
      <c r="I13" s="3">
        <f t="shared" si="2"/>
        <v>0</v>
      </c>
      <c r="J13" s="13">
        <f t="shared" si="3"/>
        <v>0</v>
      </c>
      <c r="K13" s="13">
        <f t="shared" si="4"/>
        <v>0</v>
      </c>
      <c r="L13" s="13">
        <f t="shared" si="5"/>
        <v>0</v>
      </c>
      <c r="M13" s="13">
        <f>IF(ENTRY!I11="REGULAR",L13,0)</f>
        <v>0</v>
      </c>
      <c r="N13" s="14">
        <f t="shared" si="6"/>
        <v>0</v>
      </c>
    </row>
    <row r="14" spans="1:17" ht="15.75" x14ac:dyDescent="0.25">
      <c r="C14" s="117" t="s">
        <v>68</v>
      </c>
      <c r="D14" s="117"/>
      <c r="E14" s="117"/>
      <c r="F14" s="117"/>
      <c r="G14" s="121"/>
      <c r="H14" s="121"/>
      <c r="I14" s="121"/>
      <c r="J14" s="121"/>
      <c r="K14" s="121"/>
      <c r="L14" s="121"/>
      <c r="M14" s="121"/>
      <c r="N14" s="121"/>
    </row>
    <row r="15" spans="1:17" ht="15.75" x14ac:dyDescent="0.25">
      <c r="C15" s="118" t="s">
        <v>69</v>
      </c>
      <c r="D15" s="118"/>
      <c r="E15" s="118"/>
      <c r="F15" s="118"/>
      <c r="G15" s="122"/>
      <c r="H15" s="122"/>
      <c r="I15" s="122"/>
      <c r="J15" s="122"/>
      <c r="K15" s="122"/>
      <c r="L15" s="122"/>
      <c r="M15" s="122"/>
      <c r="N15" s="122"/>
    </row>
    <row r="16" spans="1:17" x14ac:dyDescent="0.25">
      <c r="A16" s="36"/>
      <c r="B16" s="36"/>
      <c r="C16" s="36"/>
      <c r="D16" s="36"/>
      <c r="E16" s="36"/>
      <c r="F16" s="36"/>
      <c r="G16" s="36"/>
      <c r="H16" s="36"/>
      <c r="I16" s="36"/>
      <c r="J16" s="36"/>
      <c r="K16" s="36"/>
      <c r="L16" s="123"/>
      <c r="M16" s="123"/>
      <c r="N16" s="36"/>
    </row>
    <row r="17" spans="1:14" ht="18.75" x14ac:dyDescent="0.3">
      <c r="A17" s="124"/>
      <c r="B17" s="125" t="s">
        <v>70</v>
      </c>
      <c r="C17" s="119"/>
      <c r="D17" s="119"/>
      <c r="E17" s="119"/>
      <c r="F17" s="119"/>
      <c r="G17" s="119"/>
      <c r="H17" s="126"/>
      <c r="I17" s="119" t="s">
        <v>71</v>
      </c>
      <c r="J17" s="119"/>
      <c r="K17" s="127" t="s">
        <v>72</v>
      </c>
      <c r="L17" s="127"/>
      <c r="M17" s="127"/>
      <c r="N17" s="127"/>
    </row>
    <row r="18" spans="1:14" ht="18.75" x14ac:dyDescent="0.3">
      <c r="A18" s="124"/>
      <c r="B18" s="128" t="s">
        <v>73</v>
      </c>
      <c r="C18" s="128"/>
      <c r="D18" s="128"/>
      <c r="E18" s="128"/>
      <c r="F18" s="128"/>
      <c r="G18" s="128"/>
      <c r="H18" s="128"/>
      <c r="I18" s="129"/>
      <c r="J18" s="130"/>
      <c r="K18" s="130"/>
      <c r="L18" s="130"/>
      <c r="M18" s="130"/>
      <c r="N18" s="36"/>
    </row>
    <row r="19" spans="1:14" ht="18.75" x14ac:dyDescent="0.3">
      <c r="A19" s="131">
        <v>1</v>
      </c>
      <c r="B19" s="132" t="s">
        <v>74</v>
      </c>
      <c r="C19" s="132"/>
      <c r="D19" s="132"/>
      <c r="E19" s="132"/>
      <c r="F19" s="132"/>
      <c r="G19" s="132"/>
      <c r="H19" s="132"/>
      <c r="I19" s="133"/>
      <c r="J19" s="130"/>
      <c r="K19" s="130"/>
      <c r="L19" s="130"/>
      <c r="M19" s="130"/>
      <c r="N19" s="36"/>
    </row>
    <row r="20" spans="1:14" ht="18.75" x14ac:dyDescent="0.3">
      <c r="A20" s="134">
        <v>2</v>
      </c>
      <c r="B20" s="132" t="s">
        <v>75</v>
      </c>
      <c r="C20" s="132"/>
      <c r="D20" s="132"/>
      <c r="E20" s="132"/>
      <c r="F20" s="132"/>
      <c r="G20" s="135"/>
      <c r="H20" s="135"/>
      <c r="I20" s="135"/>
      <c r="J20" s="135"/>
      <c r="K20" s="135"/>
      <c r="L20" s="135"/>
      <c r="M20" s="135"/>
      <c r="N20" s="36"/>
    </row>
    <row r="21" spans="1:14" ht="18.75" x14ac:dyDescent="0.3">
      <c r="A21" s="136">
        <v>3</v>
      </c>
      <c r="B21" s="132" t="s">
        <v>76</v>
      </c>
      <c r="C21" s="132"/>
      <c r="D21" s="132"/>
      <c r="E21" s="137"/>
      <c r="F21" s="133"/>
      <c r="G21" s="133"/>
      <c r="H21" s="138"/>
      <c r="I21" s="139"/>
      <c r="J21" s="130"/>
      <c r="K21" s="130"/>
      <c r="L21" s="130"/>
      <c r="M21" s="130"/>
      <c r="N21" s="36"/>
    </row>
    <row r="22" spans="1:14" ht="15.75" x14ac:dyDescent="0.25">
      <c r="A22" s="36"/>
      <c r="B22" s="36"/>
      <c r="C22" s="36"/>
      <c r="D22" s="36"/>
      <c r="E22" s="36"/>
      <c r="F22" s="36"/>
      <c r="G22" s="36"/>
      <c r="H22" s="36"/>
      <c r="I22" s="36"/>
      <c r="J22" s="36"/>
      <c r="K22" s="127" t="s">
        <v>72</v>
      </c>
      <c r="L22" s="127"/>
      <c r="M22" s="127"/>
      <c r="N22" s="127"/>
    </row>
  </sheetData>
  <sheetProtection algorithmName="SHA-512" hashValue="HDHsbWiiOBLM7k/e9ZzZjQUsCE7hzqYXsN1461qjeWfu5cxlANp9zk5SL8dhsnVhcRnC/Io9gmNizG/nC/RJtg==" saltValue="JsDSg0dbykL9/dHsy09bsA==" spinCount="100000" sheet="1" objects="1" scenarios="1"/>
  <mergeCells count="24">
    <mergeCell ref="P6:Q6"/>
    <mergeCell ref="P5:Q5"/>
    <mergeCell ref="B18:H18"/>
    <mergeCell ref="B19:H19"/>
    <mergeCell ref="B20:F20"/>
    <mergeCell ref="B21:D21"/>
    <mergeCell ref="K22:N22"/>
    <mergeCell ref="C14:F14"/>
    <mergeCell ref="G14:N14"/>
    <mergeCell ref="C15:F15"/>
    <mergeCell ref="G15:N15"/>
    <mergeCell ref="C17:G17"/>
    <mergeCell ref="I17:J17"/>
    <mergeCell ref="K17:N17"/>
    <mergeCell ref="A1:N1"/>
    <mergeCell ref="N4:N5"/>
    <mergeCell ref="B4:B5"/>
    <mergeCell ref="A4:A5"/>
    <mergeCell ref="A2:N3"/>
    <mergeCell ref="C4:C5"/>
    <mergeCell ref="D4:F4"/>
    <mergeCell ref="G4:I4"/>
    <mergeCell ref="J4:L4"/>
    <mergeCell ref="M4:M5"/>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ENTRY</vt:lpstr>
      <vt:lpstr>Retierment Order</vt:lpstr>
      <vt:lpstr>AREAR</vt:lpstr>
      <vt:lpstr>AREAR!Print_Area</vt:lpstr>
      <vt:lpstr>ENTRY!Print_Area</vt:lpstr>
      <vt:lpstr>'Retierment Order'!Print_Area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2024-11-09T07:10:12Z</cp:lastPrinted>
  <dcterms:created xsi:type="dcterms:W3CDTF">2022-01-04T13:51:56Z</dcterms:created>
  <dcterms:modified xsi:type="dcterms:W3CDTF">2024-11-09T07:11:33Z</dcterms:modified>
</cp:coreProperties>
</file>