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CFront" sheetId="4" r:id="rId1"/>
    <sheet name="Index" sheetId="13" r:id="rId2"/>
    <sheet name="CIFMS" sheetId="5" r:id="rId3"/>
    <sheet name="PROV" sheetId="10" r:id="rId4"/>
    <sheet name="f14a" sheetId="12" r:id="rId5"/>
    <sheet name="C3" sheetId="11" r:id="rId6"/>
    <sheet name="C31" sheetId="8" r:id="rId7"/>
    <sheet name="EOL" sheetId="9" r:id="rId8"/>
  </sheets>
  <externalReferences>
    <externalReference r:id="rId9"/>
    <externalReference r:id="rId10"/>
    <externalReference r:id="rId11"/>
  </externalReferences>
  <definedNames>
    <definedName name="_31_08_2013">'[1]PAY FIXATION'!$D$150,'[1]PAY FIXATION'!$F$151</definedName>
    <definedName name="Clear_data">'[1]PAY FIXATION'!$I$5,'[1]PAY FIXATION'!$I$6,'[1]PAY FIXATION'!$D$150,'[1]PAY FIXATION'!$F$151</definedName>
    <definedName name="Clear_EOL">#REF!</definedName>
    <definedName name="Dhabhai">#REF!</definedName>
    <definedName name="Form_list">'[2]Form List'!$B$4:$B$49</definedName>
    <definedName name="LPC_data" localSheetId="7">[3]Mastersheet!$H$23:$H$24,[3]Mastersheet!$H$26:$H$28,[3]Mastersheet!$H$31:$H$32</definedName>
    <definedName name="LPC_data">[2]Mastersheet!$B$58:$B$59,[2]Mastersheet!#REF!,[2]Mastersheet!#REF!</definedName>
    <definedName name="LTA_DATA" localSheetId="7">[3]LTA!$C$5:$D$19,[3]LTA!$F$5:$J$20</definedName>
    <definedName name="LTA_DATA">[2]Recovery!$E$26:$F$40,[2]Recovery!$H$26:$L$41</definedName>
    <definedName name="Name_of_Person">[2]Mastersheet!$F$13:$G$16,[2]Mastersheet!$E$22,[2]Mastersheet!$E$23,[2]Mastersheet!$H$18:$H$20,[2]Mastersheet!$D$25:$F$25,[2]Mastersheet!$E$27:$F$28,[2]Mastersheet!$H$24:$H$26,[2]Mastersheet!$H$24:$H$28,[2]Mastersheet!$D$31,[2]Mastersheet!$E$31,[2]Mastersheet!$F$31</definedName>
    <definedName name="Name_of_Treasury">[2]Pravesh!$A$444:$A$478</definedName>
    <definedName name="page432" localSheetId="6">'C31'!$B$37</definedName>
    <definedName name="page435" localSheetId="3">PROV!$B$39</definedName>
    <definedName name="page436" localSheetId="3">PROV!$B$71</definedName>
    <definedName name="page437" localSheetId="3">PROV!$A$91</definedName>
    <definedName name="_xlnm.Print_Area" localSheetId="6">'C31'!$A$1:$I$45</definedName>
    <definedName name="_xlnm.Print_Area" localSheetId="0">CFront!$A$1:$J$34</definedName>
    <definedName name="_xlnm.Print_Area" localSheetId="2">CIFMS!$A$1:$I$38</definedName>
    <definedName name="_xlnm.Print_Area" localSheetId="7">EOL!$A$1:$G$29</definedName>
    <definedName name="_xlnm.Print_Area" localSheetId="4">f14a!$A$1:$I$132</definedName>
    <definedName name="_xlnm.Print_Area" localSheetId="3">PROV!$A$1:$J$110</definedName>
    <definedName name="Rate">'[2]DA Rate'!$D$3:$D$23</definedName>
    <definedName name="YES">'[1]PAY FIXATION'!$D$75,'[1]PAY FIXATION'!$A$77,'[1]PAY FIXATION'!$B$77,'[1]PAY FIXATION'!$E$77,'[1]PAY FIXATION'!$F$77,'[1]PAY FIXATION'!$J$77</definedName>
  </definedNames>
  <calcPr calcId="125725"/>
</workbook>
</file>

<file path=xl/calcChain.xml><?xml version="1.0" encoding="utf-8"?>
<calcChain xmlns="http://schemas.openxmlformats.org/spreadsheetml/2006/main">
  <c r="D5" i="9"/>
  <c r="D6"/>
  <c r="A9"/>
  <c r="H9"/>
  <c r="D9"/>
  <c r="G9"/>
  <c r="I9"/>
  <c r="A10"/>
  <c r="H10"/>
  <c r="D10"/>
  <c r="G10"/>
  <c r="I10"/>
  <c r="A11"/>
  <c r="H11"/>
  <c r="D11"/>
  <c r="G11"/>
  <c r="I11"/>
  <c r="A12"/>
  <c r="H12"/>
  <c r="D12"/>
  <c r="G12"/>
  <c r="I12"/>
  <c r="A13"/>
  <c r="H13"/>
  <c r="D13"/>
  <c r="G13"/>
  <c r="I13"/>
  <c r="A14"/>
  <c r="H14"/>
  <c r="D14"/>
  <c r="G14"/>
  <c r="I14"/>
  <c r="A15"/>
  <c r="H15"/>
  <c r="D15"/>
  <c r="G15"/>
  <c r="I15"/>
  <c r="A16"/>
  <c r="H16"/>
  <c r="D16"/>
  <c r="G16"/>
  <c r="I16"/>
  <c r="A17"/>
  <c r="H17"/>
  <c r="D17"/>
  <c r="G17"/>
  <c r="I17"/>
  <c r="A18"/>
  <c r="H18"/>
  <c r="D18"/>
  <c r="G18"/>
  <c r="I18"/>
  <c r="A19"/>
  <c r="H19"/>
  <c r="D19"/>
  <c r="G19"/>
  <c r="I19"/>
  <c r="A20"/>
  <c r="H20"/>
  <c r="D20"/>
  <c r="G20"/>
  <c r="I20"/>
  <c r="A21"/>
  <c r="H21"/>
  <c r="D21"/>
  <c r="G21"/>
  <c r="I21"/>
  <c r="G22"/>
  <c r="F24"/>
  <c r="I23"/>
  <c r="E24"/>
  <c r="G24"/>
  <c r="C27"/>
  <c r="C6" i="8"/>
  <c r="C7"/>
  <c r="F8"/>
  <c r="B9"/>
  <c r="D10"/>
  <c r="G10"/>
  <c r="E11"/>
  <c r="G12"/>
  <c r="G13"/>
  <c r="G14"/>
  <c r="B16"/>
  <c r="G16"/>
  <c r="B17"/>
  <c r="G17"/>
  <c r="G18"/>
  <c r="G19"/>
  <c r="G20"/>
  <c r="G21"/>
  <c r="D22"/>
  <c r="E28"/>
  <c r="F28"/>
  <c r="G28"/>
  <c r="H28"/>
  <c r="I28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F5" i="11"/>
  <c r="F6"/>
  <c r="F7"/>
  <c r="F8"/>
  <c r="F10"/>
  <c r="B15"/>
  <c r="E15"/>
  <c r="G15"/>
  <c r="B16"/>
  <c r="A16"/>
  <c r="E16"/>
  <c r="G16"/>
  <c r="B17"/>
  <c r="A17"/>
  <c r="E17"/>
  <c r="G17"/>
  <c r="B18"/>
  <c r="A18"/>
  <c r="E18"/>
  <c r="G18"/>
  <c r="B19"/>
  <c r="A19"/>
  <c r="E19"/>
  <c r="G19"/>
  <c r="B20"/>
  <c r="A20"/>
  <c r="E20"/>
  <c r="G20"/>
  <c r="B21"/>
  <c r="A21"/>
  <c r="E21"/>
  <c r="G21"/>
  <c r="B22"/>
  <c r="A22"/>
  <c r="E22"/>
  <c r="G22"/>
  <c r="B23"/>
  <c r="A23"/>
  <c r="E23"/>
  <c r="G23"/>
  <c r="F28"/>
  <c r="C29"/>
  <c r="C30"/>
  <c r="F6" i="12"/>
  <c r="F7"/>
  <c r="F9"/>
  <c r="F11"/>
  <c r="F12"/>
  <c r="F22"/>
  <c r="F24"/>
  <c r="F26"/>
  <c r="F27"/>
  <c r="F28"/>
  <c r="C37"/>
  <c r="F50"/>
  <c r="F51"/>
  <c r="F53"/>
  <c r="F55"/>
  <c r="F56"/>
  <c r="F66"/>
  <c r="F68"/>
  <c r="F70"/>
  <c r="F71"/>
  <c r="F72"/>
  <c r="C81"/>
  <c r="F94"/>
  <c r="F95"/>
  <c r="F97"/>
  <c r="F99"/>
  <c r="F100"/>
  <c r="F110"/>
  <c r="F112"/>
  <c r="F114"/>
  <c r="F115"/>
  <c r="F116"/>
  <c r="C125"/>
  <c r="F6" i="10"/>
  <c r="F7"/>
  <c r="F10"/>
  <c r="F11"/>
  <c r="F13"/>
  <c r="F15"/>
  <c r="F16"/>
  <c r="F17"/>
  <c r="F18"/>
  <c r="H18"/>
  <c r="F20"/>
  <c r="F22"/>
  <c r="F23"/>
  <c r="E28"/>
  <c r="B29"/>
  <c r="E29"/>
  <c r="I29"/>
  <c r="F30"/>
  <c r="B34"/>
  <c r="E34"/>
  <c r="I34"/>
  <c r="I39"/>
  <c r="F40"/>
  <c r="I41"/>
  <c r="I45"/>
  <c r="I47"/>
  <c r="I52"/>
  <c r="C53"/>
  <c r="F53"/>
  <c r="I54"/>
  <c r="I55"/>
  <c r="I59"/>
  <c r="I60"/>
  <c r="I62"/>
  <c r="I68"/>
  <c r="I82" s="1"/>
  <c r="I72"/>
  <c r="I73"/>
  <c r="I75"/>
  <c r="I77"/>
  <c r="I84"/>
  <c r="I88"/>
  <c r="I89"/>
  <c r="G93"/>
  <c r="G96"/>
  <c r="B105"/>
  <c r="B106"/>
  <c r="B107"/>
  <c r="F3" i="5"/>
  <c r="F5"/>
  <c r="F7"/>
  <c r="F9"/>
  <c r="F11"/>
  <c r="F13"/>
  <c r="F14"/>
  <c r="D15"/>
  <c r="F15"/>
  <c r="B16"/>
  <c r="F16"/>
  <c r="F17"/>
  <c r="F18"/>
  <c r="F19"/>
  <c r="F20"/>
  <c r="B25"/>
  <c r="C25"/>
  <c r="F25"/>
  <c r="G25"/>
  <c r="H25"/>
  <c r="I25"/>
  <c r="B26"/>
  <c r="C26"/>
  <c r="F26"/>
  <c r="G26"/>
  <c r="H26"/>
  <c r="I26"/>
  <c r="B27"/>
  <c r="C27"/>
  <c r="F27"/>
  <c r="G27"/>
  <c r="H27"/>
  <c r="I27"/>
  <c r="B28"/>
  <c r="C28"/>
  <c r="F28"/>
  <c r="G28"/>
  <c r="H28"/>
  <c r="I28"/>
  <c r="B29"/>
  <c r="C29"/>
  <c r="F29"/>
  <c r="G29"/>
  <c r="H29"/>
  <c r="I29"/>
  <c r="B30"/>
  <c r="C30"/>
  <c r="F30"/>
  <c r="G30"/>
  <c r="H30"/>
  <c r="I30"/>
  <c r="B31"/>
  <c r="C31"/>
  <c r="F31"/>
  <c r="G31"/>
  <c r="H31"/>
  <c r="I31"/>
  <c r="B32"/>
  <c r="C32"/>
  <c r="F32"/>
  <c r="G32"/>
  <c r="H32"/>
  <c r="I32"/>
  <c r="B33"/>
  <c r="C33"/>
  <c r="F33"/>
  <c r="G33"/>
  <c r="H33"/>
  <c r="I33"/>
  <c r="G37"/>
  <c r="G13" i="4"/>
  <c r="G15"/>
  <c r="G17"/>
  <c r="G18"/>
  <c r="B20"/>
  <c r="G20"/>
  <c r="D23"/>
  <c r="G23"/>
  <c r="G26"/>
  <c r="G29"/>
  <c r="H23" i="9"/>
  <c r="J21"/>
  <c r="J20"/>
  <c r="J19"/>
  <c r="J18"/>
  <c r="J17"/>
  <c r="J16"/>
  <c r="J15"/>
  <c r="J14"/>
  <c r="J13"/>
  <c r="J12"/>
  <c r="J11"/>
  <c r="J10"/>
  <c r="J9"/>
  <c r="J23"/>
</calcChain>
</file>

<file path=xl/sharedStrings.xml><?xml version="1.0" encoding="utf-8"?>
<sst xmlns="http://schemas.openxmlformats.org/spreadsheetml/2006/main" count="382" uniqueCount="282">
  <si>
    <t>Name of Applicant</t>
  </si>
  <si>
    <t xml:space="preserve">Date of </t>
  </si>
  <si>
    <t>Designation</t>
  </si>
  <si>
    <t>Department's Name &amp; Address</t>
  </si>
  <si>
    <t>¼vaxzsth ds cM+s v{kjksa esa Hkjk tkuk lqfuf'pr djkosa½</t>
  </si>
  <si>
    <t>Employee Name</t>
  </si>
  <si>
    <t>Father/Husband Name</t>
  </si>
  <si>
    <t>Post</t>
  </si>
  <si>
    <t>Deptt. Name, address with Pin code and Phone no</t>
  </si>
  <si>
    <t>Pensioner's postal address with pin code and phone no</t>
  </si>
  <si>
    <t>Date of Birth</t>
  </si>
  <si>
    <t>Date of Appointment</t>
  </si>
  <si>
    <t>Mobie No</t>
  </si>
  <si>
    <t>Bank Account No</t>
  </si>
  <si>
    <t>Bank Name &amp; Branch Name</t>
  </si>
  <si>
    <t>PPO./F.P.P. No 
(in case of revision)</t>
  </si>
  <si>
    <t>N.A.</t>
  </si>
  <si>
    <t>Family Details</t>
  </si>
  <si>
    <t>S.N.</t>
  </si>
  <si>
    <t>Name</t>
  </si>
  <si>
    <t>Relation</t>
  </si>
  <si>
    <t>Married/
Unmarried</t>
  </si>
  <si>
    <t>Employee/
Unemployee</t>
  </si>
  <si>
    <t>Signature of Applicant</t>
  </si>
  <si>
    <t>FORM NO. 33</t>
  </si>
  <si>
    <t>FORM FOR SANCTIONING PROVISIONAL PENSION/FAMILY PENSION AND RETIREMENT/DEATH GRATUITY</t>
  </si>
  <si>
    <t>(See Rule 5.9 and 5.22)</t>
  </si>
  <si>
    <t xml:space="preserve">Name of the Government servant </t>
  </si>
  <si>
    <t>Photograph
Attested by
Head of Office</t>
  </si>
  <si>
    <t>Father’s Name (and also husband’s name in the case of a female Government servant)</t>
  </si>
  <si>
    <t>Date of birth (by Christian era)</t>
  </si>
  <si>
    <t>Permanent residential address</t>
  </si>
  <si>
    <t>Present or last appointment including name of establishment:</t>
  </si>
  <si>
    <t>(i) Substantive</t>
  </si>
  <si>
    <t>(ii) Officiating, if any.</t>
  </si>
  <si>
    <t>Date of beginning of service</t>
  </si>
  <si>
    <t>Date of ending of service/Date of Death (For Family Pension)</t>
  </si>
  <si>
    <t>Total qualifying service which counts for pension.</t>
  </si>
  <si>
    <t>Emoluments reckoning for Pension and Gratuity.</t>
  </si>
  <si>
    <t>PART - I</t>
  </si>
  <si>
    <t>Amount of Pension:</t>
  </si>
  <si>
    <t>Emoluments last drawn</t>
  </si>
  <si>
    <t>x</t>
  </si>
  <si>
    <t>Completed six monthly period of qualifying service</t>
  </si>
  <si>
    <t>=</t>
  </si>
  <si>
    <t>Pension Amount</t>
  </si>
  <si>
    <t xml:space="preserve">Amount of Retirement gratuity: </t>
  </si>
  <si>
    <t>Amount of retirement gratuity</t>
  </si>
  <si>
    <t>or</t>
  </si>
  <si>
    <t>16½ times of emoluments at the time of retirement, whichever is less (This amount should not more than Rs. 2.50 lacs).</t>
  </si>
  <si>
    <t xml:space="preserve">Provisional Pension = 100% of amount arrived at item No.10. </t>
  </si>
  <si>
    <t xml:space="preserve">Provisional Gratuity = Rs.... </t>
  </si>
  <si>
    <t>(75% of the amount arrived at item No.11 if no amount of HBA has been set apart for recovery out of gratuity otherwise not exceeding 20%)</t>
  </si>
  <si>
    <t>(a)</t>
  </si>
  <si>
    <t>Details of  Gratuity recoverable from gratuity under sub-rule (1) of Rule 5.8</t>
  </si>
  <si>
    <t>(b)</t>
  </si>
  <si>
    <t xml:space="preserve">Net amount payable of  provisional Gratuity (item No.13-item No.14 (a). </t>
  </si>
  <si>
    <t>PART - II</t>
  </si>
  <si>
    <t xml:space="preserve">Amount of Family Pension </t>
  </si>
  <si>
    <t>(i)</t>
  </si>
  <si>
    <t>Emoluments at the time of death X ... percent (As per slab)</t>
  </si>
  <si>
    <t>(ii)</t>
  </si>
  <si>
    <t>Minimum Family pension in the slab</t>
  </si>
  <si>
    <t>(iii)</t>
  </si>
  <si>
    <t>Maximum family pension in the slab Amount of family pension determined based on (i), (ii) and (iii)</t>
  </si>
  <si>
    <t>Amount of family pension at enhanced rates (if service rendered is 7 years or more)</t>
  </si>
  <si>
    <t>Fifty percent of emoluments</t>
  </si>
  <si>
    <t>Double the amount of pension determined at item No.15 above</t>
  </si>
  <si>
    <t>Amount of family pension at enhanced rate (amount of (i) or (ii) whichever is less)</t>
  </si>
  <si>
    <t>where workmen’s Compensation Act is applicable</t>
  </si>
  <si>
    <t>One and half time the amount of pension determined at item No.15 above</t>
  </si>
  <si>
    <t>Note:-</t>
  </si>
  <si>
    <t>The amount under (a) or (b) shall not exceed Rs.2500/-p.m.</t>
  </si>
  <si>
    <t xml:space="preserve">Amount of Death Gratuity Length of qualifying service: </t>
  </si>
  <si>
    <t>Less than one year</t>
  </si>
  <si>
    <t xml:space="preserve">emoluments X 2 </t>
  </si>
  <si>
    <t>One year or more but less than five years</t>
  </si>
  <si>
    <t xml:space="preserve">emoluments X 6 </t>
  </si>
  <si>
    <t>Five years or more but less than twenty years</t>
  </si>
  <si>
    <t xml:space="preserve">emoluments X 12 </t>
  </si>
  <si>
    <t>Twenty years or more</t>
  </si>
  <si>
    <t>emoluments X Completed six emoluments monthly period of service</t>
  </si>
  <si>
    <t>Note:</t>
  </si>
  <si>
    <t>This amount should not exceeding 33 times of emoluments and Rs.2.50 lacs.</t>
  </si>
  <si>
    <t>18.</t>
  </si>
  <si>
    <t>Provisional Family Pension</t>
  </si>
  <si>
    <t>100% of amount determining at item No.15/16 as the case may be</t>
  </si>
  <si>
    <t>19.</t>
  </si>
  <si>
    <t>Provisional Death Gratuity</t>
  </si>
  <si>
    <t>75% of amount determined at item No.17.</t>
  </si>
  <si>
    <t xml:space="preserve">Details of amount recoverable </t>
  </si>
  <si>
    <t>Out of Gratuity under sub-rule (4) of Rule 5.21</t>
  </si>
  <si>
    <t>Net amount payable of provisional Death Gratuity (item No.19-item No.20 (a)</t>
  </si>
  <si>
    <t>PART III</t>
  </si>
  <si>
    <t>In exercise of powers conferred under Rule</t>
  </si>
  <si>
    <t>of R.C.S. (Pension)</t>
  </si>
  <si>
    <t xml:space="preserve">Rules the undersigned, having satisfied that the pension case has been sent/not sent to the Director, Pension Department and the same has not been finalised so far hereby </t>
  </si>
  <si>
    <t>sanction the provisional pension/family pension w.e.f.</t>
  </si>
  <si>
    <t>as above</t>
  </si>
  <si>
    <t xml:space="preserve"> in Part I/II and Provisional Retirement/Death Gratuity to</t>
  </si>
  <si>
    <t xml:space="preserve"> Shri/Smt./Ku</t>
  </si>
  <si>
    <t>Signature Designation of the Head of Office with Rubber Stamp</t>
  </si>
  <si>
    <t>Copy forwarded to the-</t>
  </si>
  <si>
    <t xml:space="preserve">Director, Pension Department, Rajasthan, Jaipur. </t>
  </si>
  <si>
    <t>Signature and Seal of Head of Office</t>
  </si>
  <si>
    <t>Form 31</t>
  </si>
  <si>
    <t>[See rule 8 and 96 (4)]</t>
  </si>
  <si>
    <t>Form of Tentative Last Pay Certificate</t>
  </si>
  <si>
    <t>(To be attached with form 7 or 18)</t>
  </si>
  <si>
    <t>Department</t>
  </si>
  <si>
    <t>Office</t>
  </si>
  <si>
    <t>Tentative/Final Last Pay Certificate of</t>
  </si>
  <si>
    <t>who has been</t>
  </si>
  <si>
    <t>on</t>
  </si>
  <si>
    <t>He has been be paid up to</t>
  </si>
  <si>
    <t>at the following rates :—</t>
  </si>
  <si>
    <t>Substantive pay</t>
  </si>
  <si>
    <t>P.M.</t>
  </si>
  <si>
    <t>Officiating pay</t>
  </si>
  <si>
    <t>Special pay</t>
  </si>
  <si>
    <t>Allowances:</t>
  </si>
  <si>
    <t>City Compensatory Allowance</t>
  </si>
  <si>
    <t>Any other Allowance</t>
  </si>
  <si>
    <t>Total:</t>
  </si>
  <si>
    <t>He has handed over/will hand over the charge of.</t>
  </si>
  <si>
    <t xml:space="preserve">Office in the </t>
  </si>
  <si>
    <t>The following amount is to be recovered from the Pension/DCRG:-</t>
  </si>
  <si>
    <t>Details of Recovery</t>
  </si>
  <si>
    <t>Amount outstanding</t>
  </si>
  <si>
    <t>Amount Recovered</t>
  </si>
  <si>
    <t>Balance Principal/Interest</t>
  </si>
  <si>
    <t>Authority (basis) of Recovery</t>
  </si>
  <si>
    <t>Head of credit</t>
  </si>
  <si>
    <t>I</t>
  </si>
  <si>
    <t xml:space="preserve">Dues of Government accommodation </t>
  </si>
  <si>
    <t>II</t>
  </si>
  <si>
    <t xml:space="preserve">Long Term Advances </t>
  </si>
  <si>
    <t>House Building Advance</t>
  </si>
  <si>
    <t>House Repairs Advance</t>
  </si>
  <si>
    <t>III</t>
  </si>
  <si>
    <t>Conveyance Advance</t>
  </si>
  <si>
    <t xml:space="preserve">Any Other Advance (give details) </t>
  </si>
  <si>
    <t>IV</t>
  </si>
  <si>
    <t>Other recoveries</t>
  </si>
  <si>
    <t>Signature of D.D.O.</t>
  </si>
  <si>
    <t>Office/Department</t>
  </si>
  <si>
    <t>Statement showing the details of Extraordinay leave not qualify for pension purpose</t>
  </si>
  <si>
    <t>Name of employee</t>
  </si>
  <si>
    <t>Clear EOL data</t>
  </si>
  <si>
    <t>Fom</t>
  </si>
  <si>
    <t>To</t>
  </si>
  <si>
    <t>Days</t>
  </si>
  <si>
    <t>Year</t>
  </si>
  <si>
    <t>Month</t>
  </si>
  <si>
    <t>TOTAL DAYS</t>
  </si>
  <si>
    <t xml:space="preserve"> Non qualify periods</t>
  </si>
  <si>
    <t>Months</t>
  </si>
  <si>
    <t>16.18.1.22.5.19.8√97263.0458756048</t>
  </si>
  <si>
    <t>Home</t>
  </si>
  <si>
    <t>FORM 3</t>
  </si>
  <si>
    <t>[See Rule 74]</t>
  </si>
  <si>
    <t>Details of family</t>
  </si>
  <si>
    <t>Name of the Government servant :</t>
  </si>
  <si>
    <t>Date of birth</t>
  </si>
  <si>
    <t>Date of appointment</t>
  </si>
  <si>
    <t>Details of members of my family</t>
  </si>
  <si>
    <t>*as on</t>
  </si>
  <si>
    <t>Serial No.</t>
  </si>
  <si>
    <t>Name of the members of family*</t>
  </si>
  <si>
    <t>Relationship with the officers</t>
  </si>
  <si>
    <t>Initials of the Head of Office</t>
  </si>
  <si>
    <t>Remarks</t>
  </si>
  <si>
    <t>I hereby undertake to keep the above particulars up-to-date by notifying to the Head of office any addition or alteration.</t>
  </si>
  <si>
    <t>Place</t>
  </si>
  <si>
    <t>Dated the</t>
  </si>
  <si>
    <t xml:space="preserve">*  Family for this purpose means family as defined in Clause (b) of sub-rule (1) of Rule 66 of the R.C.S. (Pension) Rules, 1996. </t>
  </si>
  <si>
    <t>Countersigned</t>
  </si>
  <si>
    <t>Head Of Office (Seal)</t>
  </si>
  <si>
    <t>Date:</t>
  </si>
  <si>
    <t>FORM 14 A</t>
  </si>
  <si>
    <t>(Annexure to Form 14 in triplicate)</t>
  </si>
  <si>
    <t>FORM OF DETAILS OF PARTICULARS FOR FAMILY PENSION</t>
  </si>
  <si>
    <t>Print out in</t>
  </si>
  <si>
    <t>Triple copy</t>
  </si>
  <si>
    <t xml:space="preserve">Name of the applicant : </t>
  </si>
  <si>
    <t xml:space="preserve">Name of the deceased Government servant/Pensioner : </t>
  </si>
  <si>
    <t xml:space="preserve">Relationship : widow/widower/ son/daughter/ guardian of minor : </t>
  </si>
  <si>
    <t xml:space="preserve">Date of birth : </t>
  </si>
  <si>
    <t xml:space="preserve">Height : </t>
  </si>
  <si>
    <t xml:space="preserve">Signatures : </t>
  </si>
  <si>
    <t>Left hand thumb and finger impressions in case not literate to sign :</t>
  </si>
  <si>
    <t>Thumb Index Middle Ring Little</t>
  </si>
  <si>
    <t xml:space="preserve">Personal identification mark : </t>
  </si>
  <si>
    <t xml:space="preserve">Present Address :    </t>
  </si>
  <si>
    <t>Name of the Treasury/Branch of Public Sector Bank through which the pension is to be drawn</t>
  </si>
  <si>
    <t>Attested photograph :</t>
  </si>
  <si>
    <t>Attested photograph</t>
  </si>
  <si>
    <t>Signature of the applicant.</t>
  </si>
  <si>
    <t>Attested by :</t>
  </si>
  <si>
    <t>Signature, Name and designation with seal of the attesting officer.</t>
  </si>
  <si>
    <t xml:space="preserve">Dated : </t>
  </si>
  <si>
    <t>List of enclosures:-</t>
  </si>
  <si>
    <t xml:space="preserve">Three specimen signatures or left hand thumb and finger impressions of the claimant or guardian duly attested. </t>
  </si>
  <si>
    <t xml:space="preserve">Three copies of passport size photographs of the claimant or guardian duly attested. </t>
  </si>
  <si>
    <t xml:space="preserve">Three copies of descriptive roll of the claimant or guardian duly attested indicating height and personal marks. </t>
  </si>
  <si>
    <t xml:space="preserve">Form No </t>
  </si>
  <si>
    <t>Name of form</t>
  </si>
  <si>
    <t xml:space="preserve">Page No </t>
  </si>
  <si>
    <t>Nomination for Retirement Gratuity/ Death Gratuity - when the Government servant has a family.</t>
  </si>
  <si>
    <t>Nomination for Retirement Gratuity/ Death Gratuity -when the Government servant has no family.</t>
  </si>
  <si>
    <t>348-349</t>
  </si>
  <si>
    <t>Details of family.</t>
  </si>
  <si>
    <t>Form of Option to workcharged employees  governed by C.P.F. Rules.</t>
  </si>
  <si>
    <t>Particulars to be obtained by the Head of Office from the retiring Government servant eight months before the date of his retirement.</t>
  </si>
  <si>
    <t>5A</t>
  </si>
  <si>
    <t>Details of particulars of Government servant under Form 5.</t>
  </si>
  <si>
    <t>Form of Order of retirement.</t>
  </si>
  <si>
    <t>Form of assessing pension and gratuity.</t>
  </si>
  <si>
    <t>355-362</t>
  </si>
  <si>
    <t>Form of letter to the Director, Pension Department, forwarding the pension papers of a Government servant.</t>
  </si>
  <si>
    <t>363-364</t>
  </si>
  <si>
    <t>Form of declaration by the Government servant for counting specified period of service.</t>
  </si>
  <si>
    <t>9A</t>
  </si>
  <si>
    <t>Form of Order of admitting service for pension or the basis of declaration etc. of the Government servant.</t>
  </si>
  <si>
    <t>Form of letter to the member or members of the family of a deceased Government servant where valid nomination for the grant of death gratuity exists.</t>
  </si>
  <si>
    <t>Form of letter to the member or members of the family of a deceased Government servant where valid nomination for the grant of death gratuity does not exists.</t>
  </si>
  <si>
    <t>Form of application for the grant of death gratuity on the death of a Government servant.</t>
  </si>
  <si>
    <t>369-370</t>
  </si>
  <si>
    <t>Form of letter to the widow/ widower of a deceased Government servant for grant of Family Pension.</t>
  </si>
  <si>
    <t>Form of application for grant of Family Pension on the death of a Government servant/pensioner.</t>
  </si>
  <si>
    <t>372-373</t>
  </si>
  <si>
    <t>14A</t>
  </si>
  <si>
    <t>Form of details of particulars for family pension.</t>
  </si>
  <si>
    <t>Form of application for grant of family pension when a pensioner is unheard for more than one year and the pension remained undrawn.</t>
  </si>
  <si>
    <t>15A</t>
  </si>
  <si>
    <t>Form of Affidavit in case of a missing pensioner.</t>
  </si>
  <si>
    <t>15B</t>
  </si>
  <si>
    <t>Form of Indemnity Bond in case of a missing pensioner.</t>
  </si>
  <si>
    <t>377-378</t>
  </si>
  <si>
    <t>Form of application for grant of Family Pension when a Government servant is unheard of for more than one year.</t>
  </si>
  <si>
    <t>16A</t>
  </si>
  <si>
    <t>Form of Affidavit in case of a missing Government servant.</t>
  </si>
  <si>
    <t>16B</t>
  </si>
  <si>
    <t>Form of Indemnity Bond in case of a missing Government servant.</t>
  </si>
  <si>
    <t>381-382</t>
  </si>
  <si>
    <t>Form of Application for ex-gratia grant under certain circumstances.</t>
  </si>
  <si>
    <t>383-384</t>
  </si>
  <si>
    <t>Form for assessing and authorising the payment of family pension and death gratuity when a Government servant dies while in service.</t>
  </si>
  <si>
    <t>385-392</t>
  </si>
  <si>
    <t>Form of letter to the Director, Pension Department, forwarding papers for the grant of family pension and death gratuity to the family of a Government servant who dies while in service.</t>
  </si>
  <si>
    <t>Form of letter sanctioning Family Pension to the child or children of a retired Government servant who dies after retirement but does not leave behind a widow/ widower.</t>
  </si>
  <si>
    <t>394-395</t>
  </si>
  <si>
    <t>Form of letter sanctioning Family Pension to the child or children on the death or re-marriage of a widow/ widower who was in receipt of family pension.</t>
  </si>
  <si>
    <t>396-397</t>
  </si>
  <si>
    <t>398-399</t>
  </si>
  <si>
    <t>Form of medical certificate.</t>
  </si>
  <si>
    <t>Form of certificate of verification of service for pension.</t>
  </si>
  <si>
    <t>Form of application for permission to State Service Officers to accept commercial employment within a period of two years after retirement.</t>
  </si>
  <si>
    <t>402-403</t>
  </si>
  <si>
    <t>Statements for Monitoring and Reporting System (No. 1 to 4).</t>
  </si>
  <si>
    <t>404-408</t>
  </si>
  <si>
    <t>Form of application to Directorate of Estates/ P.W.D. for issue of No Demand Certificate in respect of Government accommodation.</t>
  </si>
  <si>
    <t>27A</t>
  </si>
  <si>
    <t>Form of certificate where no Government accommodation has been occupied by the Government servant.</t>
  </si>
  <si>
    <t>Form of application to Treasury Officer for issue of N.D.C. in respect of Long term advances.</t>
  </si>
  <si>
    <t>411-412</t>
  </si>
  <si>
    <t>28A</t>
  </si>
  <si>
    <t>Form of certificate by the Government servant where no L.T.A. has been taken by him.</t>
  </si>
  <si>
    <t>Form of intimation regarding death of a pensioner where payment of family pension has been authorised to the widow/ widower.</t>
  </si>
  <si>
    <t>Form of application by a pensioner for endorsement of particulars of spouse post retrial marriage.</t>
  </si>
  <si>
    <t>415-416</t>
  </si>
  <si>
    <t>Form of tentative Last Pay Certificate.</t>
  </si>
  <si>
    <t>Form of certificate for counting officiating pay.</t>
  </si>
  <si>
    <t>Form for sanctioning provisional pension/F.P. and Retirement / Death Gratuity.</t>
  </si>
  <si>
    <t>Form of application for Commutation of a fraction of Pension without medical examination.</t>
  </si>
  <si>
    <t>208-210</t>
  </si>
  <si>
    <t>IFSM format (as required by pension department)</t>
  </si>
  <si>
    <t>Calculation of EOL</t>
  </si>
  <si>
    <t>3-5</t>
  </si>
  <si>
    <t>6-8</t>
  </si>
  <si>
    <t>9</t>
  </si>
  <si>
    <t>10</t>
  </si>
</sst>
</file>

<file path=xl/styles.xml><?xml version="1.0" encoding="utf-8"?>
<styleSheet xmlns="http://schemas.openxmlformats.org/spreadsheetml/2006/main">
  <numFmts count="3">
    <numFmt numFmtId="164" formatCode="dd/mm/yyyy;@"/>
    <numFmt numFmtId="165" formatCode="_(&quot;Rs &quot;* #,##0_);_(&quot;Rs &quot;* \(#,##0\);_(&quot;Rs &quot;* &quot;-&quot;_);_(@_)"/>
    <numFmt numFmtId="166" formatCode="[$-F800]dddd\,\ mmmm\ dd\,\ yyyy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0"/>
      <name val="DevLys 010"/>
    </font>
    <font>
      <b/>
      <sz val="10.5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b/>
      <sz val="14"/>
      <name val="Arial"/>
      <family val="2"/>
    </font>
    <font>
      <b/>
      <sz val="14"/>
      <color indexed="14"/>
      <name val="Arial"/>
      <family val="2"/>
    </font>
    <font>
      <b/>
      <sz val="10"/>
      <color indexed="14"/>
      <name val="Arial"/>
      <family val="2"/>
    </font>
    <font>
      <sz val="10"/>
      <color indexed="8"/>
      <name val="MS Sans Serif"/>
      <family val="2"/>
    </font>
    <font>
      <b/>
      <sz val="14"/>
      <color indexed="9"/>
      <name val="Calibri"/>
      <family val="2"/>
    </font>
    <font>
      <sz val="10"/>
      <name val="Arial"/>
      <family val="2"/>
    </font>
    <font>
      <sz val="14"/>
      <name val="Sylfaen"/>
      <family val="1"/>
    </font>
    <font>
      <b/>
      <sz val="16"/>
      <name val="DevLys 010"/>
    </font>
    <font>
      <sz val="14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sz val="14"/>
      <name val="Calibri"/>
      <family val="2"/>
    </font>
    <font>
      <sz val="12"/>
      <name val="Sylfaen"/>
      <family val="1"/>
    </font>
    <font>
      <b/>
      <sz val="12"/>
      <name val="Calibri"/>
      <family val="2"/>
    </font>
    <font>
      <sz val="14"/>
      <name val="Arial"/>
      <family val="2"/>
    </font>
    <font>
      <b/>
      <sz val="14"/>
      <name val="Tahoma"/>
      <family val="2"/>
    </font>
    <font>
      <sz val="14"/>
      <name val="Tahoma"/>
      <family val="2"/>
    </font>
    <font>
      <u/>
      <sz val="10"/>
      <color indexed="12"/>
      <name val="Arial"/>
      <family val="2"/>
    </font>
    <font>
      <b/>
      <sz val="16"/>
      <color indexed="12"/>
      <name val="Arial"/>
      <family val="2"/>
    </font>
    <font>
      <sz val="12"/>
      <color indexed="43"/>
      <name val="Arial"/>
      <family val="2"/>
    </font>
    <font>
      <b/>
      <sz val="16"/>
      <color indexed="36"/>
      <name val="Times New Roman"/>
      <family val="1"/>
    </font>
    <font>
      <sz val="8.5"/>
      <color indexed="8"/>
      <name val="MS Sans Serif"/>
      <family val="2"/>
    </font>
    <font>
      <b/>
      <u/>
      <sz val="18"/>
      <color indexed="12"/>
      <name val="Arial"/>
      <family val="2"/>
    </font>
    <font>
      <sz val="10"/>
      <name val="Arial"/>
      <family val="2"/>
    </font>
    <font>
      <b/>
      <sz val="12"/>
      <name val="Sylfaen"/>
      <family val="1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3" fillId="10" borderId="40" applyNumberFormat="0" applyAlignment="0" applyProtection="0"/>
    <xf numFmtId="0" fontId="1" fillId="0" borderId="0"/>
    <xf numFmtId="0" fontId="13" fillId="0" borderId="0"/>
    <xf numFmtId="0" fontId="1" fillId="0" borderId="0"/>
    <xf numFmtId="0" fontId="31" fillId="0" borderId="0"/>
    <xf numFmtId="0" fontId="11" fillId="0" borderId="0"/>
    <xf numFmtId="0" fontId="34" fillId="9" borderId="41" applyNumberFormat="0" applyAlignment="0" applyProtection="0"/>
    <xf numFmtId="9" fontId="1" fillId="0" borderId="0" applyFont="0" applyFill="0" applyBorder="0" applyAlignment="0" applyProtection="0"/>
    <xf numFmtId="0" fontId="12" fillId="2" borderId="1">
      <alignment horizontal="center" vertical="center" wrapText="1"/>
    </xf>
    <xf numFmtId="0" fontId="1" fillId="3" borderId="0" applyNumberFormat="0" applyFont="0" applyBorder="0" applyAlignment="0" applyProtection="0"/>
  </cellStyleXfs>
  <cellXfs count="479">
    <xf numFmtId="0" fontId="0" fillId="0" borderId="0" xfId="0"/>
    <xf numFmtId="0" fontId="3" fillId="0" borderId="0" xfId="3" applyFont="1" applyBorder="1"/>
    <xf numFmtId="0" fontId="3" fillId="4" borderId="0" xfId="3" applyFont="1" applyFill="1" applyBorder="1"/>
    <xf numFmtId="0" fontId="4" fillId="4" borderId="0" xfId="3" applyFont="1" applyFill="1" applyBorder="1" applyAlignment="1">
      <alignment horizontal="center" vertical="center" wrapText="1"/>
    </xf>
    <xf numFmtId="0" fontId="2" fillId="4" borderId="0" xfId="3" applyFont="1" applyFill="1" applyBorder="1"/>
    <xf numFmtId="0" fontId="3" fillId="4" borderId="0" xfId="3" applyFont="1" applyFill="1" applyBorder="1" applyAlignment="1">
      <alignment horizontal="center"/>
    </xf>
    <xf numFmtId="0" fontId="5" fillId="4" borderId="0" xfId="3" applyFont="1" applyFill="1" applyBorder="1"/>
    <xf numFmtId="0" fontId="6" fillId="4" borderId="0" xfId="3" applyFont="1" applyFill="1" applyBorder="1"/>
    <xf numFmtId="0" fontId="2" fillId="4" borderId="2" xfId="3" applyFont="1" applyFill="1" applyBorder="1" applyAlignment="1">
      <alignment horizontal="center" vertical="center" wrapText="1"/>
    </xf>
    <xf numFmtId="0" fontId="2" fillId="4" borderId="3" xfId="3" applyFont="1" applyFill="1" applyBorder="1" applyAlignment="1">
      <alignment horizontal="center" vertical="center" wrapText="1"/>
    </xf>
    <xf numFmtId="0" fontId="2" fillId="4" borderId="4" xfId="3" applyFont="1" applyFill="1" applyBorder="1" applyAlignment="1">
      <alignment horizontal="center" vertical="center" wrapText="1"/>
    </xf>
    <xf numFmtId="0" fontId="7" fillId="4" borderId="5" xfId="3" applyFont="1" applyFill="1" applyBorder="1"/>
    <xf numFmtId="0" fontId="8" fillId="4" borderId="0" xfId="3" applyFont="1" applyFill="1" applyBorder="1" applyAlignment="1">
      <alignment vertical="center" wrapText="1"/>
    </xf>
    <xf numFmtId="0" fontId="8" fillId="4" borderId="0" xfId="3" applyFont="1" applyFill="1" applyBorder="1" applyAlignment="1">
      <alignment horizontal="left"/>
    </xf>
    <xf numFmtId="0" fontId="1" fillId="4" borderId="0" xfId="3" applyFill="1" applyAlignment="1">
      <alignment vertical="center" wrapText="1"/>
    </xf>
    <xf numFmtId="0" fontId="10" fillId="4" borderId="6" xfId="3" applyFont="1" applyFill="1" applyBorder="1" applyAlignment="1">
      <alignment horizontal="left" vertical="center" wrapText="1"/>
    </xf>
    <xf numFmtId="0" fontId="9" fillId="4" borderId="0" xfId="3" applyFont="1" applyFill="1" applyBorder="1" applyAlignment="1">
      <alignment horizontal="left"/>
    </xf>
    <xf numFmtId="0" fontId="9" fillId="4" borderId="6" xfId="3" applyFont="1" applyFill="1" applyBorder="1" applyAlignment="1">
      <alignment horizontal="left"/>
    </xf>
    <xf numFmtId="0" fontId="3" fillId="4" borderId="5" xfId="3" applyFont="1" applyFill="1" applyBorder="1"/>
    <xf numFmtId="0" fontId="3" fillId="4" borderId="0" xfId="3" applyFont="1" applyFill="1" applyBorder="1" applyAlignment="1">
      <alignment vertical="center" wrapText="1"/>
    </xf>
    <xf numFmtId="0" fontId="7" fillId="4" borderId="7" xfId="3" applyFont="1" applyFill="1" applyBorder="1"/>
    <xf numFmtId="0" fontId="1" fillId="4" borderId="8" xfId="3" applyFill="1" applyBorder="1" applyAlignment="1">
      <alignment vertical="center" wrapText="1"/>
    </xf>
    <xf numFmtId="0" fontId="14" fillId="0" borderId="0" xfId="4" applyFont="1" applyAlignment="1">
      <alignment vertical="top"/>
    </xf>
    <xf numFmtId="0" fontId="14" fillId="0" borderId="0" xfId="4" applyFont="1"/>
    <xf numFmtId="0" fontId="16" fillId="4" borderId="9" xfId="4" applyFont="1" applyFill="1" applyBorder="1" applyAlignment="1">
      <alignment vertical="top"/>
    </xf>
    <xf numFmtId="0" fontId="16" fillId="4" borderId="9" xfId="4" applyFont="1" applyFill="1" applyBorder="1"/>
    <xf numFmtId="0" fontId="16" fillId="4" borderId="9" xfId="4" applyFont="1" applyFill="1" applyBorder="1" applyAlignment="1">
      <alignment horizontal="justify" vertical="justify"/>
    </xf>
    <xf numFmtId="0" fontId="16" fillId="4" borderId="9" xfId="4" applyFont="1" applyFill="1" applyBorder="1" applyAlignment="1">
      <alignment horizontal="center" vertical="justify"/>
    </xf>
    <xf numFmtId="0" fontId="16" fillId="4" borderId="9" xfId="4" applyFont="1" applyFill="1" applyBorder="1" applyAlignment="1">
      <alignment horizontal="center" vertical="justify" wrapText="1"/>
    </xf>
    <xf numFmtId="0" fontId="14" fillId="0" borderId="0" xfId="4" applyFont="1" applyAlignment="1">
      <alignment horizontal="justify" vertical="justify"/>
    </xf>
    <xf numFmtId="0" fontId="18" fillId="4" borderId="9" xfId="4" applyFont="1" applyFill="1" applyBorder="1"/>
    <xf numFmtId="164" fontId="18" fillId="4" borderId="9" xfId="4" applyNumberFormat="1" applyFont="1" applyFill="1" applyBorder="1"/>
    <xf numFmtId="164" fontId="16" fillId="4" borderId="9" xfId="4" applyNumberFormat="1" applyFont="1" applyFill="1" applyBorder="1"/>
    <xf numFmtId="0" fontId="16" fillId="4" borderId="0" xfId="4" applyFont="1" applyFill="1" applyBorder="1" applyAlignment="1">
      <alignment vertical="top"/>
    </xf>
    <xf numFmtId="0" fontId="16" fillId="4" borderId="0" xfId="4" applyFont="1" applyFill="1" applyBorder="1"/>
    <xf numFmtId="0" fontId="16" fillId="4" borderId="0" xfId="4" applyFont="1" applyFill="1" applyBorder="1" applyAlignment="1">
      <alignment horizontal="left"/>
    </xf>
    <xf numFmtId="164" fontId="16" fillId="4" borderId="10" xfId="4" applyNumberFormat="1" applyFont="1" applyFill="1" applyBorder="1"/>
    <xf numFmtId="0" fontId="16" fillId="4" borderId="10" xfId="4" applyFont="1" applyFill="1" applyBorder="1"/>
    <xf numFmtId="0" fontId="16" fillId="4" borderId="0" xfId="4" applyFont="1" applyFill="1" applyAlignment="1">
      <alignment vertical="top"/>
    </xf>
    <xf numFmtId="0" fontId="16" fillId="4" borderId="0" xfId="4" applyFont="1" applyFill="1"/>
    <xf numFmtId="0" fontId="20" fillId="11" borderId="0" xfId="4" applyFont="1" applyFill="1"/>
    <xf numFmtId="0" fontId="18" fillId="11" borderId="0" xfId="4" applyFont="1" applyFill="1" applyAlignment="1">
      <alignment horizontal="center"/>
    </xf>
    <xf numFmtId="0" fontId="18" fillId="11" borderId="9" xfId="4" applyFont="1" applyFill="1" applyBorder="1" applyAlignment="1">
      <alignment horizontal="center"/>
    </xf>
    <xf numFmtId="0" fontId="18" fillId="11" borderId="9" xfId="4" applyFont="1" applyFill="1" applyBorder="1" applyAlignment="1">
      <alignment wrapText="1"/>
    </xf>
    <xf numFmtId="0" fontId="18" fillId="11" borderId="0" xfId="4" applyFont="1" applyFill="1" applyBorder="1" applyAlignment="1">
      <alignment horizontal="center"/>
    </xf>
    <xf numFmtId="0" fontId="20" fillId="0" borderId="0" xfId="4" applyFont="1" applyFill="1" applyAlignment="1">
      <alignment horizontal="center"/>
    </xf>
    <xf numFmtId="0" fontId="20" fillId="0" borderId="0" xfId="4" applyFont="1" applyFill="1"/>
    <xf numFmtId="0" fontId="18" fillId="4" borderId="0" xfId="4" applyFont="1" applyFill="1"/>
    <xf numFmtId="0" fontId="18" fillId="11" borderId="0" xfId="4" applyFont="1" applyFill="1" applyAlignment="1">
      <alignment horizontal="center" wrapText="1"/>
    </xf>
    <xf numFmtId="0" fontId="20" fillId="11" borderId="0" xfId="4" applyFont="1" applyFill="1" applyAlignment="1">
      <alignment horizontal="center"/>
    </xf>
    <xf numFmtId="0" fontId="20" fillId="11" borderId="0" xfId="4" applyFont="1" applyFill="1" applyAlignment="1">
      <alignment horizontal="right"/>
    </xf>
    <xf numFmtId="0" fontId="18" fillId="4" borderId="9" xfId="4" applyFont="1" applyFill="1" applyBorder="1" applyAlignment="1">
      <alignment horizontal="left" wrapText="1" indent="1"/>
    </xf>
    <xf numFmtId="0" fontId="20" fillId="0" borderId="11" xfId="4" applyFont="1" applyFill="1" applyBorder="1"/>
    <xf numFmtId="0" fontId="18" fillId="4" borderId="9" xfId="4" applyFont="1" applyFill="1" applyBorder="1" applyAlignment="1"/>
    <xf numFmtId="0" fontId="18" fillId="4" borderId="12" xfId="4" applyFont="1" applyFill="1" applyBorder="1" applyAlignment="1"/>
    <xf numFmtId="0" fontId="22" fillId="0" borderId="0" xfId="3" applyFont="1"/>
    <xf numFmtId="0" fontId="22" fillId="11" borderId="0" xfId="3" applyFont="1" applyFill="1"/>
    <xf numFmtId="0" fontId="24" fillId="11" borderId="13" xfId="3" applyNumberFormat="1" applyFont="1" applyFill="1" applyBorder="1" applyAlignment="1">
      <alignment horizontal="center" vertical="center"/>
    </xf>
    <xf numFmtId="0" fontId="27" fillId="5" borderId="9" xfId="3" applyFont="1" applyFill="1" applyBorder="1" applyAlignment="1">
      <alignment horizontal="center"/>
    </xf>
    <xf numFmtId="1" fontId="28" fillId="6" borderId="9" xfId="3" applyNumberFormat="1" applyFont="1" applyFill="1" applyBorder="1" applyAlignment="1" applyProtection="1">
      <alignment horizontal="center" vertical="center" wrapText="1"/>
      <protection hidden="1"/>
    </xf>
    <xf numFmtId="0" fontId="8" fillId="11" borderId="13" xfId="3" applyFont="1" applyFill="1" applyBorder="1" applyAlignment="1">
      <alignment horizontal="center"/>
    </xf>
    <xf numFmtId="1" fontId="22" fillId="0" borderId="0" xfId="3" applyNumberFormat="1" applyFont="1"/>
    <xf numFmtId="0" fontId="29" fillId="11" borderId="0" xfId="7" applyFont="1" applyFill="1"/>
    <xf numFmtId="0" fontId="20" fillId="4" borderId="0" xfId="6" applyFont="1" applyFill="1" applyAlignment="1">
      <alignment horizontal="center" vertical="top"/>
    </xf>
    <xf numFmtId="0" fontId="20" fillId="4" borderId="0" xfId="6" applyFont="1" applyFill="1" applyAlignment="1">
      <alignment vertical="justify"/>
    </xf>
    <xf numFmtId="0" fontId="20" fillId="4" borderId="0" xfId="6" applyFont="1" applyFill="1"/>
    <xf numFmtId="0" fontId="20" fillId="0" borderId="0" xfId="6" applyFont="1"/>
    <xf numFmtId="0" fontId="18" fillId="4" borderId="9" xfId="6" applyFont="1" applyFill="1" applyBorder="1" applyAlignment="1">
      <alignment horizontal="center" vertical="top"/>
    </xf>
    <xf numFmtId="0" fontId="18" fillId="4" borderId="12" xfId="6" applyFont="1" applyFill="1" applyBorder="1" applyAlignment="1">
      <alignment horizontal="center" vertical="top" wrapText="1"/>
    </xf>
    <xf numFmtId="0" fontId="18" fillId="4" borderId="0" xfId="6" applyFont="1" applyFill="1" applyBorder="1" applyAlignment="1">
      <alignment horizontal="justify" vertical="justify" wrapText="1"/>
    </xf>
    <xf numFmtId="0" fontId="18" fillId="4" borderId="9" xfId="6" applyFont="1" applyFill="1" applyBorder="1" applyAlignment="1">
      <alignment horizontal="center" vertical="top" wrapText="1"/>
    </xf>
    <xf numFmtId="0" fontId="18" fillId="4" borderId="9" xfId="6" applyFont="1" applyFill="1" applyBorder="1" applyAlignment="1">
      <alignment vertical="justify" wrapText="1"/>
    </xf>
    <xf numFmtId="0" fontId="18" fillId="4" borderId="9" xfId="6" applyFont="1" applyFill="1" applyBorder="1" applyAlignment="1">
      <alignment horizontal="center" vertical="justify"/>
    </xf>
    <xf numFmtId="0" fontId="18" fillId="4" borderId="9" xfId="6" applyFont="1" applyFill="1" applyBorder="1" applyAlignment="1">
      <alignment horizontal="center"/>
    </xf>
    <xf numFmtId="0" fontId="18" fillId="4" borderId="0" xfId="6" applyFont="1" applyFill="1" applyBorder="1" applyAlignment="1">
      <alignment vertical="justify" wrapText="1"/>
    </xf>
    <xf numFmtId="0" fontId="18" fillId="4" borderId="0" xfId="6" applyFont="1" applyFill="1" applyBorder="1" applyAlignment="1">
      <alignment horizontal="center" vertical="justify" wrapText="1"/>
    </xf>
    <xf numFmtId="0" fontId="18" fillId="4" borderId="9" xfId="6" applyFont="1" applyFill="1" applyBorder="1" applyAlignment="1">
      <alignment horizontal="center" vertical="justify" wrapText="1"/>
    </xf>
    <xf numFmtId="0" fontId="18" fillId="4" borderId="9" xfId="6" applyFont="1" applyFill="1" applyBorder="1" applyAlignment="1">
      <alignment horizontal="right" wrapText="1"/>
    </xf>
    <xf numFmtId="0" fontId="18" fillId="4" borderId="9" xfId="6" applyFont="1" applyFill="1" applyBorder="1" applyAlignment="1">
      <alignment horizontal="center" wrapText="1"/>
    </xf>
    <xf numFmtId="0" fontId="18" fillId="4" borderId="0" xfId="6" applyFont="1" applyFill="1" applyAlignment="1">
      <alignment vertical="justify"/>
    </xf>
    <xf numFmtId="0" fontId="18" fillId="4" borderId="0" xfId="6" applyFont="1" applyFill="1" applyBorder="1" applyAlignment="1">
      <alignment vertical="center" wrapText="1"/>
    </xf>
    <xf numFmtId="0" fontId="18" fillId="4" borderId="0" xfId="6" applyFont="1" applyFill="1" applyBorder="1" applyAlignment="1">
      <alignment wrapText="1"/>
    </xf>
    <xf numFmtId="0" fontId="18" fillId="4" borderId="0" xfId="6" applyFont="1" applyFill="1" applyBorder="1" applyAlignment="1">
      <alignment vertical="justify"/>
    </xf>
    <xf numFmtId="0" fontId="18" fillId="4" borderId="14" xfId="6" applyFont="1" applyFill="1" applyBorder="1" applyAlignment="1">
      <alignment wrapText="1"/>
    </xf>
    <xf numFmtId="0" fontId="18" fillId="4" borderId="0" xfId="6" applyFont="1" applyFill="1" applyBorder="1" applyAlignment="1">
      <alignment horizontal="left" vertical="justify" wrapText="1"/>
    </xf>
    <xf numFmtId="0" fontId="18" fillId="4" borderId="0" xfId="6" applyFont="1" applyFill="1" applyBorder="1" applyAlignment="1">
      <alignment horizontal="center" vertical="top"/>
    </xf>
    <xf numFmtId="0" fontId="18" fillId="4" borderId="0" xfId="6" applyFont="1" applyFill="1" applyBorder="1" applyAlignment="1">
      <alignment horizontal="center"/>
    </xf>
    <xf numFmtId="0" fontId="18" fillId="4" borderId="0" xfId="6" applyFont="1" applyFill="1" applyBorder="1"/>
    <xf numFmtId="0" fontId="18" fillId="4" borderId="0" xfId="6" applyFont="1" applyFill="1" applyBorder="1" applyAlignment="1"/>
    <xf numFmtId="0" fontId="20" fillId="0" borderId="0" xfId="6" applyFont="1" applyAlignment="1">
      <alignment horizontal="center" vertical="top"/>
    </xf>
    <xf numFmtId="0" fontId="20" fillId="0" borderId="0" xfId="6" applyFont="1" applyAlignment="1">
      <alignment vertical="justify"/>
    </xf>
    <xf numFmtId="0" fontId="31" fillId="0" borderId="0" xfId="6" applyFill="1"/>
    <xf numFmtId="0" fontId="3" fillId="0" borderId="0" xfId="6" applyFont="1" applyFill="1" applyAlignment="1">
      <alignment horizontal="right"/>
    </xf>
    <xf numFmtId="0" fontId="18" fillId="0" borderId="9" xfId="6" applyFont="1" applyFill="1" applyBorder="1" applyAlignment="1">
      <alignment horizontal="center" wrapText="1"/>
    </xf>
    <xf numFmtId="0" fontId="18" fillId="0" borderId="9" xfId="6" applyFont="1" applyFill="1" applyBorder="1" applyAlignment="1">
      <alignment horizontal="center"/>
    </xf>
    <xf numFmtId="0" fontId="31" fillId="0" borderId="0" xfId="6" applyFill="1" applyAlignment="1">
      <alignment horizontal="center"/>
    </xf>
    <xf numFmtId="0" fontId="18" fillId="0" borderId="9" xfId="6" applyFont="1" applyFill="1" applyBorder="1"/>
    <xf numFmtId="0" fontId="18" fillId="0" borderId="0" xfId="6" applyFont="1" applyFill="1"/>
    <xf numFmtId="0" fontId="18" fillId="0" borderId="9" xfId="6" applyFont="1" applyBorder="1" applyAlignment="1">
      <alignment horizontal="center" vertical="top"/>
    </xf>
    <xf numFmtId="0" fontId="20" fillId="0" borderId="11" xfId="6" applyFont="1" applyBorder="1"/>
    <xf numFmtId="0" fontId="18" fillId="0" borderId="0" xfId="6" applyFont="1" applyBorder="1" applyAlignment="1">
      <alignment horizontal="justify" vertical="justify" wrapText="1"/>
    </xf>
    <xf numFmtId="0" fontId="18" fillId="0" borderId="0" xfId="6" applyFont="1" applyBorder="1" applyAlignment="1">
      <alignment horizontal="center" vertical="top"/>
    </xf>
    <xf numFmtId="0" fontId="18" fillId="0" borderId="0" xfId="6" applyFont="1" applyBorder="1" applyAlignment="1">
      <alignment horizontal="right" vertical="justify" wrapText="1"/>
    </xf>
    <xf numFmtId="0" fontId="35" fillId="12" borderId="12" xfId="6" applyFont="1" applyFill="1" applyBorder="1" applyAlignment="1">
      <alignment horizontal="center" vertical="center" wrapText="1"/>
    </xf>
    <xf numFmtId="0" fontId="31" fillId="0" borderId="0" xfId="6"/>
    <xf numFmtId="0" fontId="36" fillId="13" borderId="9" xfId="6" applyFont="1" applyFill="1" applyBorder="1" applyAlignment="1">
      <alignment horizontal="center" vertical="top" wrapText="1"/>
    </xf>
    <xf numFmtId="0" fontId="36" fillId="13" borderId="9" xfId="6" applyFont="1" applyFill="1" applyBorder="1" applyAlignment="1">
      <alignment horizontal="left" vertical="top" wrapText="1"/>
    </xf>
    <xf numFmtId="0" fontId="36" fillId="13" borderId="9" xfId="6" applyFont="1" applyFill="1" applyBorder="1" applyAlignment="1">
      <alignment horizontal="center" vertical="top"/>
    </xf>
    <xf numFmtId="0" fontId="37" fillId="13" borderId="9" xfId="6" applyFont="1" applyFill="1" applyBorder="1" applyAlignment="1">
      <alignment horizontal="justify"/>
    </xf>
    <xf numFmtId="0" fontId="36" fillId="13" borderId="9" xfId="6" applyFont="1" applyFill="1" applyBorder="1" applyAlignment="1">
      <alignment vertical="top"/>
    </xf>
    <xf numFmtId="0" fontId="36" fillId="13" borderId="9" xfId="6" applyNumberFormat="1" applyFont="1" applyFill="1" applyBorder="1" applyAlignment="1">
      <alignment horizontal="left" vertical="top" wrapText="1"/>
    </xf>
    <xf numFmtId="0" fontId="36" fillId="13" borderId="9" xfId="6" applyNumberFormat="1" applyFont="1" applyFill="1" applyBorder="1" applyAlignment="1">
      <alignment vertical="top"/>
    </xf>
    <xf numFmtId="49" fontId="36" fillId="13" borderId="9" xfId="6" applyNumberFormat="1" applyFont="1" applyFill="1" applyBorder="1" applyAlignment="1">
      <alignment horizontal="center" vertical="top" wrapText="1"/>
    </xf>
    <xf numFmtId="0" fontId="36" fillId="13" borderId="9" xfId="6" applyNumberFormat="1" applyFont="1" applyFill="1" applyBorder="1" applyAlignment="1">
      <alignment horizontal="center" vertical="top"/>
    </xf>
    <xf numFmtId="0" fontId="9" fillId="4" borderId="0" xfId="3" applyFont="1" applyFill="1" applyBorder="1" applyAlignment="1">
      <alignment horizontal="left"/>
    </xf>
    <xf numFmtId="0" fontId="9" fillId="4" borderId="6" xfId="3" applyFont="1" applyFill="1" applyBorder="1" applyAlignment="1">
      <alignment horizontal="left"/>
    </xf>
    <xf numFmtId="0" fontId="8" fillId="4" borderId="0" xfId="3" applyFont="1" applyFill="1" applyBorder="1" applyAlignment="1">
      <alignment vertical="center" wrapText="1"/>
    </xf>
    <xf numFmtId="0" fontId="1" fillId="4" borderId="0" xfId="3" applyFill="1" applyAlignment="1">
      <alignment vertical="center" wrapText="1"/>
    </xf>
    <xf numFmtId="0" fontId="9" fillId="4" borderId="0" xfId="3" applyFont="1" applyFill="1" applyBorder="1" applyAlignment="1">
      <alignment horizontal="left" vertical="center" wrapText="1"/>
    </xf>
    <xf numFmtId="0" fontId="9" fillId="4" borderId="6" xfId="3" applyFont="1" applyFill="1" applyBorder="1" applyAlignment="1">
      <alignment horizontal="left" vertical="center" wrapText="1"/>
    </xf>
    <xf numFmtId="0" fontId="10" fillId="4" borderId="0" xfId="3" applyFont="1" applyFill="1" applyBorder="1" applyAlignment="1">
      <alignment horizontal="left" vertical="center" wrapText="1"/>
    </xf>
    <xf numFmtId="0" fontId="10" fillId="4" borderId="6" xfId="3" applyFont="1" applyFill="1" applyBorder="1" applyAlignment="1">
      <alignment horizontal="left" vertical="center" wrapText="1"/>
    </xf>
    <xf numFmtId="0" fontId="3" fillId="4" borderId="0" xfId="3" applyFont="1" applyFill="1" applyBorder="1" applyAlignment="1">
      <alignment vertical="center" wrapText="1"/>
    </xf>
    <xf numFmtId="0" fontId="1" fillId="4" borderId="8" xfId="3" applyFill="1" applyBorder="1" applyAlignment="1">
      <alignment vertical="center" wrapText="1"/>
    </xf>
    <xf numFmtId="0" fontId="10" fillId="4" borderId="8" xfId="3" applyFont="1" applyFill="1" applyBorder="1" applyAlignment="1">
      <alignment horizontal="left" vertical="center" wrapText="1"/>
    </xf>
    <xf numFmtId="0" fontId="10" fillId="4" borderId="15" xfId="3" applyFont="1" applyFill="1" applyBorder="1" applyAlignment="1">
      <alignment horizontal="left" vertical="center" wrapText="1"/>
    </xf>
    <xf numFmtId="0" fontId="8" fillId="4" borderId="0" xfId="3" applyFont="1" applyFill="1" applyBorder="1" applyAlignment="1">
      <alignment horizontal="left" vertical="top" wrapText="1"/>
    </xf>
    <xf numFmtId="164" fontId="9" fillId="4" borderId="0" xfId="3" applyNumberFormat="1" applyFont="1" applyFill="1" applyBorder="1" applyAlignment="1">
      <alignment horizontal="left"/>
    </xf>
    <xf numFmtId="164" fontId="9" fillId="4" borderId="6" xfId="3" applyNumberFormat="1" applyFont="1" applyFill="1" applyBorder="1" applyAlignment="1">
      <alignment horizontal="left"/>
    </xf>
    <xf numFmtId="0" fontId="30" fillId="8" borderId="16" xfId="1" applyFont="1" applyFill="1" applyBorder="1" applyAlignment="1" applyProtection="1">
      <alignment horizontal="center" vertical="center"/>
    </xf>
    <xf numFmtId="0" fontId="30" fillId="8" borderId="17" xfId="1" applyFont="1" applyFill="1" applyBorder="1" applyAlignment="1" applyProtection="1">
      <alignment horizontal="center" vertical="center"/>
    </xf>
    <xf numFmtId="0" fontId="30" fillId="8" borderId="18" xfId="1" applyFont="1" applyFill="1" applyBorder="1" applyAlignment="1" applyProtection="1">
      <alignment horizontal="center" vertical="center"/>
    </xf>
    <xf numFmtId="0" fontId="30" fillId="8" borderId="19" xfId="1" applyFont="1" applyFill="1" applyBorder="1" applyAlignment="1" applyProtection="1">
      <alignment horizontal="center" vertical="center"/>
    </xf>
    <xf numFmtId="0" fontId="2" fillId="4" borderId="0" xfId="3" applyFont="1" applyFill="1" applyBorder="1" applyAlignment="1">
      <alignment horizontal="right"/>
    </xf>
    <xf numFmtId="0" fontId="2" fillId="4" borderId="0" xfId="3" applyFont="1" applyFill="1" applyBorder="1" applyAlignment="1">
      <alignment horizontal="center"/>
    </xf>
    <xf numFmtId="0" fontId="3" fillId="4" borderId="0" xfId="3" applyFont="1" applyFill="1" applyBorder="1" applyAlignment="1">
      <alignment horizontal="center"/>
    </xf>
    <xf numFmtId="14" fontId="9" fillId="4" borderId="0" xfId="3" applyNumberFormat="1" applyFont="1" applyFill="1" applyBorder="1" applyAlignment="1">
      <alignment horizontal="left" vertical="center" wrapText="1"/>
    </xf>
    <xf numFmtId="0" fontId="19" fillId="4" borderId="0" xfId="4" applyFont="1" applyFill="1" applyBorder="1" applyAlignment="1">
      <alignment horizontal="center" vertical="center" wrapText="1"/>
    </xf>
    <xf numFmtId="0" fontId="18" fillId="11" borderId="9" xfId="4" applyFont="1" applyFill="1" applyBorder="1" applyAlignment="1">
      <alignment horizontal="left"/>
    </xf>
    <xf numFmtId="0" fontId="16" fillId="4" borderId="9" xfId="4" applyFont="1" applyFill="1" applyBorder="1" applyAlignment="1">
      <alignment horizontal="left"/>
    </xf>
    <xf numFmtId="0" fontId="16" fillId="4" borderId="0" xfId="4" applyFont="1" applyFill="1" applyAlignment="1">
      <alignment horizontal="center"/>
    </xf>
    <xf numFmtId="0" fontId="16" fillId="4" borderId="12" xfId="4" applyFont="1" applyFill="1" applyBorder="1" applyAlignment="1">
      <alignment vertical="top"/>
    </xf>
    <xf numFmtId="0" fontId="16" fillId="4" borderId="20" xfId="4" applyFont="1" applyFill="1" applyBorder="1" applyAlignment="1">
      <alignment vertical="top"/>
    </xf>
    <xf numFmtId="0" fontId="16" fillId="4" borderId="9" xfId="4" applyFont="1" applyFill="1" applyBorder="1" applyAlignment="1">
      <alignment horizontal="justify" vertical="justify" wrapText="1"/>
    </xf>
    <xf numFmtId="0" fontId="17" fillId="4" borderId="9" xfId="4" applyFont="1" applyFill="1" applyBorder="1" applyAlignment="1">
      <alignment horizontal="justify" vertical="justify" wrapText="1"/>
    </xf>
    <xf numFmtId="0" fontId="16" fillId="4" borderId="21" xfId="4" applyFont="1" applyFill="1" applyBorder="1" applyAlignment="1">
      <alignment vertical="justify" wrapText="1"/>
    </xf>
    <xf numFmtId="0" fontId="16" fillId="4" borderId="10" xfId="4" applyFont="1" applyFill="1" applyBorder="1" applyAlignment="1">
      <alignment vertical="justify" wrapText="1"/>
    </xf>
    <xf numFmtId="0" fontId="16" fillId="4" borderId="22" xfId="4" applyFont="1" applyFill="1" applyBorder="1" applyAlignment="1">
      <alignment vertical="justify" wrapText="1"/>
    </xf>
    <xf numFmtId="0" fontId="16" fillId="4" borderId="23" xfId="4" applyFont="1" applyFill="1" applyBorder="1" applyAlignment="1">
      <alignment vertical="justify" wrapText="1"/>
    </xf>
    <xf numFmtId="0" fontId="16" fillId="4" borderId="14" xfId="4" applyFont="1" applyFill="1" applyBorder="1" applyAlignment="1">
      <alignment vertical="justify" wrapText="1"/>
    </xf>
    <xf numFmtId="0" fontId="16" fillId="4" borderId="24" xfId="4" applyFont="1" applyFill="1" applyBorder="1" applyAlignment="1">
      <alignment vertical="justify" wrapText="1"/>
    </xf>
    <xf numFmtId="0" fontId="16" fillId="4" borderId="9" xfId="4" applyFont="1" applyFill="1" applyBorder="1" applyAlignment="1">
      <alignment vertical="top"/>
    </xf>
    <xf numFmtId="0" fontId="16" fillId="4" borderId="25" xfId="4" applyFont="1" applyFill="1" applyBorder="1" applyAlignment="1">
      <alignment horizontal="left"/>
    </xf>
    <xf numFmtId="0" fontId="16" fillId="4" borderId="26" xfId="4" applyFont="1" applyFill="1" applyBorder="1" applyAlignment="1">
      <alignment horizontal="left"/>
    </xf>
    <xf numFmtId="0" fontId="16" fillId="4" borderId="27" xfId="4" applyFont="1" applyFill="1" applyBorder="1" applyAlignment="1">
      <alignment horizontal="left"/>
    </xf>
    <xf numFmtId="0" fontId="16" fillId="4" borderId="9" xfId="4" applyFont="1" applyFill="1" applyBorder="1" applyAlignment="1">
      <alignment horizontal="justify" vertical="justify"/>
    </xf>
    <xf numFmtId="1" fontId="16" fillId="4" borderId="25" xfId="4" applyNumberFormat="1" applyFont="1" applyFill="1" applyBorder="1" applyAlignment="1">
      <alignment horizontal="left"/>
    </xf>
    <xf numFmtId="1" fontId="16" fillId="4" borderId="26" xfId="4" applyNumberFormat="1" applyFont="1" applyFill="1" applyBorder="1" applyAlignment="1">
      <alignment horizontal="left"/>
    </xf>
    <xf numFmtId="1" fontId="16" fillId="4" borderId="27" xfId="4" applyNumberFormat="1" applyFont="1" applyFill="1" applyBorder="1" applyAlignment="1">
      <alignment horizontal="left"/>
    </xf>
    <xf numFmtId="14" fontId="16" fillId="4" borderId="25" xfId="4" applyNumberFormat="1" applyFont="1" applyFill="1" applyBorder="1" applyAlignment="1">
      <alignment horizontal="left"/>
    </xf>
    <xf numFmtId="0" fontId="16" fillId="4" borderId="21" xfId="4" applyFont="1" applyFill="1" applyBorder="1" applyAlignment="1">
      <alignment horizontal="justify" vertical="justify" wrapText="1"/>
    </xf>
    <xf numFmtId="0" fontId="17" fillId="0" borderId="10" xfId="4" applyFont="1" applyBorder="1"/>
    <xf numFmtId="0" fontId="17" fillId="0" borderId="22" xfId="4" applyFont="1" applyBorder="1"/>
    <xf numFmtId="0" fontId="17" fillId="0" borderId="23" xfId="4" applyFont="1" applyBorder="1"/>
    <xf numFmtId="0" fontId="17" fillId="0" borderId="14" xfId="4" applyFont="1" applyBorder="1"/>
    <xf numFmtId="0" fontId="17" fillId="0" borderId="24" xfId="4" applyFont="1" applyBorder="1"/>
    <xf numFmtId="0" fontId="15" fillId="4" borderId="14" xfId="4" applyFont="1" applyFill="1" applyBorder="1" applyAlignment="1">
      <alignment horizontal="center" vertical="top"/>
    </xf>
    <xf numFmtId="0" fontId="21" fillId="4" borderId="0" xfId="6" applyFont="1" applyFill="1" applyAlignment="1">
      <alignment horizontal="center"/>
    </xf>
    <xf numFmtId="0" fontId="21" fillId="4" borderId="0" xfId="6" applyFont="1" applyFill="1" applyAlignment="1">
      <alignment horizontal="center" vertical="justify" wrapText="1"/>
    </xf>
    <xf numFmtId="0" fontId="18" fillId="4" borderId="0" xfId="6" applyFont="1" applyFill="1" applyAlignment="1">
      <alignment horizontal="center"/>
    </xf>
    <xf numFmtId="0" fontId="18" fillId="4" borderId="9" xfId="6" applyFont="1" applyFill="1" applyBorder="1" applyAlignment="1">
      <alignment vertical="justify"/>
    </xf>
    <xf numFmtId="0" fontId="18" fillId="4" borderId="25" xfId="6" applyFont="1" applyFill="1" applyBorder="1" applyAlignment="1">
      <alignment shrinkToFit="1"/>
    </xf>
    <xf numFmtId="0" fontId="17" fillId="4" borderId="26" xfId="6" applyFont="1" applyFill="1" applyBorder="1" applyAlignment="1">
      <alignment shrinkToFit="1"/>
    </xf>
    <xf numFmtId="0" fontId="17" fillId="4" borderId="21" xfId="6" applyFont="1" applyFill="1" applyBorder="1" applyAlignment="1">
      <alignment horizontal="center" vertical="center" wrapText="1"/>
    </xf>
    <xf numFmtId="0" fontId="17" fillId="4" borderId="22" xfId="6" applyFont="1" applyFill="1" applyBorder="1" applyAlignment="1">
      <alignment horizontal="center" vertical="center" wrapText="1"/>
    </xf>
    <xf numFmtId="0" fontId="17" fillId="4" borderId="28" xfId="6" applyFont="1" applyFill="1" applyBorder="1" applyAlignment="1">
      <alignment horizontal="center" vertical="center" wrapText="1"/>
    </xf>
    <xf numFmtId="0" fontId="17" fillId="4" borderId="11" xfId="6" applyFont="1" applyFill="1" applyBorder="1" applyAlignment="1">
      <alignment horizontal="center" vertical="center" wrapText="1"/>
    </xf>
    <xf numFmtId="0" fontId="17" fillId="4" borderId="23" xfId="6" applyFont="1" applyFill="1" applyBorder="1" applyAlignment="1">
      <alignment horizontal="center" vertical="center" wrapText="1"/>
    </xf>
    <xf numFmtId="0" fontId="17" fillId="4" borderId="24" xfId="6" applyFont="1" applyFill="1" applyBorder="1" applyAlignment="1">
      <alignment horizontal="center" vertical="center" wrapText="1"/>
    </xf>
    <xf numFmtId="0" fontId="18" fillId="4" borderId="12" xfId="6" applyFont="1" applyFill="1" applyBorder="1" applyAlignment="1">
      <alignment horizontal="center" vertical="top" wrapText="1"/>
    </xf>
    <xf numFmtId="0" fontId="18" fillId="4" borderId="29" xfId="6" applyFont="1" applyFill="1" applyBorder="1" applyAlignment="1">
      <alignment horizontal="center" vertical="top" wrapText="1"/>
    </xf>
    <xf numFmtId="0" fontId="18" fillId="4" borderId="20" xfId="6" applyFont="1" applyFill="1" applyBorder="1" applyAlignment="1">
      <alignment horizontal="center" vertical="top" wrapText="1"/>
    </xf>
    <xf numFmtId="0" fontId="18" fillId="4" borderId="21" xfId="6" applyFont="1" applyFill="1" applyBorder="1" applyAlignment="1">
      <alignment horizontal="justify" vertical="justify" wrapText="1"/>
    </xf>
    <xf numFmtId="0" fontId="18" fillId="4" borderId="10" xfId="6" applyFont="1" applyFill="1" applyBorder="1" applyAlignment="1">
      <alignment horizontal="justify" vertical="justify" wrapText="1"/>
    </xf>
    <xf numFmtId="0" fontId="18" fillId="4" borderId="22" xfId="6" applyFont="1" applyFill="1" applyBorder="1" applyAlignment="1">
      <alignment horizontal="justify" vertical="justify" wrapText="1"/>
    </xf>
    <xf numFmtId="0" fontId="18" fillId="4" borderId="28" xfId="6" applyFont="1" applyFill="1" applyBorder="1" applyAlignment="1">
      <alignment horizontal="justify" vertical="justify" wrapText="1"/>
    </xf>
    <xf numFmtId="0" fontId="18" fillId="4" borderId="0" xfId="6" applyFont="1" applyFill="1" applyBorder="1" applyAlignment="1">
      <alignment horizontal="justify" vertical="justify" wrapText="1"/>
    </xf>
    <xf numFmtId="0" fontId="18" fillId="4" borderId="11" xfId="6" applyFont="1" applyFill="1" applyBorder="1" applyAlignment="1">
      <alignment horizontal="justify" vertical="justify" wrapText="1"/>
    </xf>
    <xf numFmtId="0" fontId="18" fillId="4" borderId="23" xfId="6" applyFont="1" applyFill="1" applyBorder="1" applyAlignment="1">
      <alignment horizontal="justify" vertical="justify" wrapText="1"/>
    </xf>
    <xf numFmtId="0" fontId="18" fillId="4" borderId="14" xfId="6" applyFont="1" applyFill="1" applyBorder="1" applyAlignment="1">
      <alignment horizontal="justify" vertical="justify" wrapText="1"/>
    </xf>
    <xf numFmtId="0" fontId="18" fillId="4" borderId="24" xfId="6" applyFont="1" applyFill="1" applyBorder="1" applyAlignment="1">
      <alignment horizontal="justify" vertical="justify" wrapText="1"/>
    </xf>
    <xf numFmtId="0" fontId="18" fillId="4" borderId="21" xfId="6" applyFont="1" applyFill="1" applyBorder="1" applyAlignment="1">
      <alignment horizontal="left" vertical="top" wrapText="1"/>
    </xf>
    <xf numFmtId="0" fontId="18" fillId="4" borderId="10" xfId="6" applyFont="1" applyFill="1" applyBorder="1" applyAlignment="1">
      <alignment horizontal="left" vertical="top" wrapText="1"/>
    </xf>
    <xf numFmtId="0" fontId="18" fillId="4" borderId="28" xfId="6" applyFont="1" applyFill="1" applyBorder="1" applyAlignment="1">
      <alignment horizontal="left" vertical="top" wrapText="1"/>
    </xf>
    <xf numFmtId="0" fontId="18" fillId="4" borderId="0" xfId="6" applyFont="1" applyFill="1" applyBorder="1" applyAlignment="1">
      <alignment horizontal="left" vertical="top" wrapText="1"/>
    </xf>
    <xf numFmtId="0" fontId="18" fillId="4" borderId="23" xfId="6" applyFont="1" applyFill="1" applyBorder="1" applyAlignment="1">
      <alignment horizontal="left" vertical="top" wrapText="1"/>
    </xf>
    <xf numFmtId="0" fontId="18" fillId="4" borderId="14" xfId="6" applyFont="1" applyFill="1" applyBorder="1" applyAlignment="1">
      <alignment horizontal="left" vertical="top" wrapText="1"/>
    </xf>
    <xf numFmtId="0" fontId="18" fillId="4" borderId="9" xfId="6" applyFont="1" applyFill="1" applyBorder="1" applyAlignment="1">
      <alignment vertical="justify" wrapText="1"/>
    </xf>
    <xf numFmtId="164" fontId="18" fillId="4" borderId="25" xfId="6" applyNumberFormat="1" applyFont="1" applyFill="1" applyBorder="1" applyAlignment="1">
      <alignment horizontal="left"/>
    </xf>
    <xf numFmtId="164" fontId="18" fillId="4" borderId="26" xfId="6" applyNumberFormat="1" applyFont="1" applyFill="1" applyBorder="1" applyAlignment="1">
      <alignment horizontal="left"/>
    </xf>
    <xf numFmtId="0" fontId="18" fillId="4" borderId="21" xfId="6" applyFont="1" applyFill="1" applyBorder="1" applyAlignment="1">
      <alignment vertical="justify" wrapText="1"/>
    </xf>
    <xf numFmtId="0" fontId="18" fillId="4" borderId="10" xfId="6" applyFont="1" applyFill="1" applyBorder="1" applyAlignment="1">
      <alignment vertical="justify" wrapText="1"/>
    </xf>
    <xf numFmtId="0" fontId="18" fillId="4" borderId="22" xfId="6" applyFont="1" applyFill="1" applyBorder="1" applyAlignment="1">
      <alignment vertical="justify" wrapText="1"/>
    </xf>
    <xf numFmtId="0" fontId="18" fillId="4" borderId="23" xfId="6" applyFont="1" applyFill="1" applyBorder="1" applyAlignment="1">
      <alignment vertical="justify" wrapText="1"/>
    </xf>
    <xf numFmtId="0" fontId="18" fillId="4" borderId="14" xfId="6" applyFont="1" applyFill="1" applyBorder="1" applyAlignment="1">
      <alignment vertical="justify" wrapText="1"/>
    </xf>
    <xf numFmtId="0" fontId="18" fillId="4" borderId="24" xfId="6" applyFont="1" applyFill="1" applyBorder="1" applyAlignment="1">
      <alignment vertical="justify" wrapText="1"/>
    </xf>
    <xf numFmtId="0" fontId="18" fillId="4" borderId="9" xfId="6" applyFont="1" applyFill="1" applyBorder="1" applyAlignment="1">
      <alignment horizontal="left"/>
    </xf>
    <xf numFmtId="14" fontId="18" fillId="4" borderId="25" xfId="6" applyNumberFormat="1" applyFont="1" applyFill="1" applyBorder="1" applyAlignment="1">
      <alignment horizontal="left"/>
    </xf>
    <xf numFmtId="0" fontId="18" fillId="4" borderId="26" xfId="6" applyFont="1" applyFill="1" applyBorder="1" applyAlignment="1">
      <alignment horizontal="left"/>
    </xf>
    <xf numFmtId="0" fontId="18" fillId="4" borderId="27" xfId="6" applyFont="1" applyFill="1" applyBorder="1" applyAlignment="1">
      <alignment horizontal="left"/>
    </xf>
    <xf numFmtId="14" fontId="18" fillId="4" borderId="21" xfId="6" applyNumberFormat="1" applyFont="1" applyFill="1" applyBorder="1" applyAlignment="1">
      <alignment horizontal="left"/>
    </xf>
    <xf numFmtId="14" fontId="18" fillId="4" borderId="10" xfId="6" applyNumberFormat="1" applyFont="1" applyFill="1" applyBorder="1" applyAlignment="1">
      <alignment horizontal="left"/>
    </xf>
    <xf numFmtId="14" fontId="18" fillId="4" borderId="23" xfId="6" applyNumberFormat="1" applyFont="1" applyFill="1" applyBorder="1" applyAlignment="1">
      <alignment horizontal="left"/>
    </xf>
    <xf numFmtId="14" fontId="18" fillId="4" borderId="14" xfId="6" applyNumberFormat="1" applyFont="1" applyFill="1" applyBorder="1" applyAlignment="1">
      <alignment horizontal="left"/>
    </xf>
    <xf numFmtId="0" fontId="18" fillId="4" borderId="10" xfId="6" applyFont="1" applyFill="1" applyBorder="1" applyAlignment="1">
      <alignment horizontal="center"/>
    </xf>
    <xf numFmtId="0" fontId="18" fillId="4" borderId="22" xfId="6" applyFont="1" applyFill="1" applyBorder="1" applyAlignment="1">
      <alignment horizontal="center"/>
    </xf>
    <xf numFmtId="0" fontId="18" fillId="4" borderId="14" xfId="6" applyFont="1" applyFill="1" applyBorder="1" applyAlignment="1">
      <alignment horizontal="center"/>
    </xf>
    <xf numFmtId="0" fontId="18" fillId="4" borderId="24" xfId="6" applyFont="1" applyFill="1" applyBorder="1" applyAlignment="1">
      <alignment horizontal="center"/>
    </xf>
    <xf numFmtId="0" fontId="18" fillId="4" borderId="21" xfId="6" applyFont="1" applyFill="1" applyBorder="1" applyAlignment="1">
      <alignment horizontal="left" vertical="justify"/>
    </xf>
    <xf numFmtId="0" fontId="18" fillId="4" borderId="10" xfId="6" applyFont="1" applyFill="1" applyBorder="1" applyAlignment="1">
      <alignment horizontal="left" vertical="justify"/>
    </xf>
    <xf numFmtId="0" fontId="18" fillId="4" borderId="22" xfId="6" applyFont="1" applyFill="1" applyBorder="1" applyAlignment="1">
      <alignment horizontal="left" vertical="justify"/>
    </xf>
    <xf numFmtId="0" fontId="18" fillId="4" borderId="23" xfId="6" applyFont="1" applyFill="1" applyBorder="1" applyAlignment="1">
      <alignment horizontal="left" vertical="justify"/>
    </xf>
    <xf numFmtId="0" fontId="18" fillId="4" borderId="14" xfId="6" applyFont="1" applyFill="1" applyBorder="1" applyAlignment="1">
      <alignment horizontal="left" vertical="justify"/>
    </xf>
    <xf numFmtId="0" fontId="18" fillId="4" borderId="24" xfId="6" applyFont="1" applyFill="1" applyBorder="1" applyAlignment="1">
      <alignment horizontal="left" vertical="justify"/>
    </xf>
    <xf numFmtId="0" fontId="18" fillId="4" borderId="9" xfId="6" applyFont="1" applyFill="1" applyBorder="1" applyAlignment="1">
      <alignment horizontal="center" vertical="top" wrapText="1"/>
    </xf>
    <xf numFmtId="0" fontId="18" fillId="4" borderId="9" xfId="6" applyFont="1" applyFill="1" applyBorder="1" applyAlignment="1">
      <alignment horizontal="justify" vertical="justify" wrapText="1"/>
    </xf>
    <xf numFmtId="165" fontId="18" fillId="4" borderId="9" xfId="6" applyNumberFormat="1" applyFont="1" applyFill="1" applyBorder="1" applyAlignment="1">
      <alignment horizontal="center" vertical="justify"/>
    </xf>
    <xf numFmtId="0" fontId="21" fillId="4" borderId="0" xfId="6" applyFont="1" applyFill="1" applyBorder="1" applyAlignment="1">
      <alignment horizontal="center" wrapText="1"/>
    </xf>
    <xf numFmtId="0" fontId="18" fillId="4" borderId="12" xfId="6" applyFont="1" applyFill="1" applyBorder="1" applyAlignment="1">
      <alignment horizontal="left" wrapText="1"/>
    </xf>
    <xf numFmtId="0" fontId="18" fillId="4" borderId="30" xfId="6" applyFont="1" applyFill="1" applyBorder="1" applyAlignment="1">
      <alignment vertical="justify" wrapText="1"/>
    </xf>
    <xf numFmtId="0" fontId="18" fillId="4" borderId="31" xfId="6" applyFont="1" applyFill="1" applyBorder="1" applyAlignment="1">
      <alignment vertical="justify" wrapText="1"/>
    </xf>
    <xf numFmtId="0" fontId="18" fillId="4" borderId="10" xfId="6" applyFont="1" applyFill="1" applyBorder="1" applyAlignment="1">
      <alignment horizontal="center" vertical="center" wrapText="1"/>
    </xf>
    <xf numFmtId="0" fontId="18" fillId="4" borderId="0" xfId="6" applyFont="1" applyFill="1" applyBorder="1" applyAlignment="1">
      <alignment horizontal="center" vertical="center" wrapText="1"/>
    </xf>
    <xf numFmtId="0" fontId="18" fillId="4" borderId="14" xfId="6" applyFont="1" applyFill="1" applyBorder="1" applyAlignment="1">
      <alignment horizontal="center" vertical="center" wrapText="1"/>
    </xf>
    <xf numFmtId="0" fontId="18" fillId="4" borderId="10" xfId="6" applyFont="1" applyFill="1" applyBorder="1" applyAlignment="1">
      <alignment horizontal="center" wrapText="1"/>
    </xf>
    <xf numFmtId="0" fontId="18" fillId="4" borderId="31" xfId="6" applyFont="1" applyFill="1" applyBorder="1" applyAlignment="1">
      <alignment horizontal="center" wrapText="1"/>
    </xf>
    <xf numFmtId="0" fontId="18" fillId="4" borderId="21" xfId="6" applyFont="1" applyFill="1" applyBorder="1" applyAlignment="1">
      <alignment horizontal="center" vertical="center" wrapText="1"/>
    </xf>
    <xf numFmtId="0" fontId="18" fillId="4" borderId="22" xfId="6" applyFont="1" applyFill="1" applyBorder="1" applyAlignment="1">
      <alignment horizontal="center" vertical="center" wrapText="1"/>
    </xf>
    <xf numFmtId="0" fontId="18" fillId="4" borderId="28" xfId="6" applyFont="1" applyFill="1" applyBorder="1" applyAlignment="1">
      <alignment horizontal="center" vertical="center" wrapText="1"/>
    </xf>
    <xf numFmtId="0" fontId="18" fillId="4" borderId="11" xfId="6" applyFont="1" applyFill="1" applyBorder="1" applyAlignment="1">
      <alignment horizontal="center" vertical="center" wrapText="1"/>
    </xf>
    <xf numFmtId="0" fontId="18" fillId="4" borderId="23" xfId="6" applyFont="1" applyFill="1" applyBorder="1" applyAlignment="1">
      <alignment horizontal="center" vertical="center" wrapText="1"/>
    </xf>
    <xf numFmtId="0" fontId="18" fillId="4" borderId="24" xfId="6" applyFont="1" applyFill="1" applyBorder="1" applyAlignment="1">
      <alignment horizontal="center" vertical="center" wrapText="1"/>
    </xf>
    <xf numFmtId="0" fontId="18" fillId="4" borderId="32" xfId="6" applyFont="1" applyFill="1" applyBorder="1" applyAlignment="1">
      <alignment horizontal="center" vertical="justify" wrapText="1"/>
    </xf>
    <xf numFmtId="0" fontId="18" fillId="4" borderId="33" xfId="6" applyFont="1" applyFill="1" applyBorder="1" applyAlignment="1">
      <alignment horizontal="center" vertical="justify" wrapText="1"/>
    </xf>
    <xf numFmtId="0" fontId="18" fillId="4" borderId="14" xfId="6" applyFont="1" applyFill="1" applyBorder="1" applyAlignment="1">
      <alignment horizontal="center" wrapText="1"/>
    </xf>
    <xf numFmtId="165" fontId="18" fillId="4" borderId="9" xfId="6" applyNumberFormat="1" applyFont="1" applyFill="1" applyBorder="1" applyAlignment="1">
      <alignment vertical="justify"/>
    </xf>
    <xf numFmtId="0" fontId="18" fillId="4" borderId="9" xfId="6" applyFont="1" applyFill="1" applyBorder="1" applyAlignment="1">
      <alignment horizontal="center"/>
    </xf>
    <xf numFmtId="165" fontId="18" fillId="4" borderId="25" xfId="6" applyNumberFormat="1" applyFont="1" applyFill="1" applyBorder="1" applyAlignment="1">
      <alignment horizontal="center" vertical="justify" wrapText="1"/>
    </xf>
    <xf numFmtId="0" fontId="18" fillId="4" borderId="27" xfId="6" applyFont="1" applyFill="1" applyBorder="1" applyAlignment="1">
      <alignment horizontal="center" vertical="justify" wrapText="1"/>
    </xf>
    <xf numFmtId="0" fontId="18" fillId="4" borderId="12" xfId="6" applyFont="1" applyFill="1" applyBorder="1" applyAlignment="1">
      <alignment horizontal="center" vertical="top"/>
    </xf>
    <xf numFmtId="0" fontId="18" fillId="4" borderId="29" xfId="6" applyFont="1" applyFill="1" applyBorder="1" applyAlignment="1">
      <alignment horizontal="center" vertical="top"/>
    </xf>
    <xf numFmtId="0" fontId="18" fillId="4" borderId="20" xfId="6" applyFont="1" applyFill="1" applyBorder="1" applyAlignment="1">
      <alignment horizontal="center" vertical="top"/>
    </xf>
    <xf numFmtId="0" fontId="18" fillId="4" borderId="21" xfId="6" applyFont="1" applyFill="1" applyBorder="1" applyAlignment="1">
      <alignment horizontal="left" wrapText="1"/>
    </xf>
    <xf numFmtId="0" fontId="18" fillId="4" borderId="10" xfId="6" applyFont="1" applyFill="1" applyBorder="1" applyAlignment="1">
      <alignment horizontal="left" wrapText="1"/>
    </xf>
    <xf numFmtId="0" fontId="18" fillId="4" borderId="22" xfId="6" applyFont="1" applyFill="1" applyBorder="1" applyAlignment="1">
      <alignment horizontal="center" wrapText="1"/>
    </xf>
    <xf numFmtId="0" fontId="18" fillId="4" borderId="28" xfId="6" applyFont="1" applyFill="1" applyBorder="1" applyAlignment="1">
      <alignment vertical="justify" wrapText="1"/>
    </xf>
    <xf numFmtId="0" fontId="18" fillId="4" borderId="0" xfId="6" applyFont="1" applyFill="1" applyBorder="1" applyAlignment="1">
      <alignment vertical="justify" wrapText="1"/>
    </xf>
    <xf numFmtId="0" fontId="18" fillId="4" borderId="0" xfId="6" applyFont="1" applyFill="1" applyBorder="1" applyAlignment="1">
      <alignment horizontal="center" vertical="justify" wrapText="1"/>
    </xf>
    <xf numFmtId="0" fontId="18" fillId="4" borderId="31" xfId="6" applyFont="1" applyFill="1" applyBorder="1" applyAlignment="1">
      <alignment horizontal="center" vertical="justify" wrapText="1"/>
    </xf>
    <xf numFmtId="0" fontId="18" fillId="4" borderId="0" xfId="6" applyFont="1" applyFill="1" applyBorder="1" applyAlignment="1">
      <alignment horizontal="center" wrapText="1"/>
    </xf>
    <xf numFmtId="0" fontId="18" fillId="4" borderId="23" xfId="6" applyFont="1" applyFill="1" applyBorder="1" applyAlignment="1">
      <alignment horizontal="center" wrapText="1"/>
    </xf>
    <xf numFmtId="165" fontId="18" fillId="4" borderId="25" xfId="6" applyNumberFormat="1" applyFont="1" applyFill="1" applyBorder="1" applyAlignment="1">
      <alignment vertical="justify" wrapText="1"/>
    </xf>
    <xf numFmtId="0" fontId="18" fillId="4" borderId="27" xfId="6" applyFont="1" applyFill="1" applyBorder="1" applyAlignment="1">
      <alignment vertical="justify" wrapText="1"/>
    </xf>
    <xf numFmtId="0" fontId="18" fillId="4" borderId="25" xfId="6" applyFont="1" applyFill="1" applyBorder="1" applyAlignment="1">
      <alignment horizontal="center" wrapText="1"/>
    </xf>
    <xf numFmtId="0" fontId="18" fillId="4" borderId="26" xfId="6" applyFont="1" applyFill="1" applyBorder="1" applyAlignment="1">
      <alignment horizontal="center" wrapText="1"/>
    </xf>
    <xf numFmtId="0" fontId="18" fillId="4" borderId="27" xfId="6" applyFont="1" applyFill="1" applyBorder="1" applyAlignment="1">
      <alignment horizontal="center" wrapText="1"/>
    </xf>
    <xf numFmtId="0" fontId="18" fillId="4" borderId="24" xfId="6" applyFont="1" applyFill="1" applyBorder="1" applyAlignment="1">
      <alignment horizontal="left" vertical="center" wrapText="1"/>
    </xf>
    <xf numFmtId="0" fontId="18" fillId="4" borderId="20" xfId="6" applyFont="1" applyFill="1" applyBorder="1" applyAlignment="1">
      <alignment horizontal="left" vertical="center" wrapText="1"/>
    </xf>
    <xf numFmtId="0" fontId="18" fillId="4" borderId="27" xfId="6" applyFont="1" applyFill="1" applyBorder="1" applyAlignment="1">
      <alignment horizontal="left" vertical="center" wrapText="1"/>
    </xf>
    <xf numFmtId="0" fontId="18" fillId="4" borderId="9" xfId="6" applyFont="1" applyFill="1" applyBorder="1" applyAlignment="1">
      <alignment horizontal="left" vertical="center" wrapText="1"/>
    </xf>
    <xf numFmtId="165" fontId="18" fillId="4" borderId="25" xfId="6" applyNumberFormat="1" applyFont="1" applyFill="1" applyBorder="1" applyAlignment="1">
      <alignment horizontal="center" vertical="center" wrapText="1"/>
    </xf>
    <xf numFmtId="0" fontId="18" fillId="4" borderId="27" xfId="6" applyFont="1" applyFill="1" applyBorder="1" applyAlignment="1">
      <alignment horizontal="center" vertical="center" wrapText="1"/>
    </xf>
    <xf numFmtId="0" fontId="18" fillId="4" borderId="25" xfId="6" applyFont="1" applyFill="1" applyBorder="1" applyAlignment="1">
      <alignment horizontal="left"/>
    </xf>
    <xf numFmtId="165" fontId="18" fillId="4" borderId="26" xfId="6" applyNumberFormat="1" applyFont="1" applyFill="1" applyBorder="1" applyAlignment="1">
      <alignment horizontal="center" vertical="justify" wrapText="1"/>
    </xf>
    <xf numFmtId="165" fontId="18" fillId="4" borderId="27" xfId="6" applyNumberFormat="1" applyFont="1" applyFill="1" applyBorder="1" applyAlignment="1">
      <alignment horizontal="center" vertical="justify" wrapText="1"/>
    </xf>
    <xf numFmtId="0" fontId="18" fillId="4" borderId="21" xfId="6" applyFont="1" applyFill="1" applyBorder="1" applyAlignment="1">
      <alignment horizontal="left" vertical="center" wrapText="1"/>
    </xf>
    <xf numFmtId="0" fontId="17" fillId="4" borderId="10" xfId="6" applyFont="1" applyFill="1" applyBorder="1"/>
    <xf numFmtId="0" fontId="17" fillId="4" borderId="22" xfId="6" applyFont="1" applyFill="1" applyBorder="1"/>
    <xf numFmtId="0" fontId="17" fillId="4" borderId="28" xfId="6" applyFont="1" applyFill="1" applyBorder="1"/>
    <xf numFmtId="0" fontId="17" fillId="4" borderId="0" xfId="6" applyFont="1" applyFill="1"/>
    <xf numFmtId="0" fontId="17" fillId="4" borderId="11" xfId="6" applyFont="1" applyFill="1" applyBorder="1"/>
    <xf numFmtId="0" fontId="17" fillId="4" borderId="23" xfId="6" applyFont="1" applyFill="1" applyBorder="1"/>
    <xf numFmtId="0" fontId="17" fillId="4" borderId="14" xfId="6" applyFont="1" applyFill="1" applyBorder="1"/>
    <xf numFmtId="0" fontId="17" fillId="4" borderId="24" xfId="6" applyFont="1" applyFill="1" applyBorder="1"/>
    <xf numFmtId="165" fontId="18" fillId="4" borderId="21" xfId="6" applyNumberFormat="1" applyFont="1" applyFill="1" applyBorder="1" applyAlignment="1">
      <alignment horizontal="center" vertical="justify" wrapText="1"/>
    </xf>
    <xf numFmtId="165" fontId="18" fillId="4" borderId="22" xfId="6" applyNumberFormat="1" applyFont="1" applyFill="1" applyBorder="1" applyAlignment="1">
      <alignment horizontal="center" vertical="justify" wrapText="1"/>
    </xf>
    <xf numFmtId="165" fontId="18" fillId="4" borderId="28" xfId="6" applyNumberFormat="1" applyFont="1" applyFill="1" applyBorder="1" applyAlignment="1">
      <alignment horizontal="center" vertical="justify" wrapText="1"/>
    </xf>
    <xf numFmtId="165" fontId="18" fillId="4" borderId="11" xfId="6" applyNumberFormat="1" applyFont="1" applyFill="1" applyBorder="1" applyAlignment="1">
      <alignment horizontal="center" vertical="justify" wrapText="1"/>
    </xf>
    <xf numFmtId="165" fontId="18" fillId="4" borderId="23" xfId="6" applyNumberFormat="1" applyFont="1" applyFill="1" applyBorder="1" applyAlignment="1">
      <alignment horizontal="center" vertical="justify" wrapText="1"/>
    </xf>
    <xf numFmtId="165" fontId="18" fillId="4" borderId="24" xfId="6" applyNumberFormat="1" applyFont="1" applyFill="1" applyBorder="1" applyAlignment="1">
      <alignment horizontal="center" vertical="justify" wrapText="1"/>
    </xf>
    <xf numFmtId="0" fontId="18" fillId="4" borderId="25" xfId="6" applyFont="1" applyFill="1" applyBorder="1" applyAlignment="1">
      <alignment horizontal="right" vertical="top"/>
    </xf>
    <xf numFmtId="0" fontId="18" fillId="4" borderId="26" xfId="6" applyFont="1" applyFill="1" applyBorder="1" applyAlignment="1">
      <alignment horizontal="right" vertical="top"/>
    </xf>
    <xf numFmtId="0" fontId="18" fillId="4" borderId="27" xfId="6" applyFont="1" applyFill="1" applyBorder="1" applyAlignment="1">
      <alignment horizontal="right" vertical="top"/>
    </xf>
    <xf numFmtId="0" fontId="18" fillId="4" borderId="12" xfId="6" applyFont="1" applyFill="1" applyBorder="1" applyAlignment="1">
      <alignment vertical="justify"/>
    </xf>
    <xf numFmtId="0" fontId="18" fillId="4" borderId="20" xfId="6" applyFont="1" applyFill="1" applyBorder="1" applyAlignment="1">
      <alignment vertical="justify"/>
    </xf>
    <xf numFmtId="165" fontId="18" fillId="4" borderId="21" xfId="6" applyNumberFormat="1" applyFont="1" applyFill="1" applyBorder="1" applyAlignment="1">
      <alignment horizontal="center" vertical="center" wrapText="1"/>
    </xf>
    <xf numFmtId="165" fontId="18" fillId="4" borderId="22" xfId="6" applyNumberFormat="1" applyFont="1" applyFill="1" applyBorder="1" applyAlignment="1">
      <alignment horizontal="center" vertical="center" wrapText="1"/>
    </xf>
    <xf numFmtId="165" fontId="18" fillId="4" borderId="23" xfId="6" applyNumberFormat="1" applyFont="1" applyFill="1" applyBorder="1" applyAlignment="1">
      <alignment horizontal="center" vertical="center" wrapText="1"/>
    </xf>
    <xf numFmtId="165" fontId="18" fillId="4" borderId="24" xfId="6" applyNumberFormat="1" applyFont="1" applyFill="1" applyBorder="1" applyAlignment="1">
      <alignment horizontal="center" vertical="center" wrapText="1"/>
    </xf>
    <xf numFmtId="0" fontId="21" fillId="4" borderId="10" xfId="6" applyFont="1" applyFill="1" applyBorder="1" applyAlignment="1">
      <alignment horizontal="center" vertical="center" wrapText="1"/>
    </xf>
    <xf numFmtId="0" fontId="21" fillId="4" borderId="14" xfId="6" applyFont="1" applyFill="1" applyBorder="1" applyAlignment="1">
      <alignment horizontal="center" vertical="center" wrapText="1"/>
    </xf>
    <xf numFmtId="0" fontId="18" fillId="4" borderId="9" xfId="6" applyFont="1" applyFill="1" applyBorder="1" applyAlignment="1">
      <alignment horizontal="center" vertical="top"/>
    </xf>
    <xf numFmtId="0" fontId="18" fillId="4" borderId="9" xfId="6" applyFont="1" applyFill="1" applyBorder="1" applyAlignment="1">
      <alignment horizontal="left" wrapText="1"/>
    </xf>
    <xf numFmtId="165" fontId="18" fillId="4" borderId="9" xfId="6" applyNumberFormat="1" applyFont="1" applyFill="1" applyBorder="1" applyAlignment="1">
      <alignment horizontal="center"/>
    </xf>
    <xf numFmtId="9" fontId="18" fillId="4" borderId="25" xfId="6" applyNumberFormat="1" applyFont="1" applyFill="1" applyBorder="1" applyAlignment="1">
      <alignment horizontal="center" wrapText="1"/>
    </xf>
    <xf numFmtId="9" fontId="18" fillId="4" borderId="26" xfId="6" applyNumberFormat="1" applyFont="1" applyFill="1" applyBorder="1" applyAlignment="1">
      <alignment horizontal="center" wrapText="1"/>
    </xf>
    <xf numFmtId="9" fontId="18" fillId="4" borderId="27" xfId="6" applyNumberFormat="1" applyFont="1" applyFill="1" applyBorder="1" applyAlignment="1">
      <alignment horizontal="center" wrapText="1"/>
    </xf>
    <xf numFmtId="0" fontId="18" fillId="4" borderId="9" xfId="6" applyFont="1" applyFill="1" applyBorder="1" applyAlignment="1">
      <alignment wrapText="1"/>
    </xf>
    <xf numFmtId="0" fontId="18" fillId="4" borderId="9" xfId="6" applyFont="1" applyFill="1" applyBorder="1" applyAlignment="1">
      <alignment horizontal="left" vertical="justify" wrapText="1"/>
    </xf>
    <xf numFmtId="0" fontId="18" fillId="4" borderId="21" xfId="6" applyFont="1" applyFill="1" applyBorder="1" applyAlignment="1">
      <alignment horizontal="left" vertical="justify" wrapText="1"/>
    </xf>
    <xf numFmtId="0" fontId="18" fillId="4" borderId="10" xfId="6" applyFont="1" applyFill="1" applyBorder="1" applyAlignment="1">
      <alignment horizontal="left" vertical="justify" wrapText="1"/>
    </xf>
    <xf numFmtId="0" fontId="18" fillId="4" borderId="22" xfId="6" applyFont="1" applyFill="1" applyBorder="1" applyAlignment="1">
      <alignment horizontal="left" vertical="justify" wrapText="1"/>
    </xf>
    <xf numFmtId="0" fontId="18" fillId="4" borderId="23" xfId="6" applyFont="1" applyFill="1" applyBorder="1" applyAlignment="1">
      <alignment horizontal="left" vertical="justify" wrapText="1"/>
    </xf>
    <xf numFmtId="0" fontId="18" fillId="4" borderId="14" xfId="6" applyFont="1" applyFill="1" applyBorder="1" applyAlignment="1">
      <alignment horizontal="left" vertical="justify" wrapText="1"/>
    </xf>
    <xf numFmtId="0" fontId="18" fillId="4" borderId="24" xfId="6" applyFont="1" applyFill="1" applyBorder="1" applyAlignment="1">
      <alignment horizontal="left" vertical="justify" wrapText="1"/>
    </xf>
    <xf numFmtId="0" fontId="18" fillId="4" borderId="21" xfId="6" applyFont="1" applyFill="1" applyBorder="1" applyAlignment="1">
      <alignment horizontal="center"/>
    </xf>
    <xf numFmtId="0" fontId="18" fillId="4" borderId="23" xfId="6" applyFont="1" applyFill="1" applyBorder="1" applyAlignment="1">
      <alignment horizontal="center"/>
    </xf>
    <xf numFmtId="0" fontId="18" fillId="4" borderId="12" xfId="6" applyFont="1" applyFill="1" applyBorder="1" applyAlignment="1">
      <alignment vertical="justify" wrapText="1"/>
    </xf>
    <xf numFmtId="0" fontId="18" fillId="4" borderId="29" xfId="6" applyFont="1" applyFill="1" applyBorder="1" applyAlignment="1">
      <alignment vertical="justify" wrapText="1"/>
    </xf>
    <xf numFmtId="0" fontId="18" fillId="4" borderId="20" xfId="6" applyFont="1" applyFill="1" applyBorder="1" applyAlignment="1">
      <alignment vertical="justify" wrapText="1"/>
    </xf>
    <xf numFmtId="0" fontId="18" fillId="4" borderId="25" xfId="6" applyFont="1" applyFill="1" applyBorder="1" applyAlignment="1">
      <alignment horizontal="left" wrapText="1"/>
    </xf>
    <xf numFmtId="0" fontId="18" fillId="4" borderId="26" xfId="6" applyFont="1" applyFill="1" applyBorder="1" applyAlignment="1">
      <alignment horizontal="left" wrapText="1"/>
    </xf>
    <xf numFmtId="0" fontId="18" fillId="4" borderId="27" xfId="6" applyFont="1" applyFill="1" applyBorder="1" applyAlignment="1">
      <alignment horizontal="left" wrapText="1"/>
    </xf>
    <xf numFmtId="0" fontId="18" fillId="4" borderId="12" xfId="6" applyFont="1" applyFill="1" applyBorder="1" applyAlignment="1">
      <alignment horizontal="center" vertical="justify" wrapText="1"/>
    </xf>
    <xf numFmtId="0" fontId="18" fillId="4" borderId="20" xfId="6" applyFont="1" applyFill="1" applyBorder="1" applyAlignment="1">
      <alignment horizontal="center" vertical="justify" wrapText="1"/>
    </xf>
    <xf numFmtId="0" fontId="18" fillId="4" borderId="25" xfId="6" applyFont="1" applyFill="1" applyBorder="1" applyAlignment="1">
      <alignment horizontal="left" vertical="justify" wrapText="1"/>
    </xf>
    <xf numFmtId="0" fontId="18" fillId="4" borderId="26" xfId="6" applyFont="1" applyFill="1" applyBorder="1" applyAlignment="1">
      <alignment horizontal="left" vertical="justify" wrapText="1"/>
    </xf>
    <xf numFmtId="0" fontId="18" fillId="4" borderId="27" xfId="6" applyFont="1" applyFill="1" applyBorder="1" applyAlignment="1">
      <alignment horizontal="left" vertical="justify" wrapText="1"/>
    </xf>
    <xf numFmtId="0" fontId="18" fillId="4" borderId="22" xfId="6" applyFont="1" applyFill="1" applyBorder="1" applyAlignment="1">
      <alignment horizontal="left" wrapText="1"/>
    </xf>
    <xf numFmtId="0" fontId="18" fillId="4" borderId="28" xfId="6" applyFont="1" applyFill="1" applyBorder="1" applyAlignment="1">
      <alignment horizontal="left" wrapText="1"/>
    </xf>
    <xf numFmtId="0" fontId="18" fillId="4" borderId="0" xfId="6" applyFont="1" applyFill="1" applyBorder="1" applyAlignment="1">
      <alignment horizontal="left" wrapText="1"/>
    </xf>
    <xf numFmtId="0" fontId="18" fillId="4" borderId="11" xfId="6" applyFont="1" applyFill="1" applyBorder="1" applyAlignment="1">
      <alignment horizontal="left" wrapText="1"/>
    </xf>
    <xf numFmtId="0" fontId="18" fillId="4" borderId="23" xfId="6" applyFont="1" applyFill="1" applyBorder="1" applyAlignment="1">
      <alignment horizontal="left" wrapText="1"/>
    </xf>
    <xf numFmtId="0" fontId="18" fillId="4" borderId="14" xfId="6" applyFont="1" applyFill="1" applyBorder="1" applyAlignment="1">
      <alignment horizontal="left" wrapText="1"/>
    </xf>
    <xf numFmtId="0" fontId="18" fillId="4" borderId="24" xfId="6" applyFont="1" applyFill="1" applyBorder="1" applyAlignment="1">
      <alignment horizontal="left" wrapText="1"/>
    </xf>
    <xf numFmtId="0" fontId="18" fillId="4" borderId="10" xfId="6" applyFont="1" applyFill="1" applyBorder="1" applyAlignment="1">
      <alignment horizontal="left" vertical="center" wrapText="1"/>
    </xf>
    <xf numFmtId="0" fontId="18" fillId="4" borderId="22" xfId="6" applyFont="1" applyFill="1" applyBorder="1" applyAlignment="1">
      <alignment horizontal="left" vertical="center" wrapText="1"/>
    </xf>
    <xf numFmtId="0" fontId="18" fillId="4" borderId="0" xfId="6" applyFont="1" applyFill="1" applyBorder="1" applyAlignment="1">
      <alignment horizontal="left" vertical="center" wrapText="1"/>
    </xf>
    <xf numFmtId="0" fontId="18" fillId="4" borderId="11" xfId="6" applyFont="1" applyFill="1" applyBorder="1" applyAlignment="1">
      <alignment horizontal="left" vertical="center" wrapText="1"/>
    </xf>
    <xf numFmtId="165" fontId="18" fillId="4" borderId="21" xfId="6" applyNumberFormat="1" applyFont="1" applyFill="1" applyBorder="1" applyAlignment="1">
      <alignment horizontal="center"/>
    </xf>
    <xf numFmtId="165" fontId="18" fillId="4" borderId="22" xfId="6" applyNumberFormat="1" applyFont="1" applyFill="1" applyBorder="1" applyAlignment="1">
      <alignment horizontal="center"/>
    </xf>
    <xf numFmtId="165" fontId="18" fillId="4" borderId="23" xfId="6" applyNumberFormat="1" applyFont="1" applyFill="1" applyBorder="1" applyAlignment="1">
      <alignment horizontal="center"/>
    </xf>
    <xf numFmtId="165" fontId="18" fillId="4" borderId="24" xfId="6" applyNumberFormat="1" applyFont="1" applyFill="1" applyBorder="1" applyAlignment="1">
      <alignment horizontal="center"/>
    </xf>
    <xf numFmtId="0" fontId="18" fillId="4" borderId="31" xfId="6" applyFont="1" applyFill="1" applyBorder="1" applyAlignment="1">
      <alignment horizontal="left" wrapText="1"/>
    </xf>
    <xf numFmtId="0" fontId="18" fillId="4" borderId="34" xfId="6" applyFont="1" applyFill="1" applyBorder="1" applyAlignment="1">
      <alignment horizontal="left" wrapText="1"/>
    </xf>
    <xf numFmtId="0" fontId="18" fillId="4" borderId="28" xfId="6" applyFont="1" applyFill="1" applyBorder="1" applyAlignment="1">
      <alignment horizontal="left" vertical="justify" wrapText="1"/>
    </xf>
    <xf numFmtId="0" fontId="18" fillId="4" borderId="0" xfId="6" applyFont="1" applyFill="1" applyBorder="1" applyAlignment="1">
      <alignment horizontal="left" vertical="justify" wrapText="1"/>
    </xf>
    <xf numFmtId="0" fontId="18" fillId="4" borderId="11" xfId="6" applyFont="1" applyFill="1" applyBorder="1" applyAlignment="1">
      <alignment horizontal="left" vertical="justify" wrapText="1"/>
    </xf>
    <xf numFmtId="165" fontId="18" fillId="4" borderId="21" xfId="6" applyNumberFormat="1" applyFont="1" applyFill="1" applyBorder="1" applyAlignment="1">
      <alignment horizontal="center" wrapText="1"/>
    </xf>
    <xf numFmtId="0" fontId="18" fillId="4" borderId="24" xfId="6" applyFont="1" applyFill="1" applyBorder="1" applyAlignment="1">
      <alignment horizontal="center" wrapText="1"/>
    </xf>
    <xf numFmtId="0" fontId="18" fillId="4" borderId="25" xfId="6" applyFont="1" applyFill="1" applyBorder="1" applyAlignment="1">
      <alignment horizontal="right" vertical="top" wrapText="1"/>
    </xf>
    <xf numFmtId="0" fontId="18" fillId="4" borderId="26" xfId="6" applyFont="1" applyFill="1" applyBorder="1" applyAlignment="1">
      <alignment horizontal="right" vertical="top" wrapText="1"/>
    </xf>
    <xf numFmtId="0" fontId="18" fillId="4" borderId="27" xfId="6" applyFont="1" applyFill="1" applyBorder="1" applyAlignment="1">
      <alignment horizontal="right" vertical="top" wrapText="1"/>
    </xf>
    <xf numFmtId="0" fontId="21" fillId="4" borderId="0" xfId="6" applyFont="1" applyFill="1" applyBorder="1" applyAlignment="1">
      <alignment horizontal="center"/>
    </xf>
    <xf numFmtId="0" fontId="18" fillId="4" borderId="0" xfId="6" applyFont="1" applyFill="1" applyBorder="1" applyAlignment="1">
      <alignment horizontal="center" vertical="top"/>
    </xf>
    <xf numFmtId="0" fontId="18" fillId="4" borderId="0" xfId="6" applyFont="1" applyFill="1" applyBorder="1" applyAlignment="1">
      <alignment horizontal="left"/>
    </xf>
    <xf numFmtId="14" fontId="18" fillId="4" borderId="0" xfId="6" applyNumberFormat="1" applyFont="1" applyFill="1" applyBorder="1" applyAlignment="1">
      <alignment horizontal="center" vertical="justify" wrapText="1"/>
    </xf>
    <xf numFmtId="0" fontId="18" fillId="4" borderId="0" xfId="6" applyFont="1" applyFill="1" applyBorder="1" applyAlignment="1">
      <alignment horizontal="center"/>
    </xf>
    <xf numFmtId="0" fontId="21" fillId="0" borderId="0" xfId="6" applyFont="1" applyAlignment="1">
      <alignment horizontal="center"/>
    </xf>
    <xf numFmtId="0" fontId="20" fillId="0" borderId="9" xfId="6" applyFont="1" applyBorder="1" applyAlignment="1">
      <alignment horizontal="center"/>
    </xf>
    <xf numFmtId="0" fontId="18" fillId="0" borderId="0" xfId="6" applyFont="1" applyAlignment="1">
      <alignment horizontal="center"/>
    </xf>
    <xf numFmtId="0" fontId="32" fillId="0" borderId="9" xfId="6" applyFont="1" applyBorder="1" applyAlignment="1">
      <alignment horizontal="center"/>
    </xf>
    <xf numFmtId="0" fontId="18" fillId="0" borderId="9" xfId="6" applyFont="1" applyBorder="1" applyAlignment="1">
      <alignment horizontal="left"/>
    </xf>
    <xf numFmtId="0" fontId="18" fillId="0" borderId="25" xfId="6" applyFont="1" applyBorder="1" applyAlignment="1">
      <alignment horizontal="left"/>
    </xf>
    <xf numFmtId="0" fontId="18" fillId="0" borderId="26" xfId="6" applyFont="1" applyBorder="1" applyAlignment="1">
      <alignment horizontal="left"/>
    </xf>
    <xf numFmtId="0" fontId="18" fillId="0" borderId="27" xfId="6" applyFont="1" applyBorder="1" applyAlignment="1">
      <alignment horizontal="left"/>
    </xf>
    <xf numFmtId="0" fontId="18" fillId="0" borderId="12" xfId="6" applyFont="1" applyBorder="1" applyAlignment="1">
      <alignment horizontal="center" vertical="top"/>
    </xf>
    <xf numFmtId="0" fontId="18" fillId="0" borderId="20" xfId="6" applyFont="1" applyBorder="1" applyAlignment="1">
      <alignment horizontal="center" vertical="top"/>
    </xf>
    <xf numFmtId="0" fontId="18" fillId="0" borderId="9" xfId="6" applyFont="1" applyBorder="1" applyAlignment="1">
      <alignment vertical="justify" wrapText="1"/>
    </xf>
    <xf numFmtId="0" fontId="17" fillId="0" borderId="9" xfId="6" applyFont="1" applyBorder="1" applyAlignment="1">
      <alignment vertical="justify" wrapText="1"/>
    </xf>
    <xf numFmtId="0" fontId="18" fillId="0" borderId="9" xfId="6" applyFont="1" applyBorder="1" applyAlignment="1">
      <alignment horizontal="justify" vertical="justify" wrapText="1"/>
    </xf>
    <xf numFmtId="0" fontId="17" fillId="0" borderId="9" xfId="6" applyFont="1" applyBorder="1" applyAlignment="1">
      <alignment horizontal="justify" vertical="justify" wrapText="1"/>
    </xf>
    <xf numFmtId="14" fontId="18" fillId="0" borderId="25" xfId="6" applyNumberFormat="1" applyFont="1" applyBorder="1" applyAlignment="1">
      <alignment horizontal="left"/>
    </xf>
    <xf numFmtId="14" fontId="18" fillId="0" borderId="26" xfId="6" applyNumberFormat="1" applyFont="1" applyBorder="1" applyAlignment="1">
      <alignment horizontal="left"/>
    </xf>
    <xf numFmtId="14" fontId="18" fillId="0" borderId="27" xfId="6" applyNumberFormat="1" applyFont="1" applyBorder="1" applyAlignment="1">
      <alignment horizontal="left"/>
    </xf>
    <xf numFmtId="0" fontId="18" fillId="0" borderId="29" xfId="6" applyFont="1" applyBorder="1" applyAlignment="1">
      <alignment horizontal="center" vertical="top"/>
    </xf>
    <xf numFmtId="0" fontId="18" fillId="0" borderId="9" xfId="6" applyFont="1" applyBorder="1" applyAlignment="1">
      <alignment horizontal="center"/>
    </xf>
    <xf numFmtId="0" fontId="18" fillId="0" borderId="12" xfId="6" applyFont="1" applyBorder="1" applyAlignment="1">
      <alignment horizontal="center"/>
    </xf>
    <xf numFmtId="0" fontId="18" fillId="0" borderId="20" xfId="6" applyFont="1" applyBorder="1" applyAlignment="1">
      <alignment horizontal="center"/>
    </xf>
    <xf numFmtId="0" fontId="18" fillId="0" borderId="21" xfId="6" applyFont="1" applyBorder="1" applyAlignment="1">
      <alignment horizontal="center"/>
    </xf>
    <xf numFmtId="0" fontId="18" fillId="0" borderId="10" xfId="6" applyFont="1" applyBorder="1" applyAlignment="1">
      <alignment horizontal="center"/>
    </xf>
    <xf numFmtId="0" fontId="18" fillId="0" borderId="22" xfId="6" applyFont="1" applyBorder="1" applyAlignment="1">
      <alignment horizontal="center"/>
    </xf>
    <xf numFmtId="0" fontId="18" fillId="0" borderId="23" xfId="6" applyFont="1" applyBorder="1" applyAlignment="1">
      <alignment horizontal="center"/>
    </xf>
    <xf numFmtId="0" fontId="18" fillId="0" borderId="14" xfId="6" applyFont="1" applyBorder="1" applyAlignment="1">
      <alignment horizontal="center"/>
    </xf>
    <xf numFmtId="0" fontId="18" fillId="0" borderId="24" xfId="6" applyFont="1" applyBorder="1" applyAlignment="1">
      <alignment horizontal="center"/>
    </xf>
    <xf numFmtId="0" fontId="18" fillId="0" borderId="21" xfId="6" applyFont="1" applyBorder="1" applyAlignment="1">
      <alignment vertical="justify" wrapText="1"/>
    </xf>
    <xf numFmtId="0" fontId="18" fillId="0" borderId="10" xfId="6" applyFont="1" applyBorder="1" applyAlignment="1">
      <alignment vertical="justify" wrapText="1"/>
    </xf>
    <xf numFmtId="0" fontId="18" fillId="0" borderId="22" xfId="6" applyFont="1" applyBorder="1" applyAlignment="1">
      <alignment vertical="justify" wrapText="1"/>
    </xf>
    <xf numFmtId="0" fontId="18" fillId="0" borderId="28" xfId="6" applyFont="1" applyBorder="1" applyAlignment="1">
      <alignment vertical="justify" wrapText="1"/>
    </xf>
    <xf numFmtId="0" fontId="18" fillId="0" borderId="0" xfId="6" applyFont="1" applyBorder="1" applyAlignment="1">
      <alignment vertical="justify" wrapText="1"/>
    </xf>
    <xf numFmtId="0" fontId="18" fillId="0" borderId="11" xfId="6" applyFont="1" applyBorder="1" applyAlignment="1">
      <alignment vertical="justify" wrapText="1"/>
    </xf>
    <xf numFmtId="0" fontId="18" fillId="0" borderId="21" xfId="6" applyFont="1" applyBorder="1" applyAlignment="1">
      <alignment horizontal="left" vertical="justify" wrapText="1"/>
    </xf>
    <xf numFmtId="0" fontId="17" fillId="0" borderId="10" xfId="6" applyFont="1" applyBorder="1" applyAlignment="1">
      <alignment horizontal="left" vertical="justify" wrapText="1"/>
    </xf>
    <xf numFmtId="0" fontId="17" fillId="0" borderId="22" xfId="6" applyFont="1" applyBorder="1" applyAlignment="1">
      <alignment horizontal="left" vertical="justify" wrapText="1"/>
    </xf>
    <xf numFmtId="0" fontId="17" fillId="0" borderId="23" xfId="6" applyFont="1" applyBorder="1" applyAlignment="1">
      <alignment horizontal="left" vertical="justify" wrapText="1"/>
    </xf>
    <xf numFmtId="0" fontId="17" fillId="0" borderId="14" xfId="6" applyFont="1" applyBorder="1" applyAlignment="1">
      <alignment horizontal="left" vertical="justify" wrapText="1"/>
    </xf>
    <xf numFmtId="0" fontId="17" fillId="0" borderId="24" xfId="6" applyFont="1" applyBorder="1" applyAlignment="1">
      <alignment horizontal="left" vertical="justify" wrapText="1"/>
    </xf>
    <xf numFmtId="0" fontId="18" fillId="0" borderId="9" xfId="6" applyFont="1" applyBorder="1" applyAlignment="1">
      <alignment horizontal="center" vertical="top"/>
    </xf>
    <xf numFmtId="0" fontId="18" fillId="0" borderId="27" xfId="6" applyFont="1" applyBorder="1" applyAlignment="1">
      <alignment horizontal="justify" vertical="justify" wrapText="1"/>
    </xf>
    <xf numFmtId="0" fontId="18" fillId="0" borderId="21" xfId="6" applyFont="1" applyBorder="1" applyAlignment="1">
      <alignment horizontal="justify" vertical="justify" wrapText="1"/>
    </xf>
    <xf numFmtId="0" fontId="18" fillId="0" borderId="0" xfId="6" applyFont="1" applyBorder="1" applyAlignment="1">
      <alignment horizontal="justify" vertical="justify" wrapText="1"/>
    </xf>
    <xf numFmtId="0" fontId="18" fillId="0" borderId="23" xfId="6" applyFont="1" applyBorder="1" applyAlignment="1">
      <alignment horizontal="justify" vertical="justify" wrapText="1"/>
    </xf>
    <xf numFmtId="0" fontId="18" fillId="0" borderId="10" xfId="6" applyFont="1" applyBorder="1" applyAlignment="1">
      <alignment horizontal="left" vertical="justify" wrapText="1"/>
    </xf>
    <xf numFmtId="0" fontId="18" fillId="0" borderId="22" xfId="6" applyFont="1" applyBorder="1" applyAlignment="1">
      <alignment horizontal="left" vertical="justify" wrapText="1"/>
    </xf>
    <xf numFmtId="0" fontId="18" fillId="0" borderId="28" xfId="6" applyFont="1" applyBorder="1" applyAlignment="1">
      <alignment horizontal="left" vertical="justify" wrapText="1"/>
    </xf>
    <xf numFmtId="0" fontId="18" fillId="0" borderId="0" xfId="6" applyFont="1" applyBorder="1" applyAlignment="1">
      <alignment horizontal="left" vertical="justify" wrapText="1"/>
    </xf>
    <xf numFmtId="0" fontId="18" fillId="0" borderId="11" xfId="6" applyFont="1" applyBorder="1" applyAlignment="1">
      <alignment horizontal="left" vertical="justify" wrapText="1"/>
    </xf>
    <xf numFmtId="0" fontId="18" fillId="0" borderId="9" xfId="6" applyFont="1" applyBorder="1" applyAlignment="1">
      <alignment horizontal="center" vertical="justify" wrapText="1"/>
    </xf>
    <xf numFmtId="0" fontId="17" fillId="0" borderId="9" xfId="6" applyFont="1" applyBorder="1" applyAlignment="1">
      <alignment horizontal="center" vertical="justify" wrapText="1"/>
    </xf>
    <xf numFmtId="0" fontId="18" fillId="0" borderId="0" xfId="6" applyFont="1" applyBorder="1" applyAlignment="1">
      <alignment horizontal="left"/>
    </xf>
    <xf numFmtId="164" fontId="18" fillId="0" borderId="10" xfId="6" applyNumberFormat="1" applyFont="1" applyBorder="1" applyAlignment="1">
      <alignment horizontal="left"/>
    </xf>
    <xf numFmtId="0" fontId="21" fillId="0" borderId="0" xfId="6" applyFont="1" applyBorder="1" applyAlignment="1">
      <alignment horizontal="left"/>
    </xf>
    <xf numFmtId="0" fontId="18" fillId="0" borderId="0" xfId="6" applyFont="1" applyBorder="1" applyAlignment="1">
      <alignment horizontal="center" vertical="top"/>
    </xf>
    <xf numFmtId="0" fontId="21" fillId="0" borderId="0" xfId="6" applyFont="1" applyFill="1" applyAlignment="1">
      <alignment horizontal="center" wrapText="1"/>
    </xf>
    <xf numFmtId="0" fontId="18" fillId="0" borderId="9" xfId="6" applyFont="1" applyFill="1" applyBorder="1" applyAlignment="1">
      <alignment horizontal="left" wrapText="1"/>
    </xf>
    <xf numFmtId="166" fontId="18" fillId="0" borderId="9" xfId="6" applyNumberFormat="1" applyFont="1" applyFill="1" applyBorder="1" applyAlignment="1">
      <alignment horizontal="left" wrapText="1"/>
    </xf>
    <xf numFmtId="0" fontId="18" fillId="0" borderId="12" xfId="6" applyFont="1" applyFill="1" applyBorder="1" applyAlignment="1">
      <alignment horizontal="center" vertical="top" wrapText="1"/>
    </xf>
    <xf numFmtId="0" fontId="18" fillId="0" borderId="29" xfId="6" applyFont="1" applyFill="1" applyBorder="1" applyAlignment="1">
      <alignment horizontal="center" vertical="top" wrapText="1"/>
    </xf>
    <xf numFmtId="0" fontId="18" fillId="0" borderId="20" xfId="6" applyFont="1" applyFill="1" applyBorder="1" applyAlignment="1">
      <alignment horizontal="center" vertical="top" wrapText="1"/>
    </xf>
    <xf numFmtId="0" fontId="18" fillId="0" borderId="9" xfId="6" applyFont="1" applyFill="1" applyBorder="1" applyAlignment="1">
      <alignment horizontal="center" vertical="top" wrapText="1"/>
    </xf>
    <xf numFmtId="0" fontId="18" fillId="0" borderId="9" xfId="6" applyFont="1" applyFill="1" applyBorder="1" applyAlignment="1">
      <alignment vertical="top" wrapText="1"/>
    </xf>
    <xf numFmtId="0" fontId="18" fillId="0" borderId="9" xfId="6" applyFont="1" applyFill="1" applyBorder="1" applyAlignment="1">
      <alignment horizontal="center" wrapText="1"/>
    </xf>
    <xf numFmtId="0" fontId="18" fillId="0" borderId="25" xfId="6" applyFont="1" applyFill="1" applyBorder="1" applyAlignment="1">
      <alignment horizontal="left" wrapText="1"/>
    </xf>
    <xf numFmtId="0" fontId="18" fillId="0" borderId="26" xfId="6" applyFont="1" applyFill="1" applyBorder="1" applyAlignment="1">
      <alignment horizontal="left" wrapText="1"/>
    </xf>
    <xf numFmtId="0" fontId="18" fillId="0" borderId="27" xfId="6" applyFont="1" applyFill="1" applyBorder="1" applyAlignment="1">
      <alignment horizontal="left" wrapText="1"/>
    </xf>
    <xf numFmtId="14" fontId="18" fillId="0" borderId="25" xfId="6" applyNumberFormat="1" applyFont="1" applyFill="1" applyBorder="1" applyAlignment="1">
      <alignment horizontal="center" wrapText="1"/>
    </xf>
    <xf numFmtId="14" fontId="18" fillId="0" borderId="27" xfId="6" applyNumberFormat="1" applyFont="1" applyFill="1" applyBorder="1" applyAlignment="1">
      <alignment horizontal="center" wrapText="1"/>
    </xf>
    <xf numFmtId="0" fontId="18" fillId="0" borderId="25" xfId="6" applyFont="1" applyFill="1" applyBorder="1" applyAlignment="1">
      <alignment horizontal="center" wrapText="1"/>
    </xf>
    <xf numFmtId="0" fontId="18" fillId="0" borderId="27" xfId="6" applyFont="1" applyFill="1" applyBorder="1" applyAlignment="1">
      <alignment horizontal="center" wrapText="1"/>
    </xf>
    <xf numFmtId="0" fontId="18" fillId="0" borderId="26" xfId="6" applyFont="1" applyFill="1" applyBorder="1" applyAlignment="1">
      <alignment horizontal="center" wrapText="1"/>
    </xf>
    <xf numFmtId="0" fontId="18" fillId="0" borderId="0" xfId="6" applyFont="1" applyFill="1" applyAlignment="1">
      <alignment vertical="center" wrapText="1"/>
    </xf>
    <xf numFmtId="0" fontId="18" fillId="0" borderId="0" xfId="6" applyFont="1" applyFill="1" applyAlignment="1">
      <alignment horizontal="center"/>
    </xf>
    <xf numFmtId="0" fontId="18" fillId="0" borderId="0" xfId="6" applyFont="1" applyFill="1" applyAlignment="1">
      <alignment horizontal="left"/>
    </xf>
    <xf numFmtId="14" fontId="18" fillId="0" borderId="0" xfId="6" applyNumberFormat="1" applyFont="1" applyFill="1" applyAlignment="1">
      <alignment horizontal="left"/>
    </xf>
    <xf numFmtId="0" fontId="18" fillId="11" borderId="9" xfId="4" applyFont="1" applyFill="1" applyBorder="1" applyAlignment="1">
      <alignment horizontal="left" vertical="center" wrapText="1"/>
    </xf>
    <xf numFmtId="0" fontId="17" fillId="4" borderId="9" xfId="4" applyFont="1" applyFill="1" applyBorder="1" applyAlignment="1">
      <alignment horizontal="left" vertical="center" wrapText="1"/>
    </xf>
    <xf numFmtId="0" fontId="18" fillId="11" borderId="0" xfId="4" applyFont="1" applyFill="1" applyAlignment="1">
      <alignment horizontal="center"/>
    </xf>
    <xf numFmtId="0" fontId="18" fillId="4" borderId="9" xfId="4" applyFont="1" applyFill="1" applyBorder="1" applyAlignment="1">
      <alignment vertical="top" wrapText="1"/>
    </xf>
    <xf numFmtId="0" fontId="18" fillId="4" borderId="12" xfId="4" applyFont="1" applyFill="1" applyBorder="1" applyAlignment="1">
      <alignment vertical="top" wrapText="1"/>
    </xf>
    <xf numFmtId="0" fontId="18" fillId="4" borderId="0" xfId="4" applyFont="1" applyFill="1" applyAlignment="1">
      <alignment horizontal="left" wrapText="1"/>
    </xf>
    <xf numFmtId="14" fontId="18" fillId="4" borderId="10" xfId="4" applyNumberFormat="1" applyFont="1" applyFill="1" applyBorder="1" applyAlignment="1">
      <alignment horizontal="center" shrinkToFit="1"/>
    </xf>
    <xf numFmtId="0" fontId="18" fillId="11" borderId="10" xfId="4" applyFont="1" applyFill="1" applyBorder="1" applyAlignment="1">
      <alignment horizontal="center" shrinkToFit="1"/>
    </xf>
    <xf numFmtId="0" fontId="18" fillId="11" borderId="0" xfId="4" applyFont="1" applyFill="1" applyAlignment="1">
      <alignment horizontal="left"/>
    </xf>
    <xf numFmtId="0" fontId="18" fillId="11" borderId="9" xfId="4" applyFont="1" applyFill="1" applyBorder="1" applyAlignment="1">
      <alignment horizontal="center" vertical="top" wrapText="1"/>
    </xf>
    <xf numFmtId="0" fontId="18" fillId="11" borderId="12" xfId="4" applyFont="1" applyFill="1" applyBorder="1" applyAlignment="1">
      <alignment horizontal="center" vertical="top" wrapText="1"/>
    </xf>
    <xf numFmtId="0" fontId="17" fillId="4" borderId="9" xfId="4" applyFont="1" applyFill="1" applyBorder="1" applyAlignment="1">
      <alignment vertical="top" wrapText="1"/>
    </xf>
    <xf numFmtId="0" fontId="17" fillId="4" borderId="12" xfId="4" applyFont="1" applyFill="1" applyBorder="1" applyAlignment="1">
      <alignment vertical="top" wrapText="1"/>
    </xf>
    <xf numFmtId="0" fontId="18" fillId="11" borderId="9" xfId="4" applyFont="1" applyFill="1" applyBorder="1" applyAlignment="1">
      <alignment horizontal="left" wrapText="1"/>
    </xf>
    <xf numFmtId="165" fontId="18" fillId="4" borderId="9" xfId="4" applyNumberFormat="1" applyFont="1" applyFill="1" applyBorder="1" applyAlignment="1" applyProtection="1">
      <alignment horizontal="center" vertical="center"/>
    </xf>
    <xf numFmtId="0" fontId="18" fillId="11" borderId="9" xfId="4" applyFont="1" applyFill="1" applyBorder="1" applyAlignment="1">
      <alignment horizontal="center" wrapText="1"/>
    </xf>
    <xf numFmtId="165" fontId="16" fillId="4" borderId="25" xfId="4" applyNumberFormat="1" applyFont="1" applyFill="1" applyBorder="1" applyAlignment="1" applyProtection="1">
      <alignment horizontal="center" vertical="center"/>
    </xf>
    <xf numFmtId="165" fontId="16" fillId="4" borderId="26" xfId="4" applyNumberFormat="1" applyFont="1" applyFill="1" applyBorder="1" applyAlignment="1" applyProtection="1">
      <alignment horizontal="center" vertical="center"/>
    </xf>
    <xf numFmtId="165" fontId="16" fillId="4" borderId="27" xfId="4" applyNumberFormat="1" applyFont="1" applyFill="1" applyBorder="1" applyAlignment="1" applyProtection="1">
      <alignment horizontal="center" vertical="center"/>
    </xf>
    <xf numFmtId="14" fontId="18" fillId="4" borderId="0" xfId="4" applyNumberFormat="1" applyFont="1" applyFill="1" applyAlignment="1">
      <alignment horizontal="left"/>
    </xf>
    <xf numFmtId="0" fontId="18" fillId="11" borderId="14" xfId="4" applyFont="1" applyFill="1" applyBorder="1" applyAlignment="1">
      <alignment horizontal="left" wrapText="1"/>
    </xf>
    <xf numFmtId="14" fontId="18" fillId="4" borderId="0" xfId="4" applyNumberFormat="1" applyFont="1" applyFill="1" applyAlignment="1">
      <alignment horizontal="center" wrapText="1"/>
    </xf>
    <xf numFmtId="0" fontId="18" fillId="11" borderId="0" xfId="4" applyFont="1" applyFill="1" applyAlignment="1">
      <alignment horizontal="center" wrapText="1"/>
    </xf>
    <xf numFmtId="0" fontId="21" fillId="11" borderId="0" xfId="4" applyFont="1" applyFill="1" applyAlignment="1">
      <alignment horizontal="center"/>
    </xf>
    <xf numFmtId="0" fontId="8" fillId="11" borderId="0" xfId="3" applyFont="1" applyFill="1" applyAlignment="1">
      <alignment horizontal="center" vertical="center" shrinkToFit="1"/>
    </xf>
    <xf numFmtId="0" fontId="1" fillId="11" borderId="0" xfId="3" applyFill="1" applyAlignment="1">
      <alignment horizontal="center" vertical="center" shrinkToFit="1"/>
    </xf>
    <xf numFmtId="14" fontId="24" fillId="11" borderId="35" xfId="3" applyNumberFormat="1" applyFont="1" applyFill="1" applyBorder="1" applyAlignment="1">
      <alignment horizontal="center" vertical="center" wrapText="1"/>
    </xf>
    <xf numFmtId="14" fontId="24" fillId="11" borderId="36" xfId="3" applyNumberFormat="1" applyFont="1" applyFill="1" applyBorder="1" applyAlignment="1">
      <alignment horizontal="center" vertical="center" wrapText="1"/>
    </xf>
    <xf numFmtId="14" fontId="24" fillId="11" borderId="37" xfId="3" applyNumberFormat="1" applyFont="1" applyFill="1" applyBorder="1" applyAlignment="1">
      <alignment horizontal="center" vertical="center" wrapText="1"/>
    </xf>
    <xf numFmtId="0" fontId="22" fillId="11" borderId="16" xfId="3" applyFont="1" applyFill="1" applyBorder="1" applyAlignment="1">
      <alignment horizontal="center" vertical="center"/>
    </xf>
    <xf numFmtId="0" fontId="22" fillId="11" borderId="38" xfId="3" applyFont="1" applyFill="1" applyBorder="1" applyAlignment="1">
      <alignment horizontal="center" vertical="center"/>
    </xf>
    <xf numFmtId="0" fontId="22" fillId="11" borderId="17" xfId="3" applyFont="1" applyFill="1" applyBorder="1" applyAlignment="1">
      <alignment horizontal="center" vertical="center"/>
    </xf>
    <xf numFmtId="0" fontId="22" fillId="11" borderId="18" xfId="3" applyFont="1" applyFill="1" applyBorder="1" applyAlignment="1">
      <alignment horizontal="center" vertical="center"/>
    </xf>
    <xf numFmtId="0" fontId="22" fillId="11" borderId="31" xfId="3" applyFont="1" applyFill="1" applyBorder="1" applyAlignment="1">
      <alignment horizontal="center" vertical="center"/>
    </xf>
    <xf numFmtId="0" fontId="22" fillId="11" borderId="19" xfId="3" applyFont="1" applyFill="1" applyBorder="1" applyAlignment="1">
      <alignment horizontal="center" vertical="center"/>
    </xf>
    <xf numFmtId="14" fontId="24" fillId="11" borderId="13" xfId="3" applyNumberFormat="1" applyFont="1" applyFill="1" applyBorder="1" applyAlignment="1">
      <alignment horizontal="center" vertical="center" wrapText="1"/>
    </xf>
    <xf numFmtId="0" fontId="22" fillId="11" borderId="13" xfId="3" applyFont="1" applyFill="1" applyBorder="1" applyAlignment="1">
      <alignment horizontal="center"/>
    </xf>
    <xf numFmtId="0" fontId="23" fillId="11" borderId="0" xfId="3" applyFont="1" applyFill="1" applyBorder="1" applyAlignment="1">
      <alignment horizontal="center" vertical="center" wrapText="1"/>
    </xf>
    <xf numFmtId="0" fontId="24" fillId="11" borderId="39" xfId="3" applyFont="1" applyFill="1" applyBorder="1" applyAlignment="1">
      <alignment horizontal="left" vertical="center" wrapText="1"/>
    </xf>
    <xf numFmtId="0" fontId="24" fillId="11" borderId="0" xfId="3" applyFont="1" applyFill="1" applyBorder="1" applyAlignment="1">
      <alignment horizontal="left" vertical="center" wrapText="1"/>
    </xf>
    <xf numFmtId="0" fontId="22" fillId="11" borderId="0" xfId="3" applyFont="1" applyFill="1" applyAlignment="1">
      <alignment horizontal="left"/>
    </xf>
    <xf numFmtId="0" fontId="26" fillId="7" borderId="16" xfId="1" applyFont="1" applyFill="1" applyBorder="1" applyAlignment="1" applyProtection="1">
      <alignment horizontal="center" vertical="center" wrapText="1"/>
    </xf>
    <xf numFmtId="0" fontId="26" fillId="7" borderId="17" xfId="1" applyFont="1" applyFill="1" applyBorder="1" applyAlignment="1" applyProtection="1">
      <alignment horizontal="center" vertical="center" wrapText="1"/>
    </xf>
    <xf numFmtId="0" fontId="26" fillId="7" borderId="18" xfId="1" applyFont="1" applyFill="1" applyBorder="1" applyAlignment="1" applyProtection="1">
      <alignment horizontal="center" vertical="center" wrapText="1"/>
    </xf>
    <xf numFmtId="0" fontId="26" fillId="7" borderId="19" xfId="1" applyFont="1" applyFill="1" applyBorder="1" applyAlignment="1" applyProtection="1">
      <alignment horizontal="center" vertical="center" wrapText="1"/>
    </xf>
  </cellXfs>
  <cellStyles count="12">
    <cellStyle name="Hyperlink" xfId="1" builtinId="8"/>
    <cellStyle name="Input 2" xfId="2"/>
    <cellStyle name="Normal" xfId="0" builtinId="0"/>
    <cellStyle name="Normal 2" xfId="3"/>
    <cellStyle name="Normal 3" xfId="4"/>
    <cellStyle name="Normal 3 2" xfId="5"/>
    <cellStyle name="Normal 4" xfId="6"/>
    <cellStyle name="Normal_treasury increment order" xfId="7"/>
    <cellStyle name="Output 2" xfId="8"/>
    <cellStyle name="Percent 2" xfId="9"/>
    <cellStyle name="Style 1" xfId="10"/>
    <cellStyle name="Yellow" xfId="11"/>
  </cellStyles>
  <dxfs count="2">
    <dxf>
      <font>
        <strike val="0"/>
        <u val="none"/>
      </font>
      <fill>
        <patternFill patternType="lightTrellis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lightUp"/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8</xdr:row>
      <xdr:rowOff>85725</xdr:rowOff>
    </xdr:from>
    <xdr:to>
      <xdr:col>9</xdr:col>
      <xdr:colOff>209550</xdr:colOff>
      <xdr:row>11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90575" y="1990725"/>
          <a:ext cx="4048125" cy="542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  <a:scene3d>
          <a:camera prst="legacyPerspectiveTop"/>
          <a:lightRig rig="legacyFlat3" dir="b"/>
        </a:scene3d>
        <a:sp3d extrusionH="887400" prstMaterial="legacyMatte">
          <a:bevelT w="13500" h="13500" prst="angle"/>
          <a:bevelB w="13500" h="13500" prst="angle"/>
          <a:extrusionClr>
            <a:srgbClr val="FFFFFF"/>
          </a:extrusionClr>
        </a:sp3d>
      </xdr:spPr>
      <xdr:txBody>
        <a:bodyPr vertOverflow="clip" wrap="square" lIns="45720" tIns="36576" rIns="45720" bIns="0" anchor="t" upright="1"/>
        <a:lstStyle/>
        <a:p>
          <a:pPr algn="ctr" rtl="1">
            <a:defRPr sz="1000"/>
          </a:pPr>
          <a:r>
            <a:rPr lang="en-US" sz="1800" b="1" i="0" strike="noStrike">
              <a:solidFill>
                <a:srgbClr val="000000"/>
              </a:solidFill>
              <a:latin typeface="Arial"/>
              <a:cs typeface="Arial"/>
            </a:rPr>
            <a:t>SET OF PENSION FORMS</a:t>
          </a:r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11</xdr:col>
      <xdr:colOff>0</xdr:colOff>
      <xdr:row>5</xdr:row>
      <xdr:rowOff>0</xdr:rowOff>
    </xdr:to>
    <xdr:sp macro="" textlink="">
      <xdr:nvSpPr>
        <xdr:cNvPr id="1101" name="Rectangle 2"/>
        <xdr:cNvSpPr>
          <a:spLocks noChangeArrowheads="1"/>
        </xdr:cNvSpPr>
      </xdr:nvSpPr>
      <xdr:spPr bwMode="auto">
        <a:xfrm>
          <a:off x="6086475" y="390525"/>
          <a:ext cx="0" cy="571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133350</xdr:colOff>
      <xdr:row>2</xdr:row>
      <xdr:rowOff>66675</xdr:rowOff>
    </xdr:from>
    <xdr:to>
      <xdr:col>9</xdr:col>
      <xdr:colOff>800100</xdr:colOff>
      <xdr:row>5</xdr:row>
      <xdr:rowOff>266700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3350" y="447675"/>
          <a:ext cx="5295900" cy="771525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  <a:effectLst/>
        <a:scene3d>
          <a:camera prst="legacyPerspectiveTop"/>
          <a:lightRig rig="legacyFlat3" dir="b"/>
        </a:scene3d>
        <a:sp3d extrusionH="887400" prstMaterial="legacyMatte">
          <a:bevelT w="13500" h="13500" prst="angle"/>
          <a:bevelB w="13500" h="13500" prst="angle"/>
          <a:extrusionClr>
            <a:srgbClr val="FFFFFF"/>
          </a:extrusionClr>
        </a:sp3d>
      </xdr:spPr>
      <xdr:txBody>
        <a:bodyPr vertOverflow="clip" wrap="square" lIns="36576" tIns="41148" rIns="36576" bIns="0" anchor="t" upright="1"/>
        <a:lstStyle/>
        <a:p>
          <a:pPr algn="ctr" rtl="1">
            <a:defRPr sz="1000"/>
          </a:pPr>
          <a:r>
            <a:rPr lang="en-US" sz="2200" b="1" i="0" strike="noStrike">
              <a:solidFill>
                <a:srgbClr val="000000"/>
              </a:solidFill>
              <a:latin typeface="DevLys 010"/>
            </a:rPr>
            <a:t>jktLFkku flfoy lsok ¼isa'ku½  fu;e] 1996 ds vUrxZr isa'ku izi=ksa dk dqyd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10</xdr:col>
      <xdr:colOff>0</xdr:colOff>
      <xdr:row>5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238750" y="1057275"/>
          <a:ext cx="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18900000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endParaRPr 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current%20working/fixation%20wf/Fixation%20sheet%20(3.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avesh/Desktop/Pension%20Master%204.8%20--/Pension%20Master%204.8%20-/Pensionmaster4.8/Pension%20master(2.0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nsionworkason05-03-13/Pension%20master%20(march13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C"/>
      <sheetName val="Data "/>
      <sheetName val="Add"/>
      <sheetName val="PAY FIXATION"/>
      <sheetName val="OPT. FORM"/>
      <sheetName val="Statement (2008)"/>
      <sheetName val="Input"/>
      <sheetName val="Incr.order"/>
      <sheetName val="Single Incr order"/>
      <sheetName val="pks"/>
      <sheetName val="ACP order"/>
      <sheetName val="NOTE SHEET"/>
      <sheetName val="Pensioner"/>
      <sheetName val="Prob. table"/>
      <sheetName val="ACP"/>
      <sheetName val="Prob.order"/>
      <sheetName val="Compare"/>
      <sheetName val="Calculator"/>
      <sheetName val="Statement (98)"/>
      <sheetName val="Table(1998)"/>
      <sheetName val="PRAVESH"/>
      <sheetName val="Table(2008)"/>
      <sheetName val="Table(2009)"/>
      <sheetName val="Age Calculator"/>
    </sheetNames>
    <sheetDataSet>
      <sheetData sheetId="0" refreshError="1"/>
      <sheetData sheetId="1" refreshError="1"/>
      <sheetData sheetId="2" refreshError="1"/>
      <sheetData sheetId="3">
        <row r="5">
          <cell r="I5" t="str">
            <v>BIKANER</v>
          </cell>
        </row>
        <row r="6">
          <cell r="I6">
            <v>41539</v>
          </cell>
        </row>
        <row r="77">
          <cell r="A77" t="str">
            <v>27 years</v>
          </cell>
          <cell r="J77" t="str">
            <v>NO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ome"/>
      <sheetName val="Data"/>
      <sheetName val="Add"/>
      <sheetName val="NPS Amt"/>
      <sheetName val="Mastersheet"/>
      <sheetName val="Form List"/>
      <sheetName val="Family data"/>
      <sheetName val="Pravesh"/>
      <sheetName val="Recovery"/>
      <sheetName val="LTA"/>
      <sheetName val="CEOL"/>
      <sheetName val="f118"/>
      <sheetName val="Service History"/>
      <sheetName val="DA Rate"/>
      <sheetName val="Instant Cal"/>
      <sheetName val="CFront"/>
      <sheetName val="NPS FORMAT"/>
      <sheetName val="CIFMS"/>
      <sheetName val="Table(Inst)"/>
      <sheetName val="PROV"/>
      <sheetName val="R8"/>
      <sheetName val="R5"/>
      <sheetName val="R7"/>
      <sheetName val="R5A"/>
      <sheetName val="EOL"/>
      <sheetName val="C 6"/>
      <sheetName val="C31"/>
      <sheetName val="C28"/>
      <sheetName val="28A"/>
      <sheetName val="C27"/>
      <sheetName val="R1"/>
      <sheetName val="C270"/>
      <sheetName val="RI0"/>
      <sheetName val="C3"/>
      <sheetName val="R2O"/>
      <sheetName val="R2"/>
      <sheetName val="RComm"/>
      <sheetName val="C5"/>
      <sheetName val="C9 "/>
      <sheetName val="f18"/>
      <sheetName val="f14"/>
      <sheetName val="f14a"/>
      <sheetName val="f12"/>
      <sheetName val="f11"/>
      <sheetName val="f10"/>
      <sheetName val="Sheet1"/>
      <sheetName val="Table(R)"/>
      <sheetName val="OPT. FORM"/>
      <sheetName val="Statement"/>
      <sheetName val="PL"/>
      <sheetName val="Leave Table"/>
      <sheetName val="Sheet2"/>
      <sheetName val="Sheet3"/>
    </sheetNames>
    <sheetDataSet>
      <sheetData sheetId="0"/>
      <sheetData sheetId="1"/>
      <sheetData sheetId="2"/>
      <sheetData sheetId="3"/>
      <sheetData sheetId="4">
        <row r="3">
          <cell r="B3" t="str">
            <v xml:space="preserve">PRAVESH KUMAR SHARMA </v>
          </cell>
          <cell r="G3" t="str">
            <v>MAHAVEER PRASAD SHARMA</v>
          </cell>
        </row>
        <row r="4">
          <cell r="B4" t="str">
            <v xml:space="preserve">ASSISTANT ACCOUNT OFFICER -II </v>
          </cell>
          <cell r="G4" t="str">
            <v>SECONDARY EDUCATION</v>
          </cell>
        </row>
        <row r="5">
          <cell r="B5" t="str">
            <v>DIRECTOR SECONDARY EDUCATION, RAJASTHAN, BIKANER</v>
          </cell>
        </row>
        <row r="7">
          <cell r="B7" t="str">
            <v>B-204, KANTA KHATURIYA COLONY , BIKANER-334001</v>
          </cell>
        </row>
        <row r="9">
          <cell r="B9" t="str">
            <v>Substantive</v>
          </cell>
          <cell r="G9" t="str">
            <v>EXTRA ASSISTANT COMMISSIONER COLONISATION,(ADM), BIKANER</v>
          </cell>
        </row>
        <row r="10">
          <cell r="G10" t="str">
            <v>COMMISSIONER  SECONDARY EDUCATION</v>
          </cell>
        </row>
        <row r="24">
          <cell r="H24" t="str">
            <v>Treasury</v>
          </cell>
        </row>
        <row r="25">
          <cell r="H25" t="str">
            <v>BIKANER</v>
          </cell>
        </row>
        <row r="26">
          <cell r="H26" t="str">
            <v>SBI</v>
          </cell>
        </row>
        <row r="27">
          <cell r="H27" t="str">
            <v>JNV BRANCH, BIKANER</v>
          </cell>
        </row>
        <row r="28">
          <cell r="H28">
            <v>12345678900</v>
          </cell>
        </row>
        <row r="56">
          <cell r="H56" t="str">
            <v>afternoon of.</v>
          </cell>
        </row>
        <row r="57">
          <cell r="F57">
            <v>84900</v>
          </cell>
          <cell r="H57">
            <v>4245</v>
          </cell>
        </row>
        <row r="58">
          <cell r="B58">
            <v>0.05</v>
          </cell>
          <cell r="F58">
            <v>0</v>
          </cell>
          <cell r="H58">
            <v>13584</v>
          </cell>
        </row>
        <row r="59">
          <cell r="B59">
            <v>0.16</v>
          </cell>
          <cell r="F59">
            <v>0</v>
          </cell>
          <cell r="H59">
            <v>0</v>
          </cell>
        </row>
        <row r="60">
          <cell r="F60">
            <v>0</v>
          </cell>
        </row>
        <row r="62">
          <cell r="C62">
            <v>21186</v>
          </cell>
          <cell r="H62" t="str">
            <v>31/12/2017</v>
          </cell>
        </row>
        <row r="64">
          <cell r="H64" t="str">
            <v>01/01/2018</v>
          </cell>
        </row>
        <row r="65">
          <cell r="H65">
            <v>42450</v>
          </cell>
        </row>
        <row r="66">
          <cell r="C66" t="str">
            <v>Regular Pension Case</v>
          </cell>
        </row>
        <row r="68">
          <cell r="H68">
            <v>89145</v>
          </cell>
        </row>
        <row r="69">
          <cell r="H69">
            <v>0</v>
          </cell>
        </row>
        <row r="73">
          <cell r="C73" t="str">
            <v>After 01-07-2013</v>
          </cell>
        </row>
        <row r="75">
          <cell r="H75">
            <v>84900</v>
          </cell>
        </row>
        <row r="76">
          <cell r="A76" t="str">
            <v>32  Year  8  Month  16  Days</v>
          </cell>
          <cell r="H76">
            <v>0</v>
          </cell>
        </row>
        <row r="77">
          <cell r="H77">
            <v>56</v>
          </cell>
        </row>
      </sheetData>
      <sheetData sheetId="5">
        <row r="3">
          <cell r="B3" t="str">
            <v xml:space="preserve">PRAVESH KUMAR SHARMA </v>
          </cell>
        </row>
        <row r="4">
          <cell r="B4" t="str">
            <v xml:space="preserve">ASSISTANT ACCOUNT OFFICER -II </v>
          </cell>
        </row>
        <row r="5">
          <cell r="B5" t="str">
            <v>COMMISIONER COLONISATION BIKANER</v>
          </cell>
        </row>
        <row r="6">
          <cell r="B6" t="str">
            <v>Details of family.</v>
          </cell>
        </row>
        <row r="7">
          <cell r="B7" t="str">
            <v>B-204, KANTA KHATURIYA COLONY , BIKANER-334001</v>
          </cell>
        </row>
        <row r="8">
          <cell r="B8" t="str">
            <v>Particulars to be obtained by the Head of Office from the retiring Government servant eight months before the date of his retirement.</v>
          </cell>
        </row>
        <row r="9">
          <cell r="B9" t="str">
            <v>Officiating</v>
          </cell>
        </row>
        <row r="10">
          <cell r="B10" t="str">
            <v>Form of Order of retirement.</v>
          </cell>
        </row>
        <row r="11">
          <cell r="B11" t="str">
            <v>Form of assessing pension and gratuity.</v>
          </cell>
        </row>
        <row r="12">
          <cell r="B12" t="str">
            <v>Form of letter to the Director, Pension Department, forwarding the pension papers of a Government servant.</v>
          </cell>
        </row>
        <row r="13">
          <cell r="B13" t="str">
            <v>Form of declaration by the Government servant for counting specified period of service.</v>
          </cell>
        </row>
        <row r="14">
          <cell r="B14" t="str">
            <v>Form of Order of admitting service for pension or the basis of declaration etc. of the Government servant.</v>
          </cell>
        </row>
        <row r="15">
          <cell r="B15" t="str">
            <v>Form of letter to the member or members of the family of a deceased Government servant where valid nomination for the grant of death gratuity exists.</v>
          </cell>
        </row>
        <row r="16">
          <cell r="B16" t="str">
            <v>Form of letter to the member or members of the family of a deceased Government servant where valid nomination for the grant of death gratuity does not exists.</v>
          </cell>
        </row>
        <row r="17">
          <cell r="B17" t="str">
            <v>Form of application for the grant of death gratuity on the death of a Government servant.</v>
          </cell>
        </row>
        <row r="18">
          <cell r="B18" t="str">
            <v>Form of letter to the widow/ widower of a deceased Government servant for grant of Family Pension.</v>
          </cell>
        </row>
        <row r="19">
          <cell r="B19" t="str">
            <v>Form of application for grant of Family Pension on the death of a Government servant/pensioner.</v>
          </cell>
        </row>
        <row r="20">
          <cell r="B20" t="str">
            <v>Form of details of particulars for family pension.</v>
          </cell>
        </row>
        <row r="21">
          <cell r="B21" t="str">
            <v>Form of application for grant of family pension when a pensioner is unheard for more than one year and the pension remained undrawn.</v>
          </cell>
        </row>
        <row r="22">
          <cell r="B22" t="str">
            <v>Form of Affidavit in case of a missing pensioner.</v>
          </cell>
        </row>
        <row r="23">
          <cell r="B23" t="str">
            <v>Form of Indemnity Bond in case of a missing pensioner.</v>
          </cell>
        </row>
        <row r="24">
          <cell r="B24" t="str">
            <v>Form of application for grant of Family Pension when a Government servant is unheard of for more than one year.</v>
          </cell>
        </row>
        <row r="25">
          <cell r="B25" t="str">
            <v>Form of Affidavit in case of a missing Government servant.</v>
          </cell>
        </row>
        <row r="26">
          <cell r="B26" t="str">
            <v>Form of Indemnity Bond in case of a missing Government servant.</v>
          </cell>
        </row>
        <row r="27">
          <cell r="B27" t="str">
            <v>Form of Application for ex-gratia grant under certain circumstances.</v>
          </cell>
        </row>
        <row r="28">
          <cell r="B28" t="str">
            <v>Form for assessing and authorising the payment of family pension and death gratuity when a Government servant dies while in service.</v>
          </cell>
        </row>
        <row r="29">
          <cell r="B29" t="str">
            <v>Form of letter to the Director, Pension Department, forwarding papers for the grant of family pension and death gratuity to the family of a Government servant who dies while in service.</v>
          </cell>
        </row>
        <row r="30">
          <cell r="B30" t="str">
            <v>Form of letter sanctioning Family Pension to the child or children of a retired Government servant who dies after retirement but does not leave behind a widow/ widower.</v>
          </cell>
        </row>
        <row r="31">
          <cell r="B31" t="str">
            <v>Form of letter sanctioning Family Pension to the child or children on the death or re-marriage of a widow/ widower who was in receipt of family pension.</v>
          </cell>
        </row>
        <row r="32">
          <cell r="B32" t="str">
            <v>Form of application for the grant of death gratuity on the death of a Government servant.</v>
          </cell>
        </row>
        <row r="33">
          <cell r="B33" t="str">
            <v>Form of medical certificate.</v>
          </cell>
        </row>
        <row r="34">
          <cell r="B34" t="str">
            <v>Form of certificate of verification of service for pension.</v>
          </cell>
        </row>
        <row r="35">
          <cell r="B35" t="str">
            <v>Form of application for permission to State Service Officers to accept commercial employment within a period of two years after retirement.</v>
          </cell>
        </row>
        <row r="36">
          <cell r="B36" t="str">
            <v>Statements for Monitoring and Reporting System (No. 1 to 4).</v>
          </cell>
        </row>
        <row r="37">
          <cell r="B37" t="str">
            <v>Form of application to Directorate of Estates/ P.W.D. for issue of No Demand Certificate in respect of Government accommodation.</v>
          </cell>
        </row>
        <row r="38">
          <cell r="B38" t="str">
            <v>Form of certificate where no Government accommodation has been occupied by the Government servant.</v>
          </cell>
        </row>
        <row r="39">
          <cell r="B39" t="str">
            <v>Form of application to Treasury Officer for issue of N.D.C. in respect of Long term advances.</v>
          </cell>
        </row>
        <row r="40">
          <cell r="B40" t="str">
            <v>Form of certificate by the Government servant where no L.T.A. has been taken by him.</v>
          </cell>
        </row>
        <row r="41">
          <cell r="B41" t="str">
            <v>Form of intimation regarding death of a pensioner where payment of family pension has been authorised to the widow/ widower.</v>
          </cell>
        </row>
        <row r="42">
          <cell r="B42" t="str">
            <v>Form of application by a pensioner for endorsement of particulars of spouse post retrial marriage.</v>
          </cell>
        </row>
        <row r="43">
          <cell r="B43" t="str">
            <v>Form of tentative Last Pay Certificate.</v>
          </cell>
        </row>
        <row r="44">
          <cell r="B44" t="str">
            <v>Form of certificate for counting officiating pay.</v>
          </cell>
        </row>
        <row r="45">
          <cell r="B45" t="str">
            <v>Form for sanctioning provisional pension/F.P. and Retirement / Death Gratuity.</v>
          </cell>
        </row>
        <row r="46">
          <cell r="B46" t="str">
            <v>Other  important format</v>
          </cell>
        </row>
        <row r="47">
          <cell r="B47" t="str">
            <v>Form of application for Commutation of a fraction of Pension without medical examination.</v>
          </cell>
        </row>
        <row r="48">
          <cell r="B48" t="str">
            <v>IFSM format (as required by pension department)</v>
          </cell>
        </row>
        <row r="49">
          <cell r="B49" t="str">
            <v>Calculation of EOL</v>
          </cell>
        </row>
      </sheetData>
      <sheetData sheetId="6">
        <row r="3">
          <cell r="F3" t="str">
            <v>Shri</v>
          </cell>
          <cell r="H3" t="str">
            <v>BIKANER</v>
          </cell>
        </row>
        <row r="4">
          <cell r="J4">
            <v>123456789</v>
          </cell>
        </row>
        <row r="6">
          <cell r="D6">
            <v>42371</v>
          </cell>
        </row>
        <row r="11">
          <cell r="A11" t="str">
            <v>ABC</v>
          </cell>
          <cell r="B11" t="str">
            <v>Husband</v>
          </cell>
          <cell r="E11">
            <v>17578</v>
          </cell>
          <cell r="F11" t="str">
            <v>Married</v>
          </cell>
          <cell r="G11" t="str">
            <v>Employed</v>
          </cell>
        </row>
      </sheetData>
      <sheetData sheetId="7">
        <row r="3">
          <cell r="D3" t="str">
            <v xml:space="preserve">PRAVESH KUMAR SHARMA </v>
          </cell>
        </row>
        <row r="4">
          <cell r="D4" t="str">
            <v xml:space="preserve">ASSISTANT ACCOUNT OFFICER -II </v>
          </cell>
        </row>
        <row r="6">
          <cell r="D6" t="str">
            <v>B-204, KANTA KHATURIYA COLONY , BIKANER-334001</v>
          </cell>
        </row>
        <row r="8">
          <cell r="D8" t="str">
            <v>MAHAVEER PRASAD SHARMA</v>
          </cell>
        </row>
        <row r="17">
          <cell r="B17">
            <v>21186</v>
          </cell>
        </row>
        <row r="18">
          <cell r="B18">
            <v>31153</v>
          </cell>
        </row>
        <row r="155">
          <cell r="J155" t="str">
            <v>After 01-07-2013</v>
          </cell>
        </row>
        <row r="217">
          <cell r="D217" t="str">
            <v/>
          </cell>
        </row>
        <row r="455">
          <cell r="A455" t="str">
            <v>Design &amp; prepared by Pravesh Kumar Sharma-9460100093</v>
          </cell>
        </row>
        <row r="456">
          <cell r="A456" t="str">
            <v>Name_of_Treasury</v>
          </cell>
        </row>
        <row r="457">
          <cell r="A457" t="str">
            <v>AJMER</v>
          </cell>
        </row>
        <row r="458">
          <cell r="A458" t="str">
            <v>ALWAR</v>
          </cell>
        </row>
        <row r="459">
          <cell r="A459" t="str">
            <v xml:space="preserve">BANSWARA </v>
          </cell>
        </row>
        <row r="460">
          <cell r="A460" t="str">
            <v>BARAN</v>
          </cell>
        </row>
        <row r="461">
          <cell r="A461" t="str">
            <v>BARMER</v>
          </cell>
        </row>
        <row r="462">
          <cell r="A462" t="str">
            <v xml:space="preserve">BHARATPUR </v>
          </cell>
        </row>
        <row r="463">
          <cell r="A463" t="str">
            <v>BHILWARA</v>
          </cell>
        </row>
        <row r="464">
          <cell r="A464" t="str">
            <v>BIKANER</v>
          </cell>
        </row>
        <row r="465">
          <cell r="A465" t="str">
            <v>BUNDI</v>
          </cell>
        </row>
        <row r="466">
          <cell r="A466" t="str">
            <v xml:space="preserve">CHITTORGARH </v>
          </cell>
        </row>
        <row r="467">
          <cell r="A467" t="str">
            <v>CHURU</v>
          </cell>
        </row>
        <row r="468">
          <cell r="A468" t="str">
            <v>DAUSA</v>
          </cell>
        </row>
        <row r="469">
          <cell r="A469" t="str">
            <v>DHOLPUR</v>
          </cell>
        </row>
        <row r="470">
          <cell r="A470" t="str">
            <v>DUNGARPUR</v>
          </cell>
        </row>
        <row r="471">
          <cell r="A471" t="str">
            <v xml:space="preserve">GANGANAGAR </v>
          </cell>
        </row>
        <row r="472">
          <cell r="A472" t="str">
            <v>HANUMANGARH</v>
          </cell>
        </row>
        <row r="473">
          <cell r="A473" t="str">
            <v xml:space="preserve">JAIPUR </v>
          </cell>
        </row>
        <row r="474">
          <cell r="A474" t="str">
            <v>JAISALMER</v>
          </cell>
        </row>
        <row r="475">
          <cell r="A475" t="str">
            <v>JALORE</v>
          </cell>
        </row>
        <row r="476">
          <cell r="A476" t="str">
            <v>JHALAWAR</v>
          </cell>
        </row>
        <row r="477">
          <cell r="A477" t="str">
            <v>JHUNJHUNU</v>
          </cell>
        </row>
        <row r="478">
          <cell r="A478" t="str">
            <v>JODHPUR</v>
          </cell>
        </row>
      </sheetData>
      <sheetData sheetId="8">
        <row r="26">
          <cell r="E26">
            <v>0</v>
          </cell>
          <cell r="F26">
            <v>0</v>
          </cell>
          <cell r="G26">
            <v>0</v>
          </cell>
        </row>
        <row r="27">
          <cell r="F27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</row>
        <row r="38">
          <cell r="E38">
            <v>0</v>
          </cell>
          <cell r="F38">
            <v>0</v>
          </cell>
          <cell r="G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</row>
      </sheetData>
      <sheetData sheetId="9">
        <row r="8">
          <cell r="A8">
            <v>42005</v>
          </cell>
        </row>
      </sheetData>
      <sheetData sheetId="10"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</sheetData>
      <sheetData sheetId="11">
        <row r="3">
          <cell r="D3" t="str">
            <v>Rate</v>
          </cell>
        </row>
      </sheetData>
      <sheetData sheetId="12"/>
      <sheetData sheetId="13">
        <row r="3">
          <cell r="D3" t="str">
            <v>V PAY</v>
          </cell>
        </row>
        <row r="4">
          <cell r="D4">
            <v>0.35</v>
          </cell>
        </row>
        <row r="5">
          <cell r="D5">
            <v>0.41</v>
          </cell>
        </row>
        <row r="6">
          <cell r="D6">
            <v>0.47</v>
          </cell>
        </row>
        <row r="7">
          <cell r="D7">
            <v>0.54</v>
          </cell>
        </row>
        <row r="8">
          <cell r="D8">
            <v>0.64</v>
          </cell>
        </row>
        <row r="9">
          <cell r="D9">
            <v>0.73</v>
          </cell>
        </row>
        <row r="10">
          <cell r="D10">
            <v>0.87</v>
          </cell>
        </row>
        <row r="11">
          <cell r="D11">
            <v>1.03</v>
          </cell>
        </row>
        <row r="12">
          <cell r="D12">
            <v>1.1499999999999999</v>
          </cell>
        </row>
        <row r="13">
          <cell r="D13">
            <v>1.27</v>
          </cell>
        </row>
        <row r="14">
          <cell r="D14">
            <v>1.39</v>
          </cell>
        </row>
        <row r="15">
          <cell r="D15">
            <v>1.51</v>
          </cell>
        </row>
        <row r="16">
          <cell r="D16">
            <v>1.66</v>
          </cell>
        </row>
        <row r="17">
          <cell r="D17">
            <v>1.83</v>
          </cell>
        </row>
        <row r="18">
          <cell r="D18">
            <v>2</v>
          </cell>
        </row>
        <row r="19">
          <cell r="D19">
            <v>2.12</v>
          </cell>
        </row>
        <row r="20">
          <cell r="D20">
            <v>2.23</v>
          </cell>
        </row>
        <row r="21">
          <cell r="D21">
            <v>2.34</v>
          </cell>
        </row>
        <row r="22">
          <cell r="D22">
            <v>2.4500000000000002</v>
          </cell>
        </row>
        <row r="23">
          <cell r="D23">
            <v>2.57</v>
          </cell>
        </row>
      </sheetData>
      <sheetData sheetId="14"/>
      <sheetData sheetId="15">
        <row r="3">
          <cell r="D3" t="str">
            <v xml:space="preserve">PRAVESH KUMAR SHARMA 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24">
          <cell r="A24" t="str">
            <v/>
          </cell>
        </row>
      </sheetData>
      <sheetData sheetId="34"/>
      <sheetData sheetId="35">
        <row r="4">
          <cell r="B4" t="str">
            <v>Nomination for Retirement Gratuity/ Death Gratuity - when the Government servant has a family.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ble(V)"/>
      <sheetName val="Table(D)"/>
      <sheetName val="Table(R)"/>
      <sheetName val="DATA"/>
      <sheetName val="Sheet1"/>
      <sheetName val="Mastersheet"/>
      <sheetName val="LTA"/>
      <sheetName val="Family data"/>
      <sheetName val="OPT. FORM"/>
      <sheetName val="Statement"/>
      <sheetName val="Instant Cal"/>
      <sheetName val="Age Calculator"/>
    </sheetNames>
    <sheetDataSet>
      <sheetData sheetId="0"/>
      <sheetData sheetId="1"/>
      <sheetData sheetId="2"/>
      <sheetData sheetId="3"/>
      <sheetData sheetId="4"/>
      <sheetData sheetId="5">
        <row r="23">
          <cell r="H23">
            <v>0.57999999999999996</v>
          </cell>
        </row>
        <row r="24">
          <cell r="H24">
            <v>0.2</v>
          </cell>
        </row>
        <row r="26">
          <cell r="H26">
            <v>9250</v>
          </cell>
        </row>
        <row r="27">
          <cell r="H27">
            <v>0</v>
          </cell>
        </row>
        <row r="28">
          <cell r="H28">
            <v>0</v>
          </cell>
        </row>
        <row r="31">
          <cell r="H31">
            <v>0</v>
          </cell>
        </row>
        <row r="32">
          <cell r="H32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Desktop/Application%20Data/Microsoft/Excel/Pension%20master(2.0).xl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/>
  <dimension ref="A1:M34"/>
  <sheetViews>
    <sheetView view="pageBreakPreview" topLeftCell="A16" zoomScaleNormal="100" zoomScaleSheetLayoutView="100" workbookViewId="0">
      <selection activeCell="L3" sqref="L3:M4"/>
    </sheetView>
  </sheetViews>
  <sheetFormatPr defaultRowHeight="12.75"/>
  <cols>
    <col min="1" max="1" width="4.7109375" style="1" customWidth="1"/>
    <col min="2" max="2" width="9.140625" style="1"/>
    <col min="3" max="3" width="1.7109375" style="1" customWidth="1"/>
    <col min="4" max="4" width="9.140625" style="1"/>
    <col min="5" max="5" width="11.5703125" style="1" customWidth="1"/>
    <col min="6" max="6" width="5.7109375" style="1" customWidth="1"/>
    <col min="7" max="9" width="9.140625" style="1"/>
    <col min="10" max="10" width="12.7109375" style="1" customWidth="1"/>
    <col min="11" max="16384" width="9.140625" style="1"/>
  </cols>
  <sheetData>
    <row r="1" spans="1:13" ht="15">
      <c r="A1" s="133">
        <v>1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3" ht="15.75" thickBot="1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3" ht="15" customHeight="1">
      <c r="A3" s="2"/>
      <c r="B3" s="2"/>
      <c r="C3" s="2"/>
      <c r="D3" s="2"/>
      <c r="E3" s="2"/>
      <c r="F3" s="2"/>
      <c r="G3" s="2"/>
      <c r="H3" s="2"/>
      <c r="I3" s="2"/>
      <c r="J3" s="2"/>
      <c r="L3" s="129" t="s">
        <v>158</v>
      </c>
      <c r="M3" s="130"/>
    </row>
    <row r="4" spans="1:13" ht="15" customHeight="1" thickBot="1">
      <c r="A4" s="2"/>
      <c r="B4" s="2"/>
      <c r="C4" s="2"/>
      <c r="D4" s="2"/>
      <c r="E4" s="2"/>
      <c r="F4" s="2"/>
      <c r="G4" s="2"/>
      <c r="H4" s="2"/>
      <c r="I4" s="2"/>
      <c r="J4" s="2"/>
      <c r="L4" s="131"/>
      <c r="M4" s="132"/>
    </row>
    <row r="5" spans="1:13" ht="15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22.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3" ht="22.5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3" ht="30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3" ht="15">
      <c r="A9" s="4"/>
      <c r="B9" s="135"/>
      <c r="C9" s="135"/>
      <c r="D9" s="135"/>
      <c r="E9" s="135"/>
      <c r="F9" s="5"/>
      <c r="G9" s="6"/>
      <c r="H9" s="2"/>
      <c r="I9" s="135"/>
      <c r="J9" s="135"/>
    </row>
    <row r="10" spans="1:13" ht="15.75" customHeight="1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3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3" ht="15" customHeight="1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3" ht="24.75" customHeight="1" thickBot="1">
      <c r="A13" s="2"/>
      <c r="B13" s="2"/>
      <c r="C13" s="2"/>
      <c r="D13" s="2"/>
      <c r="E13" s="2"/>
      <c r="F13" s="2"/>
      <c r="G13" s="7" t="str">
        <f>[2]Mastersheet!C66</f>
        <v>NPS Pension Case</v>
      </c>
      <c r="I13" s="2"/>
      <c r="J13" s="2"/>
    </row>
    <row r="14" spans="1:13" ht="15" customHeight="1" thickTop="1">
      <c r="A14" s="8"/>
      <c r="B14" s="9"/>
      <c r="C14" s="9"/>
      <c r="D14" s="9"/>
      <c r="E14" s="9"/>
      <c r="F14" s="9"/>
      <c r="G14" s="9"/>
      <c r="H14" s="9"/>
      <c r="I14" s="9"/>
      <c r="J14" s="10"/>
    </row>
    <row r="15" spans="1:13" ht="18">
      <c r="A15" s="11"/>
      <c r="B15" s="116" t="s">
        <v>0</v>
      </c>
      <c r="C15" s="116"/>
      <c r="D15" s="116"/>
      <c r="E15" s="116"/>
      <c r="F15" s="13"/>
      <c r="G15" s="136" t="str">
        <f>[2]Pravesh!C208</f>
        <v>Abc</v>
      </c>
      <c r="H15" s="118"/>
      <c r="I15" s="118"/>
      <c r="J15" s="119"/>
    </row>
    <row r="16" spans="1:13" ht="18">
      <c r="A16" s="11"/>
      <c r="B16" s="117"/>
      <c r="C16" s="117"/>
      <c r="D16" s="117"/>
      <c r="E16" s="117"/>
      <c r="F16" s="13"/>
      <c r="G16" s="120"/>
      <c r="H16" s="120"/>
      <c r="I16" s="120"/>
      <c r="J16" s="121"/>
    </row>
    <row r="17" spans="1:10" ht="21.75" customHeight="1">
      <c r="A17" s="11"/>
      <c r="B17" s="13"/>
      <c r="C17" s="13"/>
      <c r="D17" s="13"/>
      <c r="E17" s="13"/>
      <c r="F17" s="13"/>
      <c r="G17" s="120" t="str">
        <f>[2]Pravesh!C209</f>
        <v>Abc</v>
      </c>
      <c r="H17" s="120"/>
      <c r="I17" s="120"/>
      <c r="J17" s="15"/>
    </row>
    <row r="18" spans="1:10" ht="22.5" customHeight="1">
      <c r="A18" s="11"/>
      <c r="B18" s="13"/>
      <c r="C18" s="13"/>
      <c r="D18" s="13"/>
      <c r="E18" s="13"/>
      <c r="F18" s="13"/>
      <c r="G18" s="114" t="str">
        <f>[2]Pravesh!D208</f>
        <v>B</v>
      </c>
      <c r="H18" s="114"/>
      <c r="I18" s="114"/>
      <c r="J18" s="115"/>
    </row>
    <row r="19" spans="1:10" ht="9" customHeight="1">
      <c r="A19" s="11"/>
      <c r="B19" s="13"/>
      <c r="C19" s="13"/>
      <c r="D19" s="13"/>
      <c r="E19" s="13"/>
      <c r="F19" s="13"/>
      <c r="G19" s="16"/>
      <c r="H19" s="16"/>
      <c r="I19" s="16"/>
      <c r="J19" s="17"/>
    </row>
    <row r="20" spans="1:10" ht="18">
      <c r="A20" s="18"/>
      <c r="B20" s="116" t="str">
        <f>[2]Pravesh!D211</f>
        <v xml:space="preserve">PRAVESH KUMAR SHARMA </v>
      </c>
      <c r="C20" s="116"/>
      <c r="D20" s="116"/>
      <c r="E20" s="116"/>
      <c r="F20" s="13"/>
      <c r="G20" s="118">
        <f>[2]Pravesh!D213</f>
        <v>0</v>
      </c>
      <c r="H20" s="118"/>
      <c r="I20" s="118"/>
      <c r="J20" s="119"/>
    </row>
    <row r="21" spans="1:10" ht="18">
      <c r="A21" s="18"/>
      <c r="B21" s="117"/>
      <c r="C21" s="117"/>
      <c r="D21" s="117"/>
      <c r="E21" s="117"/>
      <c r="F21" s="13"/>
      <c r="G21" s="120"/>
      <c r="H21" s="120"/>
      <c r="I21" s="120"/>
      <c r="J21" s="121"/>
    </row>
    <row r="22" spans="1:10" ht="18">
      <c r="A22" s="18"/>
      <c r="B22" s="13"/>
      <c r="C22" s="13"/>
      <c r="D22" s="13"/>
      <c r="E22" s="13"/>
      <c r="F22" s="13"/>
      <c r="G22" s="114"/>
      <c r="H22" s="114"/>
      <c r="I22" s="114"/>
      <c r="J22" s="115"/>
    </row>
    <row r="23" spans="1:10" ht="18" customHeight="1">
      <c r="A23" s="11"/>
      <c r="B23" s="126" t="s">
        <v>1</v>
      </c>
      <c r="C23" s="126"/>
      <c r="D23" s="126">
        <f>[2]Pravesh!D215</f>
        <v>0</v>
      </c>
      <c r="E23" s="126"/>
      <c r="F23" s="126"/>
      <c r="G23" s="127">
        <f>[2]Mastersheet!H62</f>
        <v>42185</v>
      </c>
      <c r="H23" s="127"/>
      <c r="I23" s="127"/>
      <c r="J23" s="128"/>
    </row>
    <row r="24" spans="1:10" ht="18">
      <c r="A24" s="11"/>
      <c r="B24" s="126"/>
      <c r="C24" s="126"/>
      <c r="D24" s="126"/>
      <c r="E24" s="126"/>
      <c r="F24" s="126"/>
      <c r="G24" s="114"/>
      <c r="H24" s="114"/>
      <c r="I24" s="114"/>
      <c r="J24" s="115"/>
    </row>
    <row r="25" spans="1:10" ht="18">
      <c r="A25" s="11"/>
      <c r="B25" s="13"/>
      <c r="C25" s="13"/>
      <c r="D25" s="13"/>
      <c r="E25" s="13"/>
      <c r="F25" s="13"/>
      <c r="G25" s="114"/>
      <c r="H25" s="114"/>
      <c r="I25" s="114"/>
      <c r="J25" s="115"/>
    </row>
    <row r="26" spans="1:10" ht="18" customHeight="1">
      <c r="A26" s="18"/>
      <c r="B26" s="116" t="s">
        <v>2</v>
      </c>
      <c r="C26" s="116"/>
      <c r="D26" s="116"/>
      <c r="E26" s="116"/>
      <c r="F26" s="13"/>
      <c r="G26" s="118" t="str">
        <f>[2]Mastersheet!B4</f>
        <v xml:space="preserve">ASSISTANT ACCOUNT OFFICER -II </v>
      </c>
      <c r="H26" s="118"/>
      <c r="I26" s="118"/>
      <c r="J26" s="119"/>
    </row>
    <row r="27" spans="1:10" ht="18">
      <c r="A27" s="18"/>
      <c r="B27" s="117"/>
      <c r="C27" s="117"/>
      <c r="D27" s="117"/>
      <c r="E27" s="117"/>
      <c r="F27" s="13"/>
      <c r="G27" s="120"/>
      <c r="H27" s="120"/>
      <c r="I27" s="120"/>
      <c r="J27" s="121"/>
    </row>
    <row r="28" spans="1:10" ht="18">
      <c r="A28" s="18"/>
      <c r="B28" s="13"/>
      <c r="C28" s="13"/>
      <c r="D28" s="13"/>
      <c r="E28" s="13"/>
      <c r="F28" s="13"/>
      <c r="G28" s="114"/>
      <c r="H28" s="114"/>
      <c r="I28" s="114"/>
      <c r="J28" s="115"/>
    </row>
    <row r="29" spans="1:10" ht="18">
      <c r="A29" s="18"/>
      <c r="B29" s="116" t="s">
        <v>3</v>
      </c>
      <c r="C29" s="116"/>
      <c r="D29" s="116"/>
      <c r="E29" s="116"/>
      <c r="F29" s="12"/>
      <c r="G29" s="118" t="str">
        <f>[2]Mastersheet!B5</f>
        <v>COMMISIONER COLONISATION BIKANER</v>
      </c>
      <c r="H29" s="120"/>
      <c r="I29" s="120"/>
      <c r="J29" s="121"/>
    </row>
    <row r="30" spans="1:10">
      <c r="A30" s="18"/>
      <c r="B30" s="122"/>
      <c r="C30" s="122"/>
      <c r="D30" s="122"/>
      <c r="E30" s="122"/>
      <c r="F30" s="19"/>
      <c r="G30" s="120"/>
      <c r="H30" s="120"/>
      <c r="I30" s="120"/>
      <c r="J30" s="121"/>
    </row>
    <row r="31" spans="1:10">
      <c r="A31" s="18"/>
      <c r="B31" s="122"/>
      <c r="C31" s="122"/>
      <c r="D31" s="122"/>
      <c r="E31" s="122"/>
      <c r="F31" s="19"/>
      <c r="G31" s="120"/>
      <c r="H31" s="120"/>
      <c r="I31" s="120"/>
      <c r="J31" s="121"/>
    </row>
    <row r="32" spans="1:10" ht="15.75">
      <c r="A32" s="11"/>
      <c r="B32" s="117"/>
      <c r="C32" s="117"/>
      <c r="D32" s="117"/>
      <c r="E32" s="117"/>
      <c r="F32" s="14"/>
      <c r="G32" s="120"/>
      <c r="H32" s="120"/>
      <c r="I32" s="120"/>
      <c r="J32" s="121"/>
    </row>
    <row r="33" spans="1:10" ht="16.5" thickBot="1">
      <c r="A33" s="20"/>
      <c r="B33" s="123"/>
      <c r="C33" s="123"/>
      <c r="D33" s="123"/>
      <c r="E33" s="123"/>
      <c r="F33" s="21"/>
      <c r="G33" s="124"/>
      <c r="H33" s="124"/>
      <c r="I33" s="124"/>
      <c r="J33" s="125"/>
    </row>
    <row r="34" spans="1:10" ht="13.5" thickTop="1">
      <c r="J34" s="1">
        <v>1</v>
      </c>
    </row>
  </sheetData>
  <mergeCells count="22">
    <mergeCell ref="A1:J1"/>
    <mergeCell ref="A2:J2"/>
    <mergeCell ref="B9:E9"/>
    <mergeCell ref="I9:J9"/>
    <mergeCell ref="B15:E16"/>
    <mergeCell ref="G15:J16"/>
    <mergeCell ref="B23:C24"/>
    <mergeCell ref="D23:F24"/>
    <mergeCell ref="G23:J23"/>
    <mergeCell ref="G24:J24"/>
    <mergeCell ref="L3:M4"/>
    <mergeCell ref="G17:I17"/>
    <mergeCell ref="G18:J18"/>
    <mergeCell ref="B20:E21"/>
    <mergeCell ref="G20:J21"/>
    <mergeCell ref="G22:J22"/>
    <mergeCell ref="G25:J25"/>
    <mergeCell ref="B26:E27"/>
    <mergeCell ref="G26:J27"/>
    <mergeCell ref="G28:J28"/>
    <mergeCell ref="B29:E33"/>
    <mergeCell ref="G29:J33"/>
  </mergeCells>
  <hyperlinks>
    <hyperlink ref="L3" location="Menu!A1" tooltip="Click here for access required sheet" display="Menu!A1"/>
    <hyperlink ref="L3:M4" r:id="rId1" tooltip="Click here for access required sheet" display="Home"/>
  </hyperlinks>
  <printOptions horizontalCentered="1" verticalCentered="1"/>
  <pageMargins left="0.81" right="0.31" top="0.59055118110236227" bottom="0.78740157480314965" header="0.51181102362204722" footer="0.82677165354330717"/>
  <pageSetup paperSize="9" orientation="portrait" r:id="rId2"/>
  <headerFooter alignWithMargins="0">
    <oddFooter>&amp;R16.18.1.22.5.19.8√97263.0458756048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6"/>
  <sheetViews>
    <sheetView tabSelected="1" view="pageBreakPreview" zoomScaleNormal="100" zoomScaleSheetLayoutView="100" workbookViewId="0">
      <selection activeCell="D50" sqref="D50"/>
    </sheetView>
  </sheetViews>
  <sheetFormatPr defaultRowHeight="12.75"/>
  <cols>
    <col min="1" max="1" width="9.140625" style="104"/>
    <col min="2" max="2" width="72" style="104" customWidth="1"/>
    <col min="3" max="3" width="10.42578125" style="104" customWidth="1"/>
    <col min="4" max="16384" width="9.140625" style="104"/>
  </cols>
  <sheetData>
    <row r="1" spans="1:3" ht="31.5">
      <c r="A1" s="103" t="s">
        <v>205</v>
      </c>
      <c r="B1" s="103" t="s">
        <v>206</v>
      </c>
      <c r="C1" s="103" t="s">
        <v>207</v>
      </c>
    </row>
    <row r="2" spans="1:3" ht="15.75">
      <c r="A2" s="107" t="s">
        <v>16</v>
      </c>
      <c r="B2" s="109" t="s">
        <v>276</v>
      </c>
      <c r="C2" s="107">
        <v>2</v>
      </c>
    </row>
    <row r="3" spans="1:3" ht="31.5">
      <c r="A3" s="105">
        <v>33</v>
      </c>
      <c r="B3" s="106" t="s">
        <v>273</v>
      </c>
      <c r="C3" s="112" t="s">
        <v>278</v>
      </c>
    </row>
    <row r="4" spans="1:3" ht="15.75">
      <c r="A4" s="105" t="s">
        <v>231</v>
      </c>
      <c r="B4" s="106" t="s">
        <v>232</v>
      </c>
      <c r="C4" s="112" t="s">
        <v>279</v>
      </c>
    </row>
    <row r="5" spans="1:3" ht="15.75">
      <c r="A5" s="105">
        <v>3</v>
      </c>
      <c r="B5" s="106" t="s">
        <v>211</v>
      </c>
      <c r="C5" s="112" t="s">
        <v>280</v>
      </c>
    </row>
    <row r="6" spans="1:3" ht="15.75">
      <c r="A6" s="105">
        <v>31</v>
      </c>
      <c r="B6" s="106" t="s">
        <v>271</v>
      </c>
      <c r="C6" s="112" t="s">
        <v>281</v>
      </c>
    </row>
    <row r="7" spans="1:3" ht="15.75">
      <c r="A7" s="107" t="s">
        <v>16</v>
      </c>
      <c r="B7" s="109" t="s">
        <v>277</v>
      </c>
      <c r="C7" s="113">
        <v>11</v>
      </c>
    </row>
    <row r="8" spans="1:3" ht="31.5" hidden="1">
      <c r="A8" s="105">
        <v>1</v>
      </c>
      <c r="B8" s="106" t="s">
        <v>208</v>
      </c>
    </row>
    <row r="9" spans="1:3" ht="31.5" hidden="1">
      <c r="A9" s="105">
        <v>2</v>
      </c>
      <c r="B9" s="106" t="s">
        <v>209</v>
      </c>
      <c r="C9" s="110" t="s">
        <v>210</v>
      </c>
    </row>
    <row r="10" spans="1:3" ht="15.75" hidden="1">
      <c r="A10" s="105">
        <v>4</v>
      </c>
      <c r="B10" s="106" t="s">
        <v>212</v>
      </c>
      <c r="C10" s="110">
        <v>351</v>
      </c>
    </row>
    <row r="11" spans="1:3" ht="31.5" hidden="1">
      <c r="A11" s="105">
        <v>5</v>
      </c>
      <c r="B11" s="106" t="s">
        <v>213</v>
      </c>
      <c r="C11" s="110">
        <v>352</v>
      </c>
    </row>
    <row r="12" spans="1:3" ht="15.75" hidden="1">
      <c r="A12" s="105" t="s">
        <v>214</v>
      </c>
      <c r="B12" s="106" t="s">
        <v>215</v>
      </c>
      <c r="C12" s="110">
        <v>353</v>
      </c>
    </row>
    <row r="13" spans="1:3" ht="15.75" hidden="1">
      <c r="A13" s="105">
        <v>6</v>
      </c>
      <c r="B13" s="106" t="s">
        <v>216</v>
      </c>
      <c r="C13" s="110">
        <v>354</v>
      </c>
    </row>
    <row r="14" spans="1:3" ht="15.75" hidden="1">
      <c r="A14" s="105">
        <v>7</v>
      </c>
      <c r="B14" s="106" t="s">
        <v>217</v>
      </c>
      <c r="C14" s="110" t="s">
        <v>218</v>
      </c>
    </row>
    <row r="15" spans="1:3" ht="31.5" hidden="1">
      <c r="A15" s="105">
        <v>8</v>
      </c>
      <c r="B15" s="106" t="s">
        <v>219</v>
      </c>
      <c r="C15" s="110" t="s">
        <v>220</v>
      </c>
    </row>
    <row r="16" spans="1:3" ht="31.5" hidden="1">
      <c r="A16" s="105">
        <v>9</v>
      </c>
      <c r="B16" s="106" t="s">
        <v>221</v>
      </c>
      <c r="C16" s="110">
        <v>365</v>
      </c>
    </row>
    <row r="17" spans="1:3" ht="31.5" hidden="1">
      <c r="A17" s="105" t="s">
        <v>222</v>
      </c>
      <c r="B17" s="106" t="s">
        <v>223</v>
      </c>
      <c r="C17" s="110">
        <v>366</v>
      </c>
    </row>
    <row r="18" spans="1:3" ht="47.25" hidden="1">
      <c r="A18" s="105">
        <v>10</v>
      </c>
      <c r="B18" s="106" t="s">
        <v>224</v>
      </c>
      <c r="C18" s="110">
        <v>367</v>
      </c>
    </row>
    <row r="19" spans="1:3" ht="47.25" hidden="1">
      <c r="A19" s="105">
        <v>11</v>
      </c>
      <c r="B19" s="106" t="s">
        <v>225</v>
      </c>
      <c r="C19" s="110">
        <v>368</v>
      </c>
    </row>
    <row r="20" spans="1:3" ht="31.5" hidden="1">
      <c r="A20" s="105">
        <v>12</v>
      </c>
      <c r="B20" s="106" t="s">
        <v>226</v>
      </c>
      <c r="C20" s="110" t="s">
        <v>227</v>
      </c>
    </row>
    <row r="21" spans="1:3" ht="31.5" hidden="1">
      <c r="A21" s="105">
        <v>13</v>
      </c>
      <c r="B21" s="106" t="s">
        <v>228</v>
      </c>
      <c r="C21" s="110">
        <v>371</v>
      </c>
    </row>
    <row r="22" spans="1:3" ht="31.5" hidden="1">
      <c r="A22" s="105">
        <v>14</v>
      </c>
      <c r="B22" s="106" t="s">
        <v>229</v>
      </c>
      <c r="C22" s="110" t="s">
        <v>230</v>
      </c>
    </row>
    <row r="23" spans="1:3" ht="31.5" hidden="1">
      <c r="A23" s="105">
        <v>15</v>
      </c>
      <c r="B23" s="106" t="s">
        <v>233</v>
      </c>
      <c r="C23" s="110">
        <v>375</v>
      </c>
    </row>
    <row r="24" spans="1:3" ht="15.75" hidden="1">
      <c r="A24" s="105" t="s">
        <v>234</v>
      </c>
      <c r="B24" s="106" t="s">
        <v>235</v>
      </c>
      <c r="C24" s="110">
        <v>376</v>
      </c>
    </row>
    <row r="25" spans="1:3" ht="15.75" hidden="1">
      <c r="A25" s="105" t="s">
        <v>236</v>
      </c>
      <c r="B25" s="106" t="s">
        <v>237</v>
      </c>
      <c r="C25" s="110" t="s">
        <v>238</v>
      </c>
    </row>
    <row r="26" spans="1:3" ht="31.5" hidden="1">
      <c r="A26" s="105">
        <v>16</v>
      </c>
      <c r="B26" s="106" t="s">
        <v>239</v>
      </c>
      <c r="C26" s="110">
        <v>379</v>
      </c>
    </row>
    <row r="27" spans="1:3" ht="15.75" hidden="1">
      <c r="A27" s="105" t="s">
        <v>240</v>
      </c>
      <c r="B27" s="106" t="s">
        <v>241</v>
      </c>
      <c r="C27" s="110">
        <v>380</v>
      </c>
    </row>
    <row r="28" spans="1:3" ht="15.75" hidden="1">
      <c r="A28" s="105" t="s">
        <v>242</v>
      </c>
      <c r="B28" s="106" t="s">
        <v>243</v>
      </c>
      <c r="C28" s="110" t="s">
        <v>244</v>
      </c>
    </row>
    <row r="29" spans="1:3" ht="15.75" hidden="1">
      <c r="A29" s="105">
        <v>17</v>
      </c>
      <c r="B29" s="106" t="s">
        <v>245</v>
      </c>
      <c r="C29" s="110" t="s">
        <v>246</v>
      </c>
    </row>
    <row r="30" spans="1:3" ht="31.5" hidden="1">
      <c r="A30" s="105">
        <v>18</v>
      </c>
      <c r="B30" s="106" t="s">
        <v>247</v>
      </c>
      <c r="C30" s="110" t="s">
        <v>248</v>
      </c>
    </row>
    <row r="31" spans="1:3" ht="47.25" hidden="1">
      <c r="A31" s="105">
        <v>19</v>
      </c>
      <c r="B31" s="106" t="s">
        <v>249</v>
      </c>
      <c r="C31" s="110">
        <v>393</v>
      </c>
    </row>
    <row r="32" spans="1:3" ht="47.25" hidden="1">
      <c r="A32" s="105">
        <v>20</v>
      </c>
      <c r="B32" s="106" t="s">
        <v>250</v>
      </c>
      <c r="C32" s="110" t="s">
        <v>251</v>
      </c>
    </row>
    <row r="33" spans="1:3" ht="47.25" hidden="1">
      <c r="A33" s="105">
        <v>21</v>
      </c>
      <c r="B33" s="106" t="s">
        <v>252</v>
      </c>
      <c r="C33" s="110" t="s">
        <v>253</v>
      </c>
    </row>
    <row r="34" spans="1:3" ht="31.5" hidden="1">
      <c r="A34" s="105">
        <v>22</v>
      </c>
      <c r="B34" s="106" t="s">
        <v>226</v>
      </c>
      <c r="C34" s="110" t="s">
        <v>254</v>
      </c>
    </row>
    <row r="35" spans="1:3" ht="15.75" hidden="1">
      <c r="A35" s="105">
        <v>23</v>
      </c>
      <c r="B35" s="106" t="s">
        <v>255</v>
      </c>
      <c r="C35" s="110">
        <v>400</v>
      </c>
    </row>
    <row r="36" spans="1:3" ht="15.75" hidden="1">
      <c r="A36" s="105">
        <v>24</v>
      </c>
      <c r="B36" s="106" t="s">
        <v>256</v>
      </c>
      <c r="C36" s="110">
        <v>401</v>
      </c>
    </row>
    <row r="37" spans="1:3" ht="31.5" hidden="1">
      <c r="A37" s="105">
        <v>25</v>
      </c>
      <c r="B37" s="106" t="s">
        <v>257</v>
      </c>
      <c r="C37" s="110" t="s">
        <v>258</v>
      </c>
    </row>
    <row r="38" spans="1:3" ht="15.75" hidden="1">
      <c r="A38" s="105">
        <v>26</v>
      </c>
      <c r="B38" s="106" t="s">
        <v>259</v>
      </c>
      <c r="C38" s="110" t="s">
        <v>260</v>
      </c>
    </row>
    <row r="39" spans="1:3" ht="31.5" hidden="1">
      <c r="A39" s="105">
        <v>27</v>
      </c>
      <c r="B39" s="106" t="s">
        <v>261</v>
      </c>
      <c r="C39" s="110">
        <v>409</v>
      </c>
    </row>
    <row r="40" spans="1:3" ht="31.5" hidden="1">
      <c r="A40" s="105" t="s">
        <v>262</v>
      </c>
      <c r="B40" s="106" t="s">
        <v>263</v>
      </c>
      <c r="C40" s="110">
        <v>410</v>
      </c>
    </row>
    <row r="41" spans="1:3" ht="31.5" hidden="1">
      <c r="A41" s="105">
        <v>28</v>
      </c>
      <c r="B41" s="106" t="s">
        <v>264</v>
      </c>
      <c r="C41" s="110" t="s">
        <v>265</v>
      </c>
    </row>
    <row r="42" spans="1:3" ht="31.5" hidden="1">
      <c r="A42" s="105" t="s">
        <v>266</v>
      </c>
      <c r="B42" s="106" t="s">
        <v>267</v>
      </c>
      <c r="C42" s="110">
        <v>413</v>
      </c>
    </row>
    <row r="43" spans="1:3" ht="31.5" hidden="1">
      <c r="A43" s="105">
        <v>29</v>
      </c>
      <c r="B43" s="106" t="s">
        <v>268</v>
      </c>
      <c r="C43" s="110">
        <v>414</v>
      </c>
    </row>
    <row r="44" spans="1:3" ht="31.5" hidden="1">
      <c r="A44" s="105">
        <v>30</v>
      </c>
      <c r="B44" s="106" t="s">
        <v>269</v>
      </c>
      <c r="C44" s="110" t="s">
        <v>270</v>
      </c>
    </row>
    <row r="45" spans="1:3" ht="15.75" hidden="1">
      <c r="A45" s="105">
        <v>32</v>
      </c>
      <c r="B45" s="106" t="s">
        <v>272</v>
      </c>
      <c r="C45" s="110">
        <v>419</v>
      </c>
    </row>
    <row r="46" spans="1:3" ht="30" hidden="1">
      <c r="A46" s="107">
        <v>101</v>
      </c>
      <c r="B46" s="108" t="s">
        <v>274</v>
      </c>
      <c r="C46" s="111" t="s">
        <v>275</v>
      </c>
    </row>
  </sheetData>
  <pageMargins left="0.70866141732283472" right="0.31496062992125984" top="0.74803149606299213" bottom="0.74803149606299213" header="0.31496062992125984" footer="0.70866141732283472"/>
  <pageSetup paperSize="9" orientation="portrait" blackAndWhite="1" r:id="rId1"/>
  <headerFooter>
    <oddFooter>&amp;L16.18.1.22.5.19.8√97263.0458756048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I38"/>
  <sheetViews>
    <sheetView view="pageBreakPreview" zoomScaleNormal="100" zoomScaleSheetLayoutView="100" workbookViewId="0">
      <selection activeCell="K21" sqref="K21"/>
    </sheetView>
  </sheetViews>
  <sheetFormatPr defaultRowHeight="19.5"/>
  <cols>
    <col min="1" max="1" width="4.42578125" style="22" bestFit="1" customWidth="1"/>
    <col min="2" max="2" width="7.28515625" style="23" customWidth="1"/>
    <col min="3" max="3" width="10.7109375" style="23" customWidth="1"/>
    <col min="4" max="4" width="11.140625" style="23" bestFit="1" customWidth="1"/>
    <col min="5" max="5" width="7.5703125" style="23" customWidth="1"/>
    <col min="6" max="6" width="15.28515625" style="23" customWidth="1"/>
    <col min="7" max="7" width="14.140625" style="23" customWidth="1"/>
    <col min="8" max="8" width="15.140625" style="23" customWidth="1"/>
    <col min="9" max="9" width="16.42578125" style="23" customWidth="1"/>
    <col min="10" max="16384" width="9.140625" style="23"/>
  </cols>
  <sheetData>
    <row r="1" spans="1:9">
      <c r="I1" s="23">
        <v>2</v>
      </c>
    </row>
    <row r="2" spans="1:9" ht="20.25">
      <c r="A2" s="166" t="s">
        <v>4</v>
      </c>
      <c r="B2" s="166"/>
      <c r="C2" s="166"/>
      <c r="D2" s="166"/>
      <c r="E2" s="166"/>
      <c r="F2" s="166"/>
      <c r="G2" s="166"/>
      <c r="H2" s="166"/>
      <c r="I2" s="166"/>
    </row>
    <row r="3" spans="1:9">
      <c r="A3" s="141">
        <v>1</v>
      </c>
      <c r="B3" s="143" t="s">
        <v>5</v>
      </c>
      <c r="C3" s="143"/>
      <c r="D3" s="143"/>
      <c r="E3" s="143"/>
      <c r="F3" s="145" t="str">
        <f>UPPER([2]Mastersheet!B3)</f>
        <v xml:space="preserve">PRAVESH KUMAR SHARMA </v>
      </c>
      <c r="G3" s="146"/>
      <c r="H3" s="146"/>
      <c r="I3" s="147"/>
    </row>
    <row r="4" spans="1:9">
      <c r="A4" s="142"/>
      <c r="B4" s="144"/>
      <c r="C4" s="144"/>
      <c r="D4" s="144"/>
      <c r="E4" s="144"/>
      <c r="F4" s="148"/>
      <c r="G4" s="149"/>
      <c r="H4" s="149"/>
      <c r="I4" s="150"/>
    </row>
    <row r="5" spans="1:9">
      <c r="A5" s="141">
        <v>2</v>
      </c>
      <c r="B5" s="143" t="s">
        <v>6</v>
      </c>
      <c r="C5" s="143"/>
      <c r="D5" s="143"/>
      <c r="E5" s="143"/>
      <c r="F5" s="145" t="str">
        <f>UPPER([2]Mastersheet!G3)</f>
        <v>MAHAVEER PRASAD SHARMA</v>
      </c>
      <c r="G5" s="146"/>
      <c r="H5" s="146"/>
      <c r="I5" s="147"/>
    </row>
    <row r="6" spans="1:9">
      <c r="A6" s="142"/>
      <c r="B6" s="144"/>
      <c r="C6" s="144"/>
      <c r="D6" s="144"/>
      <c r="E6" s="144"/>
      <c r="F6" s="148"/>
      <c r="G6" s="149"/>
      <c r="H6" s="149"/>
      <c r="I6" s="150"/>
    </row>
    <row r="7" spans="1:9">
      <c r="A7" s="141">
        <v>3</v>
      </c>
      <c r="B7" s="143" t="s">
        <v>7</v>
      </c>
      <c r="C7" s="143"/>
      <c r="D7" s="143"/>
      <c r="E7" s="143"/>
      <c r="F7" s="145" t="str">
        <f>UPPER([2]Mastersheet!B4)</f>
        <v xml:space="preserve">ASSISTANT ACCOUNT OFFICER -II </v>
      </c>
      <c r="G7" s="146"/>
      <c r="H7" s="146"/>
      <c r="I7" s="147"/>
    </row>
    <row r="8" spans="1:9">
      <c r="A8" s="142"/>
      <c r="B8" s="144"/>
      <c r="C8" s="144"/>
      <c r="D8" s="144"/>
      <c r="E8" s="144"/>
      <c r="F8" s="148"/>
      <c r="G8" s="149"/>
      <c r="H8" s="149"/>
      <c r="I8" s="150"/>
    </row>
    <row r="9" spans="1:9" ht="19.5" customHeight="1">
      <c r="A9" s="141">
        <v>4</v>
      </c>
      <c r="B9" s="160" t="s">
        <v>8</v>
      </c>
      <c r="C9" s="161"/>
      <c r="D9" s="161"/>
      <c r="E9" s="162"/>
      <c r="F9" s="145" t="str">
        <f>UPPER([2]Mastersheet!B5)</f>
        <v>COMMISIONER COLONISATION BIKANER</v>
      </c>
      <c r="G9" s="161"/>
      <c r="H9" s="161"/>
      <c r="I9" s="162"/>
    </row>
    <row r="10" spans="1:9" ht="21.75" customHeight="1">
      <c r="A10" s="142"/>
      <c r="B10" s="163"/>
      <c r="C10" s="164"/>
      <c r="D10" s="164"/>
      <c r="E10" s="165"/>
      <c r="F10" s="163"/>
      <c r="G10" s="164"/>
      <c r="H10" s="164"/>
      <c r="I10" s="165"/>
    </row>
    <row r="11" spans="1:9">
      <c r="A11" s="141">
        <v>5</v>
      </c>
      <c r="B11" s="143" t="s">
        <v>9</v>
      </c>
      <c r="C11" s="143"/>
      <c r="D11" s="143"/>
      <c r="E11" s="143"/>
      <c r="F11" s="145" t="str">
        <f>UPPER([2]Mastersheet!B7)</f>
        <v>B-204, KANTA KHATURIYA COLONY , BIKANER-334001</v>
      </c>
      <c r="G11" s="146"/>
      <c r="H11" s="146"/>
      <c r="I11" s="147"/>
    </row>
    <row r="12" spans="1:9">
      <c r="A12" s="142"/>
      <c r="B12" s="144"/>
      <c r="C12" s="144"/>
      <c r="D12" s="144"/>
      <c r="E12" s="144"/>
      <c r="F12" s="148"/>
      <c r="G12" s="149"/>
      <c r="H12" s="149"/>
      <c r="I12" s="150"/>
    </row>
    <row r="13" spans="1:9">
      <c r="A13" s="24">
        <v>6</v>
      </c>
      <c r="B13" s="139" t="s">
        <v>10</v>
      </c>
      <c r="C13" s="139"/>
      <c r="D13" s="139"/>
      <c r="E13" s="139"/>
      <c r="F13" s="159">
        <f>[2]Mastersheet!C62</f>
        <v>20283</v>
      </c>
      <c r="G13" s="153"/>
      <c r="H13" s="153"/>
      <c r="I13" s="154"/>
    </row>
    <row r="14" spans="1:9">
      <c r="A14" s="24">
        <v>7</v>
      </c>
      <c r="B14" s="139" t="s">
        <v>11</v>
      </c>
      <c r="C14" s="139"/>
      <c r="D14" s="139"/>
      <c r="E14" s="139"/>
      <c r="F14" s="159">
        <f>[2]Mastersheet!C63</f>
        <v>32981</v>
      </c>
      <c r="G14" s="153"/>
      <c r="H14" s="153"/>
      <c r="I14" s="154"/>
    </row>
    <row r="15" spans="1:9">
      <c r="A15" s="24">
        <v>8</v>
      </c>
      <c r="B15" s="152" t="s">
        <v>1</v>
      </c>
      <c r="C15" s="153"/>
      <c r="D15" s="153">
        <f>[2]Pravesh!D215</f>
        <v>0</v>
      </c>
      <c r="E15" s="154"/>
      <c r="F15" s="159">
        <f>[2]Mastersheet!H62</f>
        <v>42185</v>
      </c>
      <c r="G15" s="153"/>
      <c r="H15" s="153"/>
      <c r="I15" s="154"/>
    </row>
    <row r="16" spans="1:9">
      <c r="A16" s="24">
        <v>9</v>
      </c>
      <c r="B16" s="139" t="str">
        <f>CONCATENATE("Name of ","  ",[2]Mastersheet!H24)</f>
        <v>Name of   Treasury</v>
      </c>
      <c r="C16" s="139"/>
      <c r="D16" s="139"/>
      <c r="E16" s="139"/>
      <c r="F16" s="152" t="str">
        <f>UPPER([2]Pravesh!I191)</f>
        <v/>
      </c>
      <c r="G16" s="153"/>
      <c r="H16" s="153"/>
      <c r="I16" s="154"/>
    </row>
    <row r="17" spans="1:9">
      <c r="A17" s="25">
        <v>10</v>
      </c>
      <c r="B17" s="139" t="s">
        <v>12</v>
      </c>
      <c r="C17" s="139"/>
      <c r="D17" s="139"/>
      <c r="E17" s="139"/>
      <c r="F17" s="152">
        <f>IF('[2]Family data'!$J$4&gt;0,'[2]Family data'!J4,"")</f>
        <v>123456789</v>
      </c>
      <c r="G17" s="153"/>
      <c r="H17" s="153"/>
      <c r="I17" s="154"/>
    </row>
    <row r="18" spans="1:9">
      <c r="A18" s="24">
        <v>11</v>
      </c>
      <c r="B18" s="139" t="s">
        <v>13</v>
      </c>
      <c r="C18" s="139"/>
      <c r="D18" s="139"/>
      <c r="E18" s="139"/>
      <c r="F18" s="156">
        <f>[2]Mastersheet!H28</f>
        <v>13579246876</v>
      </c>
      <c r="G18" s="157"/>
      <c r="H18" s="157"/>
      <c r="I18" s="158"/>
    </row>
    <row r="19" spans="1:9">
      <c r="A19" s="141">
        <v>12</v>
      </c>
      <c r="B19" s="143" t="s">
        <v>14</v>
      </c>
      <c r="C19" s="143"/>
      <c r="D19" s="143"/>
      <c r="E19" s="143"/>
      <c r="F19" s="152" t="str">
        <f>UPPER([2]Mastersheet!H26)</f>
        <v>SBBJ</v>
      </c>
      <c r="G19" s="153"/>
      <c r="H19" s="153"/>
      <c r="I19" s="154"/>
    </row>
    <row r="20" spans="1:9">
      <c r="A20" s="142"/>
      <c r="B20" s="144"/>
      <c r="C20" s="144"/>
      <c r="D20" s="144"/>
      <c r="E20" s="144"/>
      <c r="F20" s="152" t="str">
        <f>UPPER([2]Mastersheet!H27)</f>
        <v>JAWAHAR NAGAR BRANCH</v>
      </c>
      <c r="G20" s="153"/>
      <c r="H20" s="153"/>
      <c r="I20" s="154"/>
    </row>
    <row r="21" spans="1:9">
      <c r="A21" s="141">
        <v>13</v>
      </c>
      <c r="B21" s="143" t="s">
        <v>15</v>
      </c>
      <c r="C21" s="143"/>
      <c r="D21" s="143"/>
      <c r="E21" s="143"/>
      <c r="F21" s="145" t="s">
        <v>16</v>
      </c>
      <c r="G21" s="146"/>
      <c r="H21" s="146"/>
      <c r="I21" s="147"/>
    </row>
    <row r="22" spans="1:9">
      <c r="A22" s="142"/>
      <c r="B22" s="144"/>
      <c r="C22" s="144"/>
      <c r="D22" s="144"/>
      <c r="E22" s="144"/>
      <c r="F22" s="148"/>
      <c r="G22" s="149"/>
      <c r="H22" s="149"/>
      <c r="I22" s="150"/>
    </row>
    <row r="23" spans="1:9">
      <c r="A23" s="151">
        <v>14</v>
      </c>
      <c r="B23" s="152" t="s">
        <v>17</v>
      </c>
      <c r="C23" s="153"/>
      <c r="D23" s="153"/>
      <c r="E23" s="153"/>
      <c r="F23" s="153"/>
      <c r="G23" s="153"/>
      <c r="H23" s="153"/>
      <c r="I23" s="154"/>
    </row>
    <row r="24" spans="1:9" s="29" customFormat="1" ht="42" customHeight="1">
      <c r="A24" s="151"/>
      <c r="B24" s="26" t="s">
        <v>18</v>
      </c>
      <c r="C24" s="155" t="s">
        <v>19</v>
      </c>
      <c r="D24" s="155"/>
      <c r="E24" s="155"/>
      <c r="F24" s="26" t="s">
        <v>20</v>
      </c>
      <c r="G24" s="27" t="s">
        <v>10</v>
      </c>
      <c r="H24" s="28" t="s">
        <v>21</v>
      </c>
      <c r="I24" s="28" t="s">
        <v>22</v>
      </c>
    </row>
    <row r="25" spans="1:9">
      <c r="A25" s="151"/>
      <c r="B25" s="25">
        <f>IF(G25&gt;0,1,"")</f>
        <v>1</v>
      </c>
      <c r="C25" s="138" t="str">
        <f>IF('[2]Family data'!A11&gt;0,'[2]Family data'!A11,"")</f>
        <v>ABC</v>
      </c>
      <c r="D25" s="138"/>
      <c r="E25" s="138"/>
      <c r="F25" s="30" t="str">
        <f>IF('[2]Family data'!B11&gt;0,'[2]Family data'!B11,"")</f>
        <v>Husband</v>
      </c>
      <c r="G25" s="31">
        <f>IF('[2]Family data'!E11&gt;0,'[2]Family data'!E11,"")</f>
        <v>17578</v>
      </c>
      <c r="H25" s="30" t="str">
        <f>IF('[2]Family data'!F11&gt;0,'[2]Family data'!F11,"")</f>
        <v>Married</v>
      </c>
      <c r="I25" s="30" t="str">
        <f>IF('[2]Family data'!G11&gt;0,'[2]Family data'!G11,"")</f>
        <v>Employed</v>
      </c>
    </row>
    <row r="26" spans="1:9">
      <c r="A26" s="151"/>
      <c r="B26" s="25" t="str">
        <f t="shared" ref="B26:B33" si="0">IF(G26="","",B25+1)</f>
        <v/>
      </c>
      <c r="C26" s="138" t="str">
        <f>IF('[2]Family data'!A12&gt;0,'[2]Family data'!A12,"")</f>
        <v/>
      </c>
      <c r="D26" s="138"/>
      <c r="E26" s="138"/>
      <c r="F26" s="30" t="str">
        <f>IF('[2]Family data'!B12&gt;0,'[2]Family data'!B12,"")</f>
        <v/>
      </c>
      <c r="G26" s="31" t="str">
        <f>IF('[2]Family data'!E12&gt;0,'[2]Family data'!E12,"")</f>
        <v/>
      </c>
      <c r="H26" s="30" t="str">
        <f>IF('[2]Family data'!F12&gt;0,'[2]Family data'!F12,"")</f>
        <v/>
      </c>
      <c r="I26" s="30" t="str">
        <f>IF('[2]Family data'!G12&gt;0,'[2]Family data'!G12,"")</f>
        <v/>
      </c>
    </row>
    <row r="27" spans="1:9">
      <c r="A27" s="151"/>
      <c r="B27" s="25" t="str">
        <f t="shared" si="0"/>
        <v/>
      </c>
      <c r="C27" s="138" t="str">
        <f>IF('[2]Family data'!A13&gt;0,'[2]Family data'!A13,"")</f>
        <v/>
      </c>
      <c r="D27" s="138"/>
      <c r="E27" s="138"/>
      <c r="F27" s="30" t="str">
        <f>IF('[2]Family data'!B13&gt;0,'[2]Family data'!B13,"")</f>
        <v/>
      </c>
      <c r="G27" s="31" t="str">
        <f>IF('[2]Family data'!E13&gt;0,'[2]Family data'!E13,"")</f>
        <v/>
      </c>
      <c r="H27" s="30" t="str">
        <f>IF('[2]Family data'!F13&gt;0,'[2]Family data'!F13,"")</f>
        <v/>
      </c>
      <c r="I27" s="30" t="str">
        <f>IF('[2]Family data'!G13&gt;0,'[2]Family data'!G13,"")</f>
        <v/>
      </c>
    </row>
    <row r="28" spans="1:9">
      <c r="A28" s="151"/>
      <c r="B28" s="25" t="str">
        <f t="shared" si="0"/>
        <v/>
      </c>
      <c r="C28" s="138" t="str">
        <f>IF('[2]Family data'!A14&gt;0,'[2]Family data'!A14,"")</f>
        <v/>
      </c>
      <c r="D28" s="138"/>
      <c r="E28" s="138"/>
      <c r="F28" s="30" t="str">
        <f>IF('[2]Family data'!B14&gt;0,'[2]Family data'!B14,"")</f>
        <v/>
      </c>
      <c r="G28" s="31" t="str">
        <f>IF('[2]Family data'!E14&gt;0,'[2]Family data'!E14,"")</f>
        <v/>
      </c>
      <c r="H28" s="30" t="str">
        <f>IF('[2]Family data'!F14&gt;0,'[2]Family data'!F14,"")</f>
        <v/>
      </c>
      <c r="I28" s="30" t="str">
        <f>IF('[2]Family data'!G14&gt;0,'[2]Family data'!G14,"")</f>
        <v/>
      </c>
    </row>
    <row r="29" spans="1:9">
      <c r="A29" s="151"/>
      <c r="B29" s="25" t="str">
        <f t="shared" si="0"/>
        <v/>
      </c>
      <c r="C29" s="138" t="str">
        <f>IF('[2]Family data'!A15&gt;0,'[2]Family data'!A15,"")</f>
        <v/>
      </c>
      <c r="D29" s="138"/>
      <c r="E29" s="138"/>
      <c r="F29" s="30" t="str">
        <f>IF('[2]Family data'!B15&gt;0,'[2]Family data'!B15,"")</f>
        <v/>
      </c>
      <c r="G29" s="31" t="str">
        <f>IF('[2]Family data'!E15&gt;0,'[2]Family data'!E15,"")</f>
        <v/>
      </c>
      <c r="H29" s="30" t="str">
        <f>IF('[2]Family data'!F15&gt;0,'[2]Family data'!F15,"")</f>
        <v/>
      </c>
      <c r="I29" s="30" t="str">
        <f>IF('[2]Family data'!G15&gt;0,'[2]Family data'!G15,"")</f>
        <v/>
      </c>
    </row>
    <row r="30" spans="1:9">
      <c r="A30" s="151"/>
      <c r="B30" s="25" t="str">
        <f t="shared" si="0"/>
        <v/>
      </c>
      <c r="C30" s="139" t="str">
        <f>IF('[2]Family data'!A16&gt;0,'[2]Family data'!A16,"")</f>
        <v/>
      </c>
      <c r="D30" s="139"/>
      <c r="E30" s="139"/>
      <c r="F30" s="25" t="str">
        <f>IF('[2]Family data'!B16&gt;0,'[2]Family data'!B16,"")</f>
        <v/>
      </c>
      <c r="G30" s="32" t="str">
        <f>IF('[2]Family data'!E16&gt;0,'[2]Family data'!E16,"")</f>
        <v/>
      </c>
      <c r="H30" s="25" t="str">
        <f>IF('[2]Family data'!F16&gt;0,'[2]Family data'!F16,"")</f>
        <v/>
      </c>
      <c r="I30" s="25" t="str">
        <f>IF('[2]Family data'!G16&gt;0,'[2]Family data'!G16,"")</f>
        <v/>
      </c>
    </row>
    <row r="31" spans="1:9">
      <c r="A31" s="151"/>
      <c r="B31" s="25" t="str">
        <f t="shared" si="0"/>
        <v/>
      </c>
      <c r="C31" s="139" t="str">
        <f>IF('[2]Family data'!A17&gt;0,'[2]Family data'!A17,"")</f>
        <v/>
      </c>
      <c r="D31" s="139"/>
      <c r="E31" s="139"/>
      <c r="F31" s="25" t="str">
        <f>IF('[2]Family data'!B17&gt;0,'[2]Family data'!B17,"")</f>
        <v/>
      </c>
      <c r="G31" s="32" t="str">
        <f>IF('[2]Family data'!E17&gt;0,'[2]Family data'!E17,"")</f>
        <v/>
      </c>
      <c r="H31" s="25" t="str">
        <f>IF('[2]Family data'!F17&gt;0,'[2]Family data'!F17,"")</f>
        <v/>
      </c>
      <c r="I31" s="25" t="str">
        <f>IF('[2]Family data'!G17&gt;0,'[2]Family data'!G17,"")</f>
        <v/>
      </c>
    </row>
    <row r="32" spans="1:9">
      <c r="A32" s="151"/>
      <c r="B32" s="25" t="str">
        <f t="shared" si="0"/>
        <v/>
      </c>
      <c r="C32" s="139" t="str">
        <f>IF('[2]Family data'!A18&gt;0,'[2]Family data'!A18,"")</f>
        <v/>
      </c>
      <c r="D32" s="139"/>
      <c r="E32" s="139"/>
      <c r="F32" s="25" t="str">
        <f>IF('[2]Family data'!B18&gt;0,'[2]Family data'!B18,"")</f>
        <v/>
      </c>
      <c r="G32" s="32" t="str">
        <f>IF('[2]Family data'!E18&gt;0,'[2]Family data'!E18,"")</f>
        <v/>
      </c>
      <c r="H32" s="25" t="str">
        <f>IF('[2]Family data'!F18&gt;0,'[2]Family data'!F18,"")</f>
        <v/>
      </c>
      <c r="I32" s="25" t="str">
        <f>IF('[2]Family data'!G18&gt;0,'[2]Family data'!G18,"")</f>
        <v/>
      </c>
    </row>
    <row r="33" spans="1:9">
      <c r="A33" s="151"/>
      <c r="B33" s="25" t="str">
        <f t="shared" si="0"/>
        <v/>
      </c>
      <c r="C33" s="139" t="str">
        <f>IF('[2]Family data'!A19&gt;0,'[2]Family data'!A19,"")</f>
        <v/>
      </c>
      <c r="D33" s="139"/>
      <c r="E33" s="139"/>
      <c r="F33" s="25" t="str">
        <f>IF('[2]Family data'!B19&gt;0,'[2]Family data'!B19,"")</f>
        <v/>
      </c>
      <c r="G33" s="32" t="str">
        <f>IF('[2]Family data'!E19&gt;0,'[2]Family data'!E19,"")</f>
        <v/>
      </c>
      <c r="H33" s="25" t="str">
        <f>IF('[2]Family data'!F19&gt;0,'[2]Family data'!F19,"")</f>
        <v/>
      </c>
      <c r="I33" s="25" t="str">
        <f>IF('[2]Family data'!G19&gt;0,'[2]Family data'!G19,"")</f>
        <v/>
      </c>
    </row>
    <row r="34" spans="1:9">
      <c r="A34" s="33"/>
      <c r="B34" s="34"/>
      <c r="C34" s="35"/>
      <c r="D34" s="35"/>
      <c r="E34" s="35"/>
      <c r="F34" s="34"/>
      <c r="G34" s="36"/>
      <c r="H34" s="37"/>
      <c r="I34" s="37"/>
    </row>
    <row r="35" spans="1:9">
      <c r="A35" s="33"/>
      <c r="B35" s="34"/>
      <c r="C35" s="35"/>
      <c r="D35" s="35"/>
      <c r="E35" s="35"/>
      <c r="F35" s="34"/>
      <c r="G35" s="34"/>
      <c r="H35" s="34"/>
      <c r="I35" s="34"/>
    </row>
    <row r="36" spans="1:9">
      <c r="A36" s="33"/>
      <c r="B36" s="34"/>
      <c r="C36" s="35"/>
      <c r="D36" s="35"/>
      <c r="E36" s="35"/>
      <c r="F36" s="34"/>
      <c r="G36" s="34"/>
      <c r="H36" s="34"/>
      <c r="I36" s="34"/>
    </row>
    <row r="37" spans="1:9">
      <c r="A37" s="38"/>
      <c r="B37" s="140" t="s">
        <v>23</v>
      </c>
      <c r="C37" s="140"/>
      <c r="D37" s="140"/>
      <c r="E37" s="140"/>
      <c r="F37" s="39"/>
      <c r="G37" s="137" t="str">
        <f>[2]Mastersheet!G9</f>
        <v>EXTRA ASSISTANT COMMISSIONER COLONISATION,(ADM), BIKANER</v>
      </c>
      <c r="H37" s="137"/>
      <c r="I37" s="137"/>
    </row>
    <row r="38" spans="1:9">
      <c r="A38" s="38"/>
      <c r="B38" s="39"/>
      <c r="C38" s="39"/>
      <c r="D38" s="39"/>
      <c r="E38" s="39"/>
      <c r="F38" s="39"/>
      <c r="G38" s="137"/>
      <c r="H38" s="137"/>
      <c r="I38" s="137"/>
    </row>
  </sheetData>
  <mergeCells count="50">
    <mergeCell ref="A2:I2"/>
    <mergeCell ref="A3:A4"/>
    <mergeCell ref="B3:E4"/>
    <mergeCell ref="F3:I4"/>
    <mergeCell ref="A5:A6"/>
    <mergeCell ref="B5:E6"/>
    <mergeCell ref="F5:I6"/>
    <mergeCell ref="A7:A8"/>
    <mergeCell ref="B7:E8"/>
    <mergeCell ref="F7:I8"/>
    <mergeCell ref="A9:A10"/>
    <mergeCell ref="B9:E10"/>
    <mergeCell ref="F9:I10"/>
    <mergeCell ref="B17:E17"/>
    <mergeCell ref="F17:I17"/>
    <mergeCell ref="A11:A12"/>
    <mergeCell ref="B11:E12"/>
    <mergeCell ref="F11:I12"/>
    <mergeCell ref="B13:E13"/>
    <mergeCell ref="F13:I13"/>
    <mergeCell ref="B14:E14"/>
    <mergeCell ref="F14:I14"/>
    <mergeCell ref="B15:C15"/>
    <mergeCell ref="D15:E15"/>
    <mergeCell ref="F15:I15"/>
    <mergeCell ref="B16:E16"/>
    <mergeCell ref="F16:I16"/>
    <mergeCell ref="B18:E18"/>
    <mergeCell ref="F18:I18"/>
    <mergeCell ref="A19:A20"/>
    <mergeCell ref="B19:E20"/>
    <mergeCell ref="F19:I19"/>
    <mergeCell ref="F20:I20"/>
    <mergeCell ref="A21:A22"/>
    <mergeCell ref="B21:E22"/>
    <mergeCell ref="F21:I22"/>
    <mergeCell ref="A23:A33"/>
    <mergeCell ref="B23:I23"/>
    <mergeCell ref="C24:E24"/>
    <mergeCell ref="C25:E25"/>
    <mergeCell ref="C26:E26"/>
    <mergeCell ref="C27:E27"/>
    <mergeCell ref="C28:E28"/>
    <mergeCell ref="G37:I38"/>
    <mergeCell ref="C29:E29"/>
    <mergeCell ref="C30:E30"/>
    <mergeCell ref="C31:E31"/>
    <mergeCell ref="C32:E32"/>
    <mergeCell ref="C33:E33"/>
    <mergeCell ref="B37:E37"/>
  </mergeCells>
  <pageMargins left="0.55118110236220474" right="0.35433070866141736" top="0.59055118110236227" bottom="0.56999999999999995" header="0.51181102362204722" footer="0.56999999999999995"/>
  <pageSetup paperSize="9" scale="91" orientation="portrait" r:id="rId1"/>
  <headerFooter alignWithMargins="0">
    <oddFooter>&amp;L16.18.1.22.5.19.8√97263.0458756048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6"/>
  <dimension ref="A1:J110"/>
  <sheetViews>
    <sheetView view="pageBreakPreview" topLeftCell="A100" zoomScaleNormal="100" workbookViewId="0">
      <selection activeCell="O52" sqref="O52"/>
    </sheetView>
  </sheetViews>
  <sheetFormatPr defaultRowHeight="18"/>
  <cols>
    <col min="1" max="1" width="7" style="89" bestFit="1" customWidth="1"/>
    <col min="2" max="2" width="4.5703125" style="90" bestFit="1" customWidth="1"/>
    <col min="3" max="4" width="9.140625" style="90"/>
    <col min="5" max="5" width="13.5703125" style="90" customWidth="1"/>
    <col min="6" max="7" width="9.140625" style="66"/>
    <col min="8" max="8" width="10.85546875" style="66" customWidth="1"/>
    <col min="9" max="16384" width="9.140625" style="66"/>
  </cols>
  <sheetData>
    <row r="1" spans="1:10">
      <c r="A1" s="63"/>
      <c r="B1" s="64"/>
      <c r="C1" s="64"/>
      <c r="D1" s="64"/>
      <c r="E1" s="64"/>
      <c r="F1" s="65"/>
      <c r="G1" s="65"/>
      <c r="H1" s="65"/>
      <c r="I1" s="65"/>
      <c r="J1" s="65">
        <v>3</v>
      </c>
    </row>
    <row r="2" spans="1:10">
      <c r="A2" s="167" t="s">
        <v>24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0" ht="18" customHeight="1">
      <c r="A3" s="168" t="s">
        <v>25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>
      <c r="A4" s="168"/>
      <c r="B4" s="168"/>
      <c r="C4" s="168"/>
      <c r="D4" s="168"/>
      <c r="E4" s="168"/>
      <c r="F4" s="168"/>
      <c r="G4" s="168"/>
      <c r="H4" s="168"/>
      <c r="I4" s="168"/>
      <c r="J4" s="168"/>
    </row>
    <row r="5" spans="1:10">
      <c r="A5" s="169" t="s">
        <v>26</v>
      </c>
      <c r="B5" s="169"/>
      <c r="C5" s="169"/>
      <c r="D5" s="169"/>
      <c r="E5" s="169"/>
      <c r="F5" s="169"/>
      <c r="G5" s="169"/>
      <c r="H5" s="169"/>
      <c r="I5" s="169"/>
      <c r="J5" s="169"/>
    </row>
    <row r="6" spans="1:10">
      <c r="A6" s="67">
        <v>1</v>
      </c>
      <c r="B6" s="170" t="s">
        <v>27</v>
      </c>
      <c r="C6" s="170"/>
      <c r="D6" s="170"/>
      <c r="E6" s="170"/>
      <c r="F6" s="171" t="str">
        <f>[2]Mastersheet!B3</f>
        <v xml:space="preserve">PRAVESH KUMAR SHARMA </v>
      </c>
      <c r="G6" s="172"/>
      <c r="H6" s="172"/>
      <c r="I6" s="173" t="s">
        <v>28</v>
      </c>
      <c r="J6" s="174"/>
    </row>
    <row r="7" spans="1:10" ht="18" customHeight="1">
      <c r="A7" s="179">
        <v>2</v>
      </c>
      <c r="B7" s="182" t="s">
        <v>29</v>
      </c>
      <c r="C7" s="183"/>
      <c r="D7" s="183"/>
      <c r="E7" s="184"/>
      <c r="F7" s="191" t="str">
        <f>[2]Pravesh!D8</f>
        <v>MAHAVEER PRASAD SHARMA</v>
      </c>
      <c r="G7" s="192"/>
      <c r="H7" s="192"/>
      <c r="I7" s="175"/>
      <c r="J7" s="176"/>
    </row>
    <row r="8" spans="1:10">
      <c r="A8" s="180"/>
      <c r="B8" s="185"/>
      <c r="C8" s="186"/>
      <c r="D8" s="186"/>
      <c r="E8" s="187"/>
      <c r="F8" s="193"/>
      <c r="G8" s="194"/>
      <c r="H8" s="194"/>
      <c r="I8" s="175"/>
      <c r="J8" s="176"/>
    </row>
    <row r="9" spans="1:10">
      <c r="A9" s="181"/>
      <c r="B9" s="188"/>
      <c r="C9" s="189"/>
      <c r="D9" s="189"/>
      <c r="E9" s="190"/>
      <c r="F9" s="195"/>
      <c r="G9" s="196"/>
      <c r="H9" s="196"/>
      <c r="I9" s="175"/>
      <c r="J9" s="176"/>
    </row>
    <row r="10" spans="1:10">
      <c r="A10" s="70">
        <v>3</v>
      </c>
      <c r="B10" s="197" t="s">
        <v>30</v>
      </c>
      <c r="C10" s="197"/>
      <c r="D10" s="197"/>
      <c r="E10" s="197"/>
      <c r="F10" s="198">
        <f>[2]Pravesh!B17</f>
        <v>20283</v>
      </c>
      <c r="G10" s="199"/>
      <c r="H10" s="199"/>
      <c r="I10" s="177"/>
      <c r="J10" s="178"/>
    </row>
    <row r="11" spans="1:10" ht="18" customHeight="1">
      <c r="A11" s="179">
        <v>4</v>
      </c>
      <c r="B11" s="200" t="s">
        <v>31</v>
      </c>
      <c r="C11" s="201"/>
      <c r="D11" s="201"/>
      <c r="E11" s="202"/>
      <c r="F11" s="200" t="str">
        <f>[2]Pravesh!D6</f>
        <v>B-204, KANTA KHATURIYA COLONY , BIKANER-334001</v>
      </c>
      <c r="G11" s="201"/>
      <c r="H11" s="201"/>
      <c r="I11" s="201"/>
      <c r="J11" s="202"/>
    </row>
    <row r="12" spans="1:10">
      <c r="A12" s="181"/>
      <c r="B12" s="203"/>
      <c r="C12" s="204"/>
      <c r="D12" s="204"/>
      <c r="E12" s="205"/>
      <c r="F12" s="203"/>
      <c r="G12" s="204"/>
      <c r="H12" s="204"/>
      <c r="I12" s="204"/>
      <c r="J12" s="205"/>
    </row>
    <row r="13" spans="1:10" ht="15.75" customHeight="1">
      <c r="A13" s="179">
        <v>5</v>
      </c>
      <c r="B13" s="197" t="s">
        <v>32</v>
      </c>
      <c r="C13" s="197"/>
      <c r="D13" s="197"/>
      <c r="E13" s="197"/>
      <c r="F13" s="200" t="str">
        <f>[2]Pravesh!D4</f>
        <v xml:space="preserve">ASSISTANT ACCOUNT OFFICER -II </v>
      </c>
      <c r="G13" s="201"/>
      <c r="H13" s="201"/>
      <c r="I13" s="201"/>
      <c r="J13" s="202"/>
    </row>
    <row r="14" spans="1:10">
      <c r="A14" s="180"/>
      <c r="B14" s="197"/>
      <c r="C14" s="197"/>
      <c r="D14" s="197"/>
      <c r="E14" s="197"/>
      <c r="F14" s="203"/>
      <c r="G14" s="204"/>
      <c r="H14" s="204"/>
      <c r="I14" s="204"/>
      <c r="J14" s="205"/>
    </row>
    <row r="15" spans="1:10" ht="15.75" customHeight="1">
      <c r="A15" s="180"/>
      <c r="B15" s="197" t="s">
        <v>33</v>
      </c>
      <c r="C15" s="197"/>
      <c r="D15" s="197"/>
      <c r="E15" s="197"/>
      <c r="F15" s="206" t="str">
        <f>IF([2]Mastersheet!B9="Officiating","Nil",[2]Mastersheet!B9)</f>
        <v>Nil</v>
      </c>
      <c r="G15" s="206"/>
      <c r="H15" s="206"/>
      <c r="I15" s="206"/>
      <c r="J15" s="206"/>
    </row>
    <row r="16" spans="1:10" ht="15.75" customHeight="1">
      <c r="A16" s="181"/>
      <c r="B16" s="197" t="s">
        <v>34</v>
      </c>
      <c r="C16" s="197"/>
      <c r="D16" s="197"/>
      <c r="E16" s="197"/>
      <c r="F16" s="206" t="str">
        <f>IF([2]Mastersheet!B9="Officiating",[2]Mastersheet!B9,"Nil")</f>
        <v>Officiating</v>
      </c>
      <c r="G16" s="206"/>
      <c r="H16" s="206"/>
      <c r="I16" s="206"/>
      <c r="J16" s="206"/>
    </row>
    <row r="17" spans="1:10">
      <c r="A17" s="70">
        <v>6</v>
      </c>
      <c r="B17" s="197" t="s">
        <v>35</v>
      </c>
      <c r="C17" s="197"/>
      <c r="D17" s="197"/>
      <c r="E17" s="197"/>
      <c r="F17" s="207">
        <f>[2]Pravesh!B18</f>
        <v>32981</v>
      </c>
      <c r="G17" s="208"/>
      <c r="H17" s="208"/>
      <c r="I17" s="208"/>
      <c r="J17" s="209"/>
    </row>
    <row r="18" spans="1:10" ht="15.75" customHeight="1">
      <c r="A18" s="179">
        <v>7</v>
      </c>
      <c r="B18" s="182" t="s">
        <v>36</v>
      </c>
      <c r="C18" s="183"/>
      <c r="D18" s="183"/>
      <c r="E18" s="184"/>
      <c r="F18" s="210">
        <f>[2]Mastersheet!H62</f>
        <v>42185</v>
      </c>
      <c r="G18" s="211"/>
      <c r="H18" s="214" t="str">
        <f>[2]Pravesh!K207</f>
        <v>(Date of death)</v>
      </c>
      <c r="I18" s="214"/>
      <c r="J18" s="215"/>
    </row>
    <row r="19" spans="1:10">
      <c r="A19" s="181"/>
      <c r="B19" s="188"/>
      <c r="C19" s="189"/>
      <c r="D19" s="189"/>
      <c r="E19" s="190"/>
      <c r="F19" s="212"/>
      <c r="G19" s="213"/>
      <c r="H19" s="216"/>
      <c r="I19" s="216"/>
      <c r="J19" s="217"/>
    </row>
    <row r="20" spans="1:10" ht="15.75" customHeight="1">
      <c r="A20" s="179">
        <v>8</v>
      </c>
      <c r="B20" s="182" t="s">
        <v>37</v>
      </c>
      <c r="C20" s="183"/>
      <c r="D20" s="183"/>
      <c r="E20" s="184"/>
      <c r="F20" s="218" t="str">
        <f>[2]Mastersheet!A76</f>
        <v>24  Year  2  Month  12  Days</v>
      </c>
      <c r="G20" s="219"/>
      <c r="H20" s="219"/>
      <c r="I20" s="219"/>
      <c r="J20" s="220"/>
    </row>
    <row r="21" spans="1:10">
      <c r="A21" s="181"/>
      <c r="B21" s="188"/>
      <c r="C21" s="189"/>
      <c r="D21" s="189"/>
      <c r="E21" s="190"/>
      <c r="F21" s="221"/>
      <c r="G21" s="222"/>
      <c r="H21" s="222"/>
      <c r="I21" s="222"/>
      <c r="J21" s="223"/>
    </row>
    <row r="22" spans="1:10" ht="15.75" customHeight="1">
      <c r="A22" s="224">
        <v>9</v>
      </c>
      <c r="B22" s="225" t="s">
        <v>38</v>
      </c>
      <c r="C22" s="225"/>
      <c r="D22" s="225"/>
      <c r="E22" s="225"/>
      <c r="F22" s="226">
        <f>[2]Mastersheet!H75+[2]Mastersheet!H76</f>
        <v>12122</v>
      </c>
      <c r="G22" s="226"/>
      <c r="H22" s="226"/>
      <c r="I22" s="226"/>
      <c r="J22" s="226"/>
    </row>
    <row r="23" spans="1:10">
      <c r="A23" s="224"/>
      <c r="B23" s="225"/>
      <c r="C23" s="225"/>
      <c r="D23" s="225"/>
      <c r="E23" s="225"/>
      <c r="F23" s="226">
        <f>[2]Mastersheet!H68</f>
        <v>25820</v>
      </c>
      <c r="G23" s="226"/>
      <c r="H23" s="226"/>
      <c r="I23" s="226"/>
      <c r="J23" s="226"/>
    </row>
    <row r="24" spans="1:10" ht="18" customHeight="1">
      <c r="A24" s="227" t="s">
        <v>39</v>
      </c>
      <c r="B24" s="227"/>
      <c r="C24" s="227"/>
      <c r="D24" s="227"/>
      <c r="E24" s="227"/>
      <c r="F24" s="227"/>
      <c r="G24" s="227"/>
      <c r="H24" s="227"/>
      <c r="I24" s="227"/>
      <c r="J24" s="227"/>
    </row>
    <row r="25" spans="1:10" ht="18" customHeight="1">
      <c r="A25" s="179">
        <v>10</v>
      </c>
      <c r="B25" s="228" t="s">
        <v>40</v>
      </c>
      <c r="C25" s="228"/>
      <c r="D25" s="228"/>
      <c r="E25" s="228"/>
      <c r="F25" s="228"/>
      <c r="G25" s="228"/>
      <c r="H25" s="228"/>
      <c r="I25" s="228"/>
      <c r="J25" s="228"/>
    </row>
    <row r="26" spans="1:10" ht="18" customHeight="1">
      <c r="A26" s="180"/>
      <c r="B26" s="200" t="s">
        <v>41</v>
      </c>
      <c r="C26" s="201"/>
      <c r="D26" s="231" t="s">
        <v>42</v>
      </c>
      <c r="E26" s="234" t="s">
        <v>43</v>
      </c>
      <c r="F26" s="234"/>
      <c r="G26" s="234"/>
      <c r="H26" s="231" t="s">
        <v>44</v>
      </c>
      <c r="I26" s="236" t="s">
        <v>45</v>
      </c>
      <c r="J26" s="237"/>
    </row>
    <row r="27" spans="1:10" ht="18.75" thickBot="1">
      <c r="A27" s="180"/>
      <c r="B27" s="229"/>
      <c r="C27" s="230"/>
      <c r="D27" s="232"/>
      <c r="E27" s="235"/>
      <c r="F27" s="235"/>
      <c r="G27" s="235"/>
      <c r="H27" s="232"/>
      <c r="I27" s="238"/>
      <c r="J27" s="239"/>
    </row>
    <row r="28" spans="1:10">
      <c r="A28" s="180"/>
      <c r="B28" s="242">
        <v>2</v>
      </c>
      <c r="C28" s="243"/>
      <c r="D28" s="233"/>
      <c r="E28" s="244">
        <f>IF([2]Mastersheet!C73="After 01-07-2013",56,66)</f>
        <v>56</v>
      </c>
      <c r="F28" s="244"/>
      <c r="G28" s="244"/>
      <c r="H28" s="233"/>
      <c r="I28" s="240"/>
      <c r="J28" s="241"/>
    </row>
    <row r="29" spans="1:10">
      <c r="A29" s="181"/>
      <c r="B29" s="245" t="str">
        <f>IF([2]Pravesh!H207="A",CONCATENATE(F22,"/",2),"N.A.")</f>
        <v>N.A.</v>
      </c>
      <c r="C29" s="170"/>
      <c r="D29" s="72" t="s">
        <v>42</v>
      </c>
      <c r="E29" s="246" t="str">
        <f>IF([2]Pravesh!H207="A",CONCATENATE([2]Mastersheet!H77,"/",E28),"N.A.")</f>
        <v>N.A.</v>
      </c>
      <c r="F29" s="246"/>
      <c r="G29" s="246"/>
      <c r="H29" s="73" t="s">
        <v>44</v>
      </c>
      <c r="I29" s="247" t="str">
        <f>IF([2]Pravesh!H207="A",[2]Mastersheet!H65,"N.A.")</f>
        <v>N.A.</v>
      </c>
      <c r="J29" s="248"/>
    </row>
    <row r="30" spans="1:10" ht="18" customHeight="1">
      <c r="A30" s="249">
        <v>11</v>
      </c>
      <c r="B30" s="252" t="s">
        <v>46</v>
      </c>
      <c r="C30" s="253"/>
      <c r="D30" s="253"/>
      <c r="E30" s="253"/>
      <c r="F30" s="234" t="str">
        <f>IF([2]Mastersheet!$D$88="YES","",IF([2]Pravesh!D207="B","","[Grauity not payable]"))</f>
        <v/>
      </c>
      <c r="G30" s="234"/>
      <c r="H30" s="234"/>
      <c r="I30" s="234"/>
      <c r="J30" s="254"/>
    </row>
    <row r="31" spans="1:10" ht="18" customHeight="1">
      <c r="A31" s="250"/>
      <c r="B31" s="255" t="s">
        <v>41</v>
      </c>
      <c r="C31" s="256"/>
      <c r="D31" s="257" t="s">
        <v>42</v>
      </c>
      <c r="E31" s="259" t="s">
        <v>43</v>
      </c>
      <c r="F31" s="259"/>
      <c r="G31" s="259"/>
      <c r="H31" s="232" t="s">
        <v>44</v>
      </c>
      <c r="I31" s="232" t="s">
        <v>47</v>
      </c>
      <c r="J31" s="239"/>
    </row>
    <row r="32" spans="1:10" ht="18.75" thickBot="1">
      <c r="A32" s="250"/>
      <c r="B32" s="229"/>
      <c r="C32" s="230"/>
      <c r="D32" s="258"/>
      <c r="E32" s="235"/>
      <c r="F32" s="235"/>
      <c r="G32" s="235"/>
      <c r="H32" s="232"/>
      <c r="I32" s="232"/>
      <c r="J32" s="239"/>
    </row>
    <row r="33" spans="1:10">
      <c r="A33" s="250"/>
      <c r="B33" s="260">
        <v>4</v>
      </c>
      <c r="C33" s="244"/>
      <c r="D33" s="244"/>
      <c r="E33" s="244"/>
      <c r="F33" s="244"/>
      <c r="G33" s="244"/>
      <c r="H33" s="233"/>
      <c r="I33" s="233"/>
      <c r="J33" s="241"/>
    </row>
    <row r="34" spans="1:10">
      <c r="A34" s="250"/>
      <c r="B34" s="261">
        <f>IF([2]Mastersheet!$D$88="NO",0,IF([2]Pravesh!H207="A",F23,"N.A."))</f>
        <v>0</v>
      </c>
      <c r="C34" s="262"/>
      <c r="D34" s="76" t="s">
        <v>42</v>
      </c>
      <c r="E34" s="263">
        <f>IF([2]Mastersheet!$D$88="NO",0,IF([2]Pravesh!H207="A",CONCATENATE([2]Mastersheet!H77,"/",B33),"N.A."))</f>
        <v>0</v>
      </c>
      <c r="F34" s="264"/>
      <c r="G34" s="265"/>
      <c r="H34" s="77"/>
      <c r="I34" s="247">
        <f>IF([2]Mastersheet!$D$88="NO",0,IF([2]Pravesh!H207="A",[2]Pravesh!F207,"N.A."))</f>
        <v>0</v>
      </c>
      <c r="J34" s="248"/>
    </row>
    <row r="35" spans="1:10">
      <c r="A35" s="250"/>
      <c r="B35" s="263" t="s">
        <v>48</v>
      </c>
      <c r="C35" s="264"/>
      <c r="D35" s="264"/>
      <c r="E35" s="264"/>
      <c r="F35" s="264"/>
      <c r="G35" s="264"/>
      <c r="H35" s="264"/>
      <c r="I35" s="264"/>
      <c r="J35" s="265"/>
    </row>
    <row r="36" spans="1:10" ht="18" customHeight="1">
      <c r="A36" s="250"/>
      <c r="B36" s="266" t="s">
        <v>49</v>
      </c>
      <c r="C36" s="267"/>
      <c r="D36" s="267"/>
      <c r="E36" s="267"/>
      <c r="F36" s="267"/>
      <c r="G36" s="267"/>
      <c r="H36" s="267"/>
      <c r="I36" s="236"/>
      <c r="J36" s="237"/>
    </row>
    <row r="37" spans="1:10">
      <c r="A37" s="250"/>
      <c r="B37" s="268"/>
      <c r="C37" s="269"/>
      <c r="D37" s="269"/>
      <c r="E37" s="269"/>
      <c r="F37" s="269"/>
      <c r="G37" s="269"/>
      <c r="H37" s="269"/>
      <c r="I37" s="238"/>
      <c r="J37" s="239"/>
    </row>
    <row r="38" spans="1:10">
      <c r="A38" s="251"/>
      <c r="B38" s="268"/>
      <c r="C38" s="269"/>
      <c r="D38" s="269"/>
      <c r="E38" s="269"/>
      <c r="F38" s="269"/>
      <c r="G38" s="269"/>
      <c r="H38" s="269"/>
      <c r="I38" s="240"/>
      <c r="J38" s="241"/>
    </row>
    <row r="39" spans="1:10">
      <c r="A39" s="68">
        <v>12</v>
      </c>
      <c r="B39" s="269" t="s">
        <v>50</v>
      </c>
      <c r="C39" s="269"/>
      <c r="D39" s="269"/>
      <c r="E39" s="269"/>
      <c r="F39" s="269"/>
      <c r="G39" s="269"/>
      <c r="H39" s="269"/>
      <c r="I39" s="270" t="str">
        <f>I29</f>
        <v>N.A.</v>
      </c>
      <c r="J39" s="271"/>
    </row>
    <row r="40" spans="1:10">
      <c r="A40" s="249">
        <v>13</v>
      </c>
      <c r="B40" s="272" t="s">
        <v>51</v>
      </c>
      <c r="C40" s="208"/>
      <c r="D40" s="208"/>
      <c r="E40" s="208"/>
      <c r="F40" s="273">
        <f>[2]Pravesh!I271</f>
        <v>0</v>
      </c>
      <c r="G40" s="273"/>
      <c r="H40" s="273"/>
      <c r="I40" s="273"/>
      <c r="J40" s="274"/>
    </row>
    <row r="41" spans="1:10" ht="18" customHeight="1">
      <c r="A41" s="250"/>
      <c r="B41" s="275" t="s">
        <v>52</v>
      </c>
      <c r="C41" s="276"/>
      <c r="D41" s="276"/>
      <c r="E41" s="276"/>
      <c r="F41" s="276"/>
      <c r="G41" s="276"/>
      <c r="H41" s="277"/>
      <c r="I41" s="284">
        <f>IF([2]Pravesh!$D$207="B",0,IF([2]Mastersheet!D90=86,[2]Pravesh!K267,"NIL"))</f>
        <v>0</v>
      </c>
      <c r="J41" s="285"/>
    </row>
    <row r="42" spans="1:10">
      <c r="A42" s="250"/>
      <c r="B42" s="278"/>
      <c r="C42" s="279"/>
      <c r="D42" s="279"/>
      <c r="E42" s="279"/>
      <c r="F42" s="279"/>
      <c r="G42" s="279"/>
      <c r="H42" s="280"/>
      <c r="I42" s="286"/>
      <c r="J42" s="287"/>
    </row>
    <row r="43" spans="1:10">
      <c r="A43" s="251"/>
      <c r="B43" s="281"/>
      <c r="C43" s="282"/>
      <c r="D43" s="282"/>
      <c r="E43" s="282"/>
      <c r="F43" s="282"/>
      <c r="G43" s="282"/>
      <c r="H43" s="283"/>
      <c r="I43" s="288"/>
      <c r="J43" s="289"/>
    </row>
    <row r="44" spans="1:10">
      <c r="A44" s="290">
        <v>4</v>
      </c>
      <c r="B44" s="291"/>
      <c r="C44" s="291"/>
      <c r="D44" s="291"/>
      <c r="E44" s="291"/>
      <c r="F44" s="291"/>
      <c r="G44" s="291"/>
      <c r="H44" s="291"/>
      <c r="I44" s="291"/>
      <c r="J44" s="292"/>
    </row>
    <row r="45" spans="1:10">
      <c r="A45" s="249">
        <v>14</v>
      </c>
      <c r="B45" s="293" t="s">
        <v>53</v>
      </c>
      <c r="C45" s="269" t="s">
        <v>54</v>
      </c>
      <c r="D45" s="269"/>
      <c r="E45" s="269"/>
      <c r="F45" s="269"/>
      <c r="G45" s="269"/>
      <c r="H45" s="269"/>
      <c r="I45" s="295" t="str">
        <f>IF([2]Mastersheet!D90=86,[2]Mastersheet!H69,"N.A.")</f>
        <v>N.A.</v>
      </c>
      <c r="J45" s="296"/>
    </row>
    <row r="46" spans="1:10">
      <c r="A46" s="250"/>
      <c r="B46" s="294"/>
      <c r="C46" s="269"/>
      <c r="D46" s="269"/>
      <c r="E46" s="269"/>
      <c r="F46" s="269"/>
      <c r="G46" s="269"/>
      <c r="H46" s="269"/>
      <c r="I46" s="297"/>
      <c r="J46" s="298"/>
    </row>
    <row r="47" spans="1:10">
      <c r="A47" s="250"/>
      <c r="B47" s="293" t="s">
        <v>55</v>
      </c>
      <c r="C47" s="269" t="s">
        <v>56</v>
      </c>
      <c r="D47" s="269"/>
      <c r="E47" s="269"/>
      <c r="F47" s="269"/>
      <c r="G47" s="269"/>
      <c r="H47" s="269"/>
      <c r="I47" s="295">
        <f>IF([2]Pravesh!$D$207="B",0,IF([2]Pravesh!J262=86,[2]Pravesh!J213,"N.A."))</f>
        <v>0</v>
      </c>
      <c r="J47" s="296"/>
    </row>
    <row r="48" spans="1:10">
      <c r="A48" s="251"/>
      <c r="B48" s="294"/>
      <c r="C48" s="269"/>
      <c r="D48" s="269"/>
      <c r="E48" s="269"/>
      <c r="F48" s="269"/>
      <c r="G48" s="269"/>
      <c r="H48" s="269"/>
      <c r="I48" s="297"/>
      <c r="J48" s="298"/>
    </row>
    <row r="49" spans="1:10" ht="18" customHeight="1">
      <c r="A49" s="299" t="s">
        <v>57</v>
      </c>
      <c r="B49" s="299"/>
      <c r="C49" s="299"/>
      <c r="D49" s="299"/>
      <c r="E49" s="299"/>
      <c r="F49" s="299"/>
      <c r="G49" s="299"/>
      <c r="H49" s="299"/>
      <c r="I49" s="299"/>
      <c r="J49" s="299"/>
    </row>
    <row r="50" spans="1:10">
      <c r="A50" s="300"/>
      <c r="B50" s="300"/>
      <c r="C50" s="300"/>
      <c r="D50" s="300"/>
      <c r="E50" s="300"/>
      <c r="F50" s="300"/>
      <c r="G50" s="300"/>
      <c r="H50" s="300"/>
      <c r="I50" s="300"/>
      <c r="J50" s="300"/>
    </row>
    <row r="51" spans="1:10">
      <c r="A51" s="301">
        <v>15</v>
      </c>
      <c r="B51" s="206" t="s">
        <v>58</v>
      </c>
      <c r="C51" s="206"/>
      <c r="D51" s="206"/>
      <c r="E51" s="206"/>
      <c r="F51" s="206"/>
      <c r="G51" s="206"/>
      <c r="H51" s="206"/>
      <c r="I51" s="246"/>
      <c r="J51" s="246"/>
    </row>
    <row r="52" spans="1:10" ht="18" customHeight="1">
      <c r="A52" s="301"/>
      <c r="B52" s="71" t="s">
        <v>59</v>
      </c>
      <c r="C52" s="302" t="s">
        <v>60</v>
      </c>
      <c r="D52" s="302"/>
      <c r="E52" s="302"/>
      <c r="F52" s="302"/>
      <c r="G52" s="302"/>
      <c r="H52" s="302"/>
      <c r="I52" s="295" t="str">
        <f>IF([2]Pravesh!H207="B",[2]Pravesh!C136,"N.A.")</f>
        <v>N.A.</v>
      </c>
      <c r="J52" s="296"/>
    </row>
    <row r="53" spans="1:10" ht="18" customHeight="1">
      <c r="A53" s="301"/>
      <c r="B53" s="71"/>
      <c r="C53" s="303" t="str">
        <f>IF([2]Pravesh!H207="B",[2]Mastersheet!H75+[2]Mastersheet!H76,"N.A.")</f>
        <v>N.A.</v>
      </c>
      <c r="D53" s="303"/>
      <c r="E53" s="78" t="s">
        <v>42</v>
      </c>
      <c r="F53" s="304" t="str">
        <f>IF([2]Pravesh!H207="B",[2]Pravesh!C135,"N.A.")</f>
        <v>N.A.</v>
      </c>
      <c r="G53" s="305"/>
      <c r="H53" s="306"/>
      <c r="I53" s="297"/>
      <c r="J53" s="298"/>
    </row>
    <row r="54" spans="1:10" ht="18" customHeight="1">
      <c r="A54" s="301"/>
      <c r="B54" s="71" t="s">
        <v>61</v>
      </c>
      <c r="C54" s="307" t="s">
        <v>62</v>
      </c>
      <c r="D54" s="307"/>
      <c r="E54" s="307"/>
      <c r="F54" s="307"/>
      <c r="G54" s="307"/>
      <c r="H54" s="307"/>
      <c r="I54" s="270" t="str">
        <f>IF([2]Pravesh!H207="B",[2]Pravesh!J154,"N.A.")</f>
        <v>N.A.</v>
      </c>
      <c r="J54" s="271"/>
    </row>
    <row r="55" spans="1:10" ht="18" customHeight="1">
      <c r="A55" s="301"/>
      <c r="B55" s="197" t="s">
        <v>63</v>
      </c>
      <c r="C55" s="308" t="s">
        <v>64</v>
      </c>
      <c r="D55" s="308"/>
      <c r="E55" s="308"/>
      <c r="F55" s="308"/>
      <c r="G55" s="308"/>
      <c r="H55" s="308"/>
      <c r="I55" s="295" t="str">
        <f>IF([2]Pravesh!H207="B",[2]Pravesh!J155,"N.A.")</f>
        <v>N.A.</v>
      </c>
      <c r="J55" s="296"/>
    </row>
    <row r="56" spans="1:10">
      <c r="A56" s="301"/>
      <c r="B56" s="197"/>
      <c r="C56" s="308"/>
      <c r="D56" s="308"/>
      <c r="E56" s="308"/>
      <c r="F56" s="308"/>
      <c r="G56" s="308"/>
      <c r="H56" s="308"/>
      <c r="I56" s="297"/>
      <c r="J56" s="298"/>
    </row>
    <row r="57" spans="1:10" ht="18" customHeight="1">
      <c r="A57" s="249">
        <v>16</v>
      </c>
      <c r="B57" s="309" t="s">
        <v>65</v>
      </c>
      <c r="C57" s="310"/>
      <c r="D57" s="310"/>
      <c r="E57" s="310"/>
      <c r="F57" s="310"/>
      <c r="G57" s="310"/>
      <c r="H57" s="311"/>
      <c r="I57" s="315"/>
      <c r="J57" s="215"/>
    </row>
    <row r="58" spans="1:10">
      <c r="A58" s="250"/>
      <c r="B58" s="312"/>
      <c r="C58" s="313"/>
      <c r="D58" s="313"/>
      <c r="E58" s="313"/>
      <c r="F58" s="313"/>
      <c r="G58" s="313"/>
      <c r="H58" s="314"/>
      <c r="I58" s="316"/>
      <c r="J58" s="217"/>
    </row>
    <row r="59" spans="1:10" ht="18" customHeight="1">
      <c r="A59" s="250"/>
      <c r="B59" s="317" t="s">
        <v>53</v>
      </c>
      <c r="C59" s="76" t="s">
        <v>59</v>
      </c>
      <c r="D59" s="320" t="s">
        <v>66</v>
      </c>
      <c r="E59" s="321"/>
      <c r="F59" s="321"/>
      <c r="G59" s="321"/>
      <c r="H59" s="322"/>
      <c r="I59" s="270" t="str">
        <f>IF([2]Pravesh!B138&gt;7,IF([2]Pravesh!H207="B",[2]Pravesh!J153,"N.A.."))</f>
        <v>N.A..</v>
      </c>
      <c r="J59" s="271"/>
    </row>
    <row r="60" spans="1:10" ht="18" customHeight="1">
      <c r="A60" s="250"/>
      <c r="B60" s="318"/>
      <c r="C60" s="323" t="s">
        <v>61</v>
      </c>
      <c r="D60" s="309" t="s">
        <v>67</v>
      </c>
      <c r="E60" s="310"/>
      <c r="F60" s="310"/>
      <c r="G60" s="310"/>
      <c r="H60" s="311"/>
      <c r="I60" s="295" t="str">
        <f>IF([2]Pravesh!B138&gt;7,IF([2]Pravesh!H207="B",[2]Pravesh!J153,"N.A.."))</f>
        <v>N.A..</v>
      </c>
      <c r="J60" s="296"/>
    </row>
    <row r="61" spans="1:10">
      <c r="A61" s="250"/>
      <c r="B61" s="318"/>
      <c r="C61" s="324"/>
      <c r="D61" s="312"/>
      <c r="E61" s="313"/>
      <c r="F61" s="313"/>
      <c r="G61" s="313"/>
      <c r="H61" s="314"/>
      <c r="I61" s="297"/>
      <c r="J61" s="298"/>
    </row>
    <row r="62" spans="1:10" ht="18" customHeight="1">
      <c r="A62" s="250"/>
      <c r="B62" s="318"/>
      <c r="C62" s="309" t="s">
        <v>68</v>
      </c>
      <c r="D62" s="310"/>
      <c r="E62" s="310"/>
      <c r="F62" s="310"/>
      <c r="G62" s="310"/>
      <c r="H62" s="311"/>
      <c r="I62" s="295" t="str">
        <f>IF([2]Pravesh!H207="B",MIN(PROV!I59:J61),"N.A.")</f>
        <v>N.A.</v>
      </c>
      <c r="J62" s="296"/>
    </row>
    <row r="63" spans="1:10">
      <c r="A63" s="250"/>
      <c r="B63" s="319"/>
      <c r="C63" s="312"/>
      <c r="D63" s="313"/>
      <c r="E63" s="313"/>
      <c r="F63" s="313"/>
      <c r="G63" s="313"/>
      <c r="H63" s="314"/>
      <c r="I63" s="297"/>
      <c r="J63" s="298"/>
    </row>
    <row r="64" spans="1:10" ht="18" customHeight="1">
      <c r="A64" s="250"/>
      <c r="B64" s="317" t="s">
        <v>55</v>
      </c>
      <c r="C64" s="325" t="s">
        <v>69</v>
      </c>
      <c r="D64" s="326"/>
      <c r="E64" s="326"/>
      <c r="F64" s="326"/>
      <c r="G64" s="326"/>
      <c r="H64" s="327"/>
      <c r="I64" s="246"/>
      <c r="J64" s="246"/>
    </row>
    <row r="65" spans="1:10" ht="18" customHeight="1">
      <c r="A65" s="250"/>
      <c r="B65" s="318"/>
      <c r="C65" s="76" t="s">
        <v>59</v>
      </c>
      <c r="D65" s="320" t="s">
        <v>66</v>
      </c>
      <c r="E65" s="321"/>
      <c r="F65" s="321"/>
      <c r="G65" s="321"/>
      <c r="H65" s="322"/>
      <c r="I65" s="246" t="s">
        <v>16</v>
      </c>
      <c r="J65" s="246"/>
    </row>
    <row r="66" spans="1:10" ht="18" customHeight="1">
      <c r="A66" s="250"/>
      <c r="B66" s="318"/>
      <c r="C66" s="323" t="s">
        <v>61</v>
      </c>
      <c r="D66" s="252" t="s">
        <v>70</v>
      </c>
      <c r="E66" s="253"/>
      <c r="F66" s="253"/>
      <c r="G66" s="253"/>
      <c r="H66" s="328"/>
      <c r="I66" s="315" t="s">
        <v>16</v>
      </c>
      <c r="J66" s="215"/>
    </row>
    <row r="67" spans="1:10">
      <c r="A67" s="250"/>
      <c r="B67" s="319"/>
      <c r="C67" s="324"/>
      <c r="D67" s="329"/>
      <c r="E67" s="330"/>
      <c r="F67" s="330"/>
      <c r="G67" s="330"/>
      <c r="H67" s="331"/>
      <c r="I67" s="316"/>
      <c r="J67" s="217"/>
    </row>
    <row r="68" spans="1:10" ht="18" customHeight="1">
      <c r="A68" s="250"/>
      <c r="B68" s="252" t="s">
        <v>65</v>
      </c>
      <c r="C68" s="253"/>
      <c r="D68" s="253"/>
      <c r="E68" s="253"/>
      <c r="F68" s="253"/>
      <c r="G68" s="253"/>
      <c r="H68" s="328"/>
      <c r="I68" s="295" t="b">
        <f>IF([2]Pravesh!B138&gt;0,IF([2]Pravesh!H207="B",PROV!I62,"N.A."))</f>
        <v>0</v>
      </c>
      <c r="J68" s="296"/>
    </row>
    <row r="69" spans="1:10">
      <c r="A69" s="251"/>
      <c r="B69" s="332"/>
      <c r="C69" s="333"/>
      <c r="D69" s="333"/>
      <c r="E69" s="333"/>
      <c r="F69" s="333"/>
      <c r="G69" s="333"/>
      <c r="H69" s="334"/>
      <c r="I69" s="297"/>
      <c r="J69" s="298"/>
    </row>
    <row r="70" spans="1:10" ht="18" customHeight="1">
      <c r="A70" s="70" t="s">
        <v>71</v>
      </c>
      <c r="B70" s="320" t="s">
        <v>72</v>
      </c>
      <c r="C70" s="321"/>
      <c r="D70" s="321"/>
      <c r="E70" s="321"/>
      <c r="F70" s="321"/>
      <c r="G70" s="321"/>
      <c r="H70" s="322"/>
      <c r="I70" s="246"/>
      <c r="J70" s="246"/>
    </row>
    <row r="71" spans="1:10" ht="18" customHeight="1">
      <c r="A71" s="249">
        <v>17</v>
      </c>
      <c r="B71" s="275" t="s">
        <v>73</v>
      </c>
      <c r="C71" s="335"/>
      <c r="D71" s="335"/>
      <c r="E71" s="335"/>
      <c r="F71" s="335"/>
      <c r="G71" s="335"/>
      <c r="H71" s="336"/>
      <c r="I71" s="246"/>
      <c r="J71" s="246"/>
    </row>
    <row r="72" spans="1:10" ht="18" customHeight="1">
      <c r="A72" s="250"/>
      <c r="B72" s="256" t="s">
        <v>74</v>
      </c>
      <c r="C72" s="256"/>
      <c r="D72" s="256"/>
      <c r="E72" s="79"/>
      <c r="F72" s="330" t="s">
        <v>75</v>
      </c>
      <c r="G72" s="330"/>
      <c r="H72" s="331"/>
      <c r="I72" s="303" t="str">
        <f>IF([2]Pravesh!H207="B",[2]Pravesh!H181,"N.A.")</f>
        <v>N.A.</v>
      </c>
      <c r="J72" s="303"/>
    </row>
    <row r="73" spans="1:10" ht="18" customHeight="1">
      <c r="A73" s="250"/>
      <c r="B73" s="256" t="s">
        <v>76</v>
      </c>
      <c r="C73" s="256"/>
      <c r="D73" s="256"/>
      <c r="E73" s="79"/>
      <c r="F73" s="337" t="s">
        <v>77</v>
      </c>
      <c r="G73" s="337"/>
      <c r="H73" s="338"/>
      <c r="I73" s="339" t="str">
        <f>IF([2]Pravesh!H207="B",[2]Pravesh!H182,"N.A.")</f>
        <v>N.A.</v>
      </c>
      <c r="J73" s="340"/>
    </row>
    <row r="74" spans="1:10">
      <c r="A74" s="250"/>
      <c r="B74" s="256"/>
      <c r="C74" s="256"/>
      <c r="D74" s="256"/>
      <c r="E74" s="80"/>
      <c r="F74" s="337"/>
      <c r="G74" s="337"/>
      <c r="H74" s="338"/>
      <c r="I74" s="341"/>
      <c r="J74" s="342"/>
    </row>
    <row r="75" spans="1:10" ht="18" customHeight="1">
      <c r="A75" s="250"/>
      <c r="B75" s="256" t="s">
        <v>78</v>
      </c>
      <c r="C75" s="256"/>
      <c r="D75" s="256"/>
      <c r="E75" s="79"/>
      <c r="F75" s="337" t="s">
        <v>79</v>
      </c>
      <c r="G75" s="337"/>
      <c r="H75" s="338"/>
      <c r="I75" s="339" t="str">
        <f>IF([2]Pravesh!H207="B",[2]Pravesh!H183,"N.A.")</f>
        <v>N.A.</v>
      </c>
      <c r="J75" s="340"/>
    </row>
    <row r="76" spans="1:10">
      <c r="A76" s="250"/>
      <c r="B76" s="256"/>
      <c r="C76" s="256"/>
      <c r="D76" s="256"/>
      <c r="E76" s="80"/>
      <c r="F76" s="337"/>
      <c r="G76" s="337"/>
      <c r="H76" s="338"/>
      <c r="I76" s="341"/>
      <c r="J76" s="342"/>
    </row>
    <row r="77" spans="1:10" ht="18" customHeight="1">
      <c r="A77" s="250"/>
      <c r="B77" s="256" t="s">
        <v>80</v>
      </c>
      <c r="C77" s="256"/>
      <c r="D77" s="256"/>
      <c r="E77" s="79"/>
      <c r="F77" s="330" t="s">
        <v>81</v>
      </c>
      <c r="G77" s="330"/>
      <c r="H77" s="331"/>
      <c r="I77" s="303" t="str">
        <f>IF([2]Pravesh!H207="B",[2]Pravesh!H184,"N.A.")</f>
        <v>N.A.</v>
      </c>
      <c r="J77" s="303"/>
    </row>
    <row r="78" spans="1:10">
      <c r="A78" s="250"/>
      <c r="B78" s="74"/>
      <c r="C78" s="74"/>
      <c r="D78" s="74"/>
      <c r="E78" s="81"/>
      <c r="F78" s="330"/>
      <c r="G78" s="330"/>
      <c r="H78" s="331"/>
      <c r="I78" s="303"/>
      <c r="J78" s="303"/>
    </row>
    <row r="79" spans="1:10" ht="18.75" thickBot="1">
      <c r="A79" s="250"/>
      <c r="B79" s="74"/>
      <c r="C79" s="74"/>
      <c r="D79" s="74"/>
      <c r="E79" s="81"/>
      <c r="F79" s="343"/>
      <c r="G79" s="343"/>
      <c r="H79" s="344"/>
      <c r="I79" s="303"/>
      <c r="J79" s="303"/>
    </row>
    <row r="80" spans="1:10">
      <c r="A80" s="250"/>
      <c r="B80" s="74"/>
      <c r="C80" s="74"/>
      <c r="D80" s="82"/>
      <c r="E80" s="83"/>
      <c r="F80" s="244">
        <v>2</v>
      </c>
      <c r="G80" s="244"/>
      <c r="H80" s="244"/>
      <c r="I80" s="303"/>
      <c r="J80" s="303"/>
    </row>
    <row r="81" spans="1:10">
      <c r="A81" s="70" t="s">
        <v>82</v>
      </c>
      <c r="B81" s="320" t="s">
        <v>83</v>
      </c>
      <c r="C81" s="321"/>
      <c r="D81" s="321"/>
      <c r="E81" s="321"/>
      <c r="F81" s="321"/>
      <c r="G81" s="321"/>
      <c r="H81" s="321"/>
      <c r="I81" s="321"/>
      <c r="J81" s="322"/>
    </row>
    <row r="82" spans="1:10" ht="18" customHeight="1">
      <c r="A82" s="179" t="s">
        <v>84</v>
      </c>
      <c r="B82" s="197" t="s">
        <v>85</v>
      </c>
      <c r="C82" s="197"/>
      <c r="D82" s="197"/>
      <c r="E82" s="309" t="s">
        <v>86</v>
      </c>
      <c r="F82" s="310"/>
      <c r="G82" s="310"/>
      <c r="H82" s="311"/>
      <c r="I82" s="348">
        <f>MAX(I55,I68)</f>
        <v>0</v>
      </c>
      <c r="J82" s="254"/>
    </row>
    <row r="83" spans="1:10" ht="18" customHeight="1">
      <c r="A83" s="180"/>
      <c r="B83" s="197"/>
      <c r="C83" s="197"/>
      <c r="D83" s="197"/>
      <c r="E83" s="345"/>
      <c r="F83" s="346"/>
      <c r="G83" s="346"/>
      <c r="H83" s="347"/>
      <c r="I83" s="260"/>
      <c r="J83" s="349"/>
    </row>
    <row r="84" spans="1:10" ht="18" customHeight="1">
      <c r="A84" s="179" t="s">
        <v>87</v>
      </c>
      <c r="B84" s="200" t="s">
        <v>88</v>
      </c>
      <c r="C84" s="201"/>
      <c r="D84" s="202"/>
      <c r="E84" s="309" t="s">
        <v>89</v>
      </c>
      <c r="F84" s="310"/>
      <c r="G84" s="310"/>
      <c r="H84" s="311"/>
      <c r="I84" s="339">
        <f>IF([2]Pravesh!D207="A",0,IF([2]Mastersheet!D88="NO",0,[2]Pravesh!K267))</f>
        <v>0</v>
      </c>
      <c r="J84" s="215"/>
    </row>
    <row r="85" spans="1:10">
      <c r="A85" s="181"/>
      <c r="B85" s="203"/>
      <c r="C85" s="204"/>
      <c r="D85" s="205"/>
      <c r="E85" s="312"/>
      <c r="F85" s="313"/>
      <c r="G85" s="313"/>
      <c r="H85" s="314"/>
      <c r="I85" s="316"/>
      <c r="J85" s="217"/>
    </row>
    <row r="86" spans="1:10">
      <c r="A86" s="350">
        <v>5</v>
      </c>
      <c r="B86" s="351"/>
      <c r="C86" s="351"/>
      <c r="D86" s="351"/>
      <c r="E86" s="351"/>
      <c r="F86" s="351"/>
      <c r="G86" s="351"/>
      <c r="H86" s="351"/>
      <c r="I86" s="351"/>
      <c r="J86" s="352"/>
    </row>
    <row r="87" spans="1:10">
      <c r="A87" s="67">
        <v>20</v>
      </c>
      <c r="B87" s="272" t="s">
        <v>90</v>
      </c>
      <c r="C87" s="208"/>
      <c r="D87" s="208"/>
      <c r="E87" s="208"/>
      <c r="F87" s="208"/>
      <c r="G87" s="208"/>
      <c r="H87" s="208"/>
      <c r="I87" s="208"/>
      <c r="J87" s="209"/>
    </row>
    <row r="88" spans="1:10" ht="18" customHeight="1">
      <c r="A88" s="70" t="s">
        <v>53</v>
      </c>
      <c r="B88" s="272" t="s">
        <v>91</v>
      </c>
      <c r="C88" s="208"/>
      <c r="D88" s="208"/>
      <c r="E88" s="208"/>
      <c r="F88" s="208"/>
      <c r="G88" s="208"/>
      <c r="H88" s="209"/>
      <c r="I88" s="270" t="str">
        <f>IF([2]Pravesh!H207="B",[2]Mastersheet!H69,"N.A.")</f>
        <v>N.A.</v>
      </c>
      <c r="J88" s="271"/>
    </row>
    <row r="89" spans="1:10" ht="18" customHeight="1">
      <c r="A89" s="224" t="s">
        <v>55</v>
      </c>
      <c r="B89" s="302" t="s">
        <v>92</v>
      </c>
      <c r="C89" s="302"/>
      <c r="D89" s="302"/>
      <c r="E89" s="302"/>
      <c r="F89" s="302"/>
      <c r="G89" s="302"/>
      <c r="H89" s="302"/>
      <c r="I89" s="303" t="str">
        <f>IF([2]Pravesh!H207="B",PROV!I84-PROV!I88,"N.A.")</f>
        <v>N.A.</v>
      </c>
      <c r="J89" s="246"/>
    </row>
    <row r="90" spans="1:10">
      <c r="A90" s="224"/>
      <c r="B90" s="302"/>
      <c r="C90" s="302"/>
      <c r="D90" s="302"/>
      <c r="E90" s="302"/>
      <c r="F90" s="302"/>
      <c r="G90" s="302"/>
      <c r="H90" s="302"/>
      <c r="I90" s="246"/>
      <c r="J90" s="246"/>
    </row>
    <row r="91" spans="1:10">
      <c r="A91" s="353" t="s">
        <v>93</v>
      </c>
      <c r="B91" s="353"/>
      <c r="C91" s="353"/>
      <c r="D91" s="353"/>
      <c r="E91" s="353"/>
      <c r="F91" s="353"/>
      <c r="G91" s="353"/>
      <c r="H91" s="353"/>
      <c r="I91" s="353"/>
      <c r="J91" s="353"/>
    </row>
    <row r="92" spans="1:10">
      <c r="A92" s="354"/>
      <c r="B92" s="354"/>
      <c r="C92" s="354"/>
      <c r="D92" s="354"/>
      <c r="E92" s="354"/>
      <c r="F92" s="354"/>
      <c r="G92" s="354"/>
      <c r="H92" s="354"/>
      <c r="I92" s="354"/>
      <c r="J92" s="354"/>
    </row>
    <row r="93" spans="1:10" ht="27" customHeight="1">
      <c r="A93" s="85"/>
      <c r="B93" s="355" t="s">
        <v>94</v>
      </c>
      <c r="C93" s="355"/>
      <c r="D93" s="355"/>
      <c r="E93" s="355"/>
      <c r="F93" s="355"/>
      <c r="G93" s="86">
        <f>[2]Mastersheet!D90</f>
        <v>99</v>
      </c>
      <c r="H93" s="355" t="s">
        <v>95</v>
      </c>
      <c r="I93" s="355"/>
      <c r="J93" s="355"/>
    </row>
    <row r="94" spans="1:10" ht="19.5" customHeight="1">
      <c r="A94" s="346" t="s">
        <v>96</v>
      </c>
      <c r="B94" s="346"/>
      <c r="C94" s="346"/>
      <c r="D94" s="346"/>
      <c r="E94" s="346"/>
      <c r="F94" s="346"/>
      <c r="G94" s="346"/>
      <c r="H94" s="346"/>
      <c r="I94" s="346"/>
      <c r="J94" s="346"/>
    </row>
    <row r="95" spans="1:10" ht="19.5" customHeight="1">
      <c r="A95" s="346"/>
      <c r="B95" s="346"/>
      <c r="C95" s="346"/>
      <c r="D95" s="346"/>
      <c r="E95" s="346"/>
      <c r="F95" s="346"/>
      <c r="G95" s="346"/>
      <c r="H95" s="346"/>
      <c r="I95" s="346"/>
      <c r="J95" s="346"/>
    </row>
    <row r="96" spans="1:10" ht="22.5" customHeight="1">
      <c r="A96" s="346" t="s">
        <v>97</v>
      </c>
      <c r="B96" s="346"/>
      <c r="C96" s="346"/>
      <c r="D96" s="346"/>
      <c r="E96" s="346"/>
      <c r="F96" s="346"/>
      <c r="G96" s="356">
        <f>[2]Mastersheet!H64</f>
        <v>42186</v>
      </c>
      <c r="H96" s="257"/>
      <c r="I96" s="257" t="s">
        <v>98</v>
      </c>
      <c r="J96" s="257"/>
    </row>
    <row r="97" spans="1:10" ht="35.25" customHeight="1">
      <c r="A97" s="346" t="s">
        <v>99</v>
      </c>
      <c r="B97" s="346"/>
      <c r="C97" s="346"/>
      <c r="D97" s="346"/>
      <c r="E97" s="346"/>
      <c r="F97" s="346"/>
      <c r="G97" s="257"/>
      <c r="H97" s="257"/>
      <c r="I97" s="257"/>
      <c r="J97" s="257"/>
    </row>
    <row r="98" spans="1:10" ht="35.25" customHeight="1">
      <c r="A98" s="84"/>
      <c r="B98" s="84"/>
      <c r="C98" s="84"/>
      <c r="D98" s="84"/>
      <c r="E98" s="84"/>
      <c r="F98" s="84"/>
      <c r="G98" s="75"/>
      <c r="H98" s="75"/>
      <c r="I98" s="75"/>
      <c r="J98" s="75"/>
    </row>
    <row r="99" spans="1:10">
      <c r="A99" s="346" t="s">
        <v>100</v>
      </c>
      <c r="B99" s="346"/>
      <c r="C99" s="74"/>
      <c r="D99" s="74"/>
      <c r="E99" s="74"/>
      <c r="F99" s="69"/>
      <c r="G99" s="69"/>
      <c r="H99" s="69"/>
      <c r="I99" s="69"/>
      <c r="J99" s="69"/>
    </row>
    <row r="100" spans="1:10">
      <c r="A100" s="357" t="s">
        <v>101</v>
      </c>
      <c r="B100" s="357"/>
      <c r="C100" s="357"/>
      <c r="D100" s="357"/>
      <c r="E100" s="357"/>
      <c r="F100" s="357"/>
      <c r="G100" s="357"/>
      <c r="H100" s="357"/>
      <c r="I100" s="357"/>
      <c r="J100" s="357"/>
    </row>
    <row r="101" spans="1:10">
      <c r="A101" s="85"/>
      <c r="B101" s="82"/>
      <c r="C101" s="82"/>
      <c r="D101" s="82"/>
      <c r="E101" s="82"/>
      <c r="F101" s="87"/>
      <c r="G101" s="87"/>
      <c r="H101" s="87"/>
      <c r="I101" s="87"/>
      <c r="J101" s="87"/>
    </row>
    <row r="102" spans="1:10">
      <c r="A102" s="85"/>
      <c r="B102" s="82"/>
      <c r="C102" s="82"/>
      <c r="D102" s="82"/>
      <c r="E102" s="82"/>
      <c r="F102" s="87"/>
      <c r="G102" s="87"/>
      <c r="H102" s="87"/>
      <c r="I102" s="87"/>
      <c r="J102" s="87"/>
    </row>
    <row r="103" spans="1:10">
      <c r="A103" s="355" t="s">
        <v>102</v>
      </c>
      <c r="B103" s="355"/>
      <c r="C103" s="355"/>
      <c r="D103" s="355"/>
      <c r="E103" s="355"/>
      <c r="F103" s="355"/>
      <c r="G103" s="355"/>
      <c r="H103" s="355"/>
      <c r="I103" s="355"/>
      <c r="J103" s="355"/>
    </row>
    <row r="104" spans="1:10">
      <c r="A104" s="85">
        <v>1</v>
      </c>
      <c r="B104" s="355" t="s">
        <v>103</v>
      </c>
      <c r="C104" s="355"/>
      <c r="D104" s="355"/>
      <c r="E104" s="355"/>
      <c r="F104" s="355"/>
      <c r="G104" s="355"/>
      <c r="H104" s="355"/>
      <c r="I104" s="355"/>
      <c r="J104" s="355"/>
    </row>
    <row r="105" spans="1:10">
      <c r="A105" s="85">
        <v>2</v>
      </c>
      <c r="B105" s="355" t="str">
        <f>CONCATENATE([2]Mastersheet!G10,"  ","Department")</f>
        <v>COMMISSIONER  COLONISATION  Department</v>
      </c>
      <c r="C105" s="355"/>
      <c r="D105" s="355"/>
      <c r="E105" s="355"/>
      <c r="F105" s="355"/>
      <c r="G105" s="355"/>
      <c r="H105" s="355"/>
      <c r="I105" s="355"/>
      <c r="J105" s="355"/>
    </row>
    <row r="106" spans="1:10">
      <c r="A106" s="85">
        <v>3</v>
      </c>
      <c r="B106" s="355" t="str">
        <f>IF([2]Pravesh!H207="B",[2]Pravesh!B222,[2]Pravesh!D3)</f>
        <v xml:space="preserve">PRAVESH KUMAR SHARMA </v>
      </c>
      <c r="C106" s="355"/>
      <c r="D106" s="355"/>
      <c r="E106" s="355"/>
      <c r="F106" s="355"/>
      <c r="G106" s="355"/>
      <c r="H106" s="355"/>
      <c r="I106" s="355"/>
      <c r="J106" s="355"/>
    </row>
    <row r="107" spans="1:10">
      <c r="A107" s="85"/>
      <c r="B107" s="88" t="str">
        <f>IF([2]Pravesh!H207="B",[2]Mastersheet!G84,[2]Mastersheet!B7)</f>
        <v>B-204, KANTA KHATURIYA COLONY , BIKANER-334001</v>
      </c>
      <c r="C107" s="88"/>
      <c r="D107" s="88"/>
      <c r="E107" s="88"/>
      <c r="F107" s="88"/>
      <c r="G107" s="88"/>
      <c r="H107" s="88"/>
      <c r="I107" s="88"/>
      <c r="J107" s="88"/>
    </row>
    <row r="108" spans="1:10">
      <c r="A108" s="85">
        <v>4</v>
      </c>
      <c r="B108" s="355"/>
      <c r="C108" s="355"/>
      <c r="D108" s="355"/>
      <c r="E108" s="355"/>
      <c r="F108" s="355"/>
      <c r="G108" s="355"/>
      <c r="H108" s="355"/>
      <c r="I108" s="355"/>
      <c r="J108" s="355"/>
    </row>
    <row r="109" spans="1:10">
      <c r="A109" s="85">
        <v>5</v>
      </c>
      <c r="B109" s="355"/>
      <c r="C109" s="355"/>
      <c r="D109" s="355"/>
      <c r="E109" s="355"/>
      <c r="F109" s="355"/>
      <c r="G109" s="355"/>
      <c r="H109" s="355"/>
      <c r="I109" s="355"/>
      <c r="J109" s="355"/>
    </row>
    <row r="110" spans="1:10">
      <c r="A110" s="354"/>
      <c r="B110" s="354"/>
      <c r="C110" s="354"/>
      <c r="D110" s="354"/>
      <c r="E110" s="353" t="s">
        <v>104</v>
      </c>
      <c r="F110" s="353"/>
      <c r="G110" s="353"/>
      <c r="H110" s="353"/>
      <c r="I110" s="353"/>
      <c r="J110" s="353"/>
    </row>
  </sheetData>
  <mergeCells count="165">
    <mergeCell ref="A100:J100"/>
    <mergeCell ref="A103:J103"/>
    <mergeCell ref="B104:J104"/>
    <mergeCell ref="B105:J105"/>
    <mergeCell ref="B106:J106"/>
    <mergeCell ref="B108:J108"/>
    <mergeCell ref="B109:J109"/>
    <mergeCell ref="A110:D110"/>
    <mergeCell ref="E110:J110"/>
    <mergeCell ref="B93:F93"/>
    <mergeCell ref="H93:J93"/>
    <mergeCell ref="A94:J95"/>
    <mergeCell ref="A96:F96"/>
    <mergeCell ref="G96:H96"/>
    <mergeCell ref="I96:J96"/>
    <mergeCell ref="A97:F97"/>
    <mergeCell ref="G97:J97"/>
    <mergeCell ref="A99:B99"/>
    <mergeCell ref="A86:J86"/>
    <mergeCell ref="B87:J87"/>
    <mergeCell ref="B88:H88"/>
    <mergeCell ref="I88:J88"/>
    <mergeCell ref="A89:A90"/>
    <mergeCell ref="B89:H90"/>
    <mergeCell ref="I89:J90"/>
    <mergeCell ref="A91:J91"/>
    <mergeCell ref="A92:J92"/>
    <mergeCell ref="B81:J81"/>
    <mergeCell ref="A82:A83"/>
    <mergeCell ref="B82:D83"/>
    <mergeCell ref="E82:H83"/>
    <mergeCell ref="I82:J83"/>
    <mergeCell ref="A84:A85"/>
    <mergeCell ref="B84:D85"/>
    <mergeCell ref="E84:H85"/>
    <mergeCell ref="I84:J85"/>
    <mergeCell ref="B70:H70"/>
    <mergeCell ref="I70:J70"/>
    <mergeCell ref="A71:A80"/>
    <mergeCell ref="B71:H71"/>
    <mergeCell ref="I71:J71"/>
    <mergeCell ref="B72:D72"/>
    <mergeCell ref="F72:H72"/>
    <mergeCell ref="I72:J72"/>
    <mergeCell ref="B73:D74"/>
    <mergeCell ref="F73:H74"/>
    <mergeCell ref="I73:J74"/>
    <mergeCell ref="B75:D76"/>
    <mergeCell ref="F75:H76"/>
    <mergeCell ref="I75:J76"/>
    <mergeCell ref="B77:D77"/>
    <mergeCell ref="F77:H79"/>
    <mergeCell ref="I77:J80"/>
    <mergeCell ref="F80:H80"/>
    <mergeCell ref="A57:A69"/>
    <mergeCell ref="B57:H58"/>
    <mergeCell ref="I57:J58"/>
    <mergeCell ref="B59:B63"/>
    <mergeCell ref="D59:H59"/>
    <mergeCell ref="I59:J59"/>
    <mergeCell ref="C60:C61"/>
    <mergeCell ref="D60:H61"/>
    <mergeCell ref="I60:J61"/>
    <mergeCell ref="C62:H63"/>
    <mergeCell ref="I62:J63"/>
    <mergeCell ref="B64:B67"/>
    <mergeCell ref="C64:H64"/>
    <mergeCell ref="I64:J64"/>
    <mergeCell ref="D65:H65"/>
    <mergeCell ref="I65:J65"/>
    <mergeCell ref="C66:C67"/>
    <mergeCell ref="D66:H67"/>
    <mergeCell ref="I66:J67"/>
    <mergeCell ref="B68:H69"/>
    <mergeCell ref="I68:J69"/>
    <mergeCell ref="A49:J50"/>
    <mergeCell ref="A51:A56"/>
    <mergeCell ref="B51:H51"/>
    <mergeCell ref="I51:J51"/>
    <mergeCell ref="C52:H52"/>
    <mergeCell ref="I52:J53"/>
    <mergeCell ref="C53:D53"/>
    <mergeCell ref="F53:H53"/>
    <mergeCell ref="C54:H54"/>
    <mergeCell ref="I54:J54"/>
    <mergeCell ref="B55:B56"/>
    <mergeCell ref="C55:H56"/>
    <mergeCell ref="I55:J56"/>
    <mergeCell ref="B39:H39"/>
    <mergeCell ref="I39:J39"/>
    <mergeCell ref="A40:A43"/>
    <mergeCell ref="B40:E40"/>
    <mergeCell ref="F40:J40"/>
    <mergeCell ref="B41:H43"/>
    <mergeCell ref="I41:J43"/>
    <mergeCell ref="A44:J44"/>
    <mergeCell ref="A45:A48"/>
    <mergeCell ref="B45:B46"/>
    <mergeCell ref="C45:H46"/>
    <mergeCell ref="I45:J46"/>
    <mergeCell ref="B47:B48"/>
    <mergeCell ref="C47:H48"/>
    <mergeCell ref="I47:J48"/>
    <mergeCell ref="A30:A38"/>
    <mergeCell ref="B30:E30"/>
    <mergeCell ref="F30:J30"/>
    <mergeCell ref="B31:C32"/>
    <mergeCell ref="D31:D32"/>
    <mergeCell ref="E31:G32"/>
    <mergeCell ref="H31:H33"/>
    <mergeCell ref="I31:J33"/>
    <mergeCell ref="B33:G33"/>
    <mergeCell ref="B34:C34"/>
    <mergeCell ref="E34:G34"/>
    <mergeCell ref="I34:J34"/>
    <mergeCell ref="B35:J35"/>
    <mergeCell ref="B36:H38"/>
    <mergeCell ref="I36:J38"/>
    <mergeCell ref="A22:A23"/>
    <mergeCell ref="B22:E23"/>
    <mergeCell ref="F22:J22"/>
    <mergeCell ref="F23:J23"/>
    <mergeCell ref="A24:J24"/>
    <mergeCell ref="A25:A29"/>
    <mergeCell ref="B25:J25"/>
    <mergeCell ref="B26:C27"/>
    <mergeCell ref="D26:D28"/>
    <mergeCell ref="E26:G27"/>
    <mergeCell ref="H26:H28"/>
    <mergeCell ref="I26:J28"/>
    <mergeCell ref="B28:C28"/>
    <mergeCell ref="E28:G28"/>
    <mergeCell ref="B29:C29"/>
    <mergeCell ref="E29:G29"/>
    <mergeCell ref="I29:J29"/>
    <mergeCell ref="B17:E17"/>
    <mergeCell ref="F17:J17"/>
    <mergeCell ref="A18:A19"/>
    <mergeCell ref="B18:E19"/>
    <mergeCell ref="F18:G19"/>
    <mergeCell ref="H18:J19"/>
    <mergeCell ref="A20:A21"/>
    <mergeCell ref="B20:E21"/>
    <mergeCell ref="F20:J21"/>
    <mergeCell ref="A11:A12"/>
    <mergeCell ref="B11:E12"/>
    <mergeCell ref="F11:J12"/>
    <mergeCell ref="A13:A16"/>
    <mergeCell ref="B13:E14"/>
    <mergeCell ref="F13:J14"/>
    <mergeCell ref="B15:E15"/>
    <mergeCell ref="F15:J15"/>
    <mergeCell ref="B16:E16"/>
    <mergeCell ref="F16:J16"/>
    <mergeCell ref="A2:J2"/>
    <mergeCell ref="A3:J4"/>
    <mergeCell ref="A5:J5"/>
    <mergeCell ref="B6:E6"/>
    <mergeCell ref="F6:H6"/>
    <mergeCell ref="I6:J10"/>
    <mergeCell ref="A7:A9"/>
    <mergeCell ref="B7:E9"/>
    <mergeCell ref="F7:H9"/>
    <mergeCell ref="B10:E10"/>
    <mergeCell ref="F10:H10"/>
  </mergeCells>
  <pageMargins left="0.56000000000000005" right="0.36" top="0.61" bottom="0.5" header="0.5" footer="0.47"/>
  <pageSetup paperSize="9" orientation="portrait" r:id="rId1"/>
  <headerFooter alignWithMargins="0">
    <oddFooter>&amp;L16.18.1.22.5.19.8√97263.0458756048</oddFooter>
  </headerFooter>
  <rowBreaks count="2" manualBreakCount="2">
    <brk id="43" max="9" man="1"/>
    <brk id="85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4"/>
  <dimension ref="A1:L132"/>
  <sheetViews>
    <sheetView view="pageBreakPreview" zoomScaleNormal="100" workbookViewId="0">
      <selection activeCell="A90" sqref="A90:I90"/>
    </sheetView>
  </sheetViews>
  <sheetFormatPr defaultRowHeight="18"/>
  <cols>
    <col min="1" max="1" width="6.42578125" style="89" customWidth="1"/>
    <col min="2" max="2" width="6" style="66" customWidth="1"/>
    <col min="3" max="3" width="11.85546875" style="66" customWidth="1"/>
    <col min="4" max="4" width="9.140625" style="66"/>
    <col min="5" max="5" width="14.5703125" style="66" customWidth="1"/>
    <col min="6" max="8" width="9.140625" style="66"/>
    <col min="9" max="9" width="16.5703125" style="66" customWidth="1"/>
    <col min="10" max="16384" width="9.140625" style="66"/>
  </cols>
  <sheetData>
    <row r="1" spans="1:12">
      <c r="I1" s="66">
        <v>6</v>
      </c>
    </row>
    <row r="2" spans="1:12">
      <c r="A2" s="358" t="s">
        <v>179</v>
      </c>
      <c r="B2" s="358"/>
      <c r="C2" s="358"/>
      <c r="D2" s="358"/>
      <c r="E2" s="358"/>
      <c r="F2" s="358"/>
      <c r="G2" s="358"/>
      <c r="H2" s="358"/>
      <c r="I2" s="358"/>
    </row>
    <row r="3" spans="1:12">
      <c r="A3" s="358" t="s">
        <v>180</v>
      </c>
      <c r="B3" s="358"/>
      <c r="C3" s="358"/>
      <c r="D3" s="358"/>
      <c r="E3" s="358"/>
      <c r="F3" s="358"/>
      <c r="G3" s="358"/>
      <c r="H3" s="358"/>
      <c r="I3" s="358"/>
    </row>
    <row r="4" spans="1:12">
      <c r="A4" s="358" t="s">
        <v>181</v>
      </c>
      <c r="B4" s="358"/>
      <c r="C4" s="358"/>
      <c r="D4" s="358"/>
      <c r="E4" s="358"/>
      <c r="F4" s="358"/>
      <c r="G4" s="358"/>
      <c r="H4" s="358"/>
      <c r="I4" s="358"/>
      <c r="K4" s="359" t="s">
        <v>182</v>
      </c>
      <c r="L4" s="359"/>
    </row>
    <row r="5" spans="1:12">
      <c r="A5" s="360"/>
      <c r="B5" s="360"/>
      <c r="C5" s="360"/>
      <c r="D5" s="360"/>
      <c r="E5" s="360"/>
      <c r="F5" s="360"/>
      <c r="G5" s="360"/>
      <c r="H5" s="360"/>
      <c r="I5" s="360"/>
      <c r="K5" s="361" t="s">
        <v>183</v>
      </c>
      <c r="L5" s="361"/>
    </row>
    <row r="6" spans="1:12">
      <c r="A6" s="98">
        <v>1</v>
      </c>
      <c r="B6" s="362" t="s">
        <v>184</v>
      </c>
      <c r="C6" s="362"/>
      <c r="D6" s="362"/>
      <c r="E6" s="362"/>
      <c r="F6" s="363" t="str">
        <f>[2]Mastersheet!$G$79</f>
        <v>Not Applicable</v>
      </c>
      <c r="G6" s="364"/>
      <c r="H6" s="364"/>
      <c r="I6" s="365"/>
    </row>
    <row r="7" spans="1:12">
      <c r="A7" s="366">
        <v>2</v>
      </c>
      <c r="B7" s="368" t="s">
        <v>185</v>
      </c>
      <c r="C7" s="369"/>
      <c r="D7" s="369"/>
      <c r="E7" s="369"/>
      <c r="F7" s="370" t="str">
        <f>[2]Mastersheet!$B$3</f>
        <v xml:space="preserve">PRAVESH KUMAR SHARMA </v>
      </c>
      <c r="G7" s="371"/>
      <c r="H7" s="371"/>
      <c r="I7" s="371"/>
    </row>
    <row r="8" spans="1:12">
      <c r="A8" s="367"/>
      <c r="B8" s="369"/>
      <c r="C8" s="369"/>
      <c r="D8" s="369"/>
      <c r="E8" s="369"/>
      <c r="F8" s="371"/>
      <c r="G8" s="371"/>
      <c r="H8" s="371"/>
      <c r="I8" s="371"/>
    </row>
    <row r="9" spans="1:12">
      <c r="A9" s="366">
        <v>3</v>
      </c>
      <c r="B9" s="368" t="s">
        <v>186</v>
      </c>
      <c r="C9" s="369"/>
      <c r="D9" s="369"/>
      <c r="E9" s="369"/>
      <c r="F9" s="370" t="str">
        <f>[2]Mastersheet!$G$81</f>
        <v>Not Applicable</v>
      </c>
      <c r="G9" s="371"/>
      <c r="H9" s="371"/>
      <c r="I9" s="371"/>
    </row>
    <row r="10" spans="1:12">
      <c r="A10" s="367"/>
      <c r="B10" s="369"/>
      <c r="C10" s="369"/>
      <c r="D10" s="369"/>
      <c r="E10" s="369"/>
      <c r="F10" s="371"/>
      <c r="G10" s="371"/>
      <c r="H10" s="371"/>
      <c r="I10" s="371"/>
    </row>
    <row r="11" spans="1:12">
      <c r="A11" s="98">
        <v>4</v>
      </c>
      <c r="B11" s="362" t="s">
        <v>187</v>
      </c>
      <c r="C11" s="362"/>
      <c r="D11" s="362"/>
      <c r="E11" s="362"/>
      <c r="F11" s="372" t="str">
        <f>[2]Mastersheet!$G$80</f>
        <v>Not Applicable</v>
      </c>
      <c r="G11" s="373"/>
      <c r="H11" s="373"/>
      <c r="I11" s="374"/>
    </row>
    <row r="12" spans="1:12">
      <c r="A12" s="98">
        <v>5</v>
      </c>
      <c r="B12" s="362" t="s">
        <v>188</v>
      </c>
      <c r="C12" s="362"/>
      <c r="D12" s="362"/>
      <c r="E12" s="362"/>
      <c r="F12" s="363" t="str">
        <f>[2]Mastersheet!$G$82</f>
        <v>Not Applicable</v>
      </c>
      <c r="G12" s="364"/>
      <c r="H12" s="364"/>
      <c r="I12" s="365"/>
    </row>
    <row r="13" spans="1:12">
      <c r="A13" s="366">
        <v>6</v>
      </c>
      <c r="B13" s="362" t="s">
        <v>189</v>
      </c>
      <c r="C13" s="362"/>
      <c r="D13" s="362"/>
      <c r="E13" s="362"/>
      <c r="F13" s="376"/>
      <c r="G13" s="376"/>
      <c r="H13" s="376"/>
      <c r="I13" s="376"/>
    </row>
    <row r="14" spans="1:12">
      <c r="A14" s="375"/>
      <c r="B14" s="377">
        <v>1</v>
      </c>
      <c r="C14" s="379"/>
      <c r="D14" s="380"/>
      <c r="E14" s="380"/>
      <c r="F14" s="380"/>
      <c r="G14" s="380"/>
      <c r="H14" s="380"/>
      <c r="I14" s="381"/>
    </row>
    <row r="15" spans="1:12">
      <c r="A15" s="375"/>
      <c r="B15" s="378"/>
      <c r="C15" s="382"/>
      <c r="D15" s="383"/>
      <c r="E15" s="383"/>
      <c r="F15" s="383"/>
      <c r="G15" s="383"/>
      <c r="H15" s="383"/>
      <c r="I15" s="384"/>
    </row>
    <row r="16" spans="1:12">
      <c r="A16" s="375"/>
      <c r="B16" s="377">
        <v>2</v>
      </c>
      <c r="C16" s="379"/>
      <c r="D16" s="380"/>
      <c r="E16" s="380"/>
      <c r="F16" s="380"/>
      <c r="G16" s="380"/>
      <c r="H16" s="380"/>
      <c r="I16" s="381"/>
    </row>
    <row r="17" spans="1:10">
      <c r="A17" s="375"/>
      <c r="B17" s="378"/>
      <c r="C17" s="382"/>
      <c r="D17" s="383"/>
      <c r="E17" s="383"/>
      <c r="F17" s="383"/>
      <c r="G17" s="383"/>
      <c r="H17" s="383"/>
      <c r="I17" s="384"/>
    </row>
    <row r="18" spans="1:10">
      <c r="A18" s="375"/>
      <c r="B18" s="377">
        <v>3</v>
      </c>
      <c r="C18" s="379"/>
      <c r="D18" s="380"/>
      <c r="E18" s="380"/>
      <c r="F18" s="380"/>
      <c r="G18" s="380"/>
      <c r="H18" s="380"/>
      <c r="I18" s="381"/>
    </row>
    <row r="19" spans="1:10">
      <c r="A19" s="375"/>
      <c r="B19" s="378"/>
      <c r="C19" s="382"/>
      <c r="D19" s="383"/>
      <c r="E19" s="383"/>
      <c r="F19" s="383"/>
      <c r="G19" s="383"/>
      <c r="H19" s="383"/>
      <c r="I19" s="384"/>
    </row>
    <row r="20" spans="1:10" ht="18" customHeight="1">
      <c r="A20" s="375"/>
      <c r="B20" s="385" t="s">
        <v>190</v>
      </c>
      <c r="C20" s="386"/>
      <c r="D20" s="386"/>
      <c r="E20" s="387"/>
      <c r="F20" s="379" t="s">
        <v>191</v>
      </c>
      <c r="G20" s="380"/>
      <c r="H20" s="380"/>
      <c r="I20" s="381"/>
    </row>
    <row r="21" spans="1:10">
      <c r="A21" s="367"/>
      <c r="B21" s="388"/>
      <c r="C21" s="389"/>
      <c r="D21" s="389"/>
      <c r="E21" s="390"/>
      <c r="F21" s="382"/>
      <c r="G21" s="383"/>
      <c r="H21" s="383"/>
      <c r="I21" s="384"/>
    </row>
    <row r="22" spans="1:10">
      <c r="A22" s="366">
        <v>7</v>
      </c>
      <c r="B22" s="368" t="s">
        <v>192</v>
      </c>
      <c r="C22" s="369"/>
      <c r="D22" s="369"/>
      <c r="E22" s="369"/>
      <c r="F22" s="370" t="str">
        <f>[2]Mastersheet!$G$83</f>
        <v>Not Applicable</v>
      </c>
      <c r="G22" s="371"/>
      <c r="H22" s="371"/>
      <c r="I22" s="371"/>
    </row>
    <row r="23" spans="1:10">
      <c r="A23" s="367"/>
      <c r="B23" s="369"/>
      <c r="C23" s="369"/>
      <c r="D23" s="369"/>
      <c r="E23" s="369"/>
      <c r="F23" s="371"/>
      <c r="G23" s="371"/>
      <c r="H23" s="371"/>
      <c r="I23" s="371"/>
    </row>
    <row r="24" spans="1:10">
      <c r="A24" s="366">
        <v>8</v>
      </c>
      <c r="B24" s="368" t="s">
        <v>193</v>
      </c>
      <c r="C24" s="369"/>
      <c r="D24" s="369"/>
      <c r="E24" s="369"/>
      <c r="F24" s="391" t="str">
        <f>[2]Mastersheet!$G$84</f>
        <v>Not Applicable</v>
      </c>
      <c r="G24" s="392"/>
      <c r="H24" s="392"/>
      <c r="I24" s="393"/>
    </row>
    <row r="25" spans="1:10">
      <c r="A25" s="367"/>
      <c r="B25" s="369"/>
      <c r="C25" s="369"/>
      <c r="D25" s="369"/>
      <c r="E25" s="369"/>
      <c r="F25" s="394"/>
      <c r="G25" s="395"/>
      <c r="H25" s="395"/>
      <c r="I25" s="396"/>
      <c r="J25" s="99"/>
    </row>
    <row r="26" spans="1:10" ht="18" customHeight="1">
      <c r="A26" s="397">
        <v>9</v>
      </c>
      <c r="B26" s="398" t="s">
        <v>194</v>
      </c>
      <c r="C26" s="370"/>
      <c r="D26" s="370"/>
      <c r="E26" s="399"/>
      <c r="F26" s="391">
        <f>[2]Pravesh!$I$191</f>
        <v>0</v>
      </c>
      <c r="G26" s="402"/>
      <c r="H26" s="402"/>
      <c r="I26" s="403"/>
      <c r="J26" s="99"/>
    </row>
    <row r="27" spans="1:10">
      <c r="A27" s="397"/>
      <c r="B27" s="400"/>
      <c r="C27" s="400"/>
      <c r="D27" s="400"/>
      <c r="E27" s="400"/>
      <c r="F27" s="404" t="str">
        <f>[2]Mastersheet!$H$26</f>
        <v>SBBJ</v>
      </c>
      <c r="G27" s="405"/>
      <c r="H27" s="405"/>
      <c r="I27" s="406"/>
      <c r="J27" s="99"/>
    </row>
    <row r="28" spans="1:10" ht="18" customHeight="1">
      <c r="A28" s="397"/>
      <c r="B28" s="398"/>
      <c r="C28" s="370"/>
      <c r="D28" s="370"/>
      <c r="E28" s="401"/>
      <c r="F28" s="404" t="str">
        <f>[2]Mastersheet!$H$27</f>
        <v>JAWAHAR NAGAR BRANCH</v>
      </c>
      <c r="G28" s="405"/>
      <c r="H28" s="405"/>
      <c r="I28" s="406"/>
    </row>
    <row r="29" spans="1:10">
      <c r="A29" s="397">
        <v>10</v>
      </c>
      <c r="B29" s="362" t="s">
        <v>195</v>
      </c>
      <c r="C29" s="362"/>
      <c r="D29" s="362"/>
      <c r="E29" s="362"/>
      <c r="F29" s="362"/>
      <c r="G29" s="362"/>
      <c r="H29" s="362"/>
      <c r="I29" s="362"/>
    </row>
    <row r="30" spans="1:10">
      <c r="A30" s="397"/>
      <c r="B30" s="376" t="s">
        <v>196</v>
      </c>
      <c r="C30" s="376"/>
      <c r="D30" s="376"/>
      <c r="E30" s="376"/>
      <c r="F30" s="376"/>
      <c r="G30" s="376"/>
      <c r="H30" s="376"/>
      <c r="I30" s="376"/>
    </row>
    <row r="31" spans="1:10">
      <c r="A31" s="397"/>
      <c r="B31" s="376"/>
      <c r="C31" s="376"/>
      <c r="D31" s="376"/>
      <c r="E31" s="376"/>
      <c r="F31" s="376"/>
      <c r="G31" s="376"/>
      <c r="H31" s="376"/>
      <c r="I31" s="376"/>
    </row>
    <row r="32" spans="1:10">
      <c r="A32" s="397"/>
      <c r="B32" s="376"/>
      <c r="C32" s="376"/>
      <c r="D32" s="376"/>
      <c r="E32" s="376"/>
      <c r="F32" s="376"/>
      <c r="G32" s="376"/>
      <c r="H32" s="376"/>
      <c r="I32" s="376"/>
    </row>
    <row r="33" spans="1:9">
      <c r="A33" s="397"/>
      <c r="B33" s="376"/>
      <c r="C33" s="376"/>
      <c r="D33" s="376"/>
      <c r="E33" s="376"/>
      <c r="F33" s="376" t="s">
        <v>197</v>
      </c>
      <c r="G33" s="376"/>
      <c r="H33" s="376"/>
      <c r="I33" s="376"/>
    </row>
    <row r="34" spans="1:9">
      <c r="A34" s="397"/>
      <c r="B34" s="376"/>
      <c r="C34" s="376"/>
      <c r="D34" s="376"/>
      <c r="E34" s="376"/>
      <c r="F34" s="376" t="s">
        <v>198</v>
      </c>
      <c r="G34" s="376"/>
      <c r="H34" s="376"/>
      <c r="I34" s="376"/>
    </row>
    <row r="35" spans="1:9">
      <c r="A35" s="397"/>
      <c r="B35" s="376"/>
      <c r="C35" s="376"/>
      <c r="D35" s="376"/>
      <c r="E35" s="376"/>
      <c r="F35" s="407" t="s">
        <v>199</v>
      </c>
      <c r="G35" s="408"/>
      <c r="H35" s="408"/>
      <c r="I35" s="408"/>
    </row>
    <row r="36" spans="1:9">
      <c r="A36" s="397"/>
      <c r="B36" s="376"/>
      <c r="C36" s="376"/>
      <c r="D36" s="376"/>
      <c r="E36" s="376"/>
      <c r="F36" s="408"/>
      <c r="G36" s="408"/>
      <c r="H36" s="408"/>
      <c r="I36" s="408"/>
    </row>
    <row r="37" spans="1:9">
      <c r="A37" s="409" t="s">
        <v>200</v>
      </c>
      <c r="B37" s="409"/>
      <c r="C37" s="410">
        <f>IF('[2]Family data'!$D$6&gt;0,'[2]Family data'!$D$6,"")</f>
        <v>42371</v>
      </c>
      <c r="D37" s="410"/>
      <c r="E37" s="410"/>
      <c r="F37" s="410"/>
      <c r="G37" s="410"/>
      <c r="H37" s="410"/>
      <c r="I37" s="410"/>
    </row>
    <row r="38" spans="1:9">
      <c r="A38" s="411" t="s">
        <v>201</v>
      </c>
      <c r="B38" s="411"/>
      <c r="C38" s="411"/>
      <c r="D38" s="411"/>
      <c r="E38" s="411"/>
      <c r="F38" s="411"/>
      <c r="G38" s="411"/>
      <c r="H38" s="411"/>
      <c r="I38" s="411"/>
    </row>
    <row r="39" spans="1:9">
      <c r="A39" s="412">
        <v>1</v>
      </c>
      <c r="B39" s="400" t="s">
        <v>202</v>
      </c>
      <c r="C39" s="400"/>
      <c r="D39" s="400"/>
      <c r="E39" s="400"/>
      <c r="F39" s="400"/>
      <c r="G39" s="400"/>
      <c r="H39" s="400"/>
      <c r="I39" s="400"/>
    </row>
    <row r="40" spans="1:9">
      <c r="A40" s="412"/>
      <c r="B40" s="400"/>
      <c r="C40" s="400"/>
      <c r="D40" s="400"/>
      <c r="E40" s="400"/>
      <c r="F40" s="400"/>
      <c r="G40" s="400"/>
      <c r="H40" s="400"/>
      <c r="I40" s="400"/>
    </row>
    <row r="41" spans="1:9">
      <c r="A41" s="412">
        <v>2</v>
      </c>
      <c r="B41" s="400" t="s">
        <v>203</v>
      </c>
      <c r="C41" s="400"/>
      <c r="D41" s="400"/>
      <c r="E41" s="400"/>
      <c r="F41" s="400"/>
      <c r="G41" s="400"/>
      <c r="H41" s="400"/>
      <c r="I41" s="400"/>
    </row>
    <row r="42" spans="1:9">
      <c r="A42" s="412"/>
      <c r="B42" s="400"/>
      <c r="C42" s="400"/>
      <c r="D42" s="400"/>
      <c r="E42" s="400"/>
      <c r="F42" s="400"/>
      <c r="G42" s="400"/>
      <c r="H42" s="400"/>
      <c r="I42" s="400"/>
    </row>
    <row r="43" spans="1:9">
      <c r="A43" s="412">
        <v>3</v>
      </c>
      <c r="B43" s="400" t="s">
        <v>204</v>
      </c>
      <c r="C43" s="400"/>
      <c r="D43" s="400"/>
      <c r="E43" s="400"/>
      <c r="F43" s="400"/>
      <c r="G43" s="400"/>
      <c r="H43" s="400"/>
      <c r="I43" s="400"/>
    </row>
    <row r="44" spans="1:9">
      <c r="A44" s="412"/>
      <c r="B44" s="400"/>
      <c r="C44" s="400"/>
      <c r="D44" s="400"/>
      <c r="E44" s="400"/>
      <c r="F44" s="400"/>
      <c r="G44" s="400"/>
      <c r="H44" s="400"/>
      <c r="I44" s="400"/>
    </row>
    <row r="45" spans="1:9">
      <c r="A45" s="101"/>
      <c r="B45" s="100"/>
      <c r="C45" s="100"/>
      <c r="D45" s="100"/>
      <c r="E45" s="100"/>
      <c r="F45" s="100"/>
      <c r="G45" s="100"/>
      <c r="H45" s="100"/>
      <c r="I45" s="102">
        <v>7</v>
      </c>
    </row>
    <row r="46" spans="1:9">
      <c r="A46" s="358" t="s">
        <v>179</v>
      </c>
      <c r="B46" s="358"/>
      <c r="C46" s="358"/>
      <c r="D46" s="358"/>
      <c r="E46" s="358"/>
      <c r="F46" s="358"/>
      <c r="G46" s="358"/>
      <c r="H46" s="358"/>
      <c r="I46" s="358"/>
    </row>
    <row r="47" spans="1:9">
      <c r="A47" s="358" t="s">
        <v>180</v>
      </c>
      <c r="B47" s="358"/>
      <c r="C47" s="358"/>
      <c r="D47" s="358"/>
      <c r="E47" s="358"/>
      <c r="F47" s="358"/>
      <c r="G47" s="358"/>
      <c r="H47" s="358"/>
      <c r="I47" s="358"/>
    </row>
    <row r="48" spans="1:9">
      <c r="A48" s="358" t="s">
        <v>181</v>
      </c>
      <c r="B48" s="358"/>
      <c r="C48" s="358"/>
      <c r="D48" s="358"/>
      <c r="E48" s="358"/>
      <c r="F48" s="358"/>
      <c r="G48" s="358"/>
      <c r="H48" s="358"/>
      <c r="I48" s="358"/>
    </row>
    <row r="49" spans="1:9">
      <c r="A49" s="360"/>
      <c r="B49" s="360"/>
      <c r="C49" s="360"/>
      <c r="D49" s="360"/>
      <c r="E49" s="360"/>
      <c r="F49" s="360"/>
      <c r="G49" s="360"/>
      <c r="H49" s="360"/>
      <c r="I49" s="360"/>
    </row>
    <row r="50" spans="1:9">
      <c r="A50" s="98">
        <v>1</v>
      </c>
      <c r="B50" s="362" t="s">
        <v>184</v>
      </c>
      <c r="C50" s="362"/>
      <c r="D50" s="362"/>
      <c r="E50" s="362"/>
      <c r="F50" s="363" t="str">
        <f>[2]Mastersheet!$G$79</f>
        <v>Not Applicable</v>
      </c>
      <c r="G50" s="364"/>
      <c r="H50" s="364"/>
      <c r="I50" s="365"/>
    </row>
    <row r="51" spans="1:9">
      <c r="A51" s="366">
        <v>2</v>
      </c>
      <c r="B51" s="368" t="s">
        <v>185</v>
      </c>
      <c r="C51" s="369"/>
      <c r="D51" s="369"/>
      <c r="E51" s="369"/>
      <c r="F51" s="370" t="str">
        <f>[2]Mastersheet!$B$3</f>
        <v xml:space="preserve">PRAVESH KUMAR SHARMA </v>
      </c>
      <c r="G51" s="371"/>
      <c r="H51" s="371"/>
      <c r="I51" s="371"/>
    </row>
    <row r="52" spans="1:9">
      <c r="A52" s="367"/>
      <c r="B52" s="369"/>
      <c r="C52" s="369"/>
      <c r="D52" s="369"/>
      <c r="E52" s="369"/>
      <c r="F52" s="371"/>
      <c r="G52" s="371"/>
      <c r="H52" s="371"/>
      <c r="I52" s="371"/>
    </row>
    <row r="53" spans="1:9">
      <c r="A53" s="366">
        <v>3</v>
      </c>
      <c r="B53" s="368" t="s">
        <v>186</v>
      </c>
      <c r="C53" s="369"/>
      <c r="D53" s="369"/>
      <c r="E53" s="369"/>
      <c r="F53" s="370" t="str">
        <f>[2]Mastersheet!$G$81</f>
        <v>Not Applicable</v>
      </c>
      <c r="G53" s="371"/>
      <c r="H53" s="371"/>
      <c r="I53" s="371"/>
    </row>
    <row r="54" spans="1:9">
      <c r="A54" s="367"/>
      <c r="B54" s="369"/>
      <c r="C54" s="369"/>
      <c r="D54" s="369"/>
      <c r="E54" s="369"/>
      <c r="F54" s="371"/>
      <c r="G54" s="371"/>
      <c r="H54" s="371"/>
      <c r="I54" s="371"/>
    </row>
    <row r="55" spans="1:9">
      <c r="A55" s="98">
        <v>4</v>
      </c>
      <c r="B55" s="362" t="s">
        <v>187</v>
      </c>
      <c r="C55" s="362"/>
      <c r="D55" s="362"/>
      <c r="E55" s="362"/>
      <c r="F55" s="372" t="str">
        <f>[2]Mastersheet!$G$80</f>
        <v>Not Applicable</v>
      </c>
      <c r="G55" s="373"/>
      <c r="H55" s="373"/>
      <c r="I55" s="374"/>
    </row>
    <row r="56" spans="1:9">
      <c r="A56" s="98">
        <v>5</v>
      </c>
      <c r="B56" s="362" t="s">
        <v>188</v>
      </c>
      <c r="C56" s="362"/>
      <c r="D56" s="362"/>
      <c r="E56" s="362"/>
      <c r="F56" s="363" t="str">
        <f>[2]Mastersheet!$G$82</f>
        <v>Not Applicable</v>
      </c>
      <c r="G56" s="364"/>
      <c r="H56" s="364"/>
      <c r="I56" s="365"/>
    </row>
    <row r="57" spans="1:9">
      <c r="A57" s="366">
        <v>6</v>
      </c>
      <c r="B57" s="362" t="s">
        <v>189</v>
      </c>
      <c r="C57" s="362"/>
      <c r="D57" s="362"/>
      <c r="E57" s="362"/>
      <c r="F57" s="376"/>
      <c r="G57" s="376"/>
      <c r="H57" s="376"/>
      <c r="I57" s="376"/>
    </row>
    <row r="58" spans="1:9">
      <c r="A58" s="375"/>
      <c r="B58" s="377">
        <v>1</v>
      </c>
      <c r="C58" s="379"/>
      <c r="D58" s="380"/>
      <c r="E58" s="380"/>
      <c r="F58" s="380"/>
      <c r="G58" s="380"/>
      <c r="H58" s="380"/>
      <c r="I58" s="381"/>
    </row>
    <row r="59" spans="1:9">
      <c r="A59" s="375"/>
      <c r="B59" s="378"/>
      <c r="C59" s="382"/>
      <c r="D59" s="383"/>
      <c r="E59" s="383"/>
      <c r="F59" s="383"/>
      <c r="G59" s="383"/>
      <c r="H59" s="383"/>
      <c r="I59" s="384"/>
    </row>
    <row r="60" spans="1:9">
      <c r="A60" s="375"/>
      <c r="B60" s="377">
        <v>2</v>
      </c>
      <c r="C60" s="379"/>
      <c r="D60" s="380"/>
      <c r="E60" s="380"/>
      <c r="F60" s="380"/>
      <c r="G60" s="380"/>
      <c r="H60" s="380"/>
      <c r="I60" s="381"/>
    </row>
    <row r="61" spans="1:9">
      <c r="A61" s="375"/>
      <c r="B61" s="378"/>
      <c r="C61" s="382"/>
      <c r="D61" s="383"/>
      <c r="E61" s="383"/>
      <c r="F61" s="383"/>
      <c r="G61" s="383"/>
      <c r="H61" s="383"/>
      <c r="I61" s="384"/>
    </row>
    <row r="62" spans="1:9">
      <c r="A62" s="375"/>
      <c r="B62" s="377">
        <v>3</v>
      </c>
      <c r="C62" s="379"/>
      <c r="D62" s="380"/>
      <c r="E62" s="380"/>
      <c r="F62" s="380"/>
      <c r="G62" s="380"/>
      <c r="H62" s="380"/>
      <c r="I62" s="381"/>
    </row>
    <row r="63" spans="1:9">
      <c r="A63" s="375"/>
      <c r="B63" s="378"/>
      <c r="C63" s="382"/>
      <c r="D63" s="383"/>
      <c r="E63" s="383"/>
      <c r="F63" s="383"/>
      <c r="G63" s="383"/>
      <c r="H63" s="383"/>
      <c r="I63" s="384"/>
    </row>
    <row r="64" spans="1:9">
      <c r="A64" s="375"/>
      <c r="B64" s="385" t="s">
        <v>190</v>
      </c>
      <c r="C64" s="386"/>
      <c r="D64" s="386"/>
      <c r="E64" s="387"/>
      <c r="F64" s="379" t="s">
        <v>191</v>
      </c>
      <c r="G64" s="380"/>
      <c r="H64" s="380"/>
      <c r="I64" s="381"/>
    </row>
    <row r="65" spans="1:9">
      <c r="A65" s="367"/>
      <c r="B65" s="388"/>
      <c r="C65" s="389"/>
      <c r="D65" s="389"/>
      <c r="E65" s="390"/>
      <c r="F65" s="382"/>
      <c r="G65" s="383"/>
      <c r="H65" s="383"/>
      <c r="I65" s="384"/>
    </row>
    <row r="66" spans="1:9">
      <c r="A66" s="366">
        <v>7</v>
      </c>
      <c r="B66" s="368" t="s">
        <v>192</v>
      </c>
      <c r="C66" s="369"/>
      <c r="D66" s="369"/>
      <c r="E66" s="369"/>
      <c r="F66" s="370" t="str">
        <f>[2]Mastersheet!$G$83</f>
        <v>Not Applicable</v>
      </c>
      <c r="G66" s="371"/>
      <c r="H66" s="371"/>
      <c r="I66" s="371"/>
    </row>
    <row r="67" spans="1:9">
      <c r="A67" s="367"/>
      <c r="B67" s="369"/>
      <c r="C67" s="369"/>
      <c r="D67" s="369"/>
      <c r="E67" s="369"/>
      <c r="F67" s="371"/>
      <c r="G67" s="371"/>
      <c r="H67" s="371"/>
      <c r="I67" s="371"/>
    </row>
    <row r="68" spans="1:9">
      <c r="A68" s="366">
        <v>8</v>
      </c>
      <c r="B68" s="368" t="s">
        <v>193</v>
      </c>
      <c r="C68" s="369"/>
      <c r="D68" s="369"/>
      <c r="E68" s="369"/>
      <c r="F68" s="391" t="str">
        <f>[2]Mastersheet!$G$84</f>
        <v>Not Applicable</v>
      </c>
      <c r="G68" s="392"/>
      <c r="H68" s="392"/>
      <c r="I68" s="393"/>
    </row>
    <row r="69" spans="1:9">
      <c r="A69" s="367"/>
      <c r="B69" s="369"/>
      <c r="C69" s="369"/>
      <c r="D69" s="369"/>
      <c r="E69" s="369"/>
      <c r="F69" s="394"/>
      <c r="G69" s="395"/>
      <c r="H69" s="395"/>
      <c r="I69" s="396"/>
    </row>
    <row r="70" spans="1:9">
      <c r="A70" s="397">
        <v>9</v>
      </c>
      <c r="B70" s="398" t="s">
        <v>194</v>
      </c>
      <c r="C70" s="370"/>
      <c r="D70" s="370"/>
      <c r="E70" s="399"/>
      <c r="F70" s="391">
        <f>[2]Pravesh!$I$191</f>
        <v>0</v>
      </c>
      <c r="G70" s="402"/>
      <c r="H70" s="402"/>
      <c r="I70" s="403"/>
    </row>
    <row r="71" spans="1:9">
      <c r="A71" s="397"/>
      <c r="B71" s="400"/>
      <c r="C71" s="400"/>
      <c r="D71" s="400"/>
      <c r="E71" s="400"/>
      <c r="F71" s="404" t="str">
        <f>[2]Mastersheet!$H$26</f>
        <v>SBBJ</v>
      </c>
      <c r="G71" s="405"/>
      <c r="H71" s="405"/>
      <c r="I71" s="406"/>
    </row>
    <row r="72" spans="1:9">
      <c r="A72" s="397"/>
      <c r="B72" s="398"/>
      <c r="C72" s="370"/>
      <c r="D72" s="370"/>
      <c r="E72" s="401"/>
      <c r="F72" s="404" t="str">
        <f>[2]Mastersheet!$H$27</f>
        <v>JAWAHAR NAGAR BRANCH</v>
      </c>
      <c r="G72" s="405"/>
      <c r="H72" s="405"/>
      <c r="I72" s="406"/>
    </row>
    <row r="73" spans="1:9">
      <c r="A73" s="397">
        <v>10</v>
      </c>
      <c r="B73" s="362" t="s">
        <v>195</v>
      </c>
      <c r="C73" s="362"/>
      <c r="D73" s="362"/>
      <c r="E73" s="362"/>
      <c r="F73" s="362"/>
      <c r="G73" s="362"/>
      <c r="H73" s="362"/>
      <c r="I73" s="362"/>
    </row>
    <row r="74" spans="1:9">
      <c r="A74" s="397"/>
      <c r="B74" s="376" t="s">
        <v>196</v>
      </c>
      <c r="C74" s="376"/>
      <c r="D74" s="376"/>
      <c r="E74" s="376"/>
      <c r="F74" s="376"/>
      <c r="G74" s="376"/>
      <c r="H74" s="376"/>
      <c r="I74" s="376"/>
    </row>
    <row r="75" spans="1:9">
      <c r="A75" s="397"/>
      <c r="B75" s="376"/>
      <c r="C75" s="376"/>
      <c r="D75" s="376"/>
      <c r="E75" s="376"/>
      <c r="F75" s="376"/>
      <c r="G75" s="376"/>
      <c r="H75" s="376"/>
      <c r="I75" s="376"/>
    </row>
    <row r="76" spans="1:9">
      <c r="A76" s="397"/>
      <c r="B76" s="376"/>
      <c r="C76" s="376"/>
      <c r="D76" s="376"/>
      <c r="E76" s="376"/>
      <c r="F76" s="376"/>
      <c r="G76" s="376"/>
      <c r="H76" s="376"/>
      <c r="I76" s="376"/>
    </row>
    <row r="77" spans="1:9">
      <c r="A77" s="397"/>
      <c r="B77" s="376"/>
      <c r="C77" s="376"/>
      <c r="D77" s="376"/>
      <c r="E77" s="376"/>
      <c r="F77" s="376" t="s">
        <v>197</v>
      </c>
      <c r="G77" s="376"/>
      <c r="H77" s="376"/>
      <c r="I77" s="376"/>
    </row>
    <row r="78" spans="1:9">
      <c r="A78" s="397"/>
      <c r="B78" s="376"/>
      <c r="C78" s="376"/>
      <c r="D78" s="376"/>
      <c r="E78" s="376"/>
      <c r="F78" s="376" t="s">
        <v>198</v>
      </c>
      <c r="G78" s="376"/>
      <c r="H78" s="376"/>
      <c r="I78" s="376"/>
    </row>
    <row r="79" spans="1:9">
      <c r="A79" s="397"/>
      <c r="B79" s="376"/>
      <c r="C79" s="376"/>
      <c r="D79" s="376"/>
      <c r="E79" s="376"/>
      <c r="F79" s="407" t="s">
        <v>199</v>
      </c>
      <c r="G79" s="408"/>
      <c r="H79" s="408"/>
      <c r="I79" s="408"/>
    </row>
    <row r="80" spans="1:9">
      <c r="A80" s="397"/>
      <c r="B80" s="376"/>
      <c r="C80" s="376"/>
      <c r="D80" s="376"/>
      <c r="E80" s="376"/>
      <c r="F80" s="408"/>
      <c r="G80" s="408"/>
      <c r="H80" s="408"/>
      <c r="I80" s="408"/>
    </row>
    <row r="81" spans="1:9">
      <c r="A81" s="409" t="s">
        <v>200</v>
      </c>
      <c r="B81" s="409"/>
      <c r="C81" s="410">
        <f>IF('[2]Family data'!$D$6&gt;0,'[2]Family data'!$D$6,"")</f>
        <v>42371</v>
      </c>
      <c r="D81" s="410"/>
      <c r="E81" s="410"/>
      <c r="F81" s="410"/>
      <c r="G81" s="410"/>
      <c r="H81" s="410"/>
      <c r="I81" s="410"/>
    </row>
    <row r="82" spans="1:9">
      <c r="A82" s="411" t="s">
        <v>201</v>
      </c>
      <c r="B82" s="411"/>
      <c r="C82" s="411"/>
      <c r="D82" s="411"/>
      <c r="E82" s="411"/>
      <c r="F82" s="411"/>
      <c r="G82" s="411"/>
      <c r="H82" s="411"/>
      <c r="I82" s="411"/>
    </row>
    <row r="83" spans="1:9">
      <c r="A83" s="412">
        <v>1</v>
      </c>
      <c r="B83" s="400" t="s">
        <v>202</v>
      </c>
      <c r="C83" s="400"/>
      <c r="D83" s="400"/>
      <c r="E83" s="400"/>
      <c r="F83" s="400"/>
      <c r="G83" s="400"/>
      <c r="H83" s="400"/>
      <c r="I83" s="400"/>
    </row>
    <row r="84" spans="1:9">
      <c r="A84" s="412"/>
      <c r="B84" s="400"/>
      <c r="C84" s="400"/>
      <c r="D84" s="400"/>
      <c r="E84" s="400"/>
      <c r="F84" s="400"/>
      <c r="G84" s="400"/>
      <c r="H84" s="400"/>
      <c r="I84" s="400"/>
    </row>
    <row r="85" spans="1:9">
      <c r="A85" s="412">
        <v>2</v>
      </c>
      <c r="B85" s="400" t="s">
        <v>203</v>
      </c>
      <c r="C85" s="400"/>
      <c r="D85" s="400"/>
      <c r="E85" s="400"/>
      <c r="F85" s="400"/>
      <c r="G85" s="400"/>
      <c r="H85" s="400"/>
      <c r="I85" s="400"/>
    </row>
    <row r="86" spans="1:9">
      <c r="A86" s="412"/>
      <c r="B86" s="400"/>
      <c r="C86" s="400"/>
      <c r="D86" s="400"/>
      <c r="E86" s="400"/>
      <c r="F86" s="400"/>
      <c r="G86" s="400"/>
      <c r="H86" s="400"/>
      <c r="I86" s="400"/>
    </row>
    <row r="87" spans="1:9">
      <c r="A87" s="412">
        <v>3</v>
      </c>
      <c r="B87" s="400" t="s">
        <v>204</v>
      </c>
      <c r="C87" s="400"/>
      <c r="D87" s="400"/>
      <c r="E87" s="400"/>
      <c r="F87" s="400"/>
      <c r="G87" s="400"/>
      <c r="H87" s="400"/>
      <c r="I87" s="400"/>
    </row>
    <row r="88" spans="1:9">
      <c r="A88" s="412"/>
      <c r="B88" s="400"/>
      <c r="C88" s="400"/>
      <c r="D88" s="400"/>
      <c r="E88" s="400"/>
      <c r="F88" s="400"/>
      <c r="G88" s="400"/>
      <c r="H88" s="400"/>
      <c r="I88" s="400"/>
    </row>
    <row r="89" spans="1:9">
      <c r="A89" s="101"/>
      <c r="B89" s="100"/>
      <c r="C89" s="100"/>
      <c r="D89" s="100"/>
      <c r="E89" s="100"/>
      <c r="F89" s="100"/>
      <c r="G89" s="100"/>
      <c r="H89" s="100"/>
      <c r="I89" s="102">
        <v>8</v>
      </c>
    </row>
    <row r="90" spans="1:9">
      <c r="A90" s="358" t="s">
        <v>179</v>
      </c>
      <c r="B90" s="358"/>
      <c r="C90" s="358"/>
      <c r="D90" s="358"/>
      <c r="E90" s="358"/>
      <c r="F90" s="358"/>
      <c r="G90" s="358"/>
      <c r="H90" s="358"/>
      <c r="I90" s="358"/>
    </row>
    <row r="91" spans="1:9">
      <c r="A91" s="358" t="s">
        <v>180</v>
      </c>
      <c r="B91" s="358"/>
      <c r="C91" s="358"/>
      <c r="D91" s="358"/>
      <c r="E91" s="358"/>
      <c r="F91" s="358"/>
      <c r="G91" s="358"/>
      <c r="H91" s="358"/>
      <c r="I91" s="358"/>
    </row>
    <row r="92" spans="1:9">
      <c r="A92" s="358" t="s">
        <v>181</v>
      </c>
      <c r="B92" s="358"/>
      <c r="C92" s="358"/>
      <c r="D92" s="358"/>
      <c r="E92" s="358"/>
      <c r="F92" s="358"/>
      <c r="G92" s="358"/>
      <c r="H92" s="358"/>
      <c r="I92" s="358"/>
    </row>
    <row r="93" spans="1:9">
      <c r="A93" s="360"/>
      <c r="B93" s="360"/>
      <c r="C93" s="360"/>
      <c r="D93" s="360"/>
      <c r="E93" s="360"/>
      <c r="F93" s="360"/>
      <c r="G93" s="360"/>
      <c r="H93" s="360"/>
      <c r="I93" s="360"/>
    </row>
    <row r="94" spans="1:9">
      <c r="A94" s="98">
        <v>1</v>
      </c>
      <c r="B94" s="362" t="s">
        <v>184</v>
      </c>
      <c r="C94" s="362"/>
      <c r="D94" s="362"/>
      <c r="E94" s="362"/>
      <c r="F94" s="363" t="str">
        <f>[2]Mastersheet!$G$79</f>
        <v>Not Applicable</v>
      </c>
      <c r="G94" s="364"/>
      <c r="H94" s="364"/>
      <c r="I94" s="365"/>
    </row>
    <row r="95" spans="1:9">
      <c r="A95" s="366">
        <v>2</v>
      </c>
      <c r="B95" s="368" t="s">
        <v>185</v>
      </c>
      <c r="C95" s="369"/>
      <c r="D95" s="369"/>
      <c r="E95" s="369"/>
      <c r="F95" s="370" t="str">
        <f>[2]Mastersheet!$B$3</f>
        <v xml:space="preserve">PRAVESH KUMAR SHARMA </v>
      </c>
      <c r="G95" s="371"/>
      <c r="H95" s="371"/>
      <c r="I95" s="371"/>
    </row>
    <row r="96" spans="1:9">
      <c r="A96" s="367"/>
      <c r="B96" s="369"/>
      <c r="C96" s="369"/>
      <c r="D96" s="369"/>
      <c r="E96" s="369"/>
      <c r="F96" s="371"/>
      <c r="G96" s="371"/>
      <c r="H96" s="371"/>
      <c r="I96" s="371"/>
    </row>
    <row r="97" spans="1:9">
      <c r="A97" s="366">
        <v>3</v>
      </c>
      <c r="B97" s="368" t="s">
        <v>186</v>
      </c>
      <c r="C97" s="369"/>
      <c r="D97" s="369"/>
      <c r="E97" s="369"/>
      <c r="F97" s="370" t="str">
        <f>[2]Mastersheet!$G$81</f>
        <v>Not Applicable</v>
      </c>
      <c r="G97" s="371"/>
      <c r="H97" s="371"/>
      <c r="I97" s="371"/>
    </row>
    <row r="98" spans="1:9">
      <c r="A98" s="367"/>
      <c r="B98" s="369"/>
      <c r="C98" s="369"/>
      <c r="D98" s="369"/>
      <c r="E98" s="369"/>
      <c r="F98" s="371"/>
      <c r="G98" s="371"/>
      <c r="H98" s="371"/>
      <c r="I98" s="371"/>
    </row>
    <row r="99" spans="1:9">
      <c r="A99" s="98">
        <v>4</v>
      </c>
      <c r="B99" s="362" t="s">
        <v>187</v>
      </c>
      <c r="C99" s="362"/>
      <c r="D99" s="362"/>
      <c r="E99" s="362"/>
      <c r="F99" s="372" t="str">
        <f>[2]Mastersheet!$G$80</f>
        <v>Not Applicable</v>
      </c>
      <c r="G99" s="373"/>
      <c r="H99" s="373"/>
      <c r="I99" s="374"/>
    </row>
    <row r="100" spans="1:9">
      <c r="A100" s="98">
        <v>5</v>
      </c>
      <c r="B100" s="362" t="s">
        <v>188</v>
      </c>
      <c r="C100" s="362"/>
      <c r="D100" s="362"/>
      <c r="E100" s="362"/>
      <c r="F100" s="363" t="str">
        <f>[2]Mastersheet!$G$82</f>
        <v>Not Applicable</v>
      </c>
      <c r="G100" s="364"/>
      <c r="H100" s="364"/>
      <c r="I100" s="365"/>
    </row>
    <row r="101" spans="1:9">
      <c r="A101" s="366">
        <v>6</v>
      </c>
      <c r="B101" s="362" t="s">
        <v>189</v>
      </c>
      <c r="C101" s="362"/>
      <c r="D101" s="362"/>
      <c r="E101" s="362"/>
      <c r="F101" s="376"/>
      <c r="G101" s="376"/>
      <c r="H101" s="376"/>
      <c r="I101" s="376"/>
    </row>
    <row r="102" spans="1:9">
      <c r="A102" s="375"/>
      <c r="B102" s="377">
        <v>1</v>
      </c>
      <c r="C102" s="379"/>
      <c r="D102" s="380"/>
      <c r="E102" s="380"/>
      <c r="F102" s="380"/>
      <c r="G102" s="380"/>
      <c r="H102" s="380"/>
      <c r="I102" s="381"/>
    </row>
    <row r="103" spans="1:9">
      <c r="A103" s="375"/>
      <c r="B103" s="378"/>
      <c r="C103" s="382"/>
      <c r="D103" s="383"/>
      <c r="E103" s="383"/>
      <c r="F103" s="383"/>
      <c r="G103" s="383"/>
      <c r="H103" s="383"/>
      <c r="I103" s="384"/>
    </row>
    <row r="104" spans="1:9">
      <c r="A104" s="375"/>
      <c r="B104" s="377">
        <v>2</v>
      </c>
      <c r="C104" s="379"/>
      <c r="D104" s="380"/>
      <c r="E104" s="380"/>
      <c r="F104" s="380"/>
      <c r="G104" s="380"/>
      <c r="H104" s="380"/>
      <c r="I104" s="381"/>
    </row>
    <row r="105" spans="1:9">
      <c r="A105" s="375"/>
      <c r="B105" s="378"/>
      <c r="C105" s="382"/>
      <c r="D105" s="383"/>
      <c r="E105" s="383"/>
      <c r="F105" s="383"/>
      <c r="G105" s="383"/>
      <c r="H105" s="383"/>
      <c r="I105" s="384"/>
    </row>
    <row r="106" spans="1:9">
      <c r="A106" s="375"/>
      <c r="B106" s="377">
        <v>3</v>
      </c>
      <c r="C106" s="379"/>
      <c r="D106" s="380"/>
      <c r="E106" s="380"/>
      <c r="F106" s="380"/>
      <c r="G106" s="380"/>
      <c r="H106" s="380"/>
      <c r="I106" s="381"/>
    </row>
    <row r="107" spans="1:9">
      <c r="A107" s="375"/>
      <c r="B107" s="378"/>
      <c r="C107" s="382"/>
      <c r="D107" s="383"/>
      <c r="E107" s="383"/>
      <c r="F107" s="383"/>
      <c r="G107" s="383"/>
      <c r="H107" s="383"/>
      <c r="I107" s="384"/>
    </row>
    <row r="108" spans="1:9">
      <c r="A108" s="375"/>
      <c r="B108" s="385" t="s">
        <v>190</v>
      </c>
      <c r="C108" s="386"/>
      <c r="D108" s="386"/>
      <c r="E108" s="387"/>
      <c r="F108" s="379" t="s">
        <v>191</v>
      </c>
      <c r="G108" s="380"/>
      <c r="H108" s="380"/>
      <c r="I108" s="381"/>
    </row>
    <row r="109" spans="1:9">
      <c r="A109" s="367"/>
      <c r="B109" s="388"/>
      <c r="C109" s="389"/>
      <c r="D109" s="389"/>
      <c r="E109" s="390"/>
      <c r="F109" s="382"/>
      <c r="G109" s="383"/>
      <c r="H109" s="383"/>
      <c r="I109" s="384"/>
    </row>
    <row r="110" spans="1:9">
      <c r="A110" s="366">
        <v>7</v>
      </c>
      <c r="B110" s="368" t="s">
        <v>192</v>
      </c>
      <c r="C110" s="369"/>
      <c r="D110" s="369"/>
      <c r="E110" s="369"/>
      <c r="F110" s="370" t="str">
        <f>[2]Mastersheet!$G$83</f>
        <v>Not Applicable</v>
      </c>
      <c r="G110" s="371"/>
      <c r="H110" s="371"/>
      <c r="I110" s="371"/>
    </row>
    <row r="111" spans="1:9">
      <c r="A111" s="367"/>
      <c r="B111" s="369"/>
      <c r="C111" s="369"/>
      <c r="D111" s="369"/>
      <c r="E111" s="369"/>
      <c r="F111" s="371"/>
      <c r="G111" s="371"/>
      <c r="H111" s="371"/>
      <c r="I111" s="371"/>
    </row>
    <row r="112" spans="1:9">
      <c r="A112" s="366">
        <v>8</v>
      </c>
      <c r="B112" s="368" t="s">
        <v>193</v>
      </c>
      <c r="C112" s="369"/>
      <c r="D112" s="369"/>
      <c r="E112" s="369"/>
      <c r="F112" s="391" t="str">
        <f>[2]Mastersheet!$G$84</f>
        <v>Not Applicable</v>
      </c>
      <c r="G112" s="392"/>
      <c r="H112" s="392"/>
      <c r="I112" s="393"/>
    </row>
    <row r="113" spans="1:9">
      <c r="A113" s="367"/>
      <c r="B113" s="369"/>
      <c r="C113" s="369"/>
      <c r="D113" s="369"/>
      <c r="E113" s="369"/>
      <c r="F113" s="394"/>
      <c r="G113" s="395"/>
      <c r="H113" s="395"/>
      <c r="I113" s="396"/>
    </row>
    <row r="114" spans="1:9">
      <c r="A114" s="397">
        <v>9</v>
      </c>
      <c r="B114" s="398" t="s">
        <v>194</v>
      </c>
      <c r="C114" s="370"/>
      <c r="D114" s="370"/>
      <c r="E114" s="399"/>
      <c r="F114" s="391">
        <f>[2]Pravesh!$I$191</f>
        <v>0</v>
      </c>
      <c r="G114" s="402"/>
      <c r="H114" s="402"/>
      <c r="I114" s="403"/>
    </row>
    <row r="115" spans="1:9">
      <c r="A115" s="397"/>
      <c r="B115" s="400"/>
      <c r="C115" s="400"/>
      <c r="D115" s="400"/>
      <c r="E115" s="400"/>
      <c r="F115" s="404" t="str">
        <f>[2]Mastersheet!$H$26</f>
        <v>SBBJ</v>
      </c>
      <c r="G115" s="405"/>
      <c r="H115" s="405"/>
      <c r="I115" s="406"/>
    </row>
    <row r="116" spans="1:9">
      <c r="A116" s="397"/>
      <c r="B116" s="398"/>
      <c r="C116" s="370"/>
      <c r="D116" s="370"/>
      <c r="E116" s="401"/>
      <c r="F116" s="404" t="str">
        <f>[2]Mastersheet!$H$27</f>
        <v>JAWAHAR NAGAR BRANCH</v>
      </c>
      <c r="G116" s="405"/>
      <c r="H116" s="405"/>
      <c r="I116" s="406"/>
    </row>
    <row r="117" spans="1:9">
      <c r="A117" s="397">
        <v>10</v>
      </c>
      <c r="B117" s="362" t="s">
        <v>195</v>
      </c>
      <c r="C117" s="362"/>
      <c r="D117" s="362"/>
      <c r="E117" s="362"/>
      <c r="F117" s="362"/>
      <c r="G117" s="362"/>
      <c r="H117" s="362"/>
      <c r="I117" s="362"/>
    </row>
    <row r="118" spans="1:9">
      <c r="A118" s="397"/>
      <c r="B118" s="376" t="s">
        <v>196</v>
      </c>
      <c r="C118" s="376"/>
      <c r="D118" s="376"/>
      <c r="E118" s="376"/>
      <c r="F118" s="376"/>
      <c r="G118" s="376"/>
      <c r="H118" s="376"/>
      <c r="I118" s="376"/>
    </row>
    <row r="119" spans="1:9">
      <c r="A119" s="397"/>
      <c r="B119" s="376"/>
      <c r="C119" s="376"/>
      <c r="D119" s="376"/>
      <c r="E119" s="376"/>
      <c r="F119" s="376"/>
      <c r="G119" s="376"/>
      <c r="H119" s="376"/>
      <c r="I119" s="376"/>
    </row>
    <row r="120" spans="1:9">
      <c r="A120" s="397"/>
      <c r="B120" s="376"/>
      <c r="C120" s="376"/>
      <c r="D120" s="376"/>
      <c r="E120" s="376"/>
      <c r="F120" s="376"/>
      <c r="G120" s="376"/>
      <c r="H120" s="376"/>
      <c r="I120" s="376"/>
    </row>
    <row r="121" spans="1:9">
      <c r="A121" s="397"/>
      <c r="B121" s="376"/>
      <c r="C121" s="376"/>
      <c r="D121" s="376"/>
      <c r="E121" s="376"/>
      <c r="F121" s="376" t="s">
        <v>197</v>
      </c>
      <c r="G121" s="376"/>
      <c r="H121" s="376"/>
      <c r="I121" s="376"/>
    </row>
    <row r="122" spans="1:9">
      <c r="A122" s="397"/>
      <c r="B122" s="376"/>
      <c r="C122" s="376"/>
      <c r="D122" s="376"/>
      <c r="E122" s="376"/>
      <c r="F122" s="376" t="s">
        <v>198</v>
      </c>
      <c r="G122" s="376"/>
      <c r="H122" s="376"/>
      <c r="I122" s="376"/>
    </row>
    <row r="123" spans="1:9">
      <c r="A123" s="397"/>
      <c r="B123" s="376"/>
      <c r="C123" s="376"/>
      <c r="D123" s="376"/>
      <c r="E123" s="376"/>
      <c r="F123" s="407" t="s">
        <v>199</v>
      </c>
      <c r="G123" s="408"/>
      <c r="H123" s="408"/>
      <c r="I123" s="408"/>
    </row>
    <row r="124" spans="1:9">
      <c r="A124" s="397"/>
      <c r="B124" s="376"/>
      <c r="C124" s="376"/>
      <c r="D124" s="376"/>
      <c r="E124" s="376"/>
      <c r="F124" s="408"/>
      <c r="G124" s="408"/>
      <c r="H124" s="408"/>
      <c r="I124" s="408"/>
    </row>
    <row r="125" spans="1:9">
      <c r="A125" s="409" t="s">
        <v>200</v>
      </c>
      <c r="B125" s="409"/>
      <c r="C125" s="410">
        <f>IF('[2]Family data'!$D$6&gt;0,'[2]Family data'!$D$6,"")</f>
        <v>42371</v>
      </c>
      <c r="D125" s="410"/>
      <c r="E125" s="410"/>
      <c r="F125" s="410"/>
      <c r="G125" s="410"/>
      <c r="H125" s="410"/>
      <c r="I125" s="410"/>
    </row>
    <row r="126" spans="1:9">
      <c r="A126" s="411" t="s">
        <v>201</v>
      </c>
      <c r="B126" s="411"/>
      <c r="C126" s="411"/>
      <c r="D126" s="411"/>
      <c r="E126" s="411"/>
      <c r="F126" s="411"/>
      <c r="G126" s="411"/>
      <c r="H126" s="411"/>
      <c r="I126" s="411"/>
    </row>
    <row r="127" spans="1:9">
      <c r="A127" s="412">
        <v>1</v>
      </c>
      <c r="B127" s="400" t="s">
        <v>202</v>
      </c>
      <c r="C127" s="400"/>
      <c r="D127" s="400"/>
      <c r="E127" s="400"/>
      <c r="F127" s="400"/>
      <c r="G127" s="400"/>
      <c r="H127" s="400"/>
      <c r="I127" s="400"/>
    </row>
    <row r="128" spans="1:9">
      <c r="A128" s="412"/>
      <c r="B128" s="400"/>
      <c r="C128" s="400"/>
      <c r="D128" s="400"/>
      <c r="E128" s="400"/>
      <c r="F128" s="400"/>
      <c r="G128" s="400"/>
      <c r="H128" s="400"/>
      <c r="I128" s="400"/>
    </row>
    <row r="129" spans="1:9">
      <c r="A129" s="412">
        <v>2</v>
      </c>
      <c r="B129" s="400" t="s">
        <v>203</v>
      </c>
      <c r="C129" s="400"/>
      <c r="D129" s="400"/>
      <c r="E129" s="400"/>
      <c r="F129" s="400"/>
      <c r="G129" s="400"/>
      <c r="H129" s="400"/>
      <c r="I129" s="400"/>
    </row>
    <row r="130" spans="1:9">
      <c r="A130" s="412"/>
      <c r="B130" s="400"/>
      <c r="C130" s="400"/>
      <c r="D130" s="400"/>
      <c r="E130" s="400"/>
      <c r="F130" s="400"/>
      <c r="G130" s="400"/>
      <c r="H130" s="400"/>
      <c r="I130" s="400"/>
    </row>
    <row r="131" spans="1:9">
      <c r="A131" s="412">
        <v>3</v>
      </c>
      <c r="B131" s="400" t="s">
        <v>204</v>
      </c>
      <c r="C131" s="400"/>
      <c r="D131" s="400"/>
      <c r="E131" s="400"/>
      <c r="F131" s="400"/>
      <c r="G131" s="400"/>
      <c r="H131" s="400"/>
      <c r="I131" s="400"/>
    </row>
    <row r="132" spans="1:9">
      <c r="A132" s="412"/>
      <c r="B132" s="400"/>
      <c r="C132" s="400"/>
      <c r="D132" s="400"/>
      <c r="E132" s="400"/>
      <c r="F132" s="400"/>
      <c r="G132" s="400"/>
      <c r="H132" s="400"/>
      <c r="I132" s="400"/>
    </row>
  </sheetData>
  <mergeCells count="167">
    <mergeCell ref="A117:A124"/>
    <mergeCell ref="B117:I117"/>
    <mergeCell ref="B118:E118"/>
    <mergeCell ref="F118:I120"/>
    <mergeCell ref="B119:E124"/>
    <mergeCell ref="F121:I121"/>
    <mergeCell ref="F122:I122"/>
    <mergeCell ref="F123:I124"/>
    <mergeCell ref="A131:A132"/>
    <mergeCell ref="B131:I132"/>
    <mergeCell ref="A125:B125"/>
    <mergeCell ref="C125:I125"/>
    <mergeCell ref="A126:I126"/>
    <mergeCell ref="A127:A128"/>
    <mergeCell ref="B127:I128"/>
    <mergeCell ref="A129:A130"/>
    <mergeCell ref="B129:I130"/>
    <mergeCell ref="A110:A111"/>
    <mergeCell ref="B110:E111"/>
    <mergeCell ref="F110:I111"/>
    <mergeCell ref="A112:A113"/>
    <mergeCell ref="B112:E113"/>
    <mergeCell ref="F112:I113"/>
    <mergeCell ref="A114:A116"/>
    <mergeCell ref="B114:E116"/>
    <mergeCell ref="F114:I114"/>
    <mergeCell ref="F115:I115"/>
    <mergeCell ref="F116:I116"/>
    <mergeCell ref="B99:E99"/>
    <mergeCell ref="F99:I99"/>
    <mergeCell ref="B100:E100"/>
    <mergeCell ref="F100:I100"/>
    <mergeCell ref="A101:A109"/>
    <mergeCell ref="B101:E101"/>
    <mergeCell ref="F101:I101"/>
    <mergeCell ref="B102:B103"/>
    <mergeCell ref="C102:I103"/>
    <mergeCell ref="B104:B105"/>
    <mergeCell ref="C104:I105"/>
    <mergeCell ref="B106:B107"/>
    <mergeCell ref="C106:I107"/>
    <mergeCell ref="B108:E109"/>
    <mergeCell ref="F108:I109"/>
    <mergeCell ref="A92:I92"/>
    <mergeCell ref="A93:I93"/>
    <mergeCell ref="B94:E94"/>
    <mergeCell ref="F94:I94"/>
    <mergeCell ref="A95:A96"/>
    <mergeCell ref="B95:E96"/>
    <mergeCell ref="F95:I96"/>
    <mergeCell ref="A97:A98"/>
    <mergeCell ref="B97:E98"/>
    <mergeCell ref="F97:I98"/>
    <mergeCell ref="A82:I82"/>
    <mergeCell ref="A83:A84"/>
    <mergeCell ref="B83:I84"/>
    <mergeCell ref="A85:A86"/>
    <mergeCell ref="B85:I86"/>
    <mergeCell ref="A87:A88"/>
    <mergeCell ref="B87:I88"/>
    <mergeCell ref="A90:I90"/>
    <mergeCell ref="A91:I91"/>
    <mergeCell ref="A73:A80"/>
    <mergeCell ref="B73:I73"/>
    <mergeCell ref="B74:E74"/>
    <mergeCell ref="F74:I76"/>
    <mergeCell ref="B75:E80"/>
    <mergeCell ref="F77:I77"/>
    <mergeCell ref="F78:I78"/>
    <mergeCell ref="F79:I80"/>
    <mergeCell ref="A81:B81"/>
    <mergeCell ref="C81:I81"/>
    <mergeCell ref="A66:A67"/>
    <mergeCell ref="B66:E67"/>
    <mergeCell ref="F66:I67"/>
    <mergeCell ref="A68:A69"/>
    <mergeCell ref="B68:E69"/>
    <mergeCell ref="F68:I69"/>
    <mergeCell ref="A70:A72"/>
    <mergeCell ref="B70:E72"/>
    <mergeCell ref="F70:I70"/>
    <mergeCell ref="F71:I71"/>
    <mergeCell ref="F72:I72"/>
    <mergeCell ref="B55:E55"/>
    <mergeCell ref="F55:I55"/>
    <mergeCell ref="B56:E56"/>
    <mergeCell ref="F56:I56"/>
    <mergeCell ref="A57:A65"/>
    <mergeCell ref="B57:E57"/>
    <mergeCell ref="F57:I57"/>
    <mergeCell ref="B58:B59"/>
    <mergeCell ref="C58:I59"/>
    <mergeCell ref="B60:B61"/>
    <mergeCell ref="C60:I61"/>
    <mergeCell ref="B62:B63"/>
    <mergeCell ref="C62:I63"/>
    <mergeCell ref="B64:E65"/>
    <mergeCell ref="F64:I65"/>
    <mergeCell ref="A48:I48"/>
    <mergeCell ref="A49:I49"/>
    <mergeCell ref="B50:E50"/>
    <mergeCell ref="F50:I50"/>
    <mergeCell ref="A51:A52"/>
    <mergeCell ref="B51:E52"/>
    <mergeCell ref="F51:I52"/>
    <mergeCell ref="A53:A54"/>
    <mergeCell ref="B53:E54"/>
    <mergeCell ref="F53:I54"/>
    <mergeCell ref="A38:I38"/>
    <mergeCell ref="A39:A40"/>
    <mergeCell ref="B39:I40"/>
    <mergeCell ref="A41:A42"/>
    <mergeCell ref="B41:I42"/>
    <mergeCell ref="A43:A44"/>
    <mergeCell ref="B43:I44"/>
    <mergeCell ref="A46:I46"/>
    <mergeCell ref="A47:I47"/>
    <mergeCell ref="A29:A36"/>
    <mergeCell ref="B29:I29"/>
    <mergeCell ref="B30:E30"/>
    <mergeCell ref="F30:I32"/>
    <mergeCell ref="B31:E36"/>
    <mergeCell ref="F33:I33"/>
    <mergeCell ref="F34:I34"/>
    <mergeCell ref="F35:I36"/>
    <mergeCell ref="A37:B37"/>
    <mergeCell ref="C37:I37"/>
    <mergeCell ref="A22:A23"/>
    <mergeCell ref="B22:E23"/>
    <mergeCell ref="F22:I23"/>
    <mergeCell ref="A24:A25"/>
    <mergeCell ref="B24:E25"/>
    <mergeCell ref="F24:I25"/>
    <mergeCell ref="A26:A28"/>
    <mergeCell ref="B26:E28"/>
    <mergeCell ref="F26:I26"/>
    <mergeCell ref="F27:I27"/>
    <mergeCell ref="F28:I28"/>
    <mergeCell ref="A9:A10"/>
    <mergeCell ref="B9:E10"/>
    <mergeCell ref="F9:I10"/>
    <mergeCell ref="B11:E11"/>
    <mergeCell ref="F11:I11"/>
    <mergeCell ref="B12:E12"/>
    <mergeCell ref="F12:I12"/>
    <mergeCell ref="A13:A21"/>
    <mergeCell ref="B13:E13"/>
    <mergeCell ref="F13:I13"/>
    <mergeCell ref="B14:B15"/>
    <mergeCell ref="C14:I15"/>
    <mergeCell ref="B16:B17"/>
    <mergeCell ref="C16:I17"/>
    <mergeCell ref="B18:B19"/>
    <mergeCell ref="C18:I19"/>
    <mergeCell ref="B20:E21"/>
    <mergeCell ref="F20:I21"/>
    <mergeCell ref="A2:I2"/>
    <mergeCell ref="A3:I3"/>
    <mergeCell ref="A4:I4"/>
    <mergeCell ref="K4:L4"/>
    <mergeCell ref="A5:I5"/>
    <mergeCell ref="K5:L5"/>
    <mergeCell ref="B6:E6"/>
    <mergeCell ref="F6:I6"/>
    <mergeCell ref="A7:A8"/>
    <mergeCell ref="B7:E8"/>
    <mergeCell ref="F7:I8"/>
  </mergeCells>
  <dataValidations count="1">
    <dataValidation type="list" allowBlank="1" showInputMessage="1" showErrorMessage="1" sqref="K5:L5">
      <formula1>"Single copy,Double copy,Triple copy"</formula1>
    </dataValidation>
  </dataValidations>
  <pageMargins left="0.55118110236220474" right="0.35433070866141736" top="0.55118110236220474" bottom="0.43307086614173229" header="0.35433070866141736" footer="0.38"/>
  <pageSetup paperSize="9" orientation="portrait" r:id="rId1"/>
  <headerFooter alignWithMargins="0">
    <oddFooter>&amp;L16.18.1.22.5.19.8√97263.0458756048</oddFooter>
  </headerFooter>
  <rowBreaks count="2" manualBreakCount="2">
    <brk id="44" max="8" man="1"/>
    <brk id="88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33"/>
  <dimension ref="A1:J40"/>
  <sheetViews>
    <sheetView view="pageBreakPreview" zoomScaleNormal="100" zoomScaleSheetLayoutView="100" workbookViewId="0">
      <selection activeCell="A2" sqref="A2:J2"/>
    </sheetView>
  </sheetViews>
  <sheetFormatPr defaultRowHeight="18.75" customHeight="1"/>
  <cols>
    <col min="1" max="1" width="6.28515625" style="91" bestFit="1" customWidth="1"/>
    <col min="2" max="9" width="9.140625" style="91"/>
    <col min="10" max="10" width="9.7109375" style="91" customWidth="1"/>
    <col min="11" max="16384" width="9.140625" style="91"/>
  </cols>
  <sheetData>
    <row r="1" spans="1:10" ht="18.75" customHeight="1">
      <c r="J1" s="92">
        <v>9</v>
      </c>
    </row>
    <row r="2" spans="1:10" ht="18.75" customHeight="1">
      <c r="A2" s="413" t="s">
        <v>159</v>
      </c>
      <c r="B2" s="413"/>
      <c r="C2" s="413"/>
      <c r="D2" s="413"/>
      <c r="E2" s="413"/>
      <c r="F2" s="413"/>
      <c r="G2" s="413"/>
      <c r="H2" s="413"/>
      <c r="I2" s="413"/>
      <c r="J2" s="413"/>
    </row>
    <row r="3" spans="1:10" ht="18.75" customHeight="1">
      <c r="A3" s="413" t="s">
        <v>160</v>
      </c>
      <c r="B3" s="413"/>
      <c r="C3" s="413"/>
      <c r="D3" s="413"/>
      <c r="E3" s="413"/>
      <c r="F3" s="413"/>
      <c r="G3" s="413"/>
      <c r="H3" s="413"/>
      <c r="I3" s="413"/>
      <c r="J3" s="413"/>
    </row>
    <row r="4" spans="1:10" ht="23.25" customHeight="1">
      <c r="A4" s="413" t="s">
        <v>161</v>
      </c>
      <c r="B4" s="413"/>
      <c r="C4" s="413"/>
      <c r="D4" s="413"/>
      <c r="E4" s="413"/>
      <c r="F4" s="413"/>
      <c r="G4" s="413"/>
      <c r="H4" s="413"/>
      <c r="I4" s="413"/>
      <c r="J4" s="413"/>
    </row>
    <row r="5" spans="1:10" ht="18.75" customHeight="1">
      <c r="A5" s="414" t="s">
        <v>162</v>
      </c>
      <c r="B5" s="414"/>
      <c r="C5" s="414"/>
      <c r="D5" s="414"/>
      <c r="E5" s="414"/>
      <c r="F5" s="414" t="str">
        <f>[2]Mastersheet!B3</f>
        <v xml:space="preserve">PRAVESH KUMAR SHARMA </v>
      </c>
      <c r="G5" s="414"/>
      <c r="H5" s="414"/>
      <c r="I5" s="414"/>
      <c r="J5" s="414"/>
    </row>
    <row r="6" spans="1:10" ht="18.75" customHeight="1">
      <c r="A6" s="414" t="s">
        <v>2</v>
      </c>
      <c r="B6" s="414"/>
      <c r="C6" s="414"/>
      <c r="D6" s="414"/>
      <c r="E6" s="414"/>
      <c r="F6" s="414" t="str">
        <f>[2]Mastersheet!B4</f>
        <v xml:space="preserve">ASSISTANT ACCOUNT OFFICER -II </v>
      </c>
      <c r="G6" s="414"/>
      <c r="H6" s="414"/>
      <c r="I6" s="414"/>
      <c r="J6" s="414"/>
    </row>
    <row r="7" spans="1:10" ht="18.75" customHeight="1">
      <c r="A7" s="414" t="s">
        <v>163</v>
      </c>
      <c r="B7" s="414"/>
      <c r="C7" s="414"/>
      <c r="D7" s="414"/>
      <c r="E7" s="414"/>
      <c r="F7" s="415">
        <f>[2]Mastersheet!C62</f>
        <v>20283</v>
      </c>
      <c r="G7" s="415"/>
      <c r="H7" s="415"/>
      <c r="I7" s="415"/>
      <c r="J7" s="415"/>
    </row>
    <row r="8" spans="1:10" ht="18.75" customHeight="1">
      <c r="A8" s="414" t="s">
        <v>164</v>
      </c>
      <c r="B8" s="414"/>
      <c r="C8" s="414"/>
      <c r="D8" s="414"/>
      <c r="E8" s="414"/>
      <c r="F8" s="415">
        <f>[2]Mastersheet!C63</f>
        <v>32981</v>
      </c>
      <c r="G8" s="415"/>
      <c r="H8" s="415"/>
      <c r="I8" s="415"/>
      <c r="J8" s="415"/>
    </row>
    <row r="9" spans="1:10" ht="18.75" customHeight="1">
      <c r="A9" s="414" t="s">
        <v>165</v>
      </c>
      <c r="B9" s="414"/>
      <c r="C9" s="414"/>
      <c r="D9" s="414"/>
      <c r="E9" s="414"/>
      <c r="F9" s="414"/>
      <c r="G9" s="414"/>
      <c r="H9" s="414"/>
      <c r="I9" s="414"/>
      <c r="J9" s="414"/>
    </row>
    <row r="10" spans="1:10" ht="18.75" customHeight="1">
      <c r="A10" s="414" t="s">
        <v>166</v>
      </c>
      <c r="B10" s="414"/>
      <c r="C10" s="414"/>
      <c r="D10" s="414"/>
      <c r="E10" s="414"/>
      <c r="F10" s="415" t="str">
        <f>IF([2]Mastersheet!H33&gt;0,[2]Mastersheet!H33,"")</f>
        <v/>
      </c>
      <c r="G10" s="415"/>
      <c r="H10" s="415"/>
      <c r="I10" s="415"/>
      <c r="J10" s="415"/>
    </row>
    <row r="11" spans="1:10" ht="18.75" customHeight="1">
      <c r="A11" s="416" t="s">
        <v>167</v>
      </c>
      <c r="B11" s="419" t="s">
        <v>168</v>
      </c>
      <c r="C11" s="419"/>
      <c r="D11" s="419"/>
      <c r="E11" s="419" t="s">
        <v>10</v>
      </c>
      <c r="F11" s="419"/>
      <c r="G11" s="419" t="s">
        <v>169</v>
      </c>
      <c r="H11" s="419"/>
      <c r="I11" s="420" t="s">
        <v>170</v>
      </c>
      <c r="J11" s="420" t="s">
        <v>171</v>
      </c>
    </row>
    <row r="12" spans="1:10" ht="18.75" customHeight="1">
      <c r="A12" s="417"/>
      <c r="B12" s="419"/>
      <c r="C12" s="419"/>
      <c r="D12" s="419"/>
      <c r="E12" s="419"/>
      <c r="F12" s="419"/>
      <c r="G12" s="419"/>
      <c r="H12" s="419"/>
      <c r="I12" s="420"/>
      <c r="J12" s="420"/>
    </row>
    <row r="13" spans="1:10" ht="27" customHeight="1">
      <c r="A13" s="418"/>
      <c r="B13" s="419"/>
      <c r="C13" s="419"/>
      <c r="D13" s="419"/>
      <c r="E13" s="419"/>
      <c r="F13" s="419"/>
      <c r="G13" s="419"/>
      <c r="H13" s="419"/>
      <c r="I13" s="420"/>
      <c r="J13" s="420"/>
    </row>
    <row r="14" spans="1:10" s="95" customFormat="1" ht="18.75" customHeight="1">
      <c r="A14" s="93">
        <v>1</v>
      </c>
      <c r="B14" s="421">
        <v>2</v>
      </c>
      <c r="C14" s="421"/>
      <c r="D14" s="421"/>
      <c r="E14" s="421">
        <v>3</v>
      </c>
      <c r="F14" s="421"/>
      <c r="G14" s="421">
        <v>4</v>
      </c>
      <c r="H14" s="421"/>
      <c r="I14" s="94">
        <v>5</v>
      </c>
      <c r="J14" s="93">
        <v>6</v>
      </c>
    </row>
    <row r="15" spans="1:10" ht="18.75" customHeight="1">
      <c r="A15" s="93">
        <v>1</v>
      </c>
      <c r="B15" s="422" t="str">
        <f>IF('[2]Family data'!A11&gt;0,'[2]Family data'!A11,"")</f>
        <v>ABC</v>
      </c>
      <c r="C15" s="423"/>
      <c r="D15" s="424"/>
      <c r="E15" s="425">
        <f>IF('[2]Family data'!E11&gt;0,'[2]Family data'!E11,"")</f>
        <v>17578</v>
      </c>
      <c r="F15" s="426"/>
      <c r="G15" s="427" t="str">
        <f>IF('[2]Family data'!B11&gt;0,'[2]Family data'!B11,"")</f>
        <v>Husband</v>
      </c>
      <c r="H15" s="428"/>
      <c r="I15" s="96"/>
      <c r="J15" s="96"/>
    </row>
    <row r="16" spans="1:10" ht="18.75" customHeight="1">
      <c r="A16" s="73" t="str">
        <f t="shared" ref="A16:A23" si="0">IF(B16="","",A15+1)</f>
        <v/>
      </c>
      <c r="B16" s="422" t="str">
        <f>IF('[2]Family data'!A12&gt;0,'[2]Family data'!A12,"")</f>
        <v/>
      </c>
      <c r="C16" s="423"/>
      <c r="D16" s="424"/>
      <c r="E16" s="425" t="str">
        <f>IF('[2]Family data'!E12&gt;0,'[2]Family data'!E12,"")</f>
        <v/>
      </c>
      <c r="F16" s="426"/>
      <c r="G16" s="427" t="str">
        <f>IF('[2]Family data'!B12&gt;0,'[2]Family data'!B12,"")</f>
        <v/>
      </c>
      <c r="H16" s="428"/>
      <c r="I16" s="96"/>
      <c r="J16" s="96"/>
    </row>
    <row r="17" spans="1:10" ht="18.75" customHeight="1">
      <c r="A17" s="73" t="str">
        <f t="shared" si="0"/>
        <v/>
      </c>
      <c r="B17" s="422" t="str">
        <f>IF('[2]Family data'!A13&gt;0,'[2]Family data'!A13,"")</f>
        <v/>
      </c>
      <c r="C17" s="423"/>
      <c r="D17" s="424"/>
      <c r="E17" s="425" t="str">
        <f>IF('[2]Family data'!E13&gt;0,'[2]Family data'!E13,"")</f>
        <v/>
      </c>
      <c r="F17" s="426"/>
      <c r="G17" s="427" t="str">
        <f>IF('[2]Family data'!B13&gt;0,'[2]Family data'!B13,"")</f>
        <v/>
      </c>
      <c r="H17" s="428"/>
      <c r="I17" s="96"/>
      <c r="J17" s="96"/>
    </row>
    <row r="18" spans="1:10" ht="18.75" customHeight="1">
      <c r="A18" s="73" t="str">
        <f t="shared" si="0"/>
        <v/>
      </c>
      <c r="B18" s="422" t="str">
        <f>IF('[2]Family data'!A14&gt;0,'[2]Family data'!A14,"")</f>
        <v/>
      </c>
      <c r="C18" s="423"/>
      <c r="D18" s="424"/>
      <c r="E18" s="425" t="str">
        <f>IF('[2]Family data'!E14&gt;0,'[2]Family data'!E14,"")</f>
        <v/>
      </c>
      <c r="F18" s="426"/>
      <c r="G18" s="427" t="str">
        <f>IF('[2]Family data'!B14&gt;0,'[2]Family data'!B14,"")</f>
        <v/>
      </c>
      <c r="H18" s="428"/>
      <c r="I18" s="96"/>
      <c r="J18" s="96"/>
    </row>
    <row r="19" spans="1:10" ht="18.75" customHeight="1">
      <c r="A19" s="73" t="str">
        <f t="shared" si="0"/>
        <v/>
      </c>
      <c r="B19" s="427" t="str">
        <f>IF('[2]Family data'!A15&gt;0,'[2]Family data'!A15,"")</f>
        <v/>
      </c>
      <c r="C19" s="429"/>
      <c r="D19" s="428"/>
      <c r="E19" s="425" t="str">
        <f>IF('[2]Family data'!E15&gt;0,'[2]Family data'!E15,"")</f>
        <v/>
      </c>
      <c r="F19" s="426"/>
      <c r="G19" s="427" t="str">
        <f>IF('[2]Family data'!B15&gt;0,'[2]Family data'!B15,"")</f>
        <v/>
      </c>
      <c r="H19" s="428"/>
      <c r="I19" s="96"/>
      <c r="J19" s="96"/>
    </row>
    <row r="20" spans="1:10" ht="18.75" customHeight="1">
      <c r="A20" s="73" t="str">
        <f t="shared" si="0"/>
        <v/>
      </c>
      <c r="B20" s="427" t="str">
        <f>IF('[2]Family data'!A16&gt;0,'[2]Family data'!A16,"")</f>
        <v/>
      </c>
      <c r="C20" s="429"/>
      <c r="D20" s="428"/>
      <c r="E20" s="425" t="str">
        <f>IF('[2]Family data'!E16&gt;0,'[2]Family data'!E16,"")</f>
        <v/>
      </c>
      <c r="F20" s="426"/>
      <c r="G20" s="427" t="str">
        <f>IF('[2]Family data'!B16&gt;0,'[2]Family data'!B16,"")</f>
        <v/>
      </c>
      <c r="H20" s="428"/>
      <c r="I20" s="96"/>
      <c r="J20" s="96"/>
    </row>
    <row r="21" spans="1:10" ht="18.75" customHeight="1">
      <c r="A21" s="73" t="str">
        <f t="shared" si="0"/>
        <v/>
      </c>
      <c r="B21" s="427" t="str">
        <f>IF('[2]Family data'!A17&gt;0,'[2]Family data'!A17,"")</f>
        <v/>
      </c>
      <c r="C21" s="429"/>
      <c r="D21" s="428"/>
      <c r="E21" s="425" t="str">
        <f>IF('[2]Family data'!E17&gt;0,'[2]Family data'!E17,"")</f>
        <v/>
      </c>
      <c r="F21" s="426"/>
      <c r="G21" s="427" t="str">
        <f>IF('[2]Family data'!B17&gt;0,'[2]Family data'!B17,"")</f>
        <v/>
      </c>
      <c r="H21" s="428"/>
      <c r="I21" s="96"/>
      <c r="J21" s="96"/>
    </row>
    <row r="22" spans="1:10" ht="18.75" customHeight="1">
      <c r="A22" s="73" t="str">
        <f t="shared" si="0"/>
        <v/>
      </c>
      <c r="B22" s="427" t="str">
        <f>IF('[2]Family data'!A18&gt;0,'[2]Family data'!A18,"")</f>
        <v/>
      </c>
      <c r="C22" s="429"/>
      <c r="D22" s="428"/>
      <c r="E22" s="425" t="str">
        <f>IF('[2]Family data'!E18&gt;0,'[2]Family data'!E18,"")</f>
        <v/>
      </c>
      <c r="F22" s="426"/>
      <c r="G22" s="427" t="str">
        <f>IF('[2]Family data'!B18&gt;0,'[2]Family data'!B18,"")</f>
        <v/>
      </c>
      <c r="H22" s="428"/>
      <c r="I22" s="96"/>
      <c r="J22" s="96"/>
    </row>
    <row r="23" spans="1:10" ht="18.75" customHeight="1">
      <c r="A23" s="73" t="str">
        <f t="shared" si="0"/>
        <v/>
      </c>
      <c r="B23" s="427" t="str">
        <f>IF('[2]Family data'!A19&gt;0,'[2]Family data'!A19,"")</f>
        <v/>
      </c>
      <c r="C23" s="429"/>
      <c r="D23" s="428"/>
      <c r="E23" s="425" t="str">
        <f>IF('[2]Family data'!E19&gt;0,'[2]Family data'!E19,"")</f>
        <v/>
      </c>
      <c r="F23" s="426"/>
      <c r="G23" s="427" t="str">
        <f>IF('[2]Family data'!B19&gt;0,'[2]Family data'!B19,"")</f>
        <v/>
      </c>
      <c r="H23" s="428"/>
      <c r="I23" s="96"/>
      <c r="J23" s="96"/>
    </row>
    <row r="24" spans="1:10" ht="18.75" customHeight="1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ht="18.75" customHeight="1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ht="18.75" customHeight="1">
      <c r="A26" s="430" t="s">
        <v>172</v>
      </c>
      <c r="B26" s="430"/>
      <c r="C26" s="430"/>
      <c r="D26" s="430"/>
      <c r="E26" s="430"/>
      <c r="F26" s="430"/>
      <c r="G26" s="430"/>
      <c r="H26" s="430"/>
      <c r="I26" s="430"/>
      <c r="J26" s="430"/>
    </row>
    <row r="27" spans="1:10" ht="18.75" customHeight="1">
      <c r="A27" s="430"/>
      <c r="B27" s="430"/>
      <c r="C27" s="430"/>
      <c r="D27" s="430"/>
      <c r="E27" s="430"/>
      <c r="F27" s="430"/>
      <c r="G27" s="430"/>
      <c r="H27" s="430"/>
      <c r="I27" s="430"/>
      <c r="J27" s="430"/>
    </row>
    <row r="28" spans="1:10" ht="18.75" customHeight="1">
      <c r="A28" s="97"/>
      <c r="B28" s="97"/>
      <c r="C28" s="97"/>
      <c r="D28" s="97"/>
      <c r="E28" s="97"/>
      <c r="F28" s="431">
        <f>[2]Pravesh!D223</f>
        <v>0</v>
      </c>
      <c r="G28" s="431"/>
      <c r="H28" s="431"/>
      <c r="I28" s="431"/>
      <c r="J28" s="431"/>
    </row>
    <row r="29" spans="1:10" ht="18.75" customHeight="1">
      <c r="A29" s="432" t="s">
        <v>173</v>
      </c>
      <c r="B29" s="432"/>
      <c r="C29" s="432" t="str">
        <f>'[2]Family data'!H3</f>
        <v>BIKANER</v>
      </c>
      <c r="D29" s="432"/>
      <c r="E29" s="432"/>
      <c r="F29" s="97"/>
      <c r="G29" s="97"/>
      <c r="H29" s="97"/>
      <c r="I29" s="97"/>
      <c r="J29" s="97"/>
    </row>
    <row r="30" spans="1:10" ht="18.75" customHeight="1">
      <c r="A30" s="432" t="s">
        <v>174</v>
      </c>
      <c r="B30" s="432"/>
      <c r="C30" s="433">
        <f>[2]Pravesh!I195</f>
        <v>0</v>
      </c>
      <c r="D30" s="432"/>
      <c r="E30" s="432"/>
      <c r="F30" s="97"/>
      <c r="G30" s="97"/>
      <c r="H30" s="97"/>
      <c r="I30" s="97"/>
      <c r="J30" s="97"/>
    </row>
    <row r="31" spans="1:10" ht="18.75" customHeight="1">
      <c r="A31" s="97"/>
      <c r="B31" s="97"/>
      <c r="C31" s="97"/>
      <c r="D31" s="97"/>
      <c r="E31" s="97"/>
      <c r="F31" s="97"/>
      <c r="G31" s="97"/>
      <c r="H31" s="97"/>
      <c r="I31" s="97"/>
      <c r="J31" s="97"/>
    </row>
    <row r="32" spans="1:10" ht="18.75" customHeight="1">
      <c r="A32" s="97"/>
      <c r="B32" s="97"/>
      <c r="C32" s="97"/>
      <c r="D32" s="97"/>
      <c r="E32" s="97"/>
      <c r="F32" s="97"/>
      <c r="G32" s="97"/>
      <c r="H32" s="97"/>
      <c r="I32" s="97"/>
      <c r="J32" s="97"/>
    </row>
    <row r="33" spans="1:10" ht="18.75" customHeight="1">
      <c r="A33" s="430" t="s">
        <v>175</v>
      </c>
      <c r="B33" s="430"/>
      <c r="C33" s="430"/>
      <c r="D33" s="430"/>
      <c r="E33" s="430"/>
      <c r="F33" s="430"/>
      <c r="G33" s="430"/>
      <c r="H33" s="430"/>
      <c r="I33" s="430"/>
      <c r="J33" s="430"/>
    </row>
    <row r="34" spans="1:10" ht="18.75" customHeight="1">
      <c r="A34" s="430"/>
      <c r="B34" s="430"/>
      <c r="C34" s="430"/>
      <c r="D34" s="430"/>
      <c r="E34" s="430"/>
      <c r="F34" s="430"/>
      <c r="G34" s="430"/>
      <c r="H34" s="430"/>
      <c r="I34" s="430"/>
      <c r="J34" s="430"/>
    </row>
    <row r="35" spans="1:10" ht="18.75" customHeight="1">
      <c r="A35" s="97"/>
      <c r="B35" s="97"/>
      <c r="C35" s="97"/>
      <c r="D35" s="97"/>
      <c r="E35" s="97"/>
      <c r="F35" s="97"/>
      <c r="G35" s="97"/>
      <c r="H35" s="97"/>
      <c r="I35" s="97"/>
      <c r="J35" s="97"/>
    </row>
    <row r="36" spans="1:10" ht="18.75" customHeight="1">
      <c r="A36" s="431" t="s">
        <v>176</v>
      </c>
      <c r="B36" s="431"/>
      <c r="C36" s="431"/>
      <c r="D36" s="431"/>
      <c r="E36" s="431"/>
      <c r="F36" s="431"/>
      <c r="G36" s="431"/>
      <c r="H36" s="431"/>
      <c r="I36" s="431"/>
      <c r="J36" s="431"/>
    </row>
    <row r="37" spans="1:10" ht="18.75" customHeight="1">
      <c r="A37" s="97"/>
      <c r="B37" s="97"/>
      <c r="C37" s="97"/>
      <c r="D37" s="97"/>
      <c r="E37" s="97"/>
      <c r="F37" s="97"/>
      <c r="G37" s="97"/>
      <c r="H37" s="97"/>
      <c r="I37" s="97"/>
      <c r="J37" s="97"/>
    </row>
    <row r="38" spans="1:10" ht="18.75" customHeight="1">
      <c r="A38" s="431" t="s">
        <v>177</v>
      </c>
      <c r="B38" s="431"/>
      <c r="C38" s="431"/>
      <c r="D38" s="431"/>
      <c r="E38" s="97"/>
      <c r="F38" s="97"/>
      <c r="G38" s="97"/>
      <c r="H38" s="97"/>
      <c r="I38" s="97"/>
      <c r="J38" s="97"/>
    </row>
    <row r="39" spans="1:10" ht="18.75" customHeight="1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18.75" customHeight="1">
      <c r="A40" s="431" t="s">
        <v>178</v>
      </c>
      <c r="B40" s="431"/>
      <c r="C40" s="431"/>
      <c r="D40" s="431"/>
      <c r="E40" s="97"/>
      <c r="F40" s="97"/>
      <c r="G40" s="97"/>
      <c r="H40" s="97"/>
      <c r="I40" s="97"/>
      <c r="J40" s="97"/>
    </row>
  </sheetData>
  <mergeCells count="61">
    <mergeCell ref="A33:J34"/>
    <mergeCell ref="A36:J36"/>
    <mergeCell ref="A38:D38"/>
    <mergeCell ref="A40:D40"/>
    <mergeCell ref="A26:J27"/>
    <mergeCell ref="F28:J28"/>
    <mergeCell ref="A29:B29"/>
    <mergeCell ref="C29:E29"/>
    <mergeCell ref="A30:B30"/>
    <mergeCell ref="C30:E30"/>
    <mergeCell ref="B22:D22"/>
    <mergeCell ref="E22:F22"/>
    <mergeCell ref="G22:H22"/>
    <mergeCell ref="B23:D23"/>
    <mergeCell ref="E23:F23"/>
    <mergeCell ref="G23:H23"/>
    <mergeCell ref="B20:D20"/>
    <mergeCell ref="E20:F20"/>
    <mergeCell ref="G20:H20"/>
    <mergeCell ref="B21:D21"/>
    <mergeCell ref="E21:F21"/>
    <mergeCell ref="G21:H21"/>
    <mergeCell ref="B18:D18"/>
    <mergeCell ref="E18:F18"/>
    <mergeCell ref="G18:H18"/>
    <mergeCell ref="B19:D19"/>
    <mergeCell ref="E19:F19"/>
    <mergeCell ref="G19:H19"/>
    <mergeCell ref="B16:D16"/>
    <mergeCell ref="E16:F16"/>
    <mergeCell ref="G16:H16"/>
    <mergeCell ref="B17:D17"/>
    <mergeCell ref="E17:F17"/>
    <mergeCell ref="G17:H17"/>
    <mergeCell ref="B14:D14"/>
    <mergeCell ref="E14:F14"/>
    <mergeCell ref="G14:H14"/>
    <mergeCell ref="B15:D15"/>
    <mergeCell ref="E15:F15"/>
    <mergeCell ref="G15:H15"/>
    <mergeCell ref="A9:E9"/>
    <mergeCell ref="F9:J9"/>
    <mergeCell ref="A10:E10"/>
    <mergeCell ref="F10:J10"/>
    <mergeCell ref="A11:A13"/>
    <mergeCell ref="B11:D13"/>
    <mergeCell ref="E11:F13"/>
    <mergeCell ref="G11:H13"/>
    <mergeCell ref="I11:I13"/>
    <mergeCell ref="J11:J13"/>
    <mergeCell ref="A6:E6"/>
    <mergeCell ref="F6:J6"/>
    <mergeCell ref="A7:E7"/>
    <mergeCell ref="F7:J7"/>
    <mergeCell ref="A8:E8"/>
    <mergeCell ref="F8:J8"/>
    <mergeCell ref="A2:J2"/>
    <mergeCell ref="A3:J3"/>
    <mergeCell ref="A4:J4"/>
    <mergeCell ref="A5:E5"/>
    <mergeCell ref="F5:J5"/>
  </mergeCells>
  <conditionalFormatting sqref="A15:H23">
    <cfRule type="containsBlanks" dxfId="1" priority="1" stopIfTrue="1">
      <formula>LEN(TRIM(A15))=0</formula>
    </cfRule>
  </conditionalFormatting>
  <pageMargins left="0.55118110236220474" right="0.35433070866141736" top="0.59055118110236227" bottom="0.59055118110236227" header="0.51181102362204722" footer="0.59055118110236227"/>
  <pageSetup paperSize="9" orientation="portrait" r:id="rId1"/>
  <headerFooter alignWithMargins="0">
    <oddFooter>&amp;L16.18.1.22.5.19.8√97263.0458756048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28"/>
  <dimension ref="A1:J45"/>
  <sheetViews>
    <sheetView view="pageBreakPreview" topLeftCell="A34" zoomScaleNormal="100" zoomScaleSheetLayoutView="100" workbookViewId="0">
      <selection activeCell="A2" sqref="A2:I2"/>
    </sheetView>
  </sheetViews>
  <sheetFormatPr defaultRowHeight="18"/>
  <cols>
    <col min="1" max="1" width="7.140625" style="45" customWidth="1"/>
    <col min="2" max="2" width="9.140625" style="46"/>
    <col min="3" max="3" width="11.42578125" style="46" customWidth="1"/>
    <col min="4" max="4" width="10.85546875" style="46" customWidth="1"/>
    <col min="5" max="5" width="11.7109375" style="46" customWidth="1"/>
    <col min="6" max="6" width="11.85546875" style="46" customWidth="1"/>
    <col min="7" max="7" width="9.85546875" style="46" customWidth="1"/>
    <col min="8" max="8" width="10.42578125" style="46" customWidth="1"/>
    <col min="9" max="9" width="9.85546875" style="46" customWidth="1"/>
    <col min="10" max="16384" width="9.140625" style="46"/>
  </cols>
  <sheetData>
    <row r="1" spans="1:9">
      <c r="A1" s="49"/>
      <c r="B1" s="40"/>
      <c r="C1" s="40"/>
      <c r="D1" s="40"/>
      <c r="E1" s="40"/>
      <c r="F1" s="40"/>
      <c r="G1" s="40"/>
      <c r="H1" s="40"/>
      <c r="I1" s="50">
        <v>10</v>
      </c>
    </row>
    <row r="2" spans="1:9">
      <c r="A2" s="457" t="s">
        <v>105</v>
      </c>
      <c r="B2" s="457"/>
      <c r="C2" s="457"/>
      <c r="D2" s="457"/>
      <c r="E2" s="457"/>
      <c r="F2" s="457"/>
      <c r="G2" s="457"/>
      <c r="H2" s="457"/>
      <c r="I2" s="457"/>
    </row>
    <row r="3" spans="1:9">
      <c r="A3" s="436" t="s">
        <v>106</v>
      </c>
      <c r="B3" s="436"/>
      <c r="C3" s="436"/>
      <c r="D3" s="436"/>
      <c r="E3" s="436"/>
      <c r="F3" s="436"/>
      <c r="G3" s="436"/>
      <c r="H3" s="436"/>
      <c r="I3" s="436"/>
    </row>
    <row r="4" spans="1:9">
      <c r="A4" s="457" t="s">
        <v>107</v>
      </c>
      <c r="B4" s="457"/>
      <c r="C4" s="457"/>
      <c r="D4" s="457"/>
      <c r="E4" s="457"/>
      <c r="F4" s="457"/>
      <c r="G4" s="457"/>
      <c r="H4" s="457"/>
      <c r="I4" s="457"/>
    </row>
    <row r="5" spans="1:9">
      <c r="A5" s="457" t="s">
        <v>108</v>
      </c>
      <c r="B5" s="457"/>
      <c r="C5" s="457"/>
      <c r="D5" s="457"/>
      <c r="E5" s="457"/>
      <c r="F5" s="457"/>
      <c r="G5" s="457"/>
      <c r="H5" s="457"/>
      <c r="I5" s="457"/>
    </row>
    <row r="6" spans="1:9">
      <c r="A6" s="442" t="s">
        <v>109</v>
      </c>
      <c r="B6" s="442"/>
      <c r="C6" s="436" t="str">
        <f>[2]Mastersheet!G4</f>
        <v>COLONISATION</v>
      </c>
      <c r="D6" s="436"/>
      <c r="E6" s="436"/>
      <c r="F6" s="436"/>
      <c r="G6" s="436"/>
      <c r="H6" s="436"/>
      <c r="I6" s="436"/>
    </row>
    <row r="7" spans="1:9">
      <c r="A7" s="442" t="s">
        <v>110</v>
      </c>
      <c r="B7" s="442"/>
      <c r="C7" s="436" t="str">
        <f>[2]Mastersheet!B5</f>
        <v>COMMISIONER COLONISATION BIKANER</v>
      </c>
      <c r="D7" s="436"/>
      <c r="E7" s="436"/>
      <c r="F7" s="436"/>
      <c r="G7" s="436"/>
      <c r="H7" s="436"/>
      <c r="I7" s="436"/>
    </row>
    <row r="8" spans="1:9">
      <c r="A8" s="41">
        <v>1</v>
      </c>
      <c r="B8" s="442" t="s">
        <v>111</v>
      </c>
      <c r="C8" s="442"/>
      <c r="D8" s="442"/>
      <c r="E8" s="442"/>
      <c r="F8" s="436" t="str">
        <f>[2]Mastersheet!B3</f>
        <v xml:space="preserve">PRAVESH KUMAR SHARMA </v>
      </c>
      <c r="G8" s="436"/>
      <c r="H8" s="436"/>
      <c r="I8" s="436"/>
    </row>
    <row r="9" spans="1:9">
      <c r="A9" s="41"/>
      <c r="B9" s="436" t="str">
        <f>[2]Mastersheet!B4</f>
        <v xml:space="preserve">ASSISTANT ACCOUNT OFFICER -II </v>
      </c>
      <c r="C9" s="436"/>
      <c r="D9" s="436"/>
      <c r="E9" s="436"/>
      <c r="F9" s="436"/>
      <c r="G9" s="442" t="s">
        <v>2</v>
      </c>
      <c r="H9" s="442"/>
      <c r="I9" s="442"/>
    </row>
    <row r="10" spans="1:9">
      <c r="A10" s="41"/>
      <c r="B10" s="436" t="s">
        <v>112</v>
      </c>
      <c r="C10" s="436"/>
      <c r="D10" s="436">
        <f>[2]Pravesh!D217</f>
        <v>0</v>
      </c>
      <c r="E10" s="436"/>
      <c r="F10" s="47" t="s">
        <v>113</v>
      </c>
      <c r="G10" s="453">
        <f>[2]Mastersheet!H62</f>
        <v>42185</v>
      </c>
      <c r="H10" s="453"/>
      <c r="I10" s="453"/>
    </row>
    <row r="11" spans="1:9" ht="23.25" customHeight="1">
      <c r="A11" s="48">
        <v>2</v>
      </c>
      <c r="B11" s="454" t="s">
        <v>114</v>
      </c>
      <c r="C11" s="454"/>
      <c r="D11" s="454"/>
      <c r="E11" s="455">
        <f>[2]Pravesh!I122</f>
        <v>42185</v>
      </c>
      <c r="F11" s="456"/>
      <c r="G11" s="436" t="s">
        <v>115</v>
      </c>
      <c r="H11" s="436"/>
      <c r="I11" s="436"/>
    </row>
    <row r="12" spans="1:9">
      <c r="A12" s="48"/>
      <c r="B12" s="447" t="s">
        <v>116</v>
      </c>
      <c r="C12" s="447"/>
      <c r="D12" s="447"/>
      <c r="E12" s="447"/>
      <c r="F12" s="51" t="s">
        <v>117</v>
      </c>
      <c r="G12" s="448">
        <f>[2]Mastersheet!F57</f>
        <v>12122</v>
      </c>
      <c r="H12" s="448"/>
      <c r="I12" s="448"/>
    </row>
    <row r="13" spans="1:9">
      <c r="A13" s="48"/>
      <c r="B13" s="447" t="s">
        <v>118</v>
      </c>
      <c r="C13" s="447"/>
      <c r="D13" s="447"/>
      <c r="E13" s="447"/>
      <c r="F13" s="51" t="s">
        <v>117</v>
      </c>
      <c r="G13" s="448">
        <f>[2]Mastersheet!F58</f>
        <v>0</v>
      </c>
      <c r="H13" s="448"/>
      <c r="I13" s="448"/>
    </row>
    <row r="14" spans="1:9">
      <c r="A14" s="48"/>
      <c r="B14" s="447" t="s">
        <v>119</v>
      </c>
      <c r="C14" s="447"/>
      <c r="D14" s="447"/>
      <c r="E14" s="447"/>
      <c r="F14" s="51" t="s">
        <v>117</v>
      </c>
      <c r="G14" s="448">
        <f>[2]Mastersheet!F59</f>
        <v>0</v>
      </c>
      <c r="H14" s="448"/>
      <c r="I14" s="448"/>
    </row>
    <row r="15" spans="1:9" ht="18.75">
      <c r="A15" s="48"/>
      <c r="B15" s="447" t="s">
        <v>120</v>
      </c>
      <c r="C15" s="447"/>
      <c r="D15" s="447"/>
      <c r="E15" s="447"/>
      <c r="F15" s="43"/>
      <c r="G15" s="450"/>
      <c r="H15" s="451"/>
      <c r="I15" s="452"/>
    </row>
    <row r="16" spans="1:9">
      <c r="A16" s="48"/>
      <c r="B16" s="447" t="str">
        <f>CONCATENATE("Dearness Allowance","  ","@"," ",[2]Mastersheet!B58*100,"%")</f>
        <v>Dearness Allowance  @ 113%</v>
      </c>
      <c r="C16" s="447"/>
      <c r="D16" s="447"/>
      <c r="E16" s="447"/>
      <c r="F16" s="51" t="s">
        <v>117</v>
      </c>
      <c r="G16" s="448">
        <f>[2]Mastersheet!H57</f>
        <v>13698</v>
      </c>
      <c r="H16" s="448"/>
      <c r="I16" s="448"/>
    </row>
    <row r="17" spans="1:10">
      <c r="A17" s="48"/>
      <c r="B17" s="447" t="str">
        <f>CONCATENATE("House Rent Allowance","  ","@","  ",[2]Mastersheet!B59*100,"%")</f>
        <v>House Rent Allowance  @  10%</v>
      </c>
      <c r="C17" s="447"/>
      <c r="D17" s="447"/>
      <c r="E17" s="447"/>
      <c r="F17" s="51" t="s">
        <v>117</v>
      </c>
      <c r="G17" s="448">
        <f>[2]Mastersheet!H58</f>
        <v>1212</v>
      </c>
      <c r="H17" s="448"/>
      <c r="I17" s="448"/>
    </row>
    <row r="18" spans="1:10">
      <c r="A18" s="48"/>
      <c r="B18" s="447" t="s">
        <v>121</v>
      </c>
      <c r="C18" s="447"/>
      <c r="D18" s="447"/>
      <c r="E18" s="447"/>
      <c r="F18" s="51" t="s">
        <v>117</v>
      </c>
      <c r="G18" s="448">
        <f>[2]Mastersheet!H59</f>
        <v>240</v>
      </c>
      <c r="H18" s="448"/>
      <c r="I18" s="448"/>
    </row>
    <row r="19" spans="1:10">
      <c r="A19" s="48"/>
      <c r="B19" s="447" t="s">
        <v>122</v>
      </c>
      <c r="C19" s="447"/>
      <c r="D19" s="447"/>
      <c r="E19" s="447"/>
      <c r="F19" s="51" t="s">
        <v>117</v>
      </c>
      <c r="G19" s="448">
        <f>[2]Mastersheet!F60</f>
        <v>0</v>
      </c>
      <c r="H19" s="448"/>
      <c r="I19" s="448"/>
    </row>
    <row r="20" spans="1:10">
      <c r="A20" s="48"/>
      <c r="B20" s="449" t="s">
        <v>123</v>
      </c>
      <c r="C20" s="449"/>
      <c r="D20" s="449"/>
      <c r="E20" s="449"/>
      <c r="F20" s="449"/>
      <c r="G20" s="448">
        <f>SUM(G12:I14,G16:I19)</f>
        <v>27272</v>
      </c>
      <c r="H20" s="448"/>
      <c r="I20" s="448"/>
    </row>
    <row r="21" spans="1:10" ht="18" customHeight="1">
      <c r="A21" s="48">
        <v>3</v>
      </c>
      <c r="B21" s="439" t="s">
        <v>124</v>
      </c>
      <c r="C21" s="439"/>
      <c r="D21" s="439"/>
      <c r="E21" s="439"/>
      <c r="F21" s="439"/>
      <c r="G21" s="440" t="str">
        <f>B9</f>
        <v xml:space="preserve">ASSISTANT ACCOUNT OFFICER -II </v>
      </c>
      <c r="H21" s="441"/>
      <c r="I21" s="441"/>
    </row>
    <row r="22" spans="1:10" ht="18" customHeight="1">
      <c r="A22" s="48"/>
      <c r="B22" s="439" t="s">
        <v>125</v>
      </c>
      <c r="C22" s="439"/>
      <c r="D22" s="442" t="str">
        <f>[2]Mastersheet!H56</f>
        <v>afternoon of.</v>
      </c>
      <c r="E22" s="442"/>
      <c r="H22" s="47"/>
      <c r="I22" s="47"/>
    </row>
    <row r="23" spans="1:10" ht="18" customHeight="1">
      <c r="A23" s="48">
        <v>4</v>
      </c>
      <c r="B23" s="439" t="s">
        <v>126</v>
      </c>
      <c r="C23" s="439"/>
      <c r="D23" s="439"/>
      <c r="E23" s="439"/>
      <c r="F23" s="439"/>
      <c r="G23" s="439"/>
      <c r="H23" s="439"/>
      <c r="I23" s="439"/>
    </row>
    <row r="24" spans="1:10" ht="18" customHeight="1">
      <c r="A24" s="41"/>
      <c r="B24" s="443" t="s">
        <v>127</v>
      </c>
      <c r="C24" s="443"/>
      <c r="D24" s="443"/>
      <c r="E24" s="437" t="s">
        <v>128</v>
      </c>
      <c r="F24" s="437" t="s">
        <v>129</v>
      </c>
      <c r="G24" s="437" t="s">
        <v>130</v>
      </c>
      <c r="H24" s="437" t="s">
        <v>131</v>
      </c>
      <c r="I24" s="437" t="s">
        <v>132</v>
      </c>
    </row>
    <row r="25" spans="1:10">
      <c r="A25" s="48"/>
      <c r="B25" s="443"/>
      <c r="C25" s="443"/>
      <c r="D25" s="443"/>
      <c r="E25" s="445"/>
      <c r="F25" s="437"/>
      <c r="G25" s="437"/>
      <c r="H25" s="437"/>
      <c r="I25" s="437"/>
      <c r="J25" s="52"/>
    </row>
    <row r="26" spans="1:10">
      <c r="A26" s="48"/>
      <c r="B26" s="444"/>
      <c r="C26" s="444"/>
      <c r="D26" s="444"/>
      <c r="E26" s="446"/>
      <c r="F26" s="438"/>
      <c r="G26" s="438"/>
      <c r="H26" s="438"/>
      <c r="I26" s="438"/>
      <c r="J26" s="52"/>
    </row>
    <row r="27" spans="1:10">
      <c r="A27" s="44" t="s">
        <v>133</v>
      </c>
      <c r="B27" s="434" t="s">
        <v>134</v>
      </c>
      <c r="C27" s="434"/>
      <c r="D27" s="434"/>
      <c r="E27" s="30"/>
      <c r="F27" s="30"/>
      <c r="G27" s="30"/>
      <c r="H27" s="30"/>
      <c r="I27" s="30"/>
      <c r="J27" s="52"/>
    </row>
    <row r="28" spans="1:10">
      <c r="A28" s="44"/>
      <c r="B28" s="434"/>
      <c r="C28" s="434"/>
      <c r="D28" s="434"/>
      <c r="E28" s="53" t="str">
        <f>IF([2]Recovery!E26&gt;0,[2]Recovery!E26,"NIL")</f>
        <v>NIL</v>
      </c>
      <c r="F28" s="53" t="str">
        <f>IF([2]Recovery!F26&gt;0,[2]Recovery!F26,"NIL")</f>
        <v>NIL</v>
      </c>
      <c r="G28" s="53" t="str">
        <f>IF([2]Recovery!G26&gt;0,[2]Recovery!G26,"NIL")</f>
        <v>NIL</v>
      </c>
      <c r="H28" s="53" t="str">
        <f>IF([2]Recovery!H26&gt;0,[2]Recovery!H26,"NIL")</f>
        <v>NIL</v>
      </c>
      <c r="I28" s="53" t="str">
        <f>IF([2]Recovery!I26&gt;0,[2]Recovery!I26,"NIL")</f>
        <v>NIL</v>
      </c>
    </row>
    <row r="29" spans="1:10">
      <c r="A29" s="41" t="s">
        <v>135</v>
      </c>
      <c r="B29" s="434" t="s">
        <v>136</v>
      </c>
      <c r="C29" s="434"/>
      <c r="D29" s="434"/>
      <c r="E29" s="30"/>
      <c r="F29" s="30"/>
      <c r="G29" s="30"/>
      <c r="H29" s="30"/>
      <c r="I29" s="30"/>
    </row>
    <row r="30" spans="1:10">
      <c r="A30" s="41"/>
      <c r="B30" s="434" t="s">
        <v>137</v>
      </c>
      <c r="C30" s="434"/>
      <c r="D30" s="42" t="s">
        <v>133</v>
      </c>
      <c r="E30" s="54" t="str">
        <f>IF([2]Recovery!E28&gt;0,[2]Recovery!E28,"NIL")</f>
        <v>NIL</v>
      </c>
      <c r="F30" s="54" t="str">
        <f>IF([2]Recovery!F28&gt;0,[2]Recovery!F28,"NIL")</f>
        <v>NIL</v>
      </c>
      <c r="G30" s="54" t="str">
        <f>IF([2]Recovery!G28&gt;0,[2]Recovery!G28,"NIL")</f>
        <v>NIL</v>
      </c>
      <c r="H30" s="54" t="str">
        <f>IF([2]Recovery!H28&gt;0,[2]Recovery!H28,"NIL")</f>
        <v>NIL</v>
      </c>
      <c r="I30" s="54" t="str">
        <f>IF([2]Recovery!I28&gt;0,[2]Recovery!I28,"NIL")</f>
        <v>NIL</v>
      </c>
    </row>
    <row r="31" spans="1:10">
      <c r="A31" s="41"/>
      <c r="B31" s="435"/>
      <c r="C31" s="435"/>
      <c r="D31" s="42" t="s">
        <v>135</v>
      </c>
      <c r="E31" s="54" t="str">
        <f>IF([2]Recovery!E29&gt;0,[2]Recovery!E29,"NIL")</f>
        <v>NIL</v>
      </c>
      <c r="F31" s="54" t="str">
        <f>IF([2]Recovery!F29&gt;0,[2]Recovery!F29,"NIL")</f>
        <v>NIL</v>
      </c>
      <c r="G31" s="54" t="str">
        <f>IF([2]Recovery!G29&gt;0,[2]Recovery!G29,"NIL")</f>
        <v>NIL</v>
      </c>
      <c r="H31" s="54" t="str">
        <f>IF([2]Recovery!H29&gt;0,[2]Recovery!H29,"NIL")</f>
        <v>NIL</v>
      </c>
      <c r="I31" s="54" t="str">
        <f>IF([2]Recovery!I29&gt;0,[2]Recovery!I29,"NIL")</f>
        <v>NIL</v>
      </c>
    </row>
    <row r="32" spans="1:10" ht="18" customHeight="1">
      <c r="A32" s="41"/>
      <c r="B32" s="434" t="s">
        <v>138</v>
      </c>
      <c r="C32" s="435"/>
      <c r="D32" s="42" t="s">
        <v>133</v>
      </c>
      <c r="E32" s="54" t="str">
        <f>IF([2]Recovery!E30&gt;0,[2]Recovery!E30,"NIL")</f>
        <v>NIL</v>
      </c>
      <c r="F32" s="54" t="str">
        <f>IF([2]Recovery!F30&gt;0,[2]Recovery!F30,"NIL")</f>
        <v>NIL</v>
      </c>
      <c r="G32" s="54" t="str">
        <f>IF([2]Recovery!G30&gt;0,[2]Recovery!G30,"NIL")</f>
        <v>NIL</v>
      </c>
      <c r="H32" s="54" t="str">
        <f>IF([2]Recovery!H30&gt;0,[2]Recovery!H30,"NIL")</f>
        <v>NIL</v>
      </c>
      <c r="I32" s="54" t="str">
        <f>IF([2]Recovery!I30&gt;0,[2]Recovery!I30,"NIL")</f>
        <v>NIL</v>
      </c>
    </row>
    <row r="33" spans="1:9">
      <c r="A33" s="41"/>
      <c r="B33" s="435"/>
      <c r="C33" s="435"/>
      <c r="D33" s="42" t="s">
        <v>135</v>
      </c>
      <c r="E33" s="54" t="str">
        <f>IF([2]Recovery!E31&gt;0,[2]Recovery!E31,"NIL")</f>
        <v>NIL</v>
      </c>
      <c r="F33" s="54" t="str">
        <f>IF([2]Recovery!F31&gt;0,[2]Recovery!F31,"NIL")</f>
        <v>NIL</v>
      </c>
      <c r="G33" s="54" t="str">
        <f>IF([2]Recovery!G31&gt;0,[2]Recovery!G31,"NIL")</f>
        <v>NIL</v>
      </c>
      <c r="H33" s="54" t="str">
        <f>IF([2]Recovery!H31&gt;0,[2]Recovery!H31,"NIL")</f>
        <v>NIL</v>
      </c>
      <c r="I33" s="54" t="str">
        <f>IF([2]Recovery!I31&gt;0,[2]Recovery!I31,"NIL")</f>
        <v>NIL</v>
      </c>
    </row>
    <row r="34" spans="1:9">
      <c r="A34" s="41"/>
      <c r="B34" s="435"/>
      <c r="C34" s="435"/>
      <c r="D34" s="42" t="s">
        <v>139</v>
      </c>
      <c r="E34" s="54" t="str">
        <f>IF([2]Recovery!E32&gt;0,[2]Recovery!E32,"NIL")</f>
        <v>NIL</v>
      </c>
      <c r="F34" s="54" t="str">
        <f>IF([2]Recovery!F32&gt;0,[2]Recovery!F32,"NIL")</f>
        <v>NIL</v>
      </c>
      <c r="G34" s="54" t="str">
        <f>IF([2]Recovery!G32&gt;0,[2]Recovery!G32,"NIL")</f>
        <v>NIL</v>
      </c>
      <c r="H34" s="54" t="str">
        <f>IF([2]Recovery!H32&gt;0,[2]Recovery!H32,"NIL")</f>
        <v>NIL</v>
      </c>
      <c r="I34" s="54" t="str">
        <f>IF([2]Recovery!I32&gt;0,[2]Recovery!I32,"NIL")</f>
        <v>NIL</v>
      </c>
    </row>
    <row r="35" spans="1:9">
      <c r="A35" s="41"/>
      <c r="B35" s="434" t="s">
        <v>140</v>
      </c>
      <c r="C35" s="434"/>
      <c r="D35" s="42" t="s">
        <v>133</v>
      </c>
      <c r="E35" s="54" t="str">
        <f>IF([2]Recovery!E33&gt;0,[2]Recovery!E33,"NIL")</f>
        <v>NIL</v>
      </c>
      <c r="F35" s="54" t="str">
        <f>IF([2]Recovery!F33&gt;0,[2]Recovery!F33,"NIL")</f>
        <v>NIL</v>
      </c>
      <c r="G35" s="54" t="str">
        <f>IF([2]Recovery!G33&gt;0,[2]Recovery!G33,"NIL")</f>
        <v>NIL</v>
      </c>
      <c r="H35" s="54" t="str">
        <f>IF([2]Recovery!H33&gt;0,[2]Recovery!H33,"NIL")</f>
        <v>NIL</v>
      </c>
      <c r="I35" s="54" t="str">
        <f>IF([2]Recovery!I33&gt;0,[2]Recovery!I33,"NIL")</f>
        <v>NIL</v>
      </c>
    </row>
    <row r="36" spans="1:9">
      <c r="A36" s="41"/>
      <c r="B36" s="435" t="s">
        <v>133</v>
      </c>
      <c r="C36" s="435"/>
      <c r="D36" s="42" t="s">
        <v>135</v>
      </c>
      <c r="E36" s="54" t="str">
        <f>IF([2]Recovery!E34&gt;0,[2]Recovery!E34,"NIL")</f>
        <v>NIL</v>
      </c>
      <c r="F36" s="54" t="str">
        <f>IF([2]Recovery!F34&gt;0,[2]Recovery!F34,"NIL")</f>
        <v>NIL</v>
      </c>
      <c r="G36" s="54" t="str">
        <f>IF([2]Recovery!G34&gt;0,[2]Recovery!G34,"NIL")</f>
        <v>NIL</v>
      </c>
      <c r="H36" s="54" t="str">
        <f>IF([2]Recovery!H34&gt;0,[2]Recovery!H34,"NIL")</f>
        <v>NIL</v>
      </c>
      <c r="I36" s="54" t="str">
        <f>IF([2]Recovery!I34&gt;0,[2]Recovery!I34,"NIL")</f>
        <v>NIL</v>
      </c>
    </row>
    <row r="37" spans="1:9">
      <c r="A37" s="41" t="s">
        <v>139</v>
      </c>
      <c r="B37" s="434" t="s">
        <v>141</v>
      </c>
      <c r="C37" s="435"/>
      <c r="D37" s="42" t="s">
        <v>59</v>
      </c>
      <c r="E37" s="54" t="str">
        <f>IF([2]Recovery!E35&gt;0,[2]Recovery!E35,"NIL")</f>
        <v>NIL</v>
      </c>
      <c r="F37" s="54" t="str">
        <f>IF([2]Recovery!F35&gt;0,[2]Recovery!F35,"NIL")</f>
        <v>NIL</v>
      </c>
      <c r="G37" s="54" t="str">
        <f>IF([2]Recovery!G35&gt;0,[2]Recovery!G35,"NIL")</f>
        <v>NIL</v>
      </c>
      <c r="H37" s="54" t="str">
        <f>IF([2]Recovery!H35&gt;0,[2]Recovery!H35,"NIL")</f>
        <v>NIL</v>
      </c>
      <c r="I37" s="54" t="str">
        <f>IF([2]Recovery!I35&gt;0,[2]Recovery!I35,"NIL")</f>
        <v>NIL</v>
      </c>
    </row>
    <row r="38" spans="1:9">
      <c r="A38" s="41"/>
      <c r="B38" s="435"/>
      <c r="C38" s="435"/>
      <c r="D38" s="42" t="s">
        <v>61</v>
      </c>
      <c r="E38" s="54" t="str">
        <f>IF([2]Recovery!E36&gt;0,[2]Recovery!E36,"NIL")</f>
        <v>NIL</v>
      </c>
      <c r="F38" s="54" t="str">
        <f>IF([2]Recovery!F36&gt;0,[2]Recovery!F36,"NIL")</f>
        <v>NIL</v>
      </c>
      <c r="G38" s="54" t="str">
        <f>IF([2]Recovery!G36&gt;0,[2]Recovery!G36,"NIL")</f>
        <v>NIL</v>
      </c>
      <c r="H38" s="54" t="str">
        <f>IF([2]Recovery!H36&gt;0,[2]Recovery!H36,"NIL")</f>
        <v>NIL</v>
      </c>
      <c r="I38" s="54" t="str">
        <f>IF([2]Recovery!I36&gt;0,[2]Recovery!I36,"NIL")</f>
        <v>NIL</v>
      </c>
    </row>
    <row r="39" spans="1:9">
      <c r="A39" s="41"/>
      <c r="B39" s="435"/>
      <c r="C39" s="435"/>
      <c r="D39" s="42" t="s">
        <v>63</v>
      </c>
      <c r="E39" s="54" t="str">
        <f>IF([2]Recovery!E37&gt;0,[2]Recovery!E37,"NIL")</f>
        <v>NIL</v>
      </c>
      <c r="F39" s="54" t="str">
        <f>IF([2]Recovery!F37&gt;0,[2]Recovery!F37,"NIL")</f>
        <v>NIL</v>
      </c>
      <c r="G39" s="54" t="str">
        <f>IF([2]Recovery!G37&gt;0,[2]Recovery!G37,"NIL")</f>
        <v>NIL</v>
      </c>
      <c r="H39" s="54" t="str">
        <f>IF([2]Recovery!H37&gt;0,[2]Recovery!H37,"NIL")</f>
        <v>NIL</v>
      </c>
      <c r="I39" s="54" t="str">
        <f>IF([2]Recovery!I37&gt;0,[2]Recovery!I37,"NIL")</f>
        <v>NIL</v>
      </c>
    </row>
    <row r="40" spans="1:9">
      <c r="A40" s="41" t="s">
        <v>142</v>
      </c>
      <c r="B40" s="434" t="s">
        <v>143</v>
      </c>
      <c r="C40" s="435"/>
      <c r="D40" s="42" t="s">
        <v>59</v>
      </c>
      <c r="E40" s="54" t="str">
        <f>IF([2]Recovery!E38&gt;0,[2]Recovery!E38,"NIL")</f>
        <v>NIL</v>
      </c>
      <c r="F40" s="54" t="str">
        <f>IF([2]Recovery!F38&gt;0,[2]Recovery!F38,"NIL")</f>
        <v>NIL</v>
      </c>
      <c r="G40" s="54" t="str">
        <f>IF([2]Recovery!G38&gt;0,[2]Recovery!G38,"NIL")</f>
        <v>NIL</v>
      </c>
      <c r="H40" s="54" t="str">
        <f>IF([2]Recovery!H38&gt;0,[2]Recovery!H38,"NIL")</f>
        <v>NIL</v>
      </c>
      <c r="I40" s="54" t="str">
        <f>IF([2]Recovery!I38&gt;0,[2]Recovery!I38,"NIL")</f>
        <v>NIL</v>
      </c>
    </row>
    <row r="41" spans="1:9">
      <c r="A41" s="41"/>
      <c r="B41" s="435"/>
      <c r="C41" s="435"/>
      <c r="D41" s="42" t="s">
        <v>61</v>
      </c>
      <c r="E41" s="54" t="str">
        <f>IF([2]Recovery!E39&gt;0,[2]Recovery!E39,"NIL")</f>
        <v>NIL</v>
      </c>
      <c r="F41" s="54" t="str">
        <f>IF([2]Recovery!F39&gt;0,[2]Recovery!F39,"NIL")</f>
        <v>NIL</v>
      </c>
      <c r="G41" s="54" t="str">
        <f>IF([2]Recovery!G39&gt;0,[2]Recovery!G39,"NIL")</f>
        <v>NIL</v>
      </c>
      <c r="H41" s="54" t="str">
        <f>IF([2]Recovery!H39&gt;0,[2]Recovery!H39,"NIL")</f>
        <v>NIL</v>
      </c>
      <c r="I41" s="54" t="str">
        <f>IF([2]Recovery!I39&gt;0,[2]Recovery!I39,"NIL")</f>
        <v>NIL</v>
      </c>
    </row>
    <row r="42" spans="1:9">
      <c r="A42" s="41"/>
      <c r="B42" s="435"/>
      <c r="C42" s="435"/>
      <c r="D42" s="42" t="s">
        <v>63</v>
      </c>
      <c r="E42" s="53" t="str">
        <f>IF([2]Recovery!E40&gt;0,[2]Recovery!E40,"NIL")</f>
        <v>NIL</v>
      </c>
      <c r="F42" s="53" t="str">
        <f>IF([2]Recovery!F40&gt;0,[2]Recovery!F40,"NIL")</f>
        <v>NIL</v>
      </c>
      <c r="G42" s="53" t="str">
        <f>IF([2]Recovery!G40&gt;0,[2]Recovery!G40,"NIL")</f>
        <v>NIL</v>
      </c>
      <c r="H42" s="53" t="str">
        <f>IF([2]Recovery!H40&gt;0,[2]Recovery!H40,"NIL")</f>
        <v>NIL</v>
      </c>
      <c r="I42" s="53" t="str">
        <f>IF([2]Recovery!I40&gt;0,[2]Recovery!I40,"NIL")</f>
        <v>NIL</v>
      </c>
    </row>
    <row r="43" spans="1:9">
      <c r="A43" s="41"/>
      <c r="B43" s="47"/>
      <c r="C43" s="47"/>
      <c r="D43" s="47"/>
      <c r="E43" s="47"/>
      <c r="F43" s="47"/>
      <c r="G43" s="47"/>
      <c r="H43" s="47"/>
      <c r="I43" s="47"/>
    </row>
    <row r="44" spans="1:9">
      <c r="A44" s="41"/>
      <c r="B44" s="47"/>
      <c r="C44" s="47"/>
      <c r="D44" s="47"/>
      <c r="E44" s="436" t="s">
        <v>144</v>
      </c>
      <c r="F44" s="436"/>
      <c r="G44" s="436"/>
      <c r="H44" s="436"/>
      <c r="I44" s="436"/>
    </row>
    <row r="45" spans="1:9">
      <c r="A45" s="41"/>
      <c r="B45" s="47"/>
      <c r="C45" s="47"/>
      <c r="D45" s="47"/>
      <c r="E45" s="436" t="s">
        <v>145</v>
      </c>
      <c r="F45" s="436"/>
      <c r="G45" s="436"/>
      <c r="H45" s="436"/>
      <c r="I45" s="436"/>
    </row>
  </sheetData>
  <mergeCells count="56">
    <mergeCell ref="A2:I2"/>
    <mergeCell ref="A3:I3"/>
    <mergeCell ref="A4:I4"/>
    <mergeCell ref="A5:I5"/>
    <mergeCell ref="A6:B6"/>
    <mergeCell ref="C6:I6"/>
    <mergeCell ref="A7:B7"/>
    <mergeCell ref="C7:I7"/>
    <mergeCell ref="B8:E8"/>
    <mergeCell ref="F8:I8"/>
    <mergeCell ref="B9:F9"/>
    <mergeCell ref="G9:I9"/>
    <mergeCell ref="B10:C10"/>
    <mergeCell ref="D10:E10"/>
    <mergeCell ref="G10:I10"/>
    <mergeCell ref="B11:D11"/>
    <mergeCell ref="E11:F11"/>
    <mergeCell ref="G11:I11"/>
    <mergeCell ref="B12:E12"/>
    <mergeCell ref="G12:I12"/>
    <mergeCell ref="B13:E13"/>
    <mergeCell ref="G13:I13"/>
    <mergeCell ref="B14:E14"/>
    <mergeCell ref="G14:I14"/>
    <mergeCell ref="B15:E15"/>
    <mergeCell ref="G15:I15"/>
    <mergeCell ref="B16:E16"/>
    <mergeCell ref="G16:I16"/>
    <mergeCell ref="B17:E17"/>
    <mergeCell ref="G17:I17"/>
    <mergeCell ref="B18:E18"/>
    <mergeCell ref="G18:I18"/>
    <mergeCell ref="B19:E19"/>
    <mergeCell ref="G19:I19"/>
    <mergeCell ref="B20:F20"/>
    <mergeCell ref="G20:I20"/>
    <mergeCell ref="B21:F21"/>
    <mergeCell ref="G21:I21"/>
    <mergeCell ref="B22:C22"/>
    <mergeCell ref="D22:E22"/>
    <mergeCell ref="B23:I23"/>
    <mergeCell ref="B37:C39"/>
    <mergeCell ref="B40:C42"/>
    <mergeCell ref="E44:I44"/>
    <mergeCell ref="E45:I45"/>
    <mergeCell ref="I24:I26"/>
    <mergeCell ref="B27:D28"/>
    <mergeCell ref="B29:D29"/>
    <mergeCell ref="B30:C31"/>
    <mergeCell ref="B32:C34"/>
    <mergeCell ref="B35:C36"/>
    <mergeCell ref="B24:D26"/>
    <mergeCell ref="E24:E26"/>
    <mergeCell ref="F24:F26"/>
    <mergeCell ref="G24:G26"/>
    <mergeCell ref="H24:H26"/>
  </mergeCells>
  <pageMargins left="0.55118110236220474" right="0.35433070866141736" top="0.59055118110236227" bottom="0.51181102362204722" header="0.51181102362204722" footer="0.47244094488188981"/>
  <pageSetup paperSize="9" scale="96" orientation="portrait" r:id="rId1"/>
  <headerFooter alignWithMargins="0">
    <oddFooter>&amp;L16.18.1.22.5.19.8√97263.0458756048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5"/>
  <dimension ref="A1:J29"/>
  <sheetViews>
    <sheetView view="pageBreakPreview" zoomScaleNormal="100" workbookViewId="0">
      <selection activeCell="A2" sqref="A2:G3"/>
    </sheetView>
  </sheetViews>
  <sheetFormatPr defaultRowHeight="18"/>
  <cols>
    <col min="1" max="4" width="9.140625" style="55"/>
    <col min="5" max="5" width="13.5703125" style="55" customWidth="1"/>
    <col min="6" max="6" width="11.28515625" style="55" bestFit="1" customWidth="1"/>
    <col min="7" max="7" width="17.140625" style="55" customWidth="1"/>
    <col min="8" max="8" width="10.140625" style="55" hidden="1" customWidth="1"/>
    <col min="9" max="9" width="0" style="55" hidden="1" customWidth="1"/>
    <col min="10" max="10" width="10.85546875" style="55" hidden="1" customWidth="1"/>
    <col min="11" max="11" width="0" style="55" hidden="1" customWidth="1"/>
    <col min="12" max="16384" width="9.140625" style="55"/>
  </cols>
  <sheetData>
    <row r="1" spans="1:10">
      <c r="G1" s="55">
        <v>11</v>
      </c>
    </row>
    <row r="2" spans="1:10" ht="23.25" customHeight="1">
      <c r="A2" s="471" t="s">
        <v>146</v>
      </c>
      <c r="B2" s="471"/>
      <c r="C2" s="471"/>
      <c r="D2" s="471"/>
      <c r="E2" s="471"/>
      <c r="F2" s="471"/>
      <c r="G2" s="471"/>
    </row>
    <row r="3" spans="1:10" ht="23.25" customHeight="1">
      <c r="A3" s="471"/>
      <c r="B3" s="471"/>
      <c r="C3" s="471"/>
      <c r="D3" s="471"/>
      <c r="E3" s="471"/>
      <c r="F3" s="471"/>
      <c r="G3" s="471"/>
    </row>
    <row r="4" spans="1:10" ht="18.75" thickBot="1">
      <c r="A4" s="56"/>
      <c r="B4" s="56"/>
      <c r="C4" s="56"/>
      <c r="D4" s="56"/>
      <c r="E4" s="56"/>
      <c r="F4" s="56"/>
      <c r="G4" s="56"/>
    </row>
    <row r="5" spans="1:10">
      <c r="A5" s="472" t="s">
        <v>147</v>
      </c>
      <c r="B5" s="473"/>
      <c r="C5" s="473"/>
      <c r="D5" s="474" t="str">
        <f>[2]Mastersheet!B3</f>
        <v xml:space="preserve">PRAVESH KUMAR SHARMA </v>
      </c>
      <c r="E5" s="474"/>
      <c r="F5" s="474"/>
      <c r="G5" s="474"/>
      <c r="I5" s="475" t="s">
        <v>148</v>
      </c>
      <c r="J5" s="476"/>
    </row>
    <row r="6" spans="1:10" ht="18.75" thickBot="1">
      <c r="A6" s="472" t="s">
        <v>2</v>
      </c>
      <c r="B6" s="473"/>
      <c r="C6" s="473"/>
      <c r="D6" s="474" t="str">
        <f>[2]Mastersheet!B4</f>
        <v xml:space="preserve">ASSISTANT ACCOUNT OFFICER -II </v>
      </c>
      <c r="E6" s="474"/>
      <c r="F6" s="474"/>
      <c r="G6" s="474"/>
      <c r="I6" s="477"/>
      <c r="J6" s="478"/>
    </row>
    <row r="7" spans="1:10" ht="18.75" thickBot="1">
      <c r="A7" s="56"/>
      <c r="B7" s="56"/>
      <c r="C7" s="56"/>
      <c r="D7" s="56"/>
      <c r="E7" s="56"/>
      <c r="F7" s="56"/>
      <c r="G7" s="56"/>
    </row>
    <row r="8" spans="1:10" ht="18.75" thickBot="1">
      <c r="A8" s="469" t="s">
        <v>149</v>
      </c>
      <c r="B8" s="469"/>
      <c r="C8" s="469"/>
      <c r="D8" s="470" t="s">
        <v>150</v>
      </c>
      <c r="E8" s="470"/>
      <c r="F8" s="470"/>
      <c r="G8" s="57" t="s">
        <v>151</v>
      </c>
      <c r="H8" s="58" t="s">
        <v>152</v>
      </c>
      <c r="I8" s="58" t="s">
        <v>153</v>
      </c>
      <c r="J8" s="58" t="s">
        <v>151</v>
      </c>
    </row>
    <row r="9" spans="1:10" ht="21" thickBot="1">
      <c r="A9" s="460">
        <f>IF([2]CEOL!A8&gt;0,[2]CEOL!D8,"")</f>
        <v>42369</v>
      </c>
      <c r="B9" s="461"/>
      <c r="C9" s="462"/>
      <c r="D9" s="460">
        <f>IF([2]CEOL!D8&gt;0,[2]CEOL!D8,"")</f>
        <v>42369</v>
      </c>
      <c r="E9" s="461"/>
      <c r="F9" s="462"/>
      <c r="G9" s="57">
        <f>[2]CEOL!G8</f>
        <v>365</v>
      </c>
      <c r="H9" s="59">
        <f t="shared" ref="H9:H21" si="0">DATEDIF(A9,D9+1,"y")</f>
        <v>0</v>
      </c>
      <c r="I9" s="59">
        <f t="shared" ref="I9:I21" si="1">DATEDIF(A9,D9+1,"ym")</f>
        <v>0</v>
      </c>
      <c r="J9" s="59">
        <f t="shared" ref="J9:J21" si="2">IF(D9&gt;0,DATEDIF(A9,D9+1,"md"),0)</f>
        <v>114</v>
      </c>
    </row>
    <row r="10" spans="1:10" ht="21" thickBot="1">
      <c r="A10" s="460" t="str">
        <f>IF([2]CEOL!A9&gt;0,[2]CEOL!D9,"")</f>
        <v/>
      </c>
      <c r="B10" s="461"/>
      <c r="C10" s="462"/>
      <c r="D10" s="460" t="str">
        <f>IF([2]CEOL!D9&gt;0,[2]CEOL!D9,"")</f>
        <v/>
      </c>
      <c r="E10" s="461"/>
      <c r="F10" s="462"/>
      <c r="G10" s="57">
        <f>[2]CEOL!G9</f>
        <v>0</v>
      </c>
      <c r="H10" s="59" t="e">
        <f t="shared" si="0"/>
        <v>#VALUE!</v>
      </c>
      <c r="I10" s="59" t="e">
        <f t="shared" si="1"/>
        <v>#VALUE!</v>
      </c>
      <c r="J10" s="59" t="e">
        <f t="shared" si="2"/>
        <v>#VALUE!</v>
      </c>
    </row>
    <row r="11" spans="1:10" ht="21" thickBot="1">
      <c r="A11" s="460" t="str">
        <f>IF([2]CEOL!A10&gt;0,[2]CEOL!D10,"")</f>
        <v/>
      </c>
      <c r="B11" s="461"/>
      <c r="C11" s="462"/>
      <c r="D11" s="460" t="str">
        <f>IF([2]CEOL!D10&gt;0,[2]CEOL!D10,"")</f>
        <v/>
      </c>
      <c r="E11" s="461"/>
      <c r="F11" s="462"/>
      <c r="G11" s="57">
        <f>[2]CEOL!G10</f>
        <v>0</v>
      </c>
      <c r="H11" s="59" t="e">
        <f t="shared" si="0"/>
        <v>#VALUE!</v>
      </c>
      <c r="I11" s="59" t="e">
        <f t="shared" si="1"/>
        <v>#VALUE!</v>
      </c>
      <c r="J11" s="59" t="e">
        <f t="shared" si="2"/>
        <v>#VALUE!</v>
      </c>
    </row>
    <row r="12" spans="1:10" ht="21" thickBot="1">
      <c r="A12" s="460" t="str">
        <f>IF([2]CEOL!A11&gt;0,[2]CEOL!D11,"")</f>
        <v/>
      </c>
      <c r="B12" s="461"/>
      <c r="C12" s="462"/>
      <c r="D12" s="460" t="str">
        <f>IF([2]CEOL!D11&gt;0,[2]CEOL!D11,"")</f>
        <v/>
      </c>
      <c r="E12" s="461"/>
      <c r="F12" s="462"/>
      <c r="G12" s="57">
        <f>[2]CEOL!G11</f>
        <v>0</v>
      </c>
      <c r="H12" s="59" t="e">
        <f t="shared" si="0"/>
        <v>#VALUE!</v>
      </c>
      <c r="I12" s="59" t="e">
        <f t="shared" si="1"/>
        <v>#VALUE!</v>
      </c>
      <c r="J12" s="59" t="e">
        <f t="shared" si="2"/>
        <v>#VALUE!</v>
      </c>
    </row>
    <row r="13" spans="1:10" ht="21" thickBot="1">
      <c r="A13" s="460" t="str">
        <f>IF([2]CEOL!A12&gt;0,[2]CEOL!D12,"")</f>
        <v/>
      </c>
      <c r="B13" s="461"/>
      <c r="C13" s="462"/>
      <c r="D13" s="460" t="str">
        <f>IF([2]CEOL!D12&gt;0,[2]CEOL!D12,"")</f>
        <v/>
      </c>
      <c r="E13" s="461"/>
      <c r="F13" s="462"/>
      <c r="G13" s="57">
        <f>[2]CEOL!G12</f>
        <v>0</v>
      </c>
      <c r="H13" s="59" t="e">
        <f t="shared" si="0"/>
        <v>#VALUE!</v>
      </c>
      <c r="I13" s="59" t="e">
        <f t="shared" si="1"/>
        <v>#VALUE!</v>
      </c>
      <c r="J13" s="59" t="e">
        <f t="shared" si="2"/>
        <v>#VALUE!</v>
      </c>
    </row>
    <row r="14" spans="1:10" ht="21" thickBot="1">
      <c r="A14" s="460" t="str">
        <f>IF([2]CEOL!A13&gt;0,[2]CEOL!D13,"")</f>
        <v/>
      </c>
      <c r="B14" s="461"/>
      <c r="C14" s="462"/>
      <c r="D14" s="460" t="str">
        <f>IF([2]CEOL!D13&gt;0,[2]CEOL!D13,"")</f>
        <v/>
      </c>
      <c r="E14" s="461"/>
      <c r="F14" s="462"/>
      <c r="G14" s="57">
        <f>[2]CEOL!G13</f>
        <v>0</v>
      </c>
      <c r="H14" s="59" t="e">
        <f t="shared" si="0"/>
        <v>#VALUE!</v>
      </c>
      <c r="I14" s="59" t="e">
        <f t="shared" si="1"/>
        <v>#VALUE!</v>
      </c>
      <c r="J14" s="59" t="e">
        <f t="shared" si="2"/>
        <v>#VALUE!</v>
      </c>
    </row>
    <row r="15" spans="1:10" ht="21" thickBot="1">
      <c r="A15" s="460" t="str">
        <f>IF([2]CEOL!A14&gt;0,[2]CEOL!D14,"")</f>
        <v/>
      </c>
      <c r="B15" s="461"/>
      <c r="C15" s="462"/>
      <c r="D15" s="460" t="str">
        <f>IF([2]CEOL!D14&gt;0,[2]CEOL!D14,"")</f>
        <v/>
      </c>
      <c r="E15" s="461"/>
      <c r="F15" s="462"/>
      <c r="G15" s="57">
        <f>[2]CEOL!G14</f>
        <v>0</v>
      </c>
      <c r="H15" s="59" t="e">
        <f t="shared" si="0"/>
        <v>#VALUE!</v>
      </c>
      <c r="I15" s="59" t="e">
        <f t="shared" si="1"/>
        <v>#VALUE!</v>
      </c>
      <c r="J15" s="59" t="e">
        <f t="shared" si="2"/>
        <v>#VALUE!</v>
      </c>
    </row>
    <row r="16" spans="1:10" ht="21" thickBot="1">
      <c r="A16" s="460" t="str">
        <f>IF([2]CEOL!A15&gt;0,[2]CEOL!D15,"")</f>
        <v/>
      </c>
      <c r="B16" s="461"/>
      <c r="C16" s="462"/>
      <c r="D16" s="460" t="str">
        <f>IF([2]CEOL!D15&gt;0,[2]CEOL!D15,"")</f>
        <v/>
      </c>
      <c r="E16" s="461"/>
      <c r="F16" s="462"/>
      <c r="G16" s="57">
        <f>[2]CEOL!G15</f>
        <v>0</v>
      </c>
      <c r="H16" s="59" t="e">
        <f t="shared" si="0"/>
        <v>#VALUE!</v>
      </c>
      <c r="I16" s="59" t="e">
        <f t="shared" si="1"/>
        <v>#VALUE!</v>
      </c>
      <c r="J16" s="59" t="e">
        <f t="shared" si="2"/>
        <v>#VALUE!</v>
      </c>
    </row>
    <row r="17" spans="1:10" ht="21" thickBot="1">
      <c r="A17" s="460" t="str">
        <f>IF([2]CEOL!A16&gt;0,[2]CEOL!D16,"")</f>
        <v/>
      </c>
      <c r="B17" s="461"/>
      <c r="C17" s="462"/>
      <c r="D17" s="460" t="str">
        <f>IF([2]CEOL!D16&gt;0,[2]CEOL!D16,"")</f>
        <v/>
      </c>
      <c r="E17" s="461"/>
      <c r="F17" s="462"/>
      <c r="G17" s="57">
        <f>[2]CEOL!G16</f>
        <v>0</v>
      </c>
      <c r="H17" s="59" t="e">
        <f t="shared" si="0"/>
        <v>#VALUE!</v>
      </c>
      <c r="I17" s="59" t="e">
        <f t="shared" si="1"/>
        <v>#VALUE!</v>
      </c>
      <c r="J17" s="59" t="e">
        <f t="shared" si="2"/>
        <v>#VALUE!</v>
      </c>
    </row>
    <row r="18" spans="1:10" ht="21" thickBot="1">
      <c r="A18" s="460" t="str">
        <f>IF([2]CEOL!A17&gt;0,[2]CEOL!D17,"")</f>
        <v/>
      </c>
      <c r="B18" s="461"/>
      <c r="C18" s="462"/>
      <c r="D18" s="460" t="str">
        <f>IF([2]CEOL!D17&gt;0,[2]CEOL!D17,"")</f>
        <v/>
      </c>
      <c r="E18" s="461"/>
      <c r="F18" s="462"/>
      <c r="G18" s="57">
        <f>[2]CEOL!G17</f>
        <v>0</v>
      </c>
      <c r="H18" s="59" t="e">
        <f t="shared" si="0"/>
        <v>#VALUE!</v>
      </c>
      <c r="I18" s="59" t="e">
        <f t="shared" si="1"/>
        <v>#VALUE!</v>
      </c>
      <c r="J18" s="59" t="e">
        <f t="shared" si="2"/>
        <v>#VALUE!</v>
      </c>
    </row>
    <row r="19" spans="1:10" ht="21" thickBot="1">
      <c r="A19" s="460" t="str">
        <f>IF([2]CEOL!A18&gt;0,[2]CEOL!D18,"")</f>
        <v/>
      </c>
      <c r="B19" s="461"/>
      <c r="C19" s="462"/>
      <c r="D19" s="460" t="str">
        <f>IF([2]CEOL!D18&gt;0,[2]CEOL!D18,"")</f>
        <v/>
      </c>
      <c r="E19" s="461"/>
      <c r="F19" s="462"/>
      <c r="G19" s="57">
        <f>[2]CEOL!G18</f>
        <v>0</v>
      </c>
      <c r="H19" s="59" t="e">
        <f t="shared" si="0"/>
        <v>#VALUE!</v>
      </c>
      <c r="I19" s="59" t="e">
        <f t="shared" si="1"/>
        <v>#VALUE!</v>
      </c>
      <c r="J19" s="59" t="e">
        <f t="shared" si="2"/>
        <v>#VALUE!</v>
      </c>
    </row>
    <row r="20" spans="1:10" ht="21" thickBot="1">
      <c r="A20" s="460" t="str">
        <f>IF([2]CEOL!A19&gt;0,[2]CEOL!D19,"")</f>
        <v/>
      </c>
      <c r="B20" s="461"/>
      <c r="C20" s="462"/>
      <c r="D20" s="460" t="str">
        <f>IF([2]CEOL!D19&gt;0,[2]CEOL!D19,"")</f>
        <v/>
      </c>
      <c r="E20" s="461"/>
      <c r="F20" s="462"/>
      <c r="G20" s="57">
        <f>[2]CEOL!G19</f>
        <v>0</v>
      </c>
      <c r="H20" s="59" t="e">
        <f t="shared" si="0"/>
        <v>#VALUE!</v>
      </c>
      <c r="I20" s="59" t="e">
        <f t="shared" si="1"/>
        <v>#VALUE!</v>
      </c>
      <c r="J20" s="59" t="e">
        <f t="shared" si="2"/>
        <v>#VALUE!</v>
      </c>
    </row>
    <row r="21" spans="1:10" ht="21" thickBot="1">
      <c r="A21" s="460" t="str">
        <f>IF([2]CEOL!A20&gt;0,[2]CEOL!D20,"")</f>
        <v/>
      </c>
      <c r="B21" s="461"/>
      <c r="C21" s="462"/>
      <c r="D21" s="460" t="str">
        <f>IF([2]CEOL!D20&gt;0,[2]CEOL!D20,"")</f>
        <v/>
      </c>
      <c r="E21" s="461"/>
      <c r="F21" s="462"/>
      <c r="G21" s="57">
        <f>[2]CEOL!G20</f>
        <v>0</v>
      </c>
      <c r="H21" s="59" t="e">
        <f t="shared" si="0"/>
        <v>#VALUE!</v>
      </c>
      <c r="I21" s="59" t="e">
        <f t="shared" si="1"/>
        <v>#VALUE!</v>
      </c>
      <c r="J21" s="59" t="e">
        <f t="shared" si="2"/>
        <v>#VALUE!</v>
      </c>
    </row>
    <row r="22" spans="1:10" ht="21" thickBot="1">
      <c r="A22" s="460" t="s">
        <v>154</v>
      </c>
      <c r="B22" s="461"/>
      <c r="C22" s="461"/>
      <c r="D22" s="461"/>
      <c r="E22" s="461"/>
      <c r="F22" s="462"/>
      <c r="G22" s="57">
        <f>SUM(G9:G21)</f>
        <v>365</v>
      </c>
      <c r="H22" s="59"/>
      <c r="I22" s="59"/>
      <c r="J22" s="59"/>
    </row>
    <row r="23" spans="1:10" ht="18.75" thickBot="1">
      <c r="A23" s="463" t="s">
        <v>155</v>
      </c>
      <c r="B23" s="464"/>
      <c r="C23" s="464"/>
      <c r="D23" s="465"/>
      <c r="E23" s="60" t="s">
        <v>152</v>
      </c>
      <c r="F23" s="60" t="s">
        <v>156</v>
      </c>
      <c r="G23" s="60" t="s">
        <v>151</v>
      </c>
      <c r="H23" s="61" t="e">
        <f>SUM(H9:H22)</f>
        <v>#VALUE!</v>
      </c>
      <c r="I23" s="61" t="e">
        <f>SUM(I9:I22)</f>
        <v>#VALUE!</v>
      </c>
      <c r="J23" s="61" t="e">
        <f>SUM(J9:J22)</f>
        <v>#VALUE!</v>
      </c>
    </row>
    <row r="24" spans="1:10" ht="18.75" thickBot="1">
      <c r="A24" s="466"/>
      <c r="B24" s="467"/>
      <c r="C24" s="467"/>
      <c r="D24" s="468"/>
      <c r="E24" s="60">
        <f>YEAR(G22)-1900</f>
        <v>0</v>
      </c>
      <c r="F24" s="60">
        <f>IF(G22&gt;31,MONTH(G22-31),0)</f>
        <v>11</v>
      </c>
      <c r="G24" s="60">
        <f>IF(G22&gt;0,DAY(G22)+1,0)</f>
        <v>31</v>
      </c>
    </row>
    <row r="25" spans="1:10">
      <c r="A25" s="56"/>
      <c r="B25" s="56"/>
      <c r="C25" s="56"/>
      <c r="D25" s="56"/>
      <c r="E25" s="56"/>
      <c r="F25" s="56"/>
      <c r="G25" s="56"/>
    </row>
    <row r="26" spans="1:10">
      <c r="A26" s="56"/>
      <c r="B26" s="56"/>
      <c r="C26" s="56"/>
      <c r="D26" s="56"/>
      <c r="E26" s="56"/>
      <c r="F26" s="56"/>
      <c r="G26" s="56"/>
    </row>
    <row r="27" spans="1:10">
      <c r="A27" s="56"/>
      <c r="B27" s="56"/>
      <c r="C27" s="458" t="str">
        <f>[2]Mastersheet!G9</f>
        <v>EXTRA ASSISTANT COMMISSIONER COLONISATION,(ADM), BIKANER</v>
      </c>
      <c r="D27" s="459"/>
      <c r="E27" s="459"/>
      <c r="F27" s="459"/>
      <c r="G27" s="459"/>
    </row>
    <row r="28" spans="1:10" ht="15.75" customHeight="1">
      <c r="A28" s="56"/>
      <c r="B28" s="56"/>
      <c r="C28" s="459"/>
      <c r="D28" s="459"/>
      <c r="E28" s="459"/>
      <c r="F28" s="459"/>
      <c r="G28" s="459"/>
    </row>
    <row r="29" spans="1:10">
      <c r="A29" s="62" t="s">
        <v>157</v>
      </c>
      <c r="B29" s="56"/>
      <c r="C29" s="56"/>
      <c r="D29" s="56"/>
      <c r="E29" s="56"/>
      <c r="F29" s="56"/>
      <c r="G29" s="56"/>
    </row>
  </sheetData>
  <mergeCells count="37">
    <mergeCell ref="A2:G3"/>
    <mergeCell ref="A5:C5"/>
    <mergeCell ref="D5:G5"/>
    <mergeCell ref="I5:J6"/>
    <mergeCell ref="A6:C6"/>
    <mergeCell ref="D6:G6"/>
    <mergeCell ref="A8:C8"/>
    <mergeCell ref="D8:F8"/>
    <mergeCell ref="A9:C9"/>
    <mergeCell ref="D9:F9"/>
    <mergeCell ref="A10:C10"/>
    <mergeCell ref="D10:F10"/>
    <mergeCell ref="A11:C11"/>
    <mergeCell ref="D11:F11"/>
    <mergeCell ref="A12:C12"/>
    <mergeCell ref="D12:F12"/>
    <mergeCell ref="A13:C13"/>
    <mergeCell ref="D13:F13"/>
    <mergeCell ref="A14:C14"/>
    <mergeCell ref="D14:F14"/>
    <mergeCell ref="A15:C15"/>
    <mergeCell ref="D15:F15"/>
    <mergeCell ref="A16:C16"/>
    <mergeCell ref="D16:F16"/>
    <mergeCell ref="A17:C17"/>
    <mergeCell ref="D17:F17"/>
    <mergeCell ref="A18:C18"/>
    <mergeCell ref="D18:F18"/>
    <mergeCell ref="A19:C19"/>
    <mergeCell ref="D19:F19"/>
    <mergeCell ref="C27:G28"/>
    <mergeCell ref="A20:C20"/>
    <mergeCell ref="D20:F20"/>
    <mergeCell ref="A21:C21"/>
    <mergeCell ref="D21:F21"/>
    <mergeCell ref="A22:F22"/>
    <mergeCell ref="A23:D24"/>
  </mergeCells>
  <conditionalFormatting sqref="A10:C10">
    <cfRule type="containsBlanks" dxfId="0" priority="2" stopIfTrue="1">
      <formula>LEN(TRIM(A10))=0</formula>
    </cfRule>
  </conditionalFormatting>
  <dataValidations count="1">
    <dataValidation type="custom" allowBlank="1" showInputMessage="1" showErrorMessage="1" errorTitle="Caution" error="Please follow the instruction" promptTitle="Author Code" prompt="The footer is author code, if it delete/edit, your result shown &quot;9999&quot;" sqref="A29">
      <formula1>"16.18.1.22.5.19.8√97263.0458756048"</formula1>
    </dataValidation>
  </dataValidations>
  <hyperlinks>
    <hyperlink ref="I5" location="Clear_EOL" display="Clear_EOL"/>
  </hyperlinks>
  <pageMargins left="0.56000000000000005" right="0.36" top="0.61" bottom="0.61" header="0.5" footer="0.47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CFront</vt:lpstr>
      <vt:lpstr>Index</vt:lpstr>
      <vt:lpstr>CIFMS</vt:lpstr>
      <vt:lpstr>PROV</vt:lpstr>
      <vt:lpstr>f14a</vt:lpstr>
      <vt:lpstr>C3</vt:lpstr>
      <vt:lpstr>C31</vt:lpstr>
      <vt:lpstr>EOL</vt:lpstr>
      <vt:lpstr>'C31'!page432</vt:lpstr>
      <vt:lpstr>PROV!page435</vt:lpstr>
      <vt:lpstr>PROV!page436</vt:lpstr>
      <vt:lpstr>PROV!page437</vt:lpstr>
      <vt:lpstr>'C31'!Print_Area</vt:lpstr>
      <vt:lpstr>CFront!Print_Area</vt:lpstr>
      <vt:lpstr>CIFMS!Print_Area</vt:lpstr>
      <vt:lpstr>EOL!Print_Area</vt:lpstr>
      <vt:lpstr>f14a!Print_Area</vt:lpstr>
      <vt:lpstr>PROV!Print_Area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2019-04-02T16:18:36Z</dcterms:modified>
</cp:coreProperties>
</file>