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updateLinks="always" defaultThemeVersion="124226"/>
  <bookViews>
    <workbookView xWindow="240" yWindow="105" windowWidth="14805" windowHeight="8010" tabRatio="803"/>
  </bookViews>
  <sheets>
    <sheet name="CFront" sheetId="4" r:id="rId1"/>
    <sheet name="Index" sheetId="5" r:id="rId2"/>
    <sheet name="CIFMS" sheetId="6" r:id="rId3"/>
    <sheet name="R8" sheetId="7" r:id="rId4"/>
    <sheet name="R5" sheetId="8" r:id="rId5"/>
    <sheet name="R7" sheetId="9" r:id="rId6"/>
    <sheet name="f14" sheetId="23" r:id="rId7"/>
    <sheet name="f14a" sheetId="24" r:id="rId8"/>
    <sheet name="F22" sheetId="2" r:id="rId9"/>
    <sheet name="C 6" sheetId="11" r:id="rId10"/>
    <sheet name="C31" sheetId="12" r:id="rId11"/>
    <sheet name="C28" sheetId="13" r:id="rId12"/>
    <sheet name="28A" sheetId="14" r:id="rId13"/>
    <sheet name="C27" sheetId="15" r:id="rId14"/>
    <sheet name="R1" sheetId="16" r:id="rId15"/>
    <sheet name="C3" sheetId="17" r:id="rId16"/>
    <sheet name="R2" sheetId="18" r:id="rId17"/>
    <sheet name="RComm" sheetId="19" r:id="rId18"/>
    <sheet name="C5" sheetId="20" r:id="rId19"/>
    <sheet name="C9 " sheetId="21" r:id="rId20"/>
    <sheet name="EOL" sheetId="22" r:id="rId21"/>
  </sheets>
  <externalReferences>
    <externalReference r:id="rId22"/>
  </externalReferences>
  <definedNames>
    <definedName name="EMP_ID">[1]Data!$A$4:$A$102</definedName>
    <definedName name="Form_list" localSheetId="6">'[1]Form List'!$B$4:$B$50</definedName>
    <definedName name="Form_list" localSheetId="7">'[1]Form List'!$B$4:$B$50</definedName>
    <definedName name="Form_list">'[1]Form List'!$B$4:$B$49</definedName>
    <definedName name="Leave_Base_Year_PL">'[1]Leave Table'!$K$9:$K$53</definedName>
    <definedName name="Name_of_Person" localSheetId="12">[1]Mastersheet!$F$13:$G$16,[1]Mastersheet!$E$22,[1]Mastersheet!$E$23,[1]Mastersheet!$H$18:$H$20,[1]Mastersheet!$D$25:$F$25,[1]Mastersheet!$E$27:$F$28,[1]Mastersheet!$H$24:$H$26,[1]Mastersheet!$H$24:$H$28,[1]Mastersheet!$D$31,[1]Mastersheet!$E$31,[1]Mastersheet!$F$31</definedName>
    <definedName name="Name_of_Person" localSheetId="13">[1]Mastersheet!$F$13:$G$16,[1]Mastersheet!$E$22,[1]Mastersheet!$E$23,[1]Mastersheet!$H$18:$H$20,[1]Mastersheet!$D$25:$F$25,[1]Mastersheet!$E$27:$F$28,[1]Mastersheet!$H$24:$H$26,[1]Mastersheet!$H$24:$H$28,[1]Mastersheet!$D$31,[1]Mastersheet!$E$31,[1]Mastersheet!$F$31</definedName>
    <definedName name="Name_of_Person" localSheetId="11">[1]Mastersheet!$F$13:$G$16,[1]Mastersheet!$E$22,[1]Mastersheet!$E$23,[1]Mastersheet!$H$18:$H$20,[1]Mastersheet!$D$25:$F$25,[1]Mastersheet!$E$27:$F$28,[1]Mastersheet!$H$24:$H$26,[1]Mastersheet!$H$24:$H$28,[1]Mastersheet!$D$31,[1]Mastersheet!$E$31,[1]Mastersheet!$F$31</definedName>
    <definedName name="Name_of_Person" localSheetId="15">[1]Mastersheet!$F$13:$G$16,[1]Mastersheet!$E$22,[1]Mastersheet!$E$23,[1]Mastersheet!$H$18:$H$20,[1]Mastersheet!$D$25:$F$25,[1]Mastersheet!$E$27:$F$28,[1]Mastersheet!$H$24:$H$26,[1]Mastersheet!$H$24:$H$28,[1]Mastersheet!$D$31,[1]Mastersheet!$E$31,[1]Mastersheet!$F$31</definedName>
    <definedName name="Name_of_Person" localSheetId="10">[1]Mastersheet!$F$13:$G$16,[1]Mastersheet!$E$22,[1]Mastersheet!$E$23,[1]Mastersheet!$H$18:$H$20,[1]Mastersheet!$D$25:$F$25,[1]Mastersheet!$E$27:$F$28,[1]Mastersheet!$H$24:$H$26,[1]Mastersheet!$H$24:$H$28,[1]Mastersheet!$D$31,[1]Mastersheet!$E$31,[1]Mastersheet!$F$31</definedName>
    <definedName name="Name_of_Person" localSheetId="18">[1]Mastersheet!$F$13:$G$16,[1]Mastersheet!$E$22,[1]Mastersheet!$E$23,[1]Mastersheet!$H$18:$H$20,[1]Mastersheet!$D$25:$F$25,[1]Mastersheet!$E$27:$F$28,[1]Mastersheet!$H$24:$H$26,[1]Mastersheet!$H$24:$H$28,[1]Mastersheet!$D$31,[1]Mastersheet!$E$31,[1]Mastersheet!$F$31</definedName>
    <definedName name="Name_of_Person" localSheetId="19">[1]Mastersheet!$F$13:$G$16,[1]Mastersheet!$E$22,[1]Mastersheet!$E$23,[1]Mastersheet!$H$18:$H$20,[1]Mastersheet!$D$25:$F$25,[1]Mastersheet!$E$27:$F$28,[1]Mastersheet!$H$24:$H$26,[1]Mastersheet!$H$24:$H$28,[1]Mastersheet!$D$31,[1]Mastersheet!$E$31,[1]Mastersheet!$F$31</definedName>
    <definedName name="Name_of_Person" localSheetId="0">[1]Mastersheet!$F$13:$G$16,[1]Mastersheet!$E$22,[1]Mastersheet!$E$23,[1]Mastersheet!$H$18:$H$20,[1]Mastersheet!$D$25:$F$25,[1]Mastersheet!$E$27:$F$28,[1]Mastersheet!$H$24:$H$26,[1]Mastersheet!$H$24:$H$28,[1]Mastersheet!$D$31,[1]Mastersheet!$E$31,[1]Mastersheet!$F$31</definedName>
    <definedName name="Name_of_Person" localSheetId="2">[1]Mastersheet!$F$13:$G$16,[1]Mastersheet!$E$22,[1]Mastersheet!$E$23,[1]Mastersheet!$H$18:$H$20,[1]Mastersheet!$D$25:$F$25,[1]Mastersheet!$E$27:$F$28,[1]Mastersheet!$H$24:$H$26,[1]Mastersheet!$H$24:$H$28,[1]Mastersheet!$D$31,[1]Mastersheet!$E$31,[1]Mastersheet!$F$31</definedName>
    <definedName name="Name_of_Person" localSheetId="20">[1]Mastersheet!$F$13:$G$16,[1]Mastersheet!$E$22,[1]Mastersheet!$E$23,[1]Mastersheet!$H$18:$H$20,[1]Mastersheet!$D$25:$F$25,[1]Mastersheet!$E$27:$F$28,[1]Mastersheet!$H$24:$H$26,[1]Mastersheet!$H$24:$H$28,[1]Mastersheet!$D$31,[1]Mastersheet!$E$31,[1]Mastersheet!$F$31</definedName>
    <definedName name="Name_of_Person" localSheetId="6">[1]Mastersheet!$F$13:$G$16,[1]Mastersheet!$E$22,[1]Mastersheet!$E$23,[1]Mastersheet!$H$18:$H$20,[1]Mastersheet!$D$25:$F$25,[1]Mastersheet!$E$27:$F$28,[1]Mastersheet!$H$24:$H$26,[1]Mastersheet!$H$24:$H$28,[1]Mastersheet!$D$31,[1]Mastersheet!$E$31,[1]Mastersheet!$F$31</definedName>
    <definedName name="Name_of_Person" localSheetId="7">[1]Mastersheet!$F$13:$G$16,[1]Mastersheet!$E$22,[1]Mastersheet!$E$23,[1]Mastersheet!$H$18:$H$20,[1]Mastersheet!$D$25:$F$25,[1]Mastersheet!$E$27:$F$28,[1]Mastersheet!$H$24:$H$26,[1]Mastersheet!$H$24:$H$28,[1]Mastersheet!$D$31,[1]Mastersheet!$E$31,[1]Mastersheet!$F$31</definedName>
    <definedName name="Name_of_Person" localSheetId="1">[1]Mastersheet!$F$13:$G$16,[1]Mastersheet!$E$22,[1]Mastersheet!$E$23,[1]Mastersheet!$H$18:$H$20,[1]Mastersheet!$D$25:$F$25,[1]Mastersheet!$E$27:$F$28,[1]Mastersheet!$H$24:$H$26,[1]Mastersheet!$H$24:$H$28,[1]Mastersheet!$D$31,[1]Mastersheet!$E$31,[1]Mastersheet!$F$31</definedName>
    <definedName name="Name_of_Person" localSheetId="14">[1]Mastersheet!$F$13:$G$16,[1]Mastersheet!$E$22,[1]Mastersheet!$E$23,[1]Mastersheet!$H$18:$H$20,[1]Mastersheet!$D$25:$F$25,[1]Mastersheet!$E$27:$F$28,[1]Mastersheet!$H$24:$H$26,[1]Mastersheet!$H$24:$H$28,[1]Mastersheet!$D$31,[1]Mastersheet!$E$31,[1]Mastersheet!$F$31</definedName>
    <definedName name="Name_of_Person" localSheetId="16">[1]Mastersheet!$F$13:$G$16,[1]Mastersheet!$E$22,[1]Mastersheet!$E$23,[1]Mastersheet!$H$18:$H$20,[1]Mastersheet!$D$25:$F$25,[1]Mastersheet!$E$27:$F$28,[1]Mastersheet!$H$24:$H$26,[1]Mastersheet!$H$24:$H$28,[1]Mastersheet!$D$31,[1]Mastersheet!$E$31,[1]Mastersheet!$F$31</definedName>
    <definedName name="Name_of_Person" localSheetId="4">[1]Mastersheet!$F$13:$G$16,[1]Mastersheet!$E$22,[1]Mastersheet!$E$23,[1]Mastersheet!$H$18:$H$20,[1]Mastersheet!$D$25:$F$25,[1]Mastersheet!$E$27:$F$28,[1]Mastersheet!$H$24:$H$26,[1]Mastersheet!$H$24:$H$28,[1]Mastersheet!$D$31,[1]Mastersheet!$E$31,[1]Mastersheet!$F$31</definedName>
    <definedName name="Name_of_Person" localSheetId="5">[1]Mastersheet!$F$13:$G$16,[1]Mastersheet!$E$22,[1]Mastersheet!$E$23,[1]Mastersheet!$H$18:$H$20,[1]Mastersheet!$D$25:$F$25,[1]Mastersheet!$E$27:$F$28,[1]Mastersheet!$H$24:$H$26,[1]Mastersheet!$H$24:$H$28,[1]Mastersheet!$D$31,[1]Mastersheet!$E$31,[1]Mastersheet!$F$31</definedName>
    <definedName name="Name_of_Person" localSheetId="3">[1]Mastersheet!$F$13:$G$16,[1]Mastersheet!$E$22,[1]Mastersheet!$E$23,[1]Mastersheet!$H$18:$H$20,[1]Mastersheet!$D$25:$F$25,[1]Mastersheet!$E$27:$F$28,[1]Mastersheet!$H$24:$H$26,[1]Mastersheet!$H$24:$H$28,[1]Mastersheet!$D$31,[1]Mastersheet!$E$31,[1]Mastersheet!$F$31</definedName>
    <definedName name="Name_of_Person" localSheetId="17">[1]Mastersheet!$F$13:$G$16,[1]Mastersheet!$E$22,[1]Mastersheet!$E$23,[1]Mastersheet!$H$18:$H$20,[1]Mastersheet!$D$25:$F$25,[1]Mastersheet!$E$27:$F$28,[1]Mastersheet!$H$24:$H$26,[1]Mastersheet!$H$24:$H$28,[1]Mastersheet!$D$31,[1]Mastersheet!$E$31,[1]Mastersheet!$F$31</definedName>
    <definedName name="Name_of_Treasury" localSheetId="12">[1]Pravesh!$A$456:$A$490</definedName>
    <definedName name="Name_of_Treasury" localSheetId="13">[1]Pravesh!$A$456:$A$490</definedName>
    <definedName name="Name_of_Treasury" localSheetId="11">[1]Pravesh!$A$456:$A$490</definedName>
    <definedName name="Name_of_Treasury" localSheetId="15">[1]Pravesh!$A$456:$A$490</definedName>
    <definedName name="Name_of_Treasury" localSheetId="10">[1]Pravesh!$A$456:$A$490</definedName>
    <definedName name="Name_of_Treasury" localSheetId="18">[1]Pravesh!$A$452:$A$486</definedName>
    <definedName name="Name_of_Treasury" localSheetId="19">[1]Pravesh!$A$456:$A$490</definedName>
    <definedName name="Name_of_Treasury" localSheetId="0">[1]Pravesh!$A$456:$A$490</definedName>
    <definedName name="Name_of_Treasury" localSheetId="2">[1]Pravesh!$A$456:$A$490</definedName>
    <definedName name="Name_of_Treasury" localSheetId="20">[1]Pravesh!$A$452:$A$486</definedName>
    <definedName name="Name_of_Treasury" localSheetId="1">[1]Pravesh!$A$452:$A$486</definedName>
    <definedName name="Name_of_Treasury" localSheetId="14">[1]Pravesh!$A$456:$A$490</definedName>
    <definedName name="Name_of_Treasury" localSheetId="16">[1]Pravesh!$A$456:$A$490</definedName>
    <definedName name="Name_of_Treasury" localSheetId="4">[1]Pravesh!$A$456:$A$490</definedName>
    <definedName name="Name_of_Treasury" localSheetId="17">[1]Pravesh!$A$456:$A$490</definedName>
    <definedName name="Name_of_Treasury">[1]Pravesh!$A$456:$A$490</definedName>
    <definedName name="page224" localSheetId="17">RComm!$A$71</definedName>
    <definedName name="page236" localSheetId="18">'C5'!$A$43</definedName>
    <definedName name="page363" localSheetId="14">'R1'!$A$48</definedName>
    <definedName name="page363" localSheetId="16">'R2'!$A$47</definedName>
    <definedName name="page373" localSheetId="5">'R7'!$B$135</definedName>
    <definedName name="page374" localSheetId="5">'R7'!$A$153</definedName>
    <definedName name="page375" localSheetId="5">'R7'!$A$189</definedName>
    <definedName name="page376" localSheetId="5">'R7'!$A$230</definedName>
    <definedName name="page380" localSheetId="19">'C9 '!$A$28</definedName>
    <definedName name="page387" localSheetId="6">'f14'!$B$42</definedName>
    <definedName name="page413" localSheetId="8">'F22'!$B$46</definedName>
    <definedName name="page424" localSheetId="13">'C27'!$A$28</definedName>
    <definedName name="page426" localSheetId="11">'C28'!$A$22</definedName>
    <definedName name="page432" localSheetId="10">'C31'!$B$37</definedName>
    <definedName name="PL_DAYS">'[1]Leave Table'!$Z$9:$Z$53</definedName>
    <definedName name="PL_Limit_Deptt">'[1]Leave Table'!$G$2:$G$5</definedName>
    <definedName name="PL_TYPE">'[1]Leave Table'!$AA$9:$AA$53</definedName>
    <definedName name="PL_YEAR">'[1]Leave Table'!$Y$9:$Y$53</definedName>
    <definedName name="_xlnm.Print_Area" localSheetId="12">'28A'!$A$1:$I$66</definedName>
    <definedName name="_xlnm.Print_Area" localSheetId="9">'C 6'!$A$1:$I$42</definedName>
    <definedName name="_xlnm.Print_Area" localSheetId="13">'C27'!$A$1:$J$49</definedName>
    <definedName name="_xlnm.Print_Area" localSheetId="11">'C28'!$A$1:$O$35</definedName>
    <definedName name="_xlnm.Print_Area" localSheetId="10">'C31'!$A$1:$I$45</definedName>
    <definedName name="_xlnm.Print_Area" localSheetId="19">'C9 '!$A$1:$I$44</definedName>
    <definedName name="_xlnm.Print_Area" localSheetId="0">CFront!$A$1:$J$35</definedName>
    <definedName name="_xlnm.Print_Area" localSheetId="2">CIFMS!$A$1:$I$38</definedName>
    <definedName name="_xlnm.Print_Area" localSheetId="20">EOL!$A$1:$G$29</definedName>
    <definedName name="_xlnm.Print_Area" localSheetId="6">'f14'!$A$1:$I$65</definedName>
    <definedName name="_xlnm.Print_Area" localSheetId="7">f14a!$A$1:$I$132</definedName>
    <definedName name="_xlnm.Print_Area" localSheetId="14">'R1'!$A$1:$I$80</definedName>
    <definedName name="_xlnm.Print_Area" localSheetId="16">'R2'!$A$1:$I$79</definedName>
    <definedName name="_xlnm.Print_Area" localSheetId="4">'R5'!$A$1:$G$42</definedName>
    <definedName name="_xlnm.Print_Area" localSheetId="5">'R7'!$A$1:$J$280</definedName>
    <definedName name="_xlnm.Print_Area" localSheetId="17">RComm!$A$2:$J$88</definedName>
    <definedName name="Rate" localSheetId="6">'[1]DA Rate'!$E$3:$E$23</definedName>
    <definedName name="Rate" localSheetId="7">'[1]DA Rate'!$E$3:$E$23</definedName>
    <definedName name="Rate">'[1]DA Rate'!$D$3:$D$23</definedName>
    <definedName name="Relation">'[1]Family data'!$A$88:$A$99</definedName>
  </definedNames>
  <calcPr calcId="125725"/>
</workbook>
</file>

<file path=xl/calcChain.xml><?xml version="1.0" encoding="utf-8"?>
<calcChain xmlns="http://schemas.openxmlformats.org/spreadsheetml/2006/main">
  <c r="B12" i="11"/>
  <c r="F21" i="6"/>
  <c r="D44" i="2"/>
  <c r="D42"/>
  <c r="B44"/>
  <c r="B42"/>
  <c r="G38" i="19"/>
  <c r="G37"/>
  <c r="H1"/>
  <c r="G1"/>
  <c r="F23" i="23"/>
  <c r="F25"/>
  <c r="G22" i="2"/>
  <c r="G20"/>
  <c r="G14"/>
  <c r="F116" i="24"/>
  <c r="F115"/>
  <c r="F72"/>
  <c r="F71"/>
  <c r="F28"/>
  <c r="F27"/>
  <c r="C57" i="23"/>
  <c r="C56"/>
  <c r="C55"/>
  <c r="C54"/>
  <c r="F38"/>
  <c r="F37"/>
  <c r="F31"/>
  <c r="H22"/>
  <c r="F22"/>
  <c r="C22"/>
  <c r="B22" s="1"/>
  <c r="H21"/>
  <c r="F21"/>
  <c r="C21"/>
  <c r="B21" s="1"/>
  <c r="H20"/>
  <c r="F20"/>
  <c r="C20"/>
  <c r="B20" s="1"/>
  <c r="H19"/>
  <c r="F19"/>
  <c r="C19"/>
  <c r="B19" s="1"/>
  <c r="H18"/>
  <c r="F18"/>
  <c r="C18"/>
  <c r="B18" s="1"/>
  <c r="H17"/>
  <c r="F17"/>
  <c r="C17"/>
  <c r="H16"/>
  <c r="F16"/>
  <c r="C16"/>
  <c r="H15"/>
  <c r="F15"/>
  <c r="C15"/>
  <c r="B15" s="1"/>
  <c r="H14"/>
  <c r="F14"/>
  <c r="D21" i="22"/>
  <c r="A21"/>
  <c r="D20"/>
  <c r="A20"/>
  <c r="D19"/>
  <c r="A19"/>
  <c r="D18"/>
  <c r="A18"/>
  <c r="D17"/>
  <c r="A17"/>
  <c r="D16"/>
  <c r="A16"/>
  <c r="D15"/>
  <c r="A15"/>
  <c r="D14"/>
  <c r="A14"/>
  <c r="D13"/>
  <c r="A13"/>
  <c r="D12"/>
  <c r="A12"/>
  <c r="D11"/>
  <c r="A11"/>
  <c r="D10"/>
  <c r="A10"/>
  <c r="D9"/>
  <c r="A9"/>
  <c r="H32" i="21"/>
  <c r="A8"/>
  <c r="D7"/>
  <c r="C22" s="1"/>
  <c r="A33" s="1"/>
  <c r="A40" i="20"/>
  <c r="A39"/>
  <c r="B36"/>
  <c r="H29"/>
  <c r="D29"/>
  <c r="F44" i="18"/>
  <c r="B44"/>
  <c r="F43"/>
  <c r="B43"/>
  <c r="H35"/>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G16"/>
  <c r="E16"/>
  <c r="A16"/>
  <c r="C29" i="17"/>
  <c r="G23"/>
  <c r="E23"/>
  <c r="B23"/>
  <c r="A23" s="1"/>
  <c r="G22"/>
  <c r="E22"/>
  <c r="B22"/>
  <c r="A22" s="1"/>
  <c r="G21"/>
  <c r="E21"/>
  <c r="B21"/>
  <c r="A21" s="1"/>
  <c r="G20"/>
  <c r="E20"/>
  <c r="B20"/>
  <c r="A20" s="1"/>
  <c r="G19"/>
  <c r="E19"/>
  <c r="B19"/>
  <c r="A19" s="1"/>
  <c r="G18"/>
  <c r="E18"/>
  <c r="B18"/>
  <c r="G17"/>
  <c r="E17"/>
  <c r="B17"/>
  <c r="G16"/>
  <c r="E16"/>
  <c r="B16"/>
  <c r="A16" s="1"/>
  <c r="G15"/>
  <c r="E15"/>
  <c r="F10"/>
  <c r="F8"/>
  <c r="F7"/>
  <c r="B71" i="16"/>
  <c r="F45"/>
  <c r="B45"/>
  <c r="F44"/>
  <c r="B44"/>
  <c r="H42"/>
  <c r="H36"/>
  <c r="G36"/>
  <c r="E36"/>
  <c r="A36"/>
  <c r="H35"/>
  <c r="G35"/>
  <c r="E35"/>
  <c r="A35"/>
  <c r="H34"/>
  <c r="G34"/>
  <c r="E34"/>
  <c r="A34"/>
  <c r="H33"/>
  <c r="G33"/>
  <c r="E33"/>
  <c r="A33"/>
  <c r="H32"/>
  <c r="G32"/>
  <c r="E32"/>
  <c r="A32"/>
  <c r="H31"/>
  <c r="G31"/>
  <c r="E31"/>
  <c r="A31"/>
  <c r="H30"/>
  <c r="G30"/>
  <c r="E30"/>
  <c r="A30"/>
  <c r="H24"/>
  <c r="G24"/>
  <c r="E24"/>
  <c r="A24"/>
  <c r="H23"/>
  <c r="G23"/>
  <c r="E23"/>
  <c r="A23"/>
  <c r="H22"/>
  <c r="G22"/>
  <c r="E22"/>
  <c r="A22"/>
  <c r="H21"/>
  <c r="G21"/>
  <c r="E21"/>
  <c r="A21"/>
  <c r="H20"/>
  <c r="G20"/>
  <c r="E20"/>
  <c r="A20"/>
  <c r="H19"/>
  <c r="G19"/>
  <c r="E19"/>
  <c r="A19"/>
  <c r="H18"/>
  <c r="G18"/>
  <c r="E18"/>
  <c r="A18"/>
  <c r="H17"/>
  <c r="E17"/>
  <c r="N1" i="15"/>
  <c r="O25" i="13"/>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I42" i="12"/>
  <c r="H42"/>
  <c r="F42"/>
  <c r="E42"/>
  <c r="I41"/>
  <c r="H41"/>
  <c r="F41"/>
  <c r="E41"/>
  <c r="I40"/>
  <c r="H40"/>
  <c r="F40"/>
  <c r="E40"/>
  <c r="I39"/>
  <c r="H39"/>
  <c r="F39"/>
  <c r="E39"/>
  <c r="I38"/>
  <c r="H38"/>
  <c r="F38"/>
  <c r="E38"/>
  <c r="I37"/>
  <c r="H37"/>
  <c r="F37"/>
  <c r="E37"/>
  <c r="I36"/>
  <c r="H36"/>
  <c r="F36"/>
  <c r="E36"/>
  <c r="I35"/>
  <c r="H35"/>
  <c r="F35"/>
  <c r="E35"/>
  <c r="I34"/>
  <c r="H34"/>
  <c r="F34"/>
  <c r="E34"/>
  <c r="I33"/>
  <c r="H33"/>
  <c r="F33"/>
  <c r="E33"/>
  <c r="I32"/>
  <c r="H32"/>
  <c r="F32"/>
  <c r="E32"/>
  <c r="I31"/>
  <c r="H31"/>
  <c r="F31"/>
  <c r="E31"/>
  <c r="I30"/>
  <c r="H30"/>
  <c r="G30"/>
  <c r="F30"/>
  <c r="E30"/>
  <c r="I28"/>
  <c r="H28"/>
  <c r="F28"/>
  <c r="E28"/>
  <c r="D22"/>
  <c r="G19"/>
  <c r="G18"/>
  <c r="B17"/>
  <c r="G14"/>
  <c r="G13"/>
  <c r="G12"/>
  <c r="H3"/>
  <c r="H280" i="9"/>
  <c r="I276"/>
  <c r="H276"/>
  <c r="I275"/>
  <c r="H275"/>
  <c r="I273"/>
  <c r="H273"/>
  <c r="I270"/>
  <c r="H270"/>
  <c r="I269"/>
  <c r="H269"/>
  <c r="I268"/>
  <c r="H268"/>
  <c r="I267"/>
  <c r="H267"/>
  <c r="E240"/>
  <c r="J218"/>
  <c r="I218"/>
  <c r="H218"/>
  <c r="G218"/>
  <c r="F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F120"/>
  <c r="F119"/>
  <c r="I101"/>
  <c r="I99"/>
  <c r="I97"/>
  <c r="I95"/>
  <c r="H85"/>
  <c r="G85"/>
  <c r="F85"/>
  <c r="E85"/>
  <c r="B85"/>
  <c r="H84"/>
  <c r="G84"/>
  <c r="F84"/>
  <c r="E84"/>
  <c r="B84"/>
  <c r="H69"/>
  <c r="I67"/>
  <c r="H67"/>
  <c r="F67"/>
  <c r="C67"/>
  <c r="I66"/>
  <c r="H66"/>
  <c r="F66"/>
  <c r="C66"/>
  <c r="I65"/>
  <c r="H65"/>
  <c r="F65"/>
  <c r="C65"/>
  <c r="I60"/>
  <c r="H60"/>
  <c r="I59"/>
  <c r="H59"/>
  <c r="I57"/>
  <c r="H57"/>
  <c r="I56"/>
  <c r="H56"/>
  <c r="H47"/>
  <c r="H45"/>
  <c r="H43"/>
  <c r="J36"/>
  <c r="I36"/>
  <c r="H36"/>
  <c r="B36"/>
  <c r="H31"/>
  <c r="H29"/>
  <c r="J26"/>
  <c r="I26"/>
  <c r="H26"/>
  <c r="H23"/>
  <c r="H21"/>
  <c r="F18"/>
  <c r="F11"/>
  <c r="F10"/>
  <c r="F9"/>
  <c r="C29" i="8"/>
  <c r="E22"/>
  <c r="E21"/>
  <c r="E7"/>
  <c r="H62" i="7"/>
  <c r="H54"/>
  <c r="H52"/>
  <c r="H50"/>
  <c r="H49"/>
  <c r="H47"/>
  <c r="H46"/>
  <c r="I32"/>
  <c r="I29"/>
  <c r="I28"/>
  <c r="I27"/>
  <c r="I26"/>
  <c r="I33" i="6"/>
  <c r="H33"/>
  <c r="G33"/>
  <c r="B33" s="1"/>
  <c r="F33"/>
  <c r="C33"/>
  <c r="I32"/>
  <c r="H32"/>
  <c r="G32"/>
  <c r="B32" s="1"/>
  <c r="F32"/>
  <c r="C32"/>
  <c r="I31"/>
  <c r="H31"/>
  <c r="G31"/>
  <c r="B31" s="1"/>
  <c r="F31"/>
  <c r="C31"/>
  <c r="I30"/>
  <c r="H30"/>
  <c r="G30"/>
  <c r="B30" s="1"/>
  <c r="F30"/>
  <c r="C30"/>
  <c r="I29"/>
  <c r="H29"/>
  <c r="G29"/>
  <c r="B29" s="1"/>
  <c r="F29"/>
  <c r="C29"/>
  <c r="I28"/>
  <c r="H28"/>
  <c r="G28"/>
  <c r="F28"/>
  <c r="C28"/>
  <c r="I27"/>
  <c r="H27"/>
  <c r="G27"/>
  <c r="F27"/>
  <c r="C27"/>
  <c r="I26"/>
  <c r="H26"/>
  <c r="G26"/>
  <c r="F26"/>
  <c r="C26"/>
  <c r="I25"/>
  <c r="H25"/>
  <c r="G25"/>
  <c r="B25" s="1"/>
  <c r="F25"/>
  <c r="F20"/>
  <c r="F19"/>
  <c r="F18"/>
  <c r="F17"/>
  <c r="B16"/>
  <c r="F14"/>
  <c r="F13"/>
  <c r="B5"/>
  <c r="G13" i="4"/>
  <c r="A17" i="17" l="1"/>
  <c r="A18" s="1"/>
  <c r="J1" i="19"/>
  <c r="B26" i="6"/>
  <c r="B27" s="1"/>
  <c r="B28" s="1"/>
  <c r="J9" i="22"/>
  <c r="J23" s="1"/>
  <c r="J13"/>
  <c r="J17"/>
  <c r="J21"/>
  <c r="B16" i="23"/>
  <c r="B17" s="1"/>
  <c r="I34" i="7"/>
  <c r="J10" i="22"/>
  <c r="I11"/>
  <c r="J12"/>
  <c r="J14"/>
  <c r="I15"/>
  <c r="J16"/>
  <c r="J18"/>
  <c r="I19"/>
  <c r="J20"/>
  <c r="I12"/>
  <c r="I16"/>
  <c r="I20"/>
  <c r="H277" i="9"/>
  <c r="I9" i="22"/>
  <c r="I23" s="1"/>
  <c r="I13"/>
  <c r="I17"/>
  <c r="I21"/>
  <c r="I10"/>
  <c r="J11"/>
  <c r="I14"/>
  <c r="J15"/>
  <c r="I18"/>
  <c r="J19"/>
  <c r="H17" i="11"/>
  <c r="G7" i="15"/>
  <c r="D13"/>
  <c r="F14"/>
  <c r="B25"/>
  <c r="E27"/>
  <c r="H9" i="22"/>
  <c r="H23" s="1"/>
  <c r="H10"/>
  <c r="H11"/>
  <c r="H12"/>
  <c r="H13"/>
  <c r="H14"/>
  <c r="H15"/>
  <c r="H16"/>
  <c r="H17"/>
  <c r="H18"/>
  <c r="H19"/>
  <c r="H20"/>
  <c r="H21"/>
  <c r="B13" i="15"/>
  <c r="A14"/>
  <c r="E26"/>
  <c r="F33"/>
  <c r="G49" i="19" l="1"/>
  <c r="G42" s="1"/>
  <c r="G45"/>
  <c r="G44"/>
  <c r="E61"/>
  <c r="G34"/>
  <c r="G47"/>
  <c r="B52"/>
  <c r="G30"/>
  <c r="G28" l="1"/>
  <c r="G23"/>
  <c r="F61"/>
  <c r="G22"/>
  <c r="G52"/>
  <c r="A12"/>
  <c r="E87"/>
  <c r="G25"/>
  <c r="E62"/>
  <c r="G53"/>
  <c r="G31" l="1"/>
  <c r="E218" i="9" l="1"/>
  <c r="H57" i="7"/>
  <c r="F112" i="9"/>
  <c r="B113"/>
  <c r="F113"/>
  <c r="H113"/>
  <c r="B114"/>
  <c r="F114"/>
  <c r="H114"/>
  <c r="B115"/>
  <c r="F115"/>
  <c r="H115"/>
  <c r="B116"/>
  <c r="F116"/>
  <c r="H116"/>
  <c r="B117"/>
  <c r="F117"/>
  <c r="H117"/>
  <c r="B118"/>
  <c r="F118"/>
  <c r="H118"/>
  <c r="F122"/>
  <c r="F123"/>
  <c r="D10" i="21"/>
  <c r="H34" s="1"/>
  <c r="H10"/>
  <c r="B35" s="1"/>
  <c r="E17" i="15"/>
  <c r="E18"/>
  <c r="E19"/>
  <c r="E20"/>
  <c r="E21"/>
  <c r="G10" i="22"/>
  <c r="G11"/>
  <c r="G12"/>
  <c r="G13"/>
  <c r="G14"/>
  <c r="G15"/>
  <c r="G16"/>
  <c r="G17"/>
  <c r="G18"/>
  <c r="G19"/>
  <c r="G20"/>
  <c r="G21"/>
  <c r="G28" i="12"/>
  <c r="G31"/>
  <c r="G32"/>
  <c r="G33"/>
  <c r="G34"/>
  <c r="G35"/>
  <c r="G36"/>
  <c r="G37"/>
  <c r="G38"/>
  <c r="G39"/>
  <c r="G40"/>
  <c r="G41"/>
  <c r="G42"/>
  <c r="C8" i="23"/>
  <c r="G13" i="11"/>
  <c r="E18" i="8"/>
  <c r="J56" i="9"/>
  <c r="J57"/>
  <c r="J59"/>
  <c r="J60"/>
  <c r="J65"/>
  <c r="J66"/>
  <c r="J67"/>
  <c r="I84"/>
  <c r="I85"/>
  <c r="I75"/>
  <c r="B112"/>
  <c r="F8" i="23"/>
  <c r="B20" i="12"/>
  <c r="F26" i="23"/>
  <c r="F121" i="9"/>
  <c r="G17" i="12" l="1"/>
  <c r="B31" i="13"/>
  <c r="B8" i="7"/>
  <c r="E29" i="20"/>
  <c r="G18"/>
  <c r="D17"/>
  <c r="A29"/>
  <c r="F17"/>
  <c r="E31"/>
  <c r="C29"/>
  <c r="G17"/>
  <c r="A18"/>
  <c r="A17"/>
  <c r="A31"/>
  <c r="F128" i="9"/>
  <c r="A9" i="14"/>
  <c r="A41"/>
  <c r="H35" i="13"/>
  <c r="F37" i="6"/>
  <c r="C27" i="22"/>
  <c r="E34" i="11"/>
  <c r="F54" i="18"/>
  <c r="H160" i="9"/>
  <c r="G32" i="19"/>
  <c r="H41" i="9"/>
  <c r="G172"/>
  <c r="I163"/>
  <c r="F6" i="12"/>
  <c r="B7" i="7"/>
  <c r="C6" i="11"/>
  <c r="F30" i="23"/>
  <c r="F28"/>
  <c r="F29"/>
  <c r="F9"/>
  <c r="G8" i="2" s="1"/>
  <c r="G10" s="1"/>
  <c r="F34" i="23"/>
  <c r="G36" i="2" s="1"/>
  <c r="G11" i="21"/>
  <c r="C9"/>
  <c r="A34" s="1"/>
  <c r="G35"/>
  <c r="B66" i="19"/>
  <c r="B71" i="18"/>
  <c r="B87" i="19"/>
  <c r="C42" i="21"/>
  <c r="M31" i="13"/>
  <c r="B72" i="16"/>
  <c r="H8" i="7"/>
  <c r="C30" i="17"/>
  <c r="C30" i="8"/>
  <c r="C14" i="23"/>
  <c r="C25" i="6"/>
  <c r="B15" i="17"/>
  <c r="A17" i="16"/>
  <c r="F26" i="24"/>
  <c r="E20" i="8"/>
  <c r="G34" i="2" s="1"/>
  <c r="F70" i="24"/>
  <c r="F16" i="6"/>
  <c r="F36" i="23"/>
  <c r="F114" i="24"/>
  <c r="A62" i="18"/>
  <c r="A10" i="13"/>
  <c r="G12" i="2"/>
  <c r="A12" i="21"/>
  <c r="C7" i="12"/>
  <c r="G29" i="4"/>
  <c r="F31" i="8"/>
  <c r="D52" i="16"/>
  <c r="A63" s="1"/>
  <c r="D51" i="18"/>
  <c r="B65" i="19"/>
  <c r="F32" i="13"/>
  <c r="B86" i="19"/>
  <c r="A6" i="13"/>
  <c r="B70" i="18"/>
  <c r="F11" i="6"/>
  <c r="F12" i="9"/>
  <c r="E16" i="8"/>
  <c r="F38" i="20"/>
  <c r="A46" s="1"/>
  <c r="F8" i="9"/>
  <c r="F5" i="6"/>
  <c r="F16" i="9"/>
  <c r="F17"/>
  <c r="F23" i="14"/>
  <c r="J9" i="13"/>
  <c r="I30" s="1"/>
  <c r="A13" i="11"/>
  <c r="A61" i="18"/>
  <c r="G26" i="4"/>
  <c r="F6" i="17"/>
  <c r="E49" i="15"/>
  <c r="B9" i="12"/>
  <c r="G21" s="1"/>
  <c r="D51" i="16"/>
  <c r="A62" s="1"/>
  <c r="F7" i="6"/>
  <c r="A40" i="15"/>
  <c r="F55" i="14"/>
  <c r="D50" i="18"/>
  <c r="F29" i="8"/>
  <c r="D6" i="22"/>
  <c r="G193" i="9"/>
  <c r="G20" i="7"/>
  <c r="I73" i="9"/>
  <c r="C239"/>
  <c r="I104"/>
  <c r="I108" s="1"/>
  <c r="H178" s="1"/>
  <c r="F95" i="24"/>
  <c r="F7"/>
  <c r="E15" i="7"/>
  <c r="C12" i="11"/>
  <c r="E9" i="13"/>
  <c r="E6" i="8"/>
  <c r="A60" i="18"/>
  <c r="B8"/>
  <c r="F3" i="6"/>
  <c r="G11" i="2"/>
  <c r="F8" i="12"/>
  <c r="A20" i="7"/>
  <c r="D5" i="22"/>
  <c r="G171" i="9"/>
  <c r="G192"/>
  <c r="D50" i="16"/>
  <c r="A61" s="1"/>
  <c r="F5" i="17"/>
  <c r="C9" i="20"/>
  <c r="F7" i="9"/>
  <c r="D39" i="15"/>
  <c r="E264" i="9"/>
  <c r="B8" i="16"/>
  <c r="D49" i="18"/>
  <c r="D45" i="14"/>
  <c r="D13"/>
  <c r="I9" i="9"/>
  <c r="F51" i="24"/>
  <c r="F9" i="6"/>
  <c r="G34" i="4"/>
  <c r="F35" i="11" l="1"/>
  <c r="B18"/>
  <c r="C14" i="14"/>
  <c r="C46"/>
  <c r="A251" i="9" l="1"/>
  <c r="D10" i="12" l="1"/>
  <c r="G18" i="4"/>
  <c r="B20"/>
  <c r="F28" i="17"/>
  <c r="G20" i="4"/>
  <c r="E11" i="12"/>
  <c r="J263" i="9" l="1"/>
  <c r="G15" i="4"/>
  <c r="G17"/>
  <c r="F110" i="24"/>
  <c r="F66"/>
  <c r="F22"/>
  <c r="C54" i="11"/>
  <c r="D54" s="1"/>
  <c r="H14" s="1"/>
  <c r="A5" i="20"/>
  <c r="F68" i="24"/>
  <c r="F24"/>
  <c r="F112"/>
  <c r="F56"/>
  <c r="F12"/>
  <c r="F100"/>
  <c r="F53"/>
  <c r="F97"/>
  <c r="F9"/>
  <c r="G31" i="2" s="1"/>
  <c r="F11" i="24"/>
  <c r="G33" i="2" s="1"/>
  <c r="F55" i="24"/>
  <c r="F99"/>
  <c r="E8" i="8"/>
  <c r="C15" i="11"/>
  <c r="F19" i="9"/>
  <c r="F15" i="6"/>
  <c r="G15" i="2"/>
  <c r="G10" i="12"/>
  <c r="G23" i="4"/>
  <c r="F37" i="20"/>
  <c r="A45" s="1"/>
  <c r="I29" i="13"/>
  <c r="F21" i="14"/>
  <c r="F53"/>
  <c r="E48" i="15"/>
  <c r="F50" i="24"/>
  <c r="F6"/>
  <c r="F94"/>
  <c r="G16" i="12" l="1"/>
  <c r="G20" s="1"/>
  <c r="D16" i="11"/>
  <c r="B16" i="12"/>
  <c r="G6" i="2"/>
  <c r="C247" i="9" l="1"/>
  <c r="I164" l="1"/>
  <c r="G175" s="1"/>
  <c r="I90"/>
  <c r="B9" i="20" l="1"/>
  <c r="B9" i="13"/>
  <c r="A7" i="21"/>
  <c r="A22" s="1"/>
  <c r="B39" i="15"/>
  <c r="B13" i="14"/>
  <c r="B45"/>
  <c r="J15" i="17" l="1"/>
  <c r="A24" s="1"/>
  <c r="D37" i="24" s="1"/>
  <c r="D81" s="1"/>
  <c r="D125" s="1"/>
  <c r="H112" i="9"/>
  <c r="C15" i="14"/>
  <c r="C47"/>
  <c r="B24" i="17" l="1"/>
  <c r="E37" i="24" s="1"/>
  <c r="E81" s="1"/>
  <c r="E125" s="1"/>
  <c r="A34" i="6"/>
  <c r="E17" i="14"/>
  <c r="E49"/>
  <c r="C34" i="6" l="1"/>
  <c r="B53" i="19" l="1"/>
  <c r="G9" i="22"/>
  <c r="G22" s="1"/>
  <c r="G17" i="16"/>
  <c r="G18" i="2" l="1"/>
  <c r="G25" s="1"/>
  <c r="H249" i="9"/>
  <c r="G24" i="22"/>
  <c r="E24"/>
  <c r="F24"/>
  <c r="B41" i="18"/>
  <c r="B65" s="1"/>
  <c r="B28" i="13"/>
  <c r="B46" i="15"/>
  <c r="B37" i="20"/>
  <c r="B66" i="16"/>
  <c r="I78" s="1"/>
  <c r="I83" i="19"/>
  <c r="D42" i="16"/>
  <c r="C125" i="24"/>
  <c r="F42" i="16"/>
  <c r="B42"/>
  <c r="C37" i="24"/>
  <c r="I86" i="9"/>
  <c r="C81" i="24"/>
  <c r="J39" i="9" l="1"/>
  <c r="E247"/>
  <c r="I39"/>
  <c r="H53" l="1"/>
  <c r="G8" i="21"/>
  <c r="H39" i="9"/>
  <c r="I262" l="1"/>
  <c r="H278" s="1"/>
  <c r="H247"/>
  <c r="H250" s="1"/>
  <c r="I89"/>
  <c r="I161" s="1"/>
  <c r="G174" s="1"/>
  <c r="G26" i="2"/>
  <c r="G28" s="1"/>
  <c r="E239" i="9"/>
  <c r="I77" i="19" l="1"/>
  <c r="I88" i="9"/>
  <c r="I107" s="1"/>
  <c r="H239"/>
  <c r="G16" i="2"/>
  <c r="H177" i="9" l="1"/>
  <c r="I162"/>
  <c r="G173" s="1"/>
  <c r="I79" i="19"/>
</calcChain>
</file>

<file path=xl/comments1.xml><?xml version="1.0" encoding="utf-8"?>
<comments xmlns="http://schemas.openxmlformats.org/spreadsheetml/2006/main">
  <authors>
    <author>Author</author>
  </authors>
  <commentList>
    <comment ref="B71" authorId="0">
      <text>
        <r>
          <rPr>
            <b/>
            <sz val="8"/>
            <color indexed="81"/>
            <rFont val="Tahoma"/>
            <family val="2"/>
          </rPr>
          <t xml:space="preserve">Author:
</t>
        </r>
      </text>
    </comment>
  </commentList>
</comments>
</file>

<file path=xl/sharedStrings.xml><?xml version="1.0" encoding="utf-8"?>
<sst xmlns="http://schemas.openxmlformats.org/spreadsheetml/2006/main" count="1141" uniqueCount="801">
  <si>
    <t>Home</t>
  </si>
  <si>
    <t>Name of Applicant</t>
  </si>
  <si>
    <t xml:space="preserve">Date of </t>
  </si>
  <si>
    <t>Designation</t>
  </si>
  <si>
    <t>Department's Name &amp; Address</t>
  </si>
  <si>
    <t xml:space="preserve">Form No </t>
  </si>
  <si>
    <t>Name of form</t>
  </si>
  <si>
    <t xml:space="preserve">Page No </t>
  </si>
  <si>
    <t>N.A.</t>
  </si>
  <si>
    <t>IFSM format (as required by pension department)</t>
  </si>
  <si>
    <t>Form of letter to the Director, Pension Department, forwarding the pension papers of a Government servant.</t>
  </si>
  <si>
    <t>3-4</t>
  </si>
  <si>
    <t>Particulars to be obtained by the Head of Office from the retiring Government servant eight months before the date of his retirement.</t>
  </si>
  <si>
    <t>5</t>
  </si>
  <si>
    <t>Form of assessing pension and gratuity.</t>
  </si>
  <si>
    <t>6-12</t>
  </si>
  <si>
    <t>Form of Order of retirement.</t>
  </si>
  <si>
    <t>Form of tentative Last Pay Certificate.</t>
  </si>
  <si>
    <t>Form of application to Treasury Officer for issue of N.D.C. in respect of Long term advances.</t>
  </si>
  <si>
    <t>28A</t>
  </si>
  <si>
    <t>Form of certificate by the Government servant where no L.T.A. has been taken by him.</t>
  </si>
  <si>
    <t>Form of application to Directorate of Estates/ P.W.D. for issue of No Demand Certificate in respect of Government accommodation.</t>
  </si>
  <si>
    <t>21</t>
  </si>
  <si>
    <t>27A</t>
  </si>
  <si>
    <t>Form of certificate where no Government accommodation has been occupied by the Government servant.</t>
  </si>
  <si>
    <t>Nomination for Retirement Gratuity/ Death Gratuity - when the Government servant has a family.</t>
  </si>
  <si>
    <t>Details of family.</t>
  </si>
  <si>
    <t>Nomination for Retirement Gratuity/ Death Gratuity -when the Government servant has no family.</t>
  </si>
  <si>
    <t>Form of application for Commutation of a fraction of Pension without medical examination.</t>
  </si>
  <si>
    <t>Nominate the person named below, under Rule 7 of the Rajasthan Civil Services (Commutation of Pension) Rules, 1996</t>
  </si>
  <si>
    <t>Form of declaration by the Government servant for counting specified period of service.</t>
  </si>
  <si>
    <t>9A</t>
  </si>
  <si>
    <t>Form of Order of admitting service for pension or the basis of declaration etc. of the Government servant.</t>
  </si>
  <si>
    <t>Calculation of EOL</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</si>
  <si>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</si>
  <si>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</si>
  <si>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</si>
  <si>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</si>
  <si>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</si>
  <si>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</si>
  <si>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</si>
  <si>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</si>
  <si>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</si>
  <si>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</si>
  <si>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</si>
  <si>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</si>
  <si>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</si>
  <si>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</si>
  <si>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</si>
  <si>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</si>
  <si>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</si>
  <si>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</si>
  <si>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</si>
  <si>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</si>
  <si>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</si>
  <si>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</si>
  <si>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</si>
  <si>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</si>
  <si>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</si>
  <si>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</si>
  <si>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</si>
  <si>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</si>
  <si>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</si>
  <si>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</si>
  <si>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</si>
  <si>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</si>
  <si>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</si>
  <si>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</si>
  <si>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</si>
  <si>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</si>
  <si>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</si>
  <si>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</si>
  <si>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</si>
  <si>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</si>
  <si>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</si>
  <si>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</si>
  <si>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</si>
  <si>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</si>
  <si>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¼vaxzsth ds cM+s v{kjksa esa Hkjk tkuk lqfuf'pr djkosa½</t>
  </si>
  <si>
    <t>Employee Name</t>
  </si>
  <si>
    <t>Post</t>
  </si>
  <si>
    <t>Deptt. Name, address with Pin code and Phone no</t>
  </si>
  <si>
    <t>Pensioner's postal address with pin code and phone no</t>
  </si>
  <si>
    <t>Date of Birth</t>
  </si>
  <si>
    <t>Date of Appointment</t>
  </si>
  <si>
    <t>Mobie No</t>
  </si>
  <si>
    <t>Bank Account No</t>
  </si>
  <si>
    <t>Bank Name &amp; Branch Name</t>
  </si>
  <si>
    <t>PPO./F.P.P. No 
(in case of revision)</t>
  </si>
  <si>
    <t>Family Details</t>
  </si>
  <si>
    <t>S.N.</t>
  </si>
  <si>
    <t>Name</t>
  </si>
  <si>
    <t>Relation</t>
  </si>
  <si>
    <t>Married/
Unmarried</t>
  </si>
  <si>
    <t>Employee/
Unemployee</t>
  </si>
  <si>
    <t>Signature of Applicant</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</si>
  <si>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</si>
  <si>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</si>
  <si>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</si>
  <si>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</si>
  <si>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</si>
  <si>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</si>
  <si>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</si>
  <si>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</si>
  <si>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</si>
  <si>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</si>
  <si>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</si>
  <si>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</si>
  <si>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</si>
  <si>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</si>
  <si>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</si>
  <si>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</si>
  <si>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</si>
  <si>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</si>
  <si>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</si>
  <si>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</si>
  <si>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Balance of the house building or conveyance advance</t>
  </si>
  <si>
    <t>(b)</t>
  </si>
  <si>
    <t xml:space="preserve"> Overpayment of pay and allowances including leave salary</t>
  </si>
  <si>
    <t>(c)</t>
  </si>
  <si>
    <t>Arrears of license fee for occupation of Government accommodation</t>
  </si>
  <si>
    <t>(d)</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</si>
  <si>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</si>
  <si>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</si>
  <si>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</si>
  <si>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</si>
  <si>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</si>
  <si>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</si>
  <si>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</si>
  <si>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</si>
  <si>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</si>
  <si>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</si>
  <si>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</si>
  <si>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</si>
  <si>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</si>
  <si>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Service Book (date of retirement to be indicated in the service book)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</si>
  <si>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</si>
  <si>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</si>
  <si>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</si>
  <si>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</si>
  <si>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</si>
  <si>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</si>
  <si>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</si>
  <si>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</si>
  <si>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</si>
  <si>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</si>
  <si>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</si>
  <si>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</si>
  <si>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</si>
  <si>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</si>
  <si>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</si>
  <si>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</si>
  <si>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</si>
  <si>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</si>
  <si>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</si>
  <si>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</si>
  <si>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</si>
  <si>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</si>
  <si>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</si>
  <si>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</si>
  <si>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</si>
  <si>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</si>
  <si>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</si>
  <si>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</si>
  <si>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</si>
  <si>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</si>
  <si>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</si>
  <si>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</si>
  <si>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</si>
  <si>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</si>
  <si>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</si>
  <si>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</si>
  <si>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</si>
  <si>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</si>
  <si>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</si>
  <si>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</si>
  <si>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</si>
  <si>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</si>
  <si>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</si>
  <si>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</si>
  <si>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</si>
  <si>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</si>
  <si>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</si>
  <si>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</si>
  <si>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</si>
  <si>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</si>
  <si>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</si>
  <si>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</si>
  <si>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</si>
  <si>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</si>
  <si>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</si>
  <si>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</si>
  <si>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</si>
  <si>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</si>
  <si>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</si>
  <si>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</si>
  <si>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</si>
  <si>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</si>
  <si>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</si>
  <si>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</si>
  <si>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</si>
  <si>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</si>
  <si>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</si>
  <si>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</si>
  <si>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</si>
  <si>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</si>
  <si>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</si>
  <si>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</si>
  <si>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</si>
  <si>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</si>
  <si>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</si>
  <si>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</si>
  <si>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</si>
  <si>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</si>
  <si>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</si>
  <si>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</si>
  <si>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</si>
  <si>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</si>
  <si>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</si>
  <si>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</si>
  <si>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</si>
  <si>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</si>
  <si>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</si>
  <si>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</si>
  <si>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</si>
  <si>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</si>
  <si>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</si>
  <si>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</si>
  <si>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</si>
  <si>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</si>
  <si>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</si>
  <si>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</si>
  <si>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</si>
  <si>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</si>
  <si>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</si>
  <si>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</si>
  <si>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</si>
  <si>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</si>
  <si>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Post held</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</si>
  <si>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</si>
  <si>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</si>
  <si>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</si>
  <si>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</si>
  <si>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</si>
  <si>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</si>
  <si>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</si>
  <si>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</si>
  <si>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</si>
  <si>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</si>
  <si>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</si>
  <si>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</si>
  <si>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</si>
  <si>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</si>
  <si>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</si>
  <si>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</si>
  <si>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</si>
  <si>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</si>
  <si>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</si>
  <si>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</si>
  <si>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</si>
  <si>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</si>
  <si>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</si>
  <si>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</si>
  <si>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</si>
  <si>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</si>
  <si>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</si>
  <si>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</si>
  <si>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</si>
  <si>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</si>
  <si>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</si>
  <si>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</si>
  <si>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</si>
  <si>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</si>
  <si>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</si>
  <si>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</si>
  <si>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</si>
  <si>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</si>
  <si>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</si>
  <si>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</si>
  <si>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</si>
  <si>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</si>
  <si>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</si>
  <si>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</si>
  <si>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</si>
  <si>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</si>
  <si>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</si>
  <si>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</si>
  <si>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</si>
  <si>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</si>
  <si>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</si>
  <si>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</si>
  <si>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</si>
  <si>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</si>
  <si>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</si>
  <si>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</si>
  <si>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</si>
  <si>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</si>
  <si>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</si>
  <si>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</si>
  <si>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</si>
  <si>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</si>
  <si>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</si>
  <si>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</si>
  <si>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</si>
  <si>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</si>
  <si>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</si>
  <si>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</si>
  <si>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</si>
  <si>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</si>
  <si>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</si>
  <si>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</si>
  <si>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</si>
  <si>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</si>
  <si>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</si>
  <si>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</si>
  <si>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</si>
  <si>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</si>
  <si>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</si>
  <si>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</si>
  <si>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</si>
  <si>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</si>
  <si>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</si>
  <si>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</si>
  <si>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</si>
  <si>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</si>
  <si>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</si>
  <si>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 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</si>
  <si>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</si>
  <si>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</si>
  <si>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</si>
  <si>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</si>
  <si>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</si>
  <si>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</si>
  <si>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</si>
  <si>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</si>
  <si>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</si>
  <si>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</si>
  <si>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</si>
  <si>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</si>
  <si>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</si>
  <si>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</si>
  <si>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</si>
  <si>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</si>
  <si>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</si>
  <si>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</si>
  <si>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</si>
  <si>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</si>
  <si>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</si>
  <si>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</si>
  <si>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</si>
  <si>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</si>
  <si>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</si>
  <si>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</si>
  <si>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</si>
  <si>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</si>
  <si>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</si>
  <si>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</si>
  <si>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</si>
  <si>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</si>
  <si>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</si>
  <si>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</si>
  <si>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</si>
  <si>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</si>
  <si>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</si>
  <si>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</si>
  <si>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Amount of gratuity authorized (before adjusting amt as per col. No 2)</t>
  </si>
  <si>
    <t>The details of Government dues which will remain outstanding on the date of retirement</t>
  </si>
  <si>
    <t xml:space="preserve"> of the (Government servant)</t>
  </si>
  <si>
    <t>and which need to be recovered out</t>
  </si>
  <si>
    <t xml:space="preserve">  of the amount of retirement gratuity are indicated below :- </t>
  </si>
  <si>
    <t>Particular</t>
  </si>
  <si>
    <t>Amt.</t>
  </si>
  <si>
    <t>Budget Head (for adjust.)</t>
  </si>
  <si>
    <t>(f)</t>
  </si>
  <si>
    <t>rent for the allotment of Government accommodation</t>
  </si>
  <si>
    <t>(g)</t>
  </si>
  <si>
    <t xml:space="preserve">Dues referred to in Rule 94 </t>
  </si>
  <si>
    <t>Amount of gratuity authorized (Net amt. (1-2))</t>
  </si>
  <si>
    <t xml:space="preserve">Height : </t>
  </si>
  <si>
    <t>Signature of the applicant.</t>
  </si>
  <si>
    <t xml:space="preserve">Dated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</si>
  <si>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</si>
  <si>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</si>
  <si>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</si>
  <si>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</si>
  <si>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</si>
  <si>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</si>
  <si>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</si>
  <si>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</si>
  <si>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</si>
  <si>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</si>
  <si>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</si>
  <si>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</si>
  <si>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</si>
  <si>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</si>
  <si>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</si>
  <si>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</si>
  <si>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</si>
  <si>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</si>
  <si>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</si>
  <si>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&lt;&lt; The separate order copy is attached &gt;&gt;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</si>
  <si>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</si>
  <si>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</si>
  <si>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</si>
  <si>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</si>
  <si>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</si>
  <si>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</si>
  <si>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</si>
  <si>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</si>
  <si>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</si>
  <si>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voluntary retirement</t>
  </si>
  <si>
    <t>C</t>
  </si>
  <si>
    <t>death</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</si>
  <si>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</si>
  <si>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</si>
  <si>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</si>
  <si>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</si>
  <si>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</si>
  <si>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</si>
  <si>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</si>
  <si>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</si>
  <si>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</si>
  <si>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</si>
  <si>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</si>
  <si>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</si>
  <si>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</si>
  <si>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</si>
  <si>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</si>
  <si>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</si>
  <si>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</si>
  <si>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</si>
  <si>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</si>
  <si>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</si>
  <si>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</si>
  <si>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</si>
  <si>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</si>
  <si>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</si>
  <si>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</si>
  <si>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</si>
  <si>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</si>
  <si>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</si>
  <si>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</si>
  <si>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</si>
  <si>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</si>
  <si>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</si>
  <si>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</si>
  <si>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</si>
  <si>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</si>
  <si>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</si>
  <si>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</si>
  <si>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</si>
  <si>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</si>
  <si>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</si>
  <si>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</si>
  <si>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</si>
  <si>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</si>
  <si>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</si>
  <si>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</si>
  <si>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</si>
  <si>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</si>
  <si>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</si>
  <si>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</si>
  <si>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</si>
  <si>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</si>
  <si>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</si>
  <si>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</si>
  <si>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</si>
  <si>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</si>
  <si>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</si>
  <si>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</si>
  <si>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</si>
  <si>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</si>
  <si>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</si>
  <si>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</si>
  <si>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</si>
  <si>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</si>
  <si>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</si>
  <si>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</si>
  <si>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</si>
  <si>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</si>
  <si>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</si>
  <si>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</si>
  <si>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</si>
  <si>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</si>
  <si>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</si>
  <si>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</si>
  <si>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</si>
  <si>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</si>
  <si>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</si>
  <si>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</si>
  <si>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</si>
  <si>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</si>
  <si>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</si>
  <si>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</si>
  <si>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</si>
  <si>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</si>
  <si>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</si>
  <si>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</si>
  <si>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</si>
  <si>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</si>
  <si>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</si>
  <si>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</si>
  <si>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</si>
  <si>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</si>
  <si>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</si>
  <si>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</si>
  <si>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</si>
  <si>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</si>
  <si>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</si>
  <si>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</si>
  <si>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</si>
  <si>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</si>
  <si>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</si>
  <si>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</si>
  <si>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</si>
  <si>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</si>
  <si>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</si>
  <si>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</si>
  <si>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</si>
  <si>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</si>
  <si>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</si>
  <si>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</si>
  <si>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</si>
  <si>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</si>
  <si>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</si>
  <si>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</si>
  <si>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</si>
  <si>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</si>
  <si>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 xml:space="preserve">I  </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</si>
  <si>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</si>
  <si>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</si>
  <si>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</si>
  <si>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</si>
  <si>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</si>
  <si>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</si>
  <si>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</si>
  <si>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</si>
  <si>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</si>
  <si>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</si>
  <si>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</si>
  <si>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</si>
  <si>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</si>
  <si>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</si>
  <si>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</si>
  <si>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</si>
  <si>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</si>
  <si>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</si>
  <si>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</si>
  <si>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</si>
  <si>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</si>
  <si>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</si>
  <si>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</si>
  <si>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</si>
  <si>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</si>
  <si>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</si>
  <si>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</si>
  <si>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</si>
  <si>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</si>
  <si>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</si>
  <si>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</si>
  <si>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</si>
  <si>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</si>
  <si>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</si>
  <si>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3</t>
  </si>
  <si>
    <t>[See Rule 74]</t>
  </si>
  <si>
    <t>Details of family</t>
  </si>
  <si>
    <t>Date of birth</t>
  </si>
  <si>
    <t>Date of appointment</t>
  </si>
  <si>
    <t>Details of members of my family</t>
  </si>
  <si>
    <t>*as on</t>
  </si>
  <si>
    <t>Serial No.</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</si>
  <si>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</si>
  <si>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</si>
  <si>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</si>
  <si>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</si>
  <si>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</si>
  <si>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</si>
  <si>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</si>
  <si>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</si>
  <si>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</si>
  <si>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</si>
  <si>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</si>
  <si>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</si>
  <si>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</si>
  <si>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</si>
  <si>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</si>
  <si>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</si>
  <si>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</si>
  <si>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</si>
  <si>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</si>
  <si>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</si>
  <si>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</si>
  <si>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</si>
  <si>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</si>
  <si>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</si>
  <si>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</si>
  <si>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</si>
  <si>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</si>
  <si>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</si>
  <si>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</si>
  <si>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</si>
  <si>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</si>
  <si>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</si>
  <si>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</si>
  <si>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</si>
  <si>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</si>
  <si>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</si>
  <si>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</si>
  <si>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</si>
  <si>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</si>
  <si>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</si>
  <si>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</si>
  <si>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</si>
  <si>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</si>
  <si>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</si>
  <si>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</si>
  <si>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</si>
  <si>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</si>
  <si>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</si>
  <si>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</si>
  <si>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</si>
  <si>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</si>
  <si>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</si>
  <si>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</si>
  <si>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</si>
  <si>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</si>
  <si>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</si>
  <si>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</si>
  <si>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</si>
  <si>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</si>
  <si>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</si>
  <si>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</si>
  <si>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</si>
  <si>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</si>
  <si>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</si>
  <si>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</si>
  <si>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</si>
  <si>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</si>
  <si>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</si>
  <si>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</si>
  <si>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</si>
  <si>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</si>
  <si>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</si>
  <si>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</si>
  <si>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</si>
  <si>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</si>
  <si>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</si>
  <si>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</si>
  <si>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</si>
  <si>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</si>
  <si>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</si>
  <si>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</si>
  <si>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</si>
  <si>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</si>
  <si>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</si>
  <si>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</si>
  <si>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</si>
  <si>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</si>
  <si>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</si>
  <si>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</si>
  <si>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</si>
  <si>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</si>
  <si>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</si>
  <si>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</si>
  <si>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</si>
  <si>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</si>
  <si>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</si>
  <si>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</si>
  <si>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</si>
  <si>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</si>
  <si>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</si>
  <si>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</si>
  <si>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</si>
  <si>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</si>
  <si>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</si>
  <si>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</si>
  <si>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</si>
  <si>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</si>
  <si>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</si>
  <si>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</si>
  <si>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</si>
  <si>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</si>
  <si>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</si>
  <si>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</si>
  <si>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</si>
  <si>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</si>
  <si>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</si>
  <si>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</si>
  <si>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</si>
  <si>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</si>
  <si>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</si>
  <si>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</si>
  <si>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</si>
  <si>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</si>
  <si>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Statement showing the details of Extraordinay leave not qualify for pension purpose 
(if periods are in multiple)</t>
  </si>
  <si>
    <t>Name of employee</t>
  </si>
  <si>
    <t>Clear EOL data</t>
  </si>
  <si>
    <t>Fom</t>
  </si>
  <si>
    <t>TOTAL DAYS</t>
  </si>
  <si>
    <t xml:space="preserve"> Non qualify periods</t>
  </si>
  <si>
    <t>16.18.1.22.5.19.8√97263.0458756048</t>
  </si>
  <si>
    <t>Date of Birth by Christian era</t>
  </si>
  <si>
    <t>*</t>
  </si>
  <si>
    <t>[See Rule 107 (3)]</t>
  </si>
  <si>
    <t>(To be filled in separately by each applicant)</t>
  </si>
  <si>
    <t xml:space="preserve">Signature or thumb-impression of the applicant </t>
  </si>
  <si>
    <t xml:space="preserve">(To be furnished in a separate sheet duly Attested*) </t>
  </si>
  <si>
    <t xml:space="preserve">Attested By : </t>
  </si>
  <si>
    <t>Full Address</t>
  </si>
  <si>
    <t xml:space="preserve">Witnesses: </t>
  </si>
  <si>
    <t xml:space="preserve">If a retired Government servant in receipt of service gratuity or pension dies within five years from the date of his retirement from service including compulsory retirement as a penalty and the sums actually received by him at the time of his death on account of such gratuity or pension together with the death-cum-retirement gratuity and the commuted value of any portion of pension commuted by him are less than the amount equal to 12 times of his emoluments, a residuary gratuity equal to the deficiency becomes payable to the family. </t>
  </si>
  <si>
    <t xml:space="preserve">When a Government servant has retired before earning a pension, the amount of service gratuity should be indicated. </t>
  </si>
  <si>
    <t xml:space="preserve">Attestation should be done by two Gazetted Government servants or by two or more persons of respectability in the town, panchayat in which the applicant resides. </t>
  </si>
  <si>
    <t xml:space="preserve">Name of the applicant </t>
  </si>
  <si>
    <t xml:space="preserve">Date of birth of guardian </t>
  </si>
  <si>
    <t>Name of the deceased pensioner</t>
  </si>
  <si>
    <t>Office/Department in which the deceased pensioner served last</t>
  </si>
  <si>
    <t xml:space="preserve">Date of death of the pensioner </t>
  </si>
  <si>
    <t>Date of retirement of the deceased pensioner</t>
  </si>
  <si>
    <t>Amount of monthly 1pension sanctioned to deceased pensioner</t>
  </si>
  <si>
    <t>Amount of retirement gratuity received by the deceased pensioner</t>
  </si>
  <si>
    <t>The amount of 2pension drawn by the deceased till the date of death</t>
  </si>
  <si>
    <t>If the deceased had commuted a portion of pension before his death, the commuted value of the pension</t>
  </si>
  <si>
    <t>Total of items 8,9 and 10</t>
  </si>
  <si>
    <t xml:space="preserve">Amount of death gratuity equal to 12 times of the emoluments </t>
  </si>
  <si>
    <t>The amount of residuary gratuity claimed, i.e., the difference between the amount shown against items 12 and 11</t>
  </si>
  <si>
    <t>Relationship of the applicant with the deceased pensioner</t>
  </si>
  <si>
    <t>Date of birth of the applicant</t>
  </si>
  <si>
    <t xml:space="preserve">Name of the Treasury or Sub-treasury at which payment is desired </t>
  </si>
  <si>
    <t xml:space="preserve">Full Address of the applicant </t>
  </si>
  <si>
    <t>Form of application for the grant of Residuary Gratuity on the death of a pensioner</t>
  </si>
  <si>
    <t xml:space="preserve"> Name of the guardian in case the applicant is a minor </t>
  </si>
  <si>
    <t>FORM 14</t>
  </si>
  <si>
    <t>[See Rules 95 (3) and 107 (2)]</t>
  </si>
  <si>
    <t>Form of application for the grant of Family Pension on the death of a Government servant/pensioner</t>
  </si>
  <si>
    <t>Print out in</t>
  </si>
  <si>
    <t>Single copy</t>
  </si>
  <si>
    <t>Guardian if the deceased person is survived by child or children</t>
  </si>
  <si>
    <t xml:space="preserve">Name and age of surviving Widow/Widower and children of the deceased </t>
  </si>
  <si>
    <t xml:space="preserve">Government servant/pensioner </t>
  </si>
  <si>
    <t>Relationship with the deceased person</t>
  </si>
  <si>
    <t>Name and No. of the P.P.O. of the deceased 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</si>
  <si>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</si>
  <si>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</si>
  <si>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</si>
  <si>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</si>
  <si>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</si>
  <si>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</si>
  <si>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</si>
  <si>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</si>
  <si>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</si>
  <si>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</si>
  <si>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</si>
  <si>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undertaking/autonomous body/local fund under the Central or a State Government</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</si>
  <si>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</si>
  <si>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</si>
  <si>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</si>
  <si>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</si>
  <si>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</si>
  <si>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</si>
  <si>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</si>
  <si>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</si>
  <si>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</si>
  <si>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</si>
  <si>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</si>
  <si>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</si>
  <si>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</si>
  <si>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</si>
  <si>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</si>
  <si>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</si>
  <si>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</si>
  <si>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</si>
  <si>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</si>
  <si>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</si>
  <si>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</si>
  <si>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</si>
  <si>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Name and designation with seal of the attesting officer.</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</si>
  <si>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</si>
  <si>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</si>
  <si>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</si>
  <si>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</si>
  <si>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Retirement</t>
  </si>
  <si>
    <t>Date of death of the Government pensioner</t>
  </si>
  <si>
    <t>13-14</t>
  </si>
  <si>
    <t>15-17</t>
  </si>
  <si>
    <t xml:space="preserve">        FORM 22</t>
  </si>
  <si>
    <t>18-19</t>
  </si>
  <si>
    <t>20</t>
  </si>
  <si>
    <t>22</t>
  </si>
  <si>
    <t>23-24</t>
  </si>
  <si>
    <t>25</t>
  </si>
  <si>
    <t>26-27</t>
  </si>
  <si>
    <t>28</t>
  </si>
  <si>
    <t>29-30</t>
  </si>
  <si>
    <t>31-32</t>
  </si>
  <si>
    <t>33</t>
  </si>
  <si>
    <t>34</t>
  </si>
  <si>
    <t>35</t>
  </si>
  <si>
    <t>Less-</t>
  </si>
  <si>
    <t>Provisional Gratuity recevied,if any</t>
  </si>
  <si>
    <t>The amount of residuary gratuity claimed</t>
  </si>
</sst>
</file>

<file path=xl/styles.xml><?xml version="1.0" encoding="utf-8"?>
<styleSheet xmlns="http://schemas.openxmlformats.org/spreadsheetml/2006/main">
  <numFmts count="3">
    <numFmt numFmtId="164" formatCode="dd/mm/yyyy;@"/>
    <numFmt numFmtId="165" formatCode="_(&quot;Rs &quot;* #,##0_);_(&quot;Rs &quot;* \(#,##0\);_(&quot;Rs &quot;* &quot;-&quot;_);_(@_)"/>
    <numFmt numFmtId="166" formatCode="[$-F800]dddd\,\ mmmm\ dd\,\ yyyy"/>
  </numFmts>
  <fonts count="57">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u/>
      <sz val="10"/>
      <color indexed="12"/>
      <name val="Arial"/>
      <family val="2"/>
    </font>
    <font>
      <b/>
      <sz val="10.5"/>
      <name val="Arial"/>
      <family val="2"/>
    </font>
    <font>
      <b/>
      <sz val="18"/>
      <color indexed="12"/>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4"/>
      <name val="Sylfaen"/>
      <family val="1"/>
    </font>
    <font>
      <b/>
      <sz val="16"/>
      <name val="DevLys 010"/>
    </font>
    <font>
      <sz val="14"/>
      <name val="Calibri"/>
      <family val="2"/>
    </font>
    <font>
      <sz val="10"/>
      <name val="Calibri"/>
      <family val="2"/>
    </font>
    <font>
      <sz val="12"/>
      <name val="Calibri"/>
      <family val="2"/>
    </font>
    <font>
      <b/>
      <sz val="14"/>
      <name val="Calibri"/>
      <family val="2"/>
    </font>
    <font>
      <sz val="12"/>
      <name val="Sylfaen"/>
      <family val="1"/>
    </font>
    <font>
      <b/>
      <sz val="12"/>
      <name val="Calibri"/>
      <family val="2"/>
    </font>
    <font>
      <b/>
      <i/>
      <sz val="12"/>
      <name val="Calibri"/>
      <family val="2"/>
    </font>
    <font>
      <b/>
      <sz val="8"/>
      <color indexed="81"/>
      <name val="Tahoma"/>
      <family val="2"/>
    </font>
    <font>
      <b/>
      <sz val="12"/>
      <name val="Sylfaen"/>
      <family val="1"/>
    </font>
    <font>
      <sz val="12"/>
      <name val="Arial"/>
      <family val="2"/>
    </font>
    <font>
      <sz val="11"/>
      <name val="Calibri"/>
      <family val="2"/>
    </font>
    <font>
      <i/>
      <sz val="12"/>
      <name val="Calibri"/>
      <family val="2"/>
    </font>
    <font>
      <b/>
      <u/>
      <sz val="12"/>
      <name val="Calibri"/>
      <family val="2"/>
    </font>
    <font>
      <i/>
      <u/>
      <sz val="12"/>
      <name val="Calibri"/>
      <family val="2"/>
    </font>
    <font>
      <sz val="12"/>
      <name val="Calibri"/>
      <family val="2"/>
      <scheme val="minor"/>
    </font>
    <font>
      <sz val="12"/>
      <name val="Times New Roman"/>
      <family val="1"/>
    </font>
    <font>
      <b/>
      <i/>
      <sz val="9"/>
      <name val="Calibri"/>
      <family val="2"/>
      <scheme val="minor"/>
    </font>
    <font>
      <b/>
      <sz val="11"/>
      <name val="Calibri"/>
      <family val="2"/>
    </font>
    <font>
      <sz val="10"/>
      <name val="Tahoma"/>
      <family val="2"/>
    </font>
    <font>
      <b/>
      <sz val="10"/>
      <name val="Tahoma"/>
      <family val="2"/>
    </font>
    <font>
      <sz val="12"/>
      <name val="Tahoma"/>
      <family val="2"/>
    </font>
    <font>
      <u/>
      <sz val="12"/>
      <name val="Calibri"/>
      <family val="2"/>
    </font>
    <font>
      <b/>
      <sz val="10"/>
      <name val="Calibri"/>
      <family val="2"/>
    </font>
    <font>
      <b/>
      <sz val="12"/>
      <name val="Calibri"/>
      <family val="2"/>
      <scheme val="minor"/>
    </font>
    <font>
      <sz val="14"/>
      <name val="Arial"/>
      <family val="2"/>
    </font>
    <font>
      <b/>
      <sz val="14"/>
      <name val="Tahoma"/>
      <family val="2"/>
    </font>
    <font>
      <sz val="14"/>
      <name val="Tahoma"/>
      <family val="2"/>
    </font>
    <font>
      <b/>
      <sz val="16"/>
      <color indexed="12"/>
      <name val="Arial"/>
      <family val="2"/>
    </font>
    <font>
      <sz val="12"/>
      <color indexed="43"/>
      <name val="Arial"/>
      <family val="2"/>
    </font>
    <font>
      <b/>
      <sz val="16"/>
      <color indexed="36"/>
      <name val="Times New Roman"/>
      <family val="1"/>
    </font>
    <font>
      <sz val="10"/>
      <color indexed="8"/>
      <name val="MS Sans Serif"/>
      <family val="2"/>
    </font>
    <font>
      <sz val="8.5"/>
      <color indexed="8"/>
      <name val="MS Sans Serif"/>
      <family val="2"/>
    </font>
    <font>
      <b/>
      <sz val="14"/>
      <color indexed="9"/>
      <name val="Calibri"/>
      <family val="2"/>
    </font>
    <font>
      <b/>
      <u/>
      <sz val="18"/>
      <color indexed="12"/>
      <name val="Arial"/>
      <family val="2"/>
    </font>
  </fonts>
  <fills count="16">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theme="0"/>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10"/>
      </patternFill>
    </fill>
    <fill>
      <patternFill patternType="solid">
        <fgColor indexed="26"/>
      </patternFill>
    </fill>
    <fill>
      <patternFill patternType="solid">
        <fgColor theme="7"/>
      </patternFill>
    </fill>
  </fills>
  <borders count="3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s>
  <cellStyleXfs count="17">
    <xf numFmtId="0" fontId="0" fillId="0" borderId="0"/>
    <xf numFmtId="0" fontId="4" fillId="0" borderId="0"/>
    <xf numFmtId="0" fontId="8" fillId="0" borderId="0" applyNumberFormat="0" applyFill="0" applyBorder="0" applyAlignment="0" applyProtection="0">
      <alignment vertical="top"/>
      <protection locked="0"/>
    </xf>
    <xf numFmtId="0" fontId="16" fillId="0" borderId="0"/>
    <xf numFmtId="0" fontId="4" fillId="0" borderId="0"/>
    <xf numFmtId="0" fontId="1" fillId="0" borderId="0"/>
    <xf numFmtId="9" fontId="4" fillId="0" borderId="0" applyFont="0" applyFill="0" applyBorder="0" applyAlignment="0" applyProtection="0"/>
    <xf numFmtId="0" fontId="53" fillId="0" borderId="0"/>
    <xf numFmtId="0" fontId="2" fillId="2" borderId="1" applyNumberFormat="0" applyAlignment="0" applyProtection="0"/>
    <xf numFmtId="0" fontId="4" fillId="0" borderId="0"/>
    <xf numFmtId="0" fontId="4" fillId="0" borderId="0"/>
    <xf numFmtId="0" fontId="4" fillId="0" borderId="0"/>
    <xf numFmtId="0" fontId="3" fillId="3" borderId="2" applyNumberFormat="0" applyAlignment="0" applyProtection="0"/>
    <xf numFmtId="0" fontId="55" fillId="13" borderId="38">
      <alignment horizontal="center" vertical="center" wrapText="1"/>
    </xf>
    <xf numFmtId="0" fontId="4" fillId="14" borderId="0" applyNumberFormat="0" applyFont="0" applyBorder="0" applyAlignment="0" applyProtection="0"/>
    <xf numFmtId="0" fontId="4" fillId="0" borderId="0"/>
    <xf numFmtId="9" fontId="4" fillId="0" borderId="0" applyFont="0" applyFill="0" applyBorder="0" applyAlignment="0" applyProtection="0"/>
  </cellStyleXfs>
  <cellXfs count="1009">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9" fillId="4" borderId="0" xfId="1" applyFont="1" applyFill="1" applyBorder="1"/>
    <xf numFmtId="0" fontId="11" fillId="4" borderId="0" xfId="1" applyFont="1" applyFill="1" applyBorder="1"/>
    <xf numFmtId="0" fontId="5" fillId="4" borderId="8" xfId="1" applyFont="1" applyFill="1" applyBorder="1" applyAlignment="1">
      <alignment horizontal="center" vertical="center" wrapText="1"/>
    </xf>
    <xf numFmtId="0" fontId="5" fillId="4" borderId="9" xfId="1" applyFont="1" applyFill="1" applyBorder="1" applyAlignment="1">
      <alignment horizontal="center" vertical="center" wrapText="1"/>
    </xf>
    <xf numFmtId="0" fontId="5" fillId="4" borderId="10" xfId="1" applyFont="1" applyFill="1" applyBorder="1" applyAlignment="1">
      <alignment horizontal="center" vertical="center" wrapText="1"/>
    </xf>
    <xf numFmtId="0" fontId="12" fillId="4" borderId="11" xfId="1" applyFont="1" applyFill="1" applyBorder="1"/>
    <xf numFmtId="0" fontId="13" fillId="4" borderId="0" xfId="1" applyFont="1" applyFill="1" applyBorder="1" applyAlignment="1">
      <alignment horizontal="left"/>
    </xf>
    <xf numFmtId="0" fontId="15" fillId="4" borderId="12" xfId="1" applyFont="1" applyFill="1" applyBorder="1" applyAlignment="1">
      <alignment horizontal="left" vertical="center" wrapText="1"/>
    </xf>
    <xf numFmtId="0" fontId="14" fillId="4" borderId="0" xfId="1" applyFont="1" applyFill="1" applyBorder="1" applyAlignment="1">
      <alignment horizontal="left"/>
    </xf>
    <xf numFmtId="0" fontId="14" fillId="4" borderId="12" xfId="1" applyFont="1" applyFill="1" applyBorder="1" applyAlignment="1">
      <alignment horizontal="left"/>
    </xf>
    <xf numFmtId="0" fontId="6" fillId="4" borderId="11" xfId="1" applyFont="1" applyFill="1" applyBorder="1"/>
    <xf numFmtId="0" fontId="13"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2" fillId="4" borderId="13" xfId="1" applyFont="1" applyFill="1" applyBorder="1"/>
    <xf numFmtId="0" fontId="4" fillId="4" borderId="14" xfId="1" applyFill="1" applyBorder="1" applyAlignment="1">
      <alignment vertical="center" wrapText="1"/>
    </xf>
    <xf numFmtId="0" fontId="13" fillId="0" borderId="0" xfId="1" applyFont="1" applyBorder="1"/>
    <xf numFmtId="0" fontId="17" fillId="6" borderId="16" xfId="3" applyFont="1" applyFill="1" applyBorder="1" applyAlignment="1">
      <alignment horizontal="center" vertical="center" wrapText="1"/>
    </xf>
    <xf numFmtId="0" fontId="16" fillId="0" borderId="0" xfId="3"/>
    <xf numFmtId="0" fontId="18" fillId="7" borderId="17" xfId="3" applyFont="1" applyFill="1" applyBorder="1" applyAlignment="1">
      <alignment horizontal="center" vertical="top"/>
    </xf>
    <xf numFmtId="0" fontId="18" fillId="7" borderId="17" xfId="3" applyFont="1" applyFill="1" applyBorder="1" applyAlignment="1">
      <alignment vertical="top"/>
    </xf>
    <xf numFmtId="0" fontId="18" fillId="7" borderId="17" xfId="3" applyFont="1" applyFill="1" applyBorder="1" applyAlignment="1">
      <alignment horizontal="left" vertical="top" wrapText="1"/>
    </xf>
    <xf numFmtId="0" fontId="18" fillId="7" borderId="17" xfId="3" applyFont="1" applyFill="1" applyBorder="1" applyAlignment="1">
      <alignment horizontal="center" vertical="top" wrapText="1"/>
    </xf>
    <xf numFmtId="49" fontId="18" fillId="7" borderId="17" xfId="3" applyNumberFormat="1" applyFont="1" applyFill="1" applyBorder="1" applyAlignment="1">
      <alignment horizontal="left" vertical="top" wrapText="1"/>
    </xf>
    <xf numFmtId="0" fontId="19" fillId="8" borderId="17" xfId="1" applyFont="1" applyFill="1" applyBorder="1" applyAlignment="1">
      <alignment horizontal="center" vertical="top" wrapText="1"/>
    </xf>
    <xf numFmtId="0" fontId="19" fillId="8" borderId="17" xfId="1" applyFont="1" applyFill="1" applyBorder="1" applyAlignment="1">
      <alignment horizontal="left" vertical="top" wrapText="1"/>
    </xf>
    <xf numFmtId="0" fontId="20" fillId="7" borderId="17" xfId="3" applyFont="1" applyFill="1" applyBorder="1" applyAlignment="1">
      <alignment horizontal="justify"/>
    </xf>
    <xf numFmtId="0" fontId="20" fillId="7" borderId="17" xfId="3" applyFont="1" applyFill="1" applyBorder="1" applyAlignment="1">
      <alignment horizontal="left" vertical="top" wrapText="1"/>
    </xf>
    <xf numFmtId="0" fontId="21" fillId="0" borderId="0" xfId="1" applyFont="1" applyAlignment="1">
      <alignment vertical="top"/>
    </xf>
    <xf numFmtId="0" fontId="21" fillId="0" borderId="0" xfId="1" applyFont="1"/>
    <xf numFmtId="0" fontId="23" fillId="4" borderId="17" xfId="1" applyFont="1" applyFill="1" applyBorder="1" applyAlignment="1">
      <alignment vertical="top"/>
    </xf>
    <xf numFmtId="0" fontId="23" fillId="4" borderId="17" xfId="1" applyFont="1" applyFill="1" applyBorder="1"/>
    <xf numFmtId="0" fontId="23" fillId="4" borderId="17" xfId="1" applyFont="1" applyFill="1" applyBorder="1" applyAlignment="1">
      <alignment horizontal="justify" vertical="justify"/>
    </xf>
    <xf numFmtId="0" fontId="23" fillId="4" borderId="17" xfId="1" applyFont="1" applyFill="1" applyBorder="1" applyAlignment="1">
      <alignment horizontal="center" vertical="justify"/>
    </xf>
    <xf numFmtId="0" fontId="23" fillId="4" borderId="17" xfId="1" applyFont="1" applyFill="1" applyBorder="1" applyAlignment="1">
      <alignment horizontal="center" vertical="justify" wrapText="1"/>
    </xf>
    <xf numFmtId="0" fontId="21" fillId="0" borderId="0" xfId="1" applyFont="1" applyAlignment="1">
      <alignment horizontal="justify" vertical="justify"/>
    </xf>
    <xf numFmtId="0" fontId="25" fillId="4" borderId="17" xfId="1" applyFont="1" applyFill="1" applyBorder="1"/>
    <xf numFmtId="164" fontId="25" fillId="4" borderId="17" xfId="1" applyNumberFormat="1" applyFont="1" applyFill="1" applyBorder="1"/>
    <xf numFmtId="164" fontId="23" fillId="4" borderId="17" xfId="1" applyNumberFormat="1" applyFont="1" applyFill="1" applyBorder="1"/>
    <xf numFmtId="0" fontId="25" fillId="4" borderId="0" xfId="1" applyFont="1" applyFill="1" applyBorder="1" applyAlignment="1">
      <alignment horizontal="left" vertical="top"/>
    </xf>
    <xf numFmtId="0" fontId="23" fillId="4" borderId="0" xfId="1" applyFont="1" applyFill="1" applyBorder="1"/>
    <xf numFmtId="0" fontId="23" fillId="4" borderId="0" xfId="1" applyFont="1" applyFill="1" applyBorder="1" applyAlignment="1">
      <alignment vertical="top"/>
    </xf>
    <xf numFmtId="0" fontId="23" fillId="4" borderId="0" xfId="1" applyFont="1" applyFill="1" applyBorder="1" applyAlignment="1">
      <alignment horizontal="left"/>
    </xf>
    <xf numFmtId="0" fontId="23" fillId="4" borderId="0" xfId="1" applyFont="1" applyFill="1" applyAlignment="1">
      <alignment vertical="top"/>
    </xf>
    <xf numFmtId="0" fontId="23" fillId="4" borderId="0" xfId="1" applyFont="1" applyFill="1"/>
    <xf numFmtId="0" fontId="27" fillId="0" borderId="0" xfId="1" applyFont="1" applyFill="1"/>
    <xf numFmtId="0" fontId="25" fillId="0" borderId="0" xfId="1" applyFont="1" applyFill="1"/>
    <xf numFmtId="0" fontId="28" fillId="0" borderId="0" xfId="1" applyFont="1" applyFill="1" applyAlignment="1"/>
    <xf numFmtId="0" fontId="25" fillId="0" borderId="0" xfId="1" applyFont="1" applyFill="1" applyAlignment="1">
      <alignment horizontal="left"/>
    </xf>
    <xf numFmtId="0" fontId="25" fillId="0" borderId="17" xfId="1" applyFont="1" applyFill="1" applyBorder="1" applyAlignment="1">
      <alignment horizontal="center" vertical="top" wrapText="1"/>
    </xf>
    <xf numFmtId="165" fontId="25" fillId="0" borderId="17" xfId="1" applyNumberFormat="1" applyFont="1" applyFill="1" applyBorder="1" applyAlignment="1">
      <alignment horizontal="center"/>
    </xf>
    <xf numFmtId="0" fontId="25" fillId="0" borderId="17" xfId="1" applyFont="1" applyFill="1" applyBorder="1"/>
    <xf numFmtId="0" fontId="24" fillId="0" borderId="0" xfId="1" applyFont="1" applyFill="1" applyAlignment="1">
      <alignment horizontal="left" vertical="center" wrapText="1"/>
    </xf>
    <xf numFmtId="0" fontId="25" fillId="0" borderId="0" xfId="1" applyFont="1" applyFill="1" applyAlignment="1">
      <alignment horizontal="center"/>
    </xf>
    <xf numFmtId="0" fontId="25" fillId="4" borderId="0" xfId="1" applyFont="1" applyFill="1" applyAlignment="1">
      <alignment horizontal="center"/>
    </xf>
    <xf numFmtId="0" fontId="25" fillId="4" borderId="0" xfId="1" applyFont="1" applyFill="1" applyAlignment="1">
      <alignment horizontal="left" vertical="center" wrapText="1"/>
    </xf>
    <xf numFmtId="0" fontId="29" fillId="4" borderId="0" xfId="1" applyFont="1" applyFill="1" applyAlignment="1">
      <alignment vertical="center" wrapText="1"/>
    </xf>
    <xf numFmtId="0" fontId="25" fillId="4" borderId="0" xfId="1" applyFont="1" applyFill="1"/>
    <xf numFmtId="0" fontId="25" fillId="4" borderId="0" xfId="1" applyFont="1" applyFill="1" applyAlignment="1">
      <alignment vertical="center" wrapText="1"/>
    </xf>
    <xf numFmtId="0" fontId="27" fillId="0" borderId="0" xfId="3" applyFont="1" applyAlignment="1">
      <alignment horizontal="center"/>
    </xf>
    <xf numFmtId="0" fontId="27" fillId="0" borderId="0" xfId="3" applyFont="1"/>
    <xf numFmtId="0" fontId="31" fillId="0" borderId="0" xfId="3" applyFont="1" applyAlignment="1"/>
    <xf numFmtId="0" fontId="31" fillId="0" borderId="0" xfId="3" applyFont="1" applyAlignment="1">
      <alignment horizontal="center"/>
    </xf>
    <xf numFmtId="0" fontId="25" fillId="4" borderId="17" xfId="3" applyFont="1" applyFill="1" applyBorder="1" applyAlignment="1">
      <alignment horizontal="center" vertical="top"/>
    </xf>
    <xf numFmtId="0" fontId="25" fillId="4" borderId="17" xfId="3" applyFont="1" applyFill="1" applyBorder="1"/>
    <xf numFmtId="0" fontId="32" fillId="0" borderId="0" xfId="3" applyFont="1" applyFill="1"/>
    <xf numFmtId="0" fontId="25" fillId="4" borderId="0" xfId="3" applyFont="1" applyFill="1" applyBorder="1" applyAlignment="1">
      <alignment horizontal="center" vertical="top"/>
    </xf>
    <xf numFmtId="0" fontId="25" fillId="4" borderId="0" xfId="3" applyFont="1" applyFill="1" applyBorder="1" applyAlignment="1">
      <alignment horizontal="left" vertical="center" wrapText="1"/>
    </xf>
    <xf numFmtId="0" fontId="25" fillId="4" borderId="0" xfId="3" applyFont="1" applyFill="1" applyBorder="1" applyAlignment="1">
      <alignment horizontal="center" vertical="center" wrapText="1"/>
    </xf>
    <xf numFmtId="0" fontId="25" fillId="4" borderId="0" xfId="3" applyFont="1" applyFill="1" applyBorder="1" applyAlignment="1">
      <alignment vertical="center" wrapText="1"/>
    </xf>
    <xf numFmtId="0" fontId="25" fillId="4" borderId="0" xfId="3" applyFont="1" applyFill="1" applyBorder="1" applyAlignment="1">
      <alignment horizontal="center"/>
    </xf>
    <xf numFmtId="0" fontId="27" fillId="0" borderId="0" xfId="1" applyFont="1" applyFill="1" applyAlignment="1">
      <alignment horizontal="center"/>
    </xf>
    <xf numFmtId="0" fontId="25" fillId="4" borderId="17" xfId="1" applyFont="1" applyFill="1" applyBorder="1" applyAlignment="1">
      <alignment horizontal="center"/>
    </xf>
    <xf numFmtId="0" fontId="25" fillId="4" borderId="17" xfId="1" applyFont="1" applyFill="1" applyBorder="1" applyAlignment="1">
      <alignment horizontal="center" wrapText="1"/>
    </xf>
    <xf numFmtId="0" fontId="25" fillId="4" borderId="16" xfId="1" applyFont="1" applyFill="1" applyBorder="1" applyAlignment="1">
      <alignment horizontal="center"/>
    </xf>
    <xf numFmtId="1" fontId="25" fillId="4" borderId="17" xfId="1" applyNumberFormat="1" applyFont="1" applyFill="1" applyBorder="1" applyAlignment="1">
      <alignment horizontal="center"/>
    </xf>
    <xf numFmtId="0" fontId="25" fillId="4" borderId="16" xfId="1" applyFont="1" applyFill="1" applyBorder="1" applyAlignment="1">
      <alignment horizontal="center" vertical="center" wrapText="1"/>
    </xf>
    <xf numFmtId="164" fontId="25" fillId="4" borderId="17" xfId="1" applyNumberFormat="1" applyFont="1" applyFill="1" applyBorder="1" applyAlignment="1">
      <alignment horizontal="center"/>
    </xf>
    <xf numFmtId="0" fontId="25" fillId="4" borderId="17" xfId="1" applyNumberFormat="1" applyFont="1" applyFill="1" applyBorder="1" applyAlignment="1">
      <alignment horizontal="center"/>
    </xf>
    <xf numFmtId="164" fontId="25" fillId="4" borderId="17" xfId="1" applyNumberFormat="1" applyFont="1" applyFill="1" applyBorder="1" applyAlignment="1"/>
    <xf numFmtId="0" fontId="25" fillId="4" borderId="17" xfId="1" applyFont="1" applyFill="1" applyBorder="1" applyAlignment="1">
      <alignment horizontal="center" vertical="center" wrapText="1"/>
    </xf>
    <xf numFmtId="0" fontId="32" fillId="0" borderId="0" xfId="1" applyFont="1" applyFill="1"/>
    <xf numFmtId="164" fontId="24" fillId="4" borderId="17" xfId="1" applyNumberFormat="1" applyFont="1" applyFill="1" applyBorder="1" applyAlignment="1">
      <alignment shrinkToFit="1"/>
    </xf>
    <xf numFmtId="0" fontId="25" fillId="4" borderId="17" xfId="1" applyFont="1" applyFill="1" applyBorder="1" applyAlignment="1">
      <alignment shrinkToFit="1"/>
    </xf>
    <xf numFmtId="165" fontId="25" fillId="4" borderId="17" xfId="1" applyNumberFormat="1" applyFont="1" applyFill="1" applyBorder="1" applyAlignment="1">
      <alignment shrinkToFit="1"/>
    </xf>
    <xf numFmtId="0" fontId="25" fillId="4" borderId="17" xfId="1" applyFont="1" applyFill="1" applyBorder="1" applyAlignment="1">
      <alignment horizontal="center" vertical="top"/>
    </xf>
    <xf numFmtId="0" fontId="25" fillId="4" borderId="25" xfId="1" applyFont="1" applyFill="1" applyBorder="1" applyAlignment="1"/>
    <xf numFmtId="0" fontId="25" fillId="4" borderId="26" xfId="1" applyFont="1" applyFill="1" applyBorder="1" applyAlignment="1"/>
    <xf numFmtId="0" fontId="25" fillId="4" borderId="17" xfId="1" applyFont="1" applyFill="1" applyBorder="1" applyAlignment="1">
      <alignment horizontal="center" vertical="top" wrapText="1"/>
    </xf>
    <xf numFmtId="0" fontId="25" fillId="4" borderId="0" xfId="1" applyFont="1" applyFill="1" applyBorder="1" applyAlignment="1">
      <alignment horizontal="center" vertical="center" wrapText="1"/>
    </xf>
    <xf numFmtId="0" fontId="25" fillId="4" borderId="0" xfId="1" applyFont="1" applyFill="1" applyBorder="1" applyAlignment="1">
      <alignment horizontal="justify" vertical="justify" wrapText="1"/>
    </xf>
    <xf numFmtId="0" fontId="25" fillId="4" borderId="0" xfId="1" applyFont="1" applyFill="1" applyBorder="1" applyAlignment="1">
      <alignment horizontal="center"/>
    </xf>
    <xf numFmtId="0" fontId="25" fillId="4" borderId="0" xfId="1" applyFont="1" applyFill="1" applyBorder="1"/>
    <xf numFmtId="0" fontId="28" fillId="4" borderId="0" xfId="1" applyFont="1" applyFill="1" applyBorder="1" applyAlignment="1">
      <alignment horizontal="center"/>
    </xf>
    <xf numFmtId="0" fontId="28" fillId="4" borderId="0" xfId="1" applyFont="1" applyFill="1" applyBorder="1" applyAlignment="1">
      <alignment horizontal="right"/>
    </xf>
    <xf numFmtId="0" fontId="25" fillId="4" borderId="17" xfId="1" applyFont="1" applyFill="1" applyBorder="1" applyAlignment="1">
      <alignment horizontal="left"/>
    </xf>
    <xf numFmtId="0" fontId="25" fillId="4" borderId="0" xfId="1" applyFont="1" applyFill="1" applyBorder="1" applyAlignment="1">
      <alignment horizontal="center" vertical="top"/>
    </xf>
    <xf numFmtId="0" fontId="25" fillId="4" borderId="0" xfId="1" applyFont="1" applyFill="1" applyBorder="1" applyAlignment="1">
      <alignment horizontal="left"/>
    </xf>
    <xf numFmtId="0" fontId="25" fillId="4" borderId="0" xfId="1" applyFont="1" applyFill="1" applyBorder="1" applyAlignment="1">
      <alignment horizontal="right"/>
    </xf>
    <xf numFmtId="0" fontId="25" fillId="4" borderId="17" xfId="1" applyFont="1" applyFill="1" applyBorder="1" applyAlignment="1">
      <alignment vertical="center" wrapText="1"/>
    </xf>
    <xf numFmtId="0" fontId="25" fillId="4" borderId="17" xfId="1" applyFont="1" applyFill="1" applyBorder="1" applyAlignment="1"/>
    <xf numFmtId="0" fontId="33" fillId="4" borderId="17" xfId="1" applyFont="1" applyFill="1" applyBorder="1" applyAlignment="1">
      <alignment horizontal="center" vertical="center" wrapText="1"/>
    </xf>
    <xf numFmtId="0" fontId="28" fillId="4" borderId="17" xfId="1" applyFont="1" applyFill="1" applyBorder="1" applyAlignment="1">
      <alignment horizontal="center" wrapText="1"/>
    </xf>
    <xf numFmtId="0" fontId="25" fillId="4" borderId="0" xfId="1" applyFont="1" applyFill="1" applyBorder="1" applyAlignment="1">
      <alignment horizontal="left" vertical="center" wrapText="1"/>
    </xf>
    <xf numFmtId="0" fontId="25" fillId="4" borderId="0" xfId="1" applyFont="1" applyFill="1" applyBorder="1" applyAlignment="1">
      <alignment horizontal="right" vertical="center" wrapText="1"/>
    </xf>
    <xf numFmtId="0" fontId="25" fillId="4" borderId="30" xfId="1" applyFont="1" applyFill="1" applyBorder="1"/>
    <xf numFmtId="0" fontId="28" fillId="4" borderId="0" xfId="1" applyFont="1" applyFill="1" applyBorder="1" applyAlignment="1">
      <alignment horizontal="left"/>
    </xf>
    <xf numFmtId="0" fontId="25" fillId="4" borderId="0" xfId="1" applyFont="1" applyFill="1" applyBorder="1" applyAlignment="1">
      <alignment horizontal="center" wrapText="1"/>
    </xf>
    <xf numFmtId="0" fontId="25" fillId="4" borderId="18" xfId="1" applyFont="1" applyFill="1" applyBorder="1" applyAlignment="1">
      <alignment horizontal="center" wrapText="1"/>
    </xf>
    <xf numFmtId="1" fontId="25" fillId="4" borderId="18" xfId="1" applyNumberFormat="1" applyFont="1" applyFill="1" applyBorder="1" applyAlignment="1">
      <alignment horizontal="center" wrapText="1"/>
    </xf>
    <xf numFmtId="0" fontId="25" fillId="4" borderId="0" xfId="1" applyFont="1" applyFill="1" applyBorder="1" applyAlignment="1">
      <alignment wrapText="1"/>
    </xf>
    <xf numFmtId="0" fontId="24" fillId="4" borderId="0" xfId="1" applyFont="1" applyFill="1" applyBorder="1" applyAlignment="1">
      <alignment vertical="center" wrapText="1"/>
    </xf>
    <xf numFmtId="0" fontId="27" fillId="0" borderId="18" xfId="1" applyFont="1" applyFill="1" applyBorder="1" applyAlignment="1">
      <alignment horizontal="center"/>
    </xf>
    <xf numFmtId="0" fontId="27" fillId="0" borderId="18" xfId="1" applyFont="1" applyFill="1" applyBorder="1"/>
    <xf numFmtId="0" fontId="27" fillId="0" borderId="17" xfId="1" applyFont="1" applyFill="1" applyBorder="1" applyAlignment="1">
      <alignment horizontal="center"/>
    </xf>
    <xf numFmtId="14" fontId="25" fillId="0" borderId="20" xfId="1" applyNumberFormat="1" applyFont="1" applyFill="1" applyBorder="1" applyAlignment="1">
      <alignment vertical="center" wrapText="1"/>
    </xf>
    <xf numFmtId="0" fontId="25" fillId="0" borderId="19" xfId="1" applyFont="1" applyFill="1" applyBorder="1" applyAlignment="1">
      <alignment vertical="center" wrapText="1"/>
    </xf>
    <xf numFmtId="0" fontId="25" fillId="0" borderId="27" xfId="1" applyFont="1" applyFill="1" applyBorder="1" applyAlignment="1">
      <alignment horizontal="center" vertical="top" wrapText="1"/>
    </xf>
    <xf numFmtId="165" fontId="25" fillId="4" borderId="17" xfId="1" applyNumberFormat="1" applyFont="1" applyFill="1" applyBorder="1" applyAlignment="1">
      <alignment wrapText="1"/>
    </xf>
    <xf numFmtId="0" fontId="27" fillId="0" borderId="0" xfId="3" applyFont="1" applyFill="1" applyAlignment="1">
      <alignment horizontal="center"/>
    </xf>
    <xf numFmtId="0" fontId="27" fillId="0" borderId="0" xfId="3" applyFont="1" applyFill="1"/>
    <xf numFmtId="0" fontId="25" fillId="4" borderId="17" xfId="3" applyFont="1" applyFill="1" applyBorder="1" applyAlignment="1">
      <alignment horizontal="center"/>
    </xf>
    <xf numFmtId="0" fontId="25" fillId="4" borderId="0" xfId="3" applyFont="1" applyFill="1" applyAlignment="1">
      <alignment horizontal="center"/>
    </xf>
    <xf numFmtId="0" fontId="25" fillId="4" borderId="0" xfId="3" applyFont="1" applyFill="1"/>
    <xf numFmtId="0" fontId="25" fillId="4" borderId="0" xfId="3" applyFont="1" applyFill="1" applyAlignment="1">
      <alignment horizontal="center" wrapText="1"/>
    </xf>
    <xf numFmtId="0" fontId="4" fillId="0" borderId="0" xfId="4"/>
    <xf numFmtId="0" fontId="32" fillId="0" borderId="0" xfId="4" applyFont="1" applyAlignment="1">
      <alignment horizontal="right"/>
    </xf>
    <xf numFmtId="0" fontId="25" fillId="4" borderId="0" xfId="4" applyFont="1" applyFill="1"/>
    <xf numFmtId="0" fontId="28" fillId="4" borderId="0" xfId="4" applyFont="1" applyFill="1" applyAlignment="1"/>
    <xf numFmtId="0" fontId="28" fillId="4" borderId="0" xfId="4" applyFont="1" applyFill="1" applyAlignment="1">
      <alignment horizontal="right"/>
    </xf>
    <xf numFmtId="0" fontId="28" fillId="4" borderId="0" xfId="4" applyFont="1" applyFill="1" applyAlignment="1">
      <alignment horizontal="center"/>
    </xf>
    <xf numFmtId="0" fontId="25" fillId="4" borderId="0" xfId="4" applyFont="1" applyFill="1" applyAlignment="1">
      <alignment horizontal="right" vertical="justify" wrapText="1"/>
    </xf>
    <xf numFmtId="14" fontId="25" fillId="4" borderId="0" xfId="4" applyNumberFormat="1" applyFont="1" applyFill="1" applyAlignment="1">
      <alignment horizontal="center" vertical="justify" wrapText="1"/>
    </xf>
    <xf numFmtId="0" fontId="4" fillId="0" borderId="0" xfId="4" applyAlignment="1">
      <alignment horizontal="center"/>
    </xf>
    <xf numFmtId="0" fontId="25" fillId="4" borderId="0" xfId="4" applyFont="1" applyFill="1" applyAlignment="1">
      <alignment vertical="center" wrapText="1"/>
    </xf>
    <xf numFmtId="49" fontId="25" fillId="4" borderId="0" xfId="4" applyNumberFormat="1" applyFont="1" applyFill="1" applyAlignment="1">
      <alignment horizontal="center" vertical="center" wrapText="1"/>
    </xf>
    <xf numFmtId="0" fontId="25" fillId="9" borderId="0" xfId="4" applyFont="1" applyFill="1" applyAlignment="1">
      <alignment horizontal="center"/>
    </xf>
    <xf numFmtId="0" fontId="25" fillId="4" borderId="0" xfId="4" applyFont="1" applyFill="1" applyAlignment="1">
      <alignment horizontal="left" vertical="center" wrapText="1"/>
    </xf>
    <xf numFmtId="0" fontId="25" fillId="4" borderId="0" xfId="4" applyFont="1" applyFill="1" applyBorder="1" applyAlignment="1">
      <alignment horizontal="left" vertical="center" wrapText="1"/>
    </xf>
    <xf numFmtId="0" fontId="4" fillId="0" borderId="30" xfId="4" applyBorder="1"/>
    <xf numFmtId="0" fontId="25" fillId="4" borderId="0" xfId="4" applyFont="1" applyFill="1" applyAlignment="1"/>
    <xf numFmtId="0" fontId="25" fillId="4" borderId="0" xfId="4" applyFont="1" applyFill="1" applyAlignment="1">
      <alignment vertical="top"/>
    </xf>
    <xf numFmtId="0" fontId="37" fillId="0" borderId="0" xfId="4" applyFont="1" applyAlignment="1">
      <alignment horizontal="left" vertical="top"/>
    </xf>
    <xf numFmtId="0" fontId="38" fillId="0" borderId="0" xfId="4" applyFont="1"/>
    <xf numFmtId="0" fontId="4" fillId="0" borderId="17" xfId="1" applyBorder="1"/>
    <xf numFmtId="0" fontId="4" fillId="0" borderId="17" xfId="4" applyBorder="1"/>
    <xf numFmtId="0" fontId="4" fillId="0" borderId="0" xfId="1" applyFont="1"/>
    <xf numFmtId="0" fontId="25" fillId="9" borderId="0" xfId="5" applyFont="1" applyFill="1" applyAlignment="1">
      <alignment vertical="top"/>
    </xf>
    <xf numFmtId="0" fontId="4" fillId="0" borderId="0" xfId="1"/>
    <xf numFmtId="0" fontId="27" fillId="4" borderId="0" xfId="3" applyFont="1" applyFill="1" applyAlignment="1">
      <alignment horizontal="center"/>
    </xf>
    <xf numFmtId="0" fontId="27" fillId="4" borderId="0" xfId="3" applyFont="1" applyFill="1"/>
    <xf numFmtId="0" fontId="27" fillId="4" borderId="0" xfId="3" applyFont="1" applyFill="1" applyAlignment="1">
      <alignment horizontal="right"/>
    </xf>
    <xf numFmtId="0" fontId="25" fillId="4" borderId="0" xfId="3" applyFont="1" applyFill="1" applyAlignment="1"/>
    <xf numFmtId="0" fontId="28" fillId="4" borderId="0" xfId="3" applyFont="1" applyFill="1" applyAlignment="1"/>
    <xf numFmtId="0" fontId="25" fillId="4" borderId="17" xfId="3" applyFont="1" applyFill="1" applyBorder="1" applyAlignment="1">
      <alignment horizontal="left" wrapText="1" indent="1"/>
    </xf>
    <xf numFmtId="0" fontId="25" fillId="4" borderId="17" xfId="3" applyFont="1" applyFill="1" applyBorder="1" applyAlignment="1">
      <alignment wrapText="1"/>
    </xf>
    <xf numFmtId="0" fontId="25" fillId="4" borderId="16" xfId="3" applyFont="1" applyFill="1" applyBorder="1" applyAlignment="1">
      <alignment horizontal="left" wrapText="1" indent="1"/>
    </xf>
    <xf numFmtId="0" fontId="25" fillId="4" borderId="33" xfId="3" applyFont="1" applyFill="1" applyBorder="1" applyAlignment="1">
      <alignment wrapText="1"/>
    </xf>
    <xf numFmtId="0" fontId="27" fillId="0" borderId="30" xfId="3" applyFont="1" applyFill="1" applyBorder="1"/>
    <xf numFmtId="0" fontId="25" fillId="4" borderId="17" xfId="3" applyFont="1" applyFill="1" applyBorder="1" applyAlignment="1"/>
    <xf numFmtId="0" fontId="25" fillId="4" borderId="16" xfId="3" applyFont="1" applyFill="1" applyBorder="1" applyAlignment="1"/>
    <xf numFmtId="0" fontId="25" fillId="4" borderId="17" xfId="3" applyFont="1" applyFill="1" applyBorder="1" applyAlignment="1">
      <alignment horizontal="center" vertical="top" wrapText="1"/>
    </xf>
    <xf numFmtId="0" fontId="25" fillId="4" borderId="17" xfId="3" applyFont="1" applyFill="1" applyBorder="1" applyAlignment="1">
      <alignment horizontal="center" wrapText="1"/>
    </xf>
    <xf numFmtId="0" fontId="25" fillId="4" borderId="17" xfId="3" applyFont="1" applyFill="1" applyBorder="1" applyAlignment="1">
      <alignment shrinkToFit="1"/>
    </xf>
    <xf numFmtId="14" fontId="25" fillId="4" borderId="17" xfId="3" applyNumberFormat="1" applyFont="1" applyFill="1" applyBorder="1"/>
    <xf numFmtId="0" fontId="25" fillId="4" borderId="0" xfId="3" applyFont="1" applyFill="1" applyBorder="1" applyAlignment="1">
      <alignment vertical="justify" wrapText="1"/>
    </xf>
    <xf numFmtId="0" fontId="25" fillId="0" borderId="0" xfId="3" applyFont="1"/>
    <xf numFmtId="0" fontId="25" fillId="4" borderId="0" xfId="3" applyFont="1" applyFill="1" applyAlignment="1">
      <alignment horizontal="right"/>
    </xf>
    <xf numFmtId="0" fontId="25" fillId="4" borderId="0" xfId="3" applyFont="1" applyFill="1" applyAlignment="1">
      <alignment horizontal="left"/>
    </xf>
    <xf numFmtId="0" fontId="25" fillId="4" borderId="0" xfId="3" applyNumberFormat="1" applyFont="1" applyFill="1" applyAlignment="1">
      <alignment vertical="center" wrapText="1"/>
    </xf>
    <xf numFmtId="0" fontId="41" fillId="4" borderId="0" xfId="3" applyFont="1" applyFill="1"/>
    <xf numFmtId="0" fontId="42" fillId="4" borderId="0" xfId="3" applyFont="1" applyFill="1" applyAlignment="1">
      <alignment horizontal="right"/>
    </xf>
    <xf numFmtId="0" fontId="41" fillId="0" borderId="0" xfId="3" applyFont="1"/>
    <xf numFmtId="0" fontId="43" fillId="4" borderId="0" xfId="3" applyFont="1" applyFill="1" applyAlignment="1">
      <alignment horizontal="center"/>
    </xf>
    <xf numFmtId="0" fontId="43" fillId="4" borderId="0" xfId="3" applyFont="1" applyFill="1" applyAlignment="1"/>
    <xf numFmtId="0" fontId="43" fillId="4" borderId="0" xfId="3" applyFont="1" applyFill="1" applyAlignment="1">
      <alignment vertical="center" wrapText="1"/>
    </xf>
    <xf numFmtId="0" fontId="25" fillId="4" borderId="0" xfId="3" applyFont="1" applyFill="1" applyAlignment="1">
      <alignment vertical="center" wrapText="1" shrinkToFit="1"/>
    </xf>
    <xf numFmtId="0" fontId="25" fillId="4" borderId="0" xfId="3" applyFont="1" applyFill="1" applyBorder="1" applyAlignment="1"/>
    <xf numFmtId="0" fontId="28" fillId="4" borderId="0" xfId="3" applyFont="1" applyFill="1" applyAlignment="1">
      <alignment horizontal="right"/>
    </xf>
    <xf numFmtId="0" fontId="27" fillId="4" borderId="0" xfId="1" applyFont="1" applyFill="1"/>
    <xf numFmtId="0" fontId="27" fillId="0" borderId="0" xfId="1" applyFont="1"/>
    <xf numFmtId="0" fontId="27" fillId="0" borderId="0" xfId="1" applyFont="1" applyAlignment="1">
      <alignment horizontal="center"/>
    </xf>
    <xf numFmtId="0" fontId="25" fillId="4" borderId="0" xfId="1" applyFont="1" applyFill="1" applyAlignment="1">
      <alignment horizontal="left"/>
    </xf>
    <xf numFmtId="0" fontId="25" fillId="4" borderId="0" xfId="1" applyFont="1" applyFill="1" applyAlignment="1"/>
    <xf numFmtId="0" fontId="25" fillId="4" borderId="0" xfId="1" applyFont="1" applyFill="1" applyAlignment="1">
      <alignment horizontal="left" indent="8"/>
    </xf>
    <xf numFmtId="0" fontId="27" fillId="4" borderId="0" xfId="1" applyFont="1" applyFill="1" applyAlignment="1">
      <alignment horizontal="right"/>
    </xf>
    <xf numFmtId="0" fontId="25" fillId="4" borderId="0" xfId="1" applyFont="1" applyFill="1" applyAlignment="1">
      <alignment horizontal="right"/>
    </xf>
    <xf numFmtId="0" fontId="25" fillId="4" borderId="0" xfId="1" applyFont="1" applyFill="1" applyAlignment="1">
      <alignment horizontal="justify"/>
    </xf>
    <xf numFmtId="0" fontId="25" fillId="0" borderId="0" xfId="1" applyFont="1" applyFill="1" applyAlignment="1"/>
    <xf numFmtId="0" fontId="25" fillId="4" borderId="0" xfId="1" applyFont="1" applyFill="1" applyAlignment="1">
      <alignment horizontal="left" indent="15"/>
    </xf>
    <xf numFmtId="14" fontId="33" fillId="0" borderId="0" xfId="1" applyNumberFormat="1" applyFont="1" applyFill="1"/>
    <xf numFmtId="0" fontId="27" fillId="0" borderId="0" xfId="1" applyFont="1" applyFill="1" applyAlignment="1">
      <alignment horizontal="justify"/>
    </xf>
    <xf numFmtId="0" fontId="4" fillId="0" borderId="0" xfId="1" applyFill="1"/>
    <xf numFmtId="0" fontId="6" fillId="0" borderId="0" xfId="1" applyFont="1" applyFill="1" applyAlignment="1">
      <alignment horizontal="right"/>
    </xf>
    <xf numFmtId="0" fontId="25" fillId="0" borderId="17" xfId="1" applyFont="1" applyFill="1" applyBorder="1" applyAlignment="1">
      <alignment horizontal="center" wrapText="1"/>
    </xf>
    <xf numFmtId="0" fontId="25" fillId="0" borderId="17" xfId="1" applyFont="1" applyFill="1" applyBorder="1" applyAlignment="1">
      <alignment horizontal="center"/>
    </xf>
    <xf numFmtId="0" fontId="4" fillId="0" borderId="0" xfId="1" applyFill="1" applyAlignment="1">
      <alignment horizontal="center"/>
    </xf>
    <xf numFmtId="0" fontId="25" fillId="0" borderId="17" xfId="5" applyFont="1" applyFill="1" applyBorder="1"/>
    <xf numFmtId="0" fontId="25" fillId="0" borderId="0" xfId="5" applyFont="1" applyFill="1"/>
    <xf numFmtId="0" fontId="25" fillId="4" borderId="0" xfId="1" applyFont="1" applyFill="1" applyBorder="1" applyAlignment="1">
      <alignment horizontal="justify"/>
    </xf>
    <xf numFmtId="0" fontId="25" fillId="4" borderId="18" xfId="1" applyFont="1" applyFill="1" applyBorder="1"/>
    <xf numFmtId="0" fontId="25" fillId="4" borderId="0" xfId="1" applyFont="1" applyFill="1" applyAlignment="1">
      <alignment horizontal="left" vertical="top"/>
    </xf>
    <xf numFmtId="0" fontId="37" fillId="9" borderId="0" xfId="1" applyFont="1" applyFill="1"/>
    <xf numFmtId="0" fontId="37" fillId="0" borderId="0" xfId="1" applyFont="1"/>
    <xf numFmtId="0" fontId="37" fillId="9" borderId="0" xfId="1" applyFont="1" applyFill="1" applyAlignment="1">
      <alignment horizontal="left" indent="15"/>
    </xf>
    <xf numFmtId="0" fontId="37" fillId="9" borderId="0" xfId="1" applyFont="1" applyFill="1" applyAlignment="1">
      <alignment horizontal="center"/>
    </xf>
    <xf numFmtId="0" fontId="37" fillId="9" borderId="0" xfId="1" applyFont="1" applyFill="1" applyAlignment="1"/>
    <xf numFmtId="0" fontId="37" fillId="9" borderId="17" xfId="1" applyFont="1" applyFill="1" applyBorder="1"/>
    <xf numFmtId="0" fontId="37" fillId="9" borderId="0" xfId="1" applyFont="1" applyFill="1" applyAlignment="1">
      <alignment horizontal="left"/>
    </xf>
    <xf numFmtId="0" fontId="25" fillId="4" borderId="0" xfId="1" applyFont="1" applyFill="1" applyAlignment="1">
      <alignment horizontal="left" indent="4"/>
    </xf>
    <xf numFmtId="0" fontId="27" fillId="0" borderId="30" xfId="1" applyFont="1" applyFill="1" applyBorder="1"/>
    <xf numFmtId="0" fontId="25" fillId="4" borderId="0" xfId="1" applyFont="1" applyFill="1" applyAlignment="1">
      <alignment horizontal="center" wrapText="1"/>
    </xf>
    <xf numFmtId="0" fontId="47" fillId="0" borderId="0" xfId="3" applyFont="1"/>
    <xf numFmtId="0" fontId="47" fillId="9" borderId="0" xfId="3" applyFont="1" applyFill="1"/>
    <xf numFmtId="0" fontId="49" fillId="9" borderId="34" xfId="3" applyNumberFormat="1" applyFont="1" applyFill="1" applyBorder="1" applyAlignment="1">
      <alignment horizontal="center" vertical="center"/>
    </xf>
    <xf numFmtId="0" fontId="51" fillId="11" borderId="17" xfId="3" applyFont="1" applyFill="1" applyBorder="1" applyAlignment="1">
      <alignment horizontal="center"/>
    </xf>
    <xf numFmtId="1" fontId="52" fillId="12" borderId="17" xfId="3" applyNumberFormat="1" applyFont="1" applyFill="1" applyBorder="1" applyAlignment="1" applyProtection="1">
      <alignment horizontal="center" vertical="center" wrapText="1"/>
      <protection hidden="1"/>
    </xf>
    <xf numFmtId="0" fontId="13" fillId="9" borderId="34" xfId="3" applyFont="1" applyFill="1" applyBorder="1" applyAlignment="1">
      <alignment horizontal="center"/>
    </xf>
    <xf numFmtId="1" fontId="47" fillId="0" borderId="0" xfId="3" applyNumberFormat="1" applyFont="1"/>
    <xf numFmtId="0" fontId="54" fillId="9" borderId="0" xfId="7" applyFont="1" applyFill="1"/>
    <xf numFmtId="0" fontId="25" fillId="4" borderId="17" xfId="3" applyFont="1" applyFill="1" applyBorder="1" applyAlignment="1">
      <alignment horizontal="center"/>
    </xf>
    <xf numFmtId="0" fontId="18" fillId="0" borderId="0" xfId="0" applyFont="1"/>
    <xf numFmtId="0" fontId="17" fillId="0" borderId="0" xfId="0" applyFont="1" applyAlignment="1"/>
    <xf numFmtId="0" fontId="18" fillId="0" borderId="17" xfId="0" applyFont="1" applyBorder="1" applyAlignment="1">
      <alignment horizontal="center" vertical="top"/>
    </xf>
    <xf numFmtId="0" fontId="18" fillId="0" borderId="0" xfId="0" applyFont="1" applyAlignment="1">
      <alignment horizontal="center" vertical="top"/>
    </xf>
    <xf numFmtId="0" fontId="27" fillId="0" borderId="0" xfId="3" applyFont="1" applyAlignment="1">
      <alignment horizontal="center" vertical="top"/>
    </xf>
    <xf numFmtId="0" fontId="25" fillId="0" borderId="17" xfId="3" applyFont="1" applyBorder="1" applyAlignment="1">
      <alignment horizontal="center" vertical="top"/>
    </xf>
    <xf numFmtId="0" fontId="25" fillId="0" borderId="17" xfId="3" applyFont="1" applyBorder="1" applyAlignment="1">
      <alignment horizontal="center" vertical="top" wrapText="1"/>
    </xf>
    <xf numFmtId="0" fontId="27" fillId="0" borderId="30" xfId="3" applyFont="1" applyBorder="1"/>
    <xf numFmtId="0" fontId="25" fillId="0" borderId="0" xfId="3" applyFont="1" applyBorder="1" applyAlignment="1">
      <alignment horizontal="center" vertical="top" wrapText="1"/>
    </xf>
    <xf numFmtId="0" fontId="24" fillId="0" borderId="7" xfId="3" applyFont="1" applyBorder="1" applyAlignment="1">
      <alignment horizontal="center" vertical="top" wrapText="1"/>
    </xf>
    <xf numFmtId="0" fontId="25" fillId="0" borderId="0" xfId="3" applyFont="1" applyAlignment="1">
      <alignment horizontal="center" vertical="top"/>
    </xf>
    <xf numFmtId="0" fontId="25" fillId="0" borderId="0" xfId="3" applyFont="1" applyBorder="1" applyAlignment="1">
      <alignment horizontal="center" vertical="top"/>
    </xf>
    <xf numFmtId="0" fontId="25" fillId="0" borderId="0" xfId="3" applyFont="1" applyBorder="1" applyAlignment="1">
      <alignment horizontal="justify" vertical="justify" wrapText="1"/>
    </xf>
    <xf numFmtId="0" fontId="25" fillId="0" borderId="0" xfId="3" applyFont="1" applyBorder="1" applyAlignment="1">
      <alignment horizontal="right" vertical="justify" wrapText="1"/>
    </xf>
    <xf numFmtId="0" fontId="25" fillId="0" borderId="25" xfId="3" applyFont="1" applyBorder="1" applyAlignment="1"/>
    <xf numFmtId="0" fontId="25" fillId="0" borderId="26" xfId="3" applyFont="1" applyBorder="1" applyAlignment="1"/>
    <xf numFmtId="0" fontId="25" fillId="0" borderId="27" xfId="3" applyFont="1" applyBorder="1" applyAlignment="1"/>
    <xf numFmtId="164" fontId="25" fillId="0" borderId="20" xfId="3" applyNumberFormat="1" applyFont="1" applyBorder="1" applyAlignment="1"/>
    <xf numFmtId="0" fontId="25" fillId="0" borderId="0" xfId="3" applyFont="1" applyBorder="1" applyAlignment="1">
      <alignment horizontal="left"/>
    </xf>
    <xf numFmtId="164" fontId="25" fillId="0" borderId="0" xfId="3" applyNumberFormat="1" applyFont="1" applyBorder="1" applyAlignment="1"/>
    <xf numFmtId="0" fontId="28" fillId="0" borderId="0" xfId="3" applyFont="1" applyBorder="1" applyAlignment="1"/>
    <xf numFmtId="164" fontId="25" fillId="0" borderId="0" xfId="3" applyNumberFormat="1" applyFont="1" applyBorder="1" applyAlignment="1">
      <alignment horizontal="left"/>
    </xf>
    <xf numFmtId="0" fontId="25" fillId="4" borderId="23" xfId="1" applyFont="1" applyFill="1" applyBorder="1" applyAlignment="1">
      <alignment vertical="top" shrinkToFit="1"/>
    </xf>
    <xf numFmtId="0" fontId="25" fillId="4" borderId="18" xfId="1" applyFont="1" applyFill="1" applyBorder="1" applyAlignment="1">
      <alignment vertical="top" shrinkToFit="1"/>
    </xf>
    <xf numFmtId="0" fontId="25" fillId="4" borderId="24" xfId="1" applyFont="1" applyFill="1" applyBorder="1" applyAlignment="1">
      <alignment vertical="top" shrinkToFit="1"/>
    </xf>
    <xf numFmtId="0" fontId="25" fillId="4" borderId="0" xfId="1" applyFont="1" applyFill="1" applyBorder="1" applyAlignment="1">
      <alignment horizontal="center" vertical="center" wrapText="1"/>
    </xf>
    <xf numFmtId="0" fontId="25" fillId="4" borderId="0" xfId="1" applyFont="1" applyFill="1" applyBorder="1" applyAlignment="1">
      <alignment horizont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56" fillId="15" borderId="3" xfId="2" applyFont="1" applyFill="1" applyBorder="1" applyAlignment="1" applyProtection="1">
      <alignment horizontal="center" vertical="center"/>
    </xf>
    <xf numFmtId="0" fontId="56" fillId="15" borderId="4" xfId="2" applyFont="1" applyFill="1" applyBorder="1" applyAlignment="1" applyProtection="1">
      <alignment horizontal="center" vertical="center"/>
    </xf>
    <xf numFmtId="0" fontId="56" fillId="15" borderId="5" xfId="2" applyFont="1" applyFill="1" applyBorder="1" applyAlignment="1" applyProtection="1">
      <alignment horizontal="center" vertical="center"/>
    </xf>
    <xf numFmtId="0" fontId="56" fillId="15" borderId="6" xfId="2" applyFont="1" applyFill="1" applyBorder="1" applyAlignment="1" applyProtection="1">
      <alignment horizontal="center" vertical="center"/>
    </xf>
    <xf numFmtId="0" fontId="6" fillId="4" borderId="0" xfId="1" applyFont="1" applyFill="1" applyBorder="1" applyAlignment="1">
      <alignment horizontal="center"/>
    </xf>
    <xf numFmtId="0" fontId="10" fillId="5" borderId="0" xfId="2" applyFont="1" applyFill="1" applyBorder="1" applyAlignment="1" applyProtection="1">
      <alignment horizontal="center" wrapText="1"/>
    </xf>
    <xf numFmtId="0" fontId="10" fillId="5" borderId="7" xfId="2" applyFont="1" applyFill="1" applyBorder="1" applyAlignment="1" applyProtection="1">
      <alignment horizontal="center" wrapText="1"/>
    </xf>
    <xf numFmtId="0" fontId="14" fillId="4" borderId="0" xfId="1" applyFont="1" applyFill="1" applyBorder="1" applyAlignment="1">
      <alignment horizontal="left"/>
    </xf>
    <xf numFmtId="0" fontId="14" fillId="4" borderId="12" xfId="1" applyFont="1" applyFill="1" applyBorder="1" applyAlignment="1">
      <alignment horizontal="left"/>
    </xf>
    <xf numFmtId="0" fontId="13" fillId="4" borderId="0" xfId="1" applyFont="1" applyFill="1" applyBorder="1" applyAlignment="1">
      <alignment vertical="center" wrapText="1"/>
    </xf>
    <xf numFmtId="0" fontId="4" fillId="4" borderId="0" xfId="1" applyFill="1" applyAlignment="1">
      <alignment vertical="center" wrapText="1"/>
    </xf>
    <xf numFmtId="14" fontId="14" fillId="4" borderId="0" xfId="1" applyNumberFormat="1" applyFont="1" applyFill="1" applyBorder="1" applyAlignment="1">
      <alignment horizontal="left" vertical="center" wrapText="1"/>
    </xf>
    <xf numFmtId="0" fontId="14" fillId="4" borderId="0" xfId="1" applyFont="1" applyFill="1" applyBorder="1" applyAlignment="1">
      <alignment horizontal="left" vertical="center" wrapText="1"/>
    </xf>
    <xf numFmtId="0" fontId="14" fillId="4" borderId="12" xfId="1" applyFont="1" applyFill="1" applyBorder="1" applyAlignment="1">
      <alignment horizontal="left" vertical="center" wrapText="1"/>
    </xf>
    <xf numFmtId="0" fontId="15" fillId="4" borderId="0" xfId="1" applyFont="1" applyFill="1" applyBorder="1" applyAlignment="1">
      <alignment horizontal="left" vertical="center" wrapText="1"/>
    </xf>
    <xf numFmtId="0" fontId="15" fillId="4" borderId="12" xfId="1" applyFont="1" applyFill="1" applyBorder="1" applyAlignment="1">
      <alignment horizontal="left" vertical="center" wrapText="1"/>
    </xf>
    <xf numFmtId="0" fontId="13" fillId="4" borderId="0" xfId="1" applyFont="1" applyFill="1" applyBorder="1" applyAlignment="1">
      <alignment horizontal="left" vertical="top" wrapText="1"/>
    </xf>
    <xf numFmtId="164" fontId="14" fillId="4" borderId="0" xfId="1" applyNumberFormat="1" applyFont="1" applyFill="1" applyBorder="1" applyAlignment="1">
      <alignment horizontal="left"/>
    </xf>
    <xf numFmtId="164" fontId="14" fillId="4" borderId="12" xfId="1" applyNumberFormat="1" applyFont="1" applyFill="1" applyBorder="1" applyAlignment="1">
      <alignment horizontal="left"/>
    </xf>
    <xf numFmtId="0" fontId="6" fillId="4" borderId="0" xfId="1" applyFont="1" applyFill="1" applyBorder="1" applyAlignment="1">
      <alignment vertical="center" wrapText="1"/>
    </xf>
    <xf numFmtId="0" fontId="4" fillId="4" borderId="14" xfId="1" applyFill="1" applyBorder="1" applyAlignment="1">
      <alignment vertical="center" wrapText="1"/>
    </xf>
    <xf numFmtId="0" fontId="15" fillId="4" borderId="14" xfId="1" applyFont="1" applyFill="1" applyBorder="1" applyAlignment="1">
      <alignment horizontal="left" vertical="center" wrapText="1"/>
    </xf>
    <xf numFmtId="0" fontId="15" fillId="4" borderId="15" xfId="1" applyFont="1" applyFill="1" applyBorder="1" applyAlignment="1">
      <alignment horizontal="left" vertical="center" wrapText="1"/>
    </xf>
    <xf numFmtId="0" fontId="22" fillId="4" borderId="18" xfId="1" applyFont="1" applyFill="1" applyBorder="1" applyAlignment="1">
      <alignment horizontal="center" vertical="top"/>
    </xf>
    <xf numFmtId="0" fontId="23" fillId="4" borderId="16" xfId="1" applyFont="1" applyFill="1" applyBorder="1" applyAlignment="1">
      <alignment vertical="top"/>
    </xf>
    <xf numFmtId="0" fontId="23" fillId="4" borderId="22" xfId="1" applyFont="1" applyFill="1" applyBorder="1" applyAlignment="1">
      <alignment vertical="top"/>
    </xf>
    <xf numFmtId="0" fontId="23" fillId="4" borderId="17" xfId="1" applyFont="1" applyFill="1" applyBorder="1" applyAlignment="1">
      <alignment horizontal="justify" vertical="justify" wrapText="1"/>
    </xf>
    <xf numFmtId="0" fontId="24" fillId="4" borderId="17" xfId="1" applyFont="1" applyFill="1" applyBorder="1" applyAlignment="1">
      <alignment horizontal="justify" vertical="justify" wrapText="1"/>
    </xf>
    <xf numFmtId="0" fontId="23" fillId="4" borderId="19" xfId="1" applyFont="1" applyFill="1" applyBorder="1" applyAlignment="1">
      <alignment vertical="justify" wrapText="1"/>
    </xf>
    <xf numFmtId="0" fontId="23" fillId="4" borderId="20" xfId="1" applyFont="1" applyFill="1" applyBorder="1" applyAlignment="1">
      <alignment vertical="justify" wrapText="1"/>
    </xf>
    <xf numFmtId="0" fontId="23" fillId="4" borderId="21" xfId="1" applyFont="1" applyFill="1" applyBorder="1" applyAlignment="1">
      <alignment vertical="justify" wrapText="1"/>
    </xf>
    <xf numFmtId="0" fontId="23" fillId="4" borderId="23" xfId="1" applyFont="1" applyFill="1" applyBorder="1" applyAlignment="1">
      <alignment vertical="justify" wrapText="1"/>
    </xf>
    <xf numFmtId="0" fontId="23" fillId="4" borderId="18" xfId="1" applyFont="1" applyFill="1" applyBorder="1" applyAlignment="1">
      <alignment vertical="justify" wrapText="1"/>
    </xf>
    <xf numFmtId="0" fontId="23" fillId="4" borderId="24" xfId="1" applyFont="1" applyFill="1" applyBorder="1" applyAlignment="1">
      <alignment vertical="justify" wrapText="1"/>
    </xf>
    <xf numFmtId="0" fontId="23" fillId="4" borderId="19" xfId="1" applyFont="1" applyFill="1" applyBorder="1" applyAlignment="1">
      <alignment horizontal="justify" vertical="justify" wrapText="1"/>
    </xf>
    <xf numFmtId="0" fontId="24" fillId="0" borderId="20" xfId="1" applyFont="1" applyBorder="1"/>
    <xf numFmtId="0" fontId="24" fillId="0" borderId="21" xfId="1" applyFont="1" applyBorder="1"/>
    <xf numFmtId="0" fontId="24" fillId="0" borderId="23" xfId="1" applyFont="1" applyBorder="1"/>
    <xf numFmtId="0" fontId="24" fillId="0" borderId="18" xfId="1" applyFont="1" applyBorder="1"/>
    <xf numFmtId="0" fontId="24" fillId="0" borderId="24" xfId="1" applyFont="1" applyBorder="1"/>
    <xf numFmtId="0" fontId="23" fillId="4" borderId="17" xfId="1" applyFont="1" applyFill="1" applyBorder="1" applyAlignment="1">
      <alignment horizontal="left"/>
    </xf>
    <xf numFmtId="0" fontId="23" fillId="4" borderId="25" xfId="1" applyFont="1" applyFill="1" applyBorder="1" applyAlignment="1">
      <alignment horizontal="left"/>
    </xf>
    <xf numFmtId="0" fontId="23" fillId="4" borderId="26" xfId="1" applyFont="1" applyFill="1" applyBorder="1" applyAlignment="1">
      <alignment horizontal="left"/>
    </xf>
    <xf numFmtId="0" fontId="23" fillId="4" borderId="27" xfId="1" applyFont="1" applyFill="1" applyBorder="1" applyAlignment="1">
      <alignment horizontal="left"/>
    </xf>
    <xf numFmtId="14" fontId="23" fillId="4" borderId="25" xfId="1" applyNumberFormat="1" applyFont="1" applyFill="1" applyBorder="1" applyAlignment="1">
      <alignment horizontal="left"/>
    </xf>
    <xf numFmtId="1" fontId="23" fillId="4" borderId="25" xfId="1" applyNumberFormat="1" applyFont="1" applyFill="1" applyBorder="1" applyAlignment="1">
      <alignment horizontal="left"/>
    </xf>
    <xf numFmtId="1" fontId="23" fillId="4" borderId="26" xfId="1" applyNumberFormat="1" applyFont="1" applyFill="1" applyBorder="1" applyAlignment="1">
      <alignment horizontal="left"/>
    </xf>
    <xf numFmtId="1" fontId="23" fillId="4" borderId="27" xfId="1" applyNumberFormat="1" applyFont="1" applyFill="1" applyBorder="1" applyAlignment="1">
      <alignment horizontal="left"/>
    </xf>
    <xf numFmtId="0" fontId="23" fillId="4" borderId="19" xfId="1" applyFont="1" applyFill="1" applyBorder="1" applyAlignment="1">
      <alignment horizontal="left" vertical="justify" wrapText="1"/>
    </xf>
    <xf numFmtId="0" fontId="23" fillId="4" borderId="20" xfId="1" applyFont="1" applyFill="1" applyBorder="1" applyAlignment="1">
      <alignment horizontal="left" vertical="justify" wrapText="1"/>
    </xf>
    <xf numFmtId="0" fontId="23" fillId="4" borderId="21" xfId="1" applyFont="1" applyFill="1" applyBorder="1" applyAlignment="1">
      <alignment horizontal="left" vertical="justify" wrapText="1"/>
    </xf>
    <xf numFmtId="0" fontId="23" fillId="4" borderId="23" xfId="1" applyFont="1" applyFill="1" applyBorder="1" applyAlignment="1">
      <alignment horizontal="left" vertical="justify" wrapText="1"/>
    </xf>
    <xf numFmtId="0" fontId="23" fillId="4" borderId="18" xfId="1" applyFont="1" applyFill="1" applyBorder="1" applyAlignment="1">
      <alignment horizontal="left" vertical="justify" wrapText="1"/>
    </xf>
    <xf numFmtId="0" fontId="23" fillId="4" borderId="24" xfId="1" applyFont="1" applyFill="1" applyBorder="1" applyAlignment="1">
      <alignment horizontal="left" vertical="justify" wrapText="1"/>
    </xf>
    <xf numFmtId="0" fontId="23" fillId="4" borderId="17" xfId="1" applyFont="1" applyFill="1" applyBorder="1" applyAlignment="1">
      <alignment vertical="top"/>
    </xf>
    <xf numFmtId="0" fontId="23" fillId="4" borderId="17" xfId="1" applyFont="1" applyFill="1" applyBorder="1" applyAlignment="1">
      <alignment horizontal="justify" vertical="justify"/>
    </xf>
    <xf numFmtId="0" fontId="25" fillId="4" borderId="17" xfId="1" applyFont="1" applyFill="1" applyBorder="1" applyAlignment="1">
      <alignment horizontal="left"/>
    </xf>
    <xf numFmtId="0" fontId="23" fillId="4" borderId="0" xfId="1" applyFont="1" applyFill="1" applyAlignment="1">
      <alignment horizontal="center"/>
    </xf>
    <xf numFmtId="0" fontId="26" fillId="4" borderId="0" xfId="1" applyFont="1" applyFill="1" applyBorder="1" applyAlignment="1">
      <alignment horizontal="center" vertical="center" wrapText="1"/>
    </xf>
    <xf numFmtId="0" fontId="25" fillId="4" borderId="20" xfId="1" applyFont="1" applyFill="1" applyBorder="1" applyAlignment="1">
      <alignment horizontal="left" vertical="top" wrapText="1"/>
    </xf>
    <xf numFmtId="0" fontId="25" fillId="4" borderId="0" xfId="1" applyFont="1" applyFill="1" applyBorder="1" applyAlignment="1">
      <alignment horizontal="left" vertical="top" wrapText="1"/>
    </xf>
    <xf numFmtId="0" fontId="25" fillId="0" borderId="0" xfId="1" applyFont="1" applyFill="1" applyAlignment="1">
      <alignment horizontal="left"/>
    </xf>
    <xf numFmtId="14" fontId="25" fillId="0" borderId="0" xfId="1" applyNumberFormat="1" applyFont="1" applyFill="1" applyAlignment="1">
      <alignment horizontal="center"/>
    </xf>
    <xf numFmtId="0" fontId="25" fillId="0" borderId="0" xfId="1" applyFont="1" applyFill="1" applyAlignment="1">
      <alignment horizontal="center"/>
    </xf>
    <xf numFmtId="0" fontId="28" fillId="0" borderId="0" xfId="1" applyFont="1" applyFill="1" applyAlignment="1">
      <alignment horizontal="center"/>
    </xf>
    <xf numFmtId="0" fontId="28" fillId="0" borderId="0" xfId="1" applyFont="1" applyFill="1" applyAlignment="1">
      <alignment horizontal="center" vertical="center" wrapText="1"/>
    </xf>
    <xf numFmtId="0" fontId="25" fillId="0" borderId="0" xfId="1" applyFont="1" applyFill="1" applyAlignment="1">
      <alignment horizontal="right"/>
    </xf>
    <xf numFmtId="0" fontId="25" fillId="0" borderId="0" xfId="1" applyFont="1" applyFill="1" applyAlignment="1">
      <alignment horizontal="left" vertical="center" wrapText="1"/>
    </xf>
    <xf numFmtId="0" fontId="25" fillId="0" borderId="17" xfId="1" applyFont="1" applyFill="1" applyBorder="1" applyAlignment="1">
      <alignment horizontal="left" wrapText="1"/>
    </xf>
    <xf numFmtId="0" fontId="25" fillId="0" borderId="16" xfId="1" applyFont="1" applyFill="1" applyBorder="1" applyAlignment="1">
      <alignment horizontal="center" vertical="top"/>
    </xf>
    <xf numFmtId="0" fontId="25" fillId="0" borderId="28" xfId="1" applyFont="1" applyFill="1" applyBorder="1" applyAlignment="1">
      <alignment horizontal="center" vertical="top"/>
    </xf>
    <xf numFmtId="0" fontId="25" fillId="0" borderId="22" xfId="1" applyFont="1" applyFill="1" applyBorder="1" applyAlignment="1">
      <alignment horizontal="center" vertical="top"/>
    </xf>
    <xf numFmtId="0" fontId="25" fillId="0" borderId="17" xfId="1" applyFont="1" applyFill="1" applyBorder="1" applyAlignment="1">
      <alignment horizontal="left" vertical="center" wrapText="1"/>
    </xf>
    <xf numFmtId="165" fontId="25" fillId="0" borderId="16" xfId="1" applyNumberFormat="1" applyFont="1" applyFill="1" applyBorder="1" applyAlignment="1">
      <alignment horizontal="center"/>
    </xf>
    <xf numFmtId="165" fontId="25" fillId="0" borderId="28" xfId="1" applyNumberFormat="1" applyFont="1" applyFill="1" applyBorder="1" applyAlignment="1">
      <alignment horizontal="center"/>
    </xf>
    <xf numFmtId="165" fontId="25" fillId="0" borderId="22" xfId="1" applyNumberFormat="1" applyFont="1" applyFill="1" applyBorder="1" applyAlignment="1">
      <alignment horizontal="center"/>
    </xf>
    <xf numFmtId="0" fontId="25" fillId="4" borderId="0" xfId="1" applyFont="1" applyFill="1" applyAlignment="1">
      <alignment horizontal="left" vertical="top" wrapText="1"/>
    </xf>
    <xf numFmtId="0" fontId="25" fillId="4" borderId="0" xfId="1" applyFont="1" applyFill="1" applyAlignment="1">
      <alignment horizontal="center" vertical="center" wrapText="1"/>
    </xf>
    <xf numFmtId="0" fontId="25" fillId="0" borderId="17" xfId="1" applyFont="1" applyFill="1" applyBorder="1" applyAlignment="1">
      <alignment horizontal="center"/>
    </xf>
    <xf numFmtId="0" fontId="25" fillId="0" borderId="20" xfId="1" applyFont="1" applyFill="1" applyBorder="1" applyAlignment="1">
      <alignment horizontal="right" vertical="top"/>
    </xf>
    <xf numFmtId="0" fontId="25" fillId="0" borderId="0" xfId="1" applyFont="1" applyFill="1" applyAlignment="1">
      <alignment horizontal="justify" vertical="justify" wrapText="1"/>
    </xf>
    <xf numFmtId="0" fontId="24" fillId="0" borderId="0" xfId="1" applyFont="1" applyFill="1" applyAlignment="1">
      <alignment horizontal="justify" vertical="justify" wrapText="1"/>
    </xf>
    <xf numFmtId="0" fontId="28" fillId="4" borderId="0" xfId="1" applyFont="1" applyFill="1" applyAlignment="1">
      <alignment horizontal="left"/>
    </xf>
    <xf numFmtId="0" fontId="25" fillId="4" borderId="0" xfId="1" applyFont="1" applyFill="1" applyAlignment="1">
      <alignment horizontal="left"/>
    </xf>
    <xf numFmtId="0" fontId="25" fillId="4" borderId="0" xfId="1" applyFont="1" applyFill="1" applyAlignment="1">
      <alignment horizontal="center"/>
    </xf>
    <xf numFmtId="0" fontId="25" fillId="4" borderId="0" xfId="1" applyFont="1" applyFill="1" applyAlignment="1">
      <alignment horizontal="left" vertical="center" wrapText="1"/>
    </xf>
    <xf numFmtId="0" fontId="25" fillId="4" borderId="20" xfId="1" applyFont="1" applyFill="1" applyBorder="1" applyAlignment="1">
      <alignment horizontal="left" vertical="center" wrapText="1"/>
    </xf>
    <xf numFmtId="0" fontId="25" fillId="4" borderId="0" xfId="1" applyFont="1" applyFill="1" applyBorder="1" applyAlignment="1">
      <alignment horizontal="left" vertical="center" wrapText="1"/>
    </xf>
    <xf numFmtId="0" fontId="25" fillId="4" borderId="18" xfId="1" applyFont="1" applyFill="1" applyBorder="1" applyAlignment="1">
      <alignment horizontal="left" vertical="center" wrapText="1"/>
    </xf>
    <xf numFmtId="0" fontId="25" fillId="4" borderId="0" xfId="1" applyFont="1" applyFill="1" applyAlignment="1">
      <alignment vertical="center" wrapText="1"/>
    </xf>
    <xf numFmtId="0" fontId="29" fillId="4" borderId="0" xfId="1" applyFont="1" applyFill="1" applyAlignment="1">
      <alignment horizontal="center" vertical="top" wrapText="1"/>
    </xf>
    <xf numFmtId="0" fontId="25" fillId="4" borderId="0" xfId="1" applyFont="1" applyFill="1" applyAlignment="1">
      <alignment horizontal="justify" vertical="top" wrapText="1"/>
    </xf>
    <xf numFmtId="0" fontId="31" fillId="0" borderId="0" xfId="3" applyFont="1" applyAlignment="1">
      <alignment horizontal="center"/>
    </xf>
    <xf numFmtId="0" fontId="25" fillId="4" borderId="17" xfId="3" applyFont="1" applyFill="1" applyBorder="1" applyAlignment="1">
      <alignment horizontal="left"/>
    </xf>
    <xf numFmtId="0" fontId="25" fillId="4" borderId="16" xfId="3" applyFont="1" applyFill="1" applyBorder="1" applyAlignment="1">
      <alignment horizontal="center" vertical="top"/>
    </xf>
    <xf numFmtId="0" fontId="25" fillId="4" borderId="22" xfId="3" applyFont="1" applyFill="1" applyBorder="1" applyAlignment="1">
      <alignment horizontal="center" vertical="top"/>
    </xf>
    <xf numFmtId="0" fontId="25" fillId="4" borderId="17" xfId="3" applyFont="1" applyFill="1" applyBorder="1" applyAlignment="1">
      <alignment vertical="center" wrapText="1"/>
    </xf>
    <xf numFmtId="0" fontId="24" fillId="4" borderId="17" xfId="3" applyFont="1" applyFill="1" applyBorder="1" applyAlignment="1">
      <alignment vertical="center" wrapText="1"/>
    </xf>
    <xf numFmtId="0" fontId="28" fillId="4" borderId="0" xfId="3" applyFont="1" applyFill="1" applyAlignment="1">
      <alignment horizontal="center"/>
    </xf>
    <xf numFmtId="0" fontId="25" fillId="4" borderId="0" xfId="3" applyFont="1" applyFill="1" applyAlignment="1">
      <alignment horizontal="center"/>
    </xf>
    <xf numFmtId="0" fontId="28" fillId="4" borderId="0" xfId="3" applyFont="1" applyFill="1" applyAlignment="1">
      <alignment horizontal="center" vertical="center" wrapText="1"/>
    </xf>
    <xf numFmtId="0" fontId="24" fillId="4" borderId="0" xfId="3" applyFont="1" applyFill="1" applyAlignment="1">
      <alignment horizontal="center" vertical="center" wrapText="1"/>
    </xf>
    <xf numFmtId="166" fontId="25" fillId="4" borderId="17" xfId="3" applyNumberFormat="1" applyFont="1" applyFill="1" applyBorder="1" applyAlignment="1">
      <alignment horizontal="left"/>
    </xf>
    <xf numFmtId="0" fontId="25" fillId="4" borderId="28" xfId="3" applyFont="1" applyFill="1" applyBorder="1" applyAlignment="1">
      <alignment horizontal="center" vertical="top"/>
    </xf>
    <xf numFmtId="0" fontId="25" fillId="4" borderId="17" xfId="3" applyFont="1" applyFill="1" applyBorder="1" applyAlignment="1">
      <alignment horizontal="left" vertical="center" wrapText="1"/>
    </xf>
    <xf numFmtId="0" fontId="25" fillId="4" borderId="17" xfId="3" applyFont="1" applyFill="1" applyBorder="1" applyAlignment="1">
      <alignment horizontal="left" vertical="top" wrapText="1"/>
    </xf>
    <xf numFmtId="0" fontId="25" fillId="4" borderId="19" xfId="3" applyFont="1" applyFill="1" applyBorder="1" applyAlignment="1">
      <alignment horizontal="left" vertical="top" wrapText="1"/>
    </xf>
    <xf numFmtId="0" fontId="25" fillId="4" borderId="20" xfId="3" applyFont="1" applyFill="1" applyBorder="1" applyAlignment="1">
      <alignment horizontal="left" vertical="top" wrapText="1"/>
    </xf>
    <xf numFmtId="0" fontId="25" fillId="4" borderId="21" xfId="3" applyFont="1" applyFill="1" applyBorder="1" applyAlignment="1">
      <alignment horizontal="left" vertical="top" wrapText="1"/>
    </xf>
    <xf numFmtId="0" fontId="25" fillId="4" borderId="23" xfId="3" applyFont="1" applyFill="1" applyBorder="1" applyAlignment="1">
      <alignment horizontal="left" vertical="top" wrapText="1"/>
    </xf>
    <xf numFmtId="0" fontId="25" fillId="4" borderId="18" xfId="3" applyFont="1" applyFill="1" applyBorder="1" applyAlignment="1">
      <alignment horizontal="left" vertical="top" wrapText="1"/>
    </xf>
    <xf numFmtId="0" fontId="25" fillId="4" borderId="24" xfId="3" applyFont="1" applyFill="1" applyBorder="1" applyAlignment="1">
      <alignment horizontal="left" vertical="top" wrapText="1"/>
    </xf>
    <xf numFmtId="0" fontId="25" fillId="4" borderId="17" xfId="3" applyFont="1" applyFill="1" applyBorder="1" applyAlignment="1">
      <alignment horizontal="center" vertical="top"/>
    </xf>
    <xf numFmtId="0" fontId="25" fillId="4" borderId="17" xfId="3" applyFont="1" applyFill="1" applyBorder="1" applyAlignment="1">
      <alignment horizontal="center" vertical="center" wrapText="1"/>
    </xf>
    <xf numFmtId="0" fontId="25" fillId="4" borderId="0" xfId="3" applyFont="1" applyFill="1" applyBorder="1" applyAlignment="1">
      <alignment horizontal="left"/>
    </xf>
    <xf numFmtId="0" fontId="25" fillId="4" borderId="0" xfId="3" applyFont="1" applyFill="1" applyBorder="1" applyAlignment="1">
      <alignment horizontal="left" vertical="center" wrapText="1"/>
    </xf>
    <xf numFmtId="0" fontId="25" fillId="4" borderId="0" xfId="3" applyFont="1" applyFill="1" applyBorder="1" applyAlignment="1">
      <alignment horizontal="center"/>
    </xf>
    <xf numFmtId="14" fontId="25" fillId="4" borderId="0" xfId="3" applyNumberFormat="1" applyFont="1" applyFill="1" applyBorder="1" applyAlignment="1">
      <alignment horizontal="left" vertical="center" wrapText="1"/>
    </xf>
    <xf numFmtId="0" fontId="25" fillId="4" borderId="0" xfId="3" applyFont="1" applyFill="1" applyBorder="1" applyAlignment="1">
      <alignment horizontal="center" vertical="top"/>
    </xf>
    <xf numFmtId="0" fontId="33" fillId="4" borderId="0" xfId="3" applyFont="1" applyFill="1" applyBorder="1" applyAlignment="1">
      <alignment horizontal="justify" vertical="center" wrapText="1"/>
    </xf>
    <xf numFmtId="0" fontId="25" fillId="4" borderId="0" xfId="3" applyFont="1" applyFill="1" applyBorder="1" applyAlignment="1">
      <alignment horizontal="justify" vertical="center" wrapText="1"/>
    </xf>
    <xf numFmtId="0" fontId="33" fillId="4" borderId="0" xfId="3" applyFont="1" applyFill="1" applyBorder="1" applyAlignment="1">
      <alignment horizontal="left"/>
    </xf>
    <xf numFmtId="0" fontId="25" fillId="4" borderId="0" xfId="3" applyFont="1" applyFill="1" applyBorder="1" applyAlignment="1">
      <alignment vertical="center" wrapText="1"/>
    </xf>
    <xf numFmtId="0" fontId="25" fillId="4" borderId="0" xfId="3" applyFont="1" applyFill="1" applyBorder="1" applyAlignment="1">
      <alignment horizontal="center" wrapText="1"/>
    </xf>
    <xf numFmtId="0" fontId="25" fillId="4" borderId="16" xfId="1" applyFont="1" applyFill="1" applyBorder="1" applyAlignment="1">
      <alignment horizontal="center" vertical="center" wrapText="1"/>
    </xf>
    <xf numFmtId="0" fontId="25" fillId="4" borderId="28" xfId="1" applyFont="1" applyFill="1" applyBorder="1" applyAlignment="1">
      <alignment horizontal="center" vertical="center" wrapText="1"/>
    </xf>
    <xf numFmtId="0" fontId="25" fillId="4" borderId="17" xfId="1" applyFont="1" applyFill="1" applyBorder="1" applyAlignment="1">
      <alignment horizontal="left" vertical="center" wrapText="1"/>
    </xf>
    <xf numFmtId="0" fontId="25" fillId="4" borderId="19" xfId="1" applyFont="1" applyFill="1" applyBorder="1" applyAlignment="1">
      <alignment horizontal="left" vertical="center"/>
    </xf>
    <xf numFmtId="0" fontId="25" fillId="4" borderId="20" xfId="1" applyFont="1" applyFill="1" applyBorder="1" applyAlignment="1">
      <alignment horizontal="left" vertical="center"/>
    </xf>
    <xf numFmtId="0" fontId="25" fillId="4" borderId="21" xfId="1" applyFont="1" applyFill="1" applyBorder="1" applyAlignment="1">
      <alignment horizontal="left" vertical="center"/>
    </xf>
    <xf numFmtId="0" fontId="25" fillId="4" borderId="23" xfId="1" applyFont="1" applyFill="1" applyBorder="1" applyAlignment="1">
      <alignment horizontal="left" vertical="center"/>
    </xf>
    <xf numFmtId="0" fontId="25" fillId="4" borderId="18" xfId="1" applyFont="1" applyFill="1" applyBorder="1" applyAlignment="1">
      <alignment horizontal="left" vertical="center"/>
    </xf>
    <xf numFmtId="0" fontId="24" fillId="4" borderId="18" xfId="1" applyFont="1" applyFill="1" applyBorder="1" applyAlignment="1">
      <alignment horizontal="center" vertical="center" wrapText="1"/>
    </xf>
    <xf numFmtId="0" fontId="24" fillId="4" borderId="24" xfId="1" applyFont="1" applyFill="1" applyBorder="1" applyAlignment="1">
      <alignment horizontal="center" vertical="center" wrapText="1"/>
    </xf>
    <xf numFmtId="166" fontId="25" fillId="4" borderId="17" xfId="1" applyNumberFormat="1" applyFont="1" applyFill="1" applyBorder="1" applyAlignment="1">
      <alignment horizontal="left"/>
    </xf>
    <xf numFmtId="0" fontId="28" fillId="4" borderId="0" xfId="1" applyFont="1" applyFill="1" applyBorder="1" applyAlignment="1">
      <alignment horizontal="center"/>
    </xf>
    <xf numFmtId="0" fontId="25" fillId="4" borderId="0" xfId="1" applyFont="1" applyFill="1" applyBorder="1" applyAlignment="1">
      <alignment horizontal="center"/>
    </xf>
    <xf numFmtId="0" fontId="25" fillId="4" borderId="22" xfId="1" applyFont="1" applyFill="1" applyBorder="1" applyAlignment="1">
      <alignment horizontal="center" vertical="center" wrapText="1"/>
    </xf>
    <xf numFmtId="0" fontId="25" fillId="4" borderId="17" xfId="1" applyFont="1" applyFill="1" applyBorder="1" applyAlignment="1">
      <alignment vertical="top" wrapText="1"/>
    </xf>
    <xf numFmtId="0" fontId="25" fillId="4" borderId="17" xfId="1" applyFont="1" applyFill="1" applyBorder="1" applyAlignment="1">
      <alignment horizontal="justify" vertical="justify" wrapText="1"/>
    </xf>
    <xf numFmtId="0" fontId="25" fillId="4" borderId="16" xfId="1" applyFont="1" applyFill="1" applyBorder="1" applyAlignment="1">
      <alignment horizontal="center"/>
    </xf>
    <xf numFmtId="0" fontId="25" fillId="4" borderId="22" xfId="1" applyFont="1" applyFill="1" applyBorder="1" applyAlignment="1">
      <alignment horizontal="center"/>
    </xf>
    <xf numFmtId="0" fontId="25" fillId="4" borderId="19" xfId="1" applyFont="1" applyFill="1" applyBorder="1" applyAlignment="1">
      <alignment horizontal="center"/>
    </xf>
    <xf numFmtId="0" fontId="25" fillId="4" borderId="23" xfId="1" applyFont="1" applyFill="1" applyBorder="1" applyAlignment="1">
      <alignment horizontal="center"/>
    </xf>
    <xf numFmtId="0" fontId="25" fillId="4" borderId="16" xfId="1" applyFont="1" applyFill="1" applyBorder="1" applyAlignment="1">
      <alignment horizontal="center" vertical="top" wrapText="1"/>
    </xf>
    <xf numFmtId="0" fontId="25" fillId="4" borderId="28" xfId="1" applyFont="1" applyFill="1" applyBorder="1" applyAlignment="1">
      <alignment horizontal="center" vertical="top" wrapText="1"/>
    </xf>
    <xf numFmtId="0" fontId="25" fillId="4" borderId="22" xfId="1" applyFont="1" applyFill="1" applyBorder="1" applyAlignment="1">
      <alignment horizontal="center" vertical="top" wrapText="1"/>
    </xf>
    <xf numFmtId="0" fontId="28" fillId="4" borderId="17" xfId="1" applyFont="1" applyFill="1" applyBorder="1" applyAlignment="1">
      <alignment horizontal="left" wrapText="1"/>
    </xf>
    <xf numFmtId="0" fontId="25" fillId="4" borderId="17" xfId="1" applyFont="1" applyFill="1" applyBorder="1" applyAlignment="1">
      <alignment horizontal="center" vertical="center" wrapText="1"/>
    </xf>
    <xf numFmtId="0" fontId="25" fillId="4" borderId="20" xfId="1" applyFont="1" applyFill="1" applyBorder="1" applyAlignment="1">
      <alignment horizontal="center"/>
    </xf>
    <xf numFmtId="0" fontId="25" fillId="4" borderId="21" xfId="1" applyFont="1" applyFill="1" applyBorder="1" applyAlignment="1">
      <alignment horizontal="center"/>
    </xf>
    <xf numFmtId="0" fontId="25" fillId="4" borderId="18" xfId="1" applyFont="1" applyFill="1" applyBorder="1" applyAlignment="1">
      <alignment horizontal="center"/>
    </xf>
    <xf numFmtId="0" fontId="25" fillId="4" borderId="24" xfId="1" applyFont="1" applyFill="1" applyBorder="1" applyAlignment="1">
      <alignment horizontal="center"/>
    </xf>
    <xf numFmtId="0" fontId="24" fillId="4" borderId="28" xfId="1" applyFont="1" applyFill="1" applyBorder="1" applyAlignment="1">
      <alignment horizontal="center" vertical="top" wrapText="1"/>
    </xf>
    <xf numFmtId="0" fontId="24" fillId="4" borderId="22" xfId="1" applyFont="1" applyFill="1" applyBorder="1" applyAlignment="1">
      <alignment horizontal="center" vertical="top" wrapText="1"/>
    </xf>
    <xf numFmtId="0" fontId="25" fillId="4" borderId="17" xfId="1" applyFont="1" applyFill="1" applyBorder="1" applyAlignment="1">
      <alignment horizontal="center" vertical="top" wrapText="1"/>
    </xf>
    <xf numFmtId="0" fontId="25" fillId="4" borderId="17" xfId="1" applyFont="1" applyFill="1" applyBorder="1" applyAlignment="1">
      <alignment vertical="center" wrapText="1"/>
    </xf>
    <xf numFmtId="0" fontId="25" fillId="4" borderId="17" xfId="1" applyFont="1" applyFill="1" applyBorder="1" applyAlignment="1">
      <alignment horizontal="center"/>
    </xf>
    <xf numFmtId="0" fontId="28" fillId="4" borderId="17" xfId="1" applyFont="1" applyFill="1" applyBorder="1" applyAlignment="1">
      <alignment horizontal="center" wrapText="1"/>
    </xf>
    <xf numFmtId="0" fontId="25" fillId="4" borderId="17" xfId="1" applyFont="1" applyFill="1" applyBorder="1" applyAlignment="1">
      <alignment horizontal="center" wrapText="1"/>
    </xf>
    <xf numFmtId="164" fontId="25" fillId="4" borderId="19" xfId="1" applyNumberFormat="1" applyFont="1" applyFill="1" applyBorder="1" applyAlignment="1">
      <alignment horizontal="center" vertical="center" wrapText="1"/>
    </xf>
    <xf numFmtId="164" fontId="25" fillId="4" borderId="20" xfId="1" applyNumberFormat="1" applyFont="1" applyFill="1" applyBorder="1" applyAlignment="1">
      <alignment horizontal="center" vertical="center" wrapText="1"/>
    </xf>
    <xf numFmtId="164" fontId="25" fillId="4" borderId="21" xfId="1" applyNumberFormat="1" applyFont="1" applyFill="1" applyBorder="1" applyAlignment="1">
      <alignment horizontal="center" vertical="center" wrapText="1"/>
    </xf>
    <xf numFmtId="164" fontId="25" fillId="4" borderId="29" xfId="1" applyNumberFormat="1" applyFont="1" applyFill="1" applyBorder="1" applyAlignment="1">
      <alignment horizontal="center" vertical="center" wrapText="1"/>
    </xf>
    <xf numFmtId="164" fontId="25" fillId="4" borderId="0" xfId="1" applyNumberFormat="1" applyFont="1" applyFill="1" applyBorder="1" applyAlignment="1">
      <alignment horizontal="center" vertical="center" wrapText="1"/>
    </xf>
    <xf numFmtId="164" fontId="25" fillId="4" borderId="30" xfId="1" applyNumberFormat="1" applyFont="1" applyFill="1" applyBorder="1" applyAlignment="1">
      <alignment horizontal="center" vertical="center" wrapText="1"/>
    </xf>
    <xf numFmtId="164" fontId="25" fillId="4" borderId="23" xfId="1" applyNumberFormat="1" applyFont="1" applyFill="1" applyBorder="1" applyAlignment="1">
      <alignment horizontal="center" vertical="center" wrapText="1"/>
    </xf>
    <xf numFmtId="164" fontId="25" fillId="4" borderId="18" xfId="1" applyNumberFormat="1" applyFont="1" applyFill="1" applyBorder="1" applyAlignment="1">
      <alignment horizontal="center" vertical="center" wrapText="1"/>
    </xf>
    <xf numFmtId="164" fontId="25" fillId="4" borderId="24" xfId="1" applyNumberFormat="1" applyFont="1" applyFill="1" applyBorder="1" applyAlignment="1">
      <alignment horizontal="center" vertical="center" wrapText="1"/>
    </xf>
    <xf numFmtId="0" fontId="25" fillId="4" borderId="0" xfId="1" applyFont="1" applyFill="1" applyBorder="1" applyAlignment="1">
      <alignment horizontal="right" vertical="top" wrapText="1"/>
    </xf>
    <xf numFmtId="0" fontId="28" fillId="4" borderId="17" xfId="1" applyFont="1" applyFill="1" applyBorder="1" applyAlignment="1">
      <alignment horizontal="center" vertical="center" wrapText="1"/>
    </xf>
    <xf numFmtId="164" fontId="25" fillId="4" borderId="17" xfId="1" applyNumberFormat="1" applyFont="1" applyFill="1" applyBorder="1" applyAlignment="1">
      <alignment horizontal="center" vertical="center" wrapText="1"/>
    </xf>
    <xf numFmtId="0" fontId="25" fillId="4" borderId="16" xfId="1" applyNumberFormat="1" applyFont="1" applyFill="1" applyBorder="1" applyAlignment="1">
      <alignment horizontal="center" vertical="center"/>
    </xf>
    <xf numFmtId="0" fontId="25" fillId="4" borderId="22" xfId="1" applyNumberFormat="1" applyFont="1" applyFill="1" applyBorder="1" applyAlignment="1">
      <alignment horizontal="center" vertical="center"/>
    </xf>
    <xf numFmtId="0" fontId="25" fillId="4" borderId="25" xfId="1" applyFont="1" applyFill="1" applyBorder="1" applyAlignment="1">
      <alignment horizontal="center" vertical="justify" wrapText="1"/>
    </xf>
    <xf numFmtId="0" fontId="25" fillId="4" borderId="26" xfId="1" applyFont="1" applyFill="1" applyBorder="1" applyAlignment="1">
      <alignment horizontal="center" vertical="justify" wrapText="1"/>
    </xf>
    <xf numFmtId="0" fontId="25" fillId="4" borderId="27" xfId="1" applyFont="1" applyFill="1" applyBorder="1" applyAlignment="1">
      <alignment horizontal="center" vertical="justify" wrapText="1"/>
    </xf>
    <xf numFmtId="0" fontId="25" fillId="4" borderId="17" xfId="1" applyFont="1" applyFill="1" applyBorder="1" applyAlignment="1">
      <alignment horizontal="left" vertical="justify" wrapText="1"/>
    </xf>
    <xf numFmtId="0" fontId="25" fillId="4" borderId="17" xfId="1" applyFont="1" applyFill="1" applyBorder="1" applyAlignment="1">
      <alignment horizontal="center" vertical="center"/>
    </xf>
    <xf numFmtId="0" fontId="25" fillId="4" borderId="19" xfId="1" applyFont="1" applyFill="1" applyBorder="1" applyAlignment="1">
      <alignment horizontal="left"/>
    </xf>
    <xf numFmtId="0" fontId="25" fillId="4" borderId="20" xfId="1" applyFont="1" applyFill="1" applyBorder="1" applyAlignment="1">
      <alignment horizontal="left"/>
    </xf>
    <xf numFmtId="0" fontId="25" fillId="4" borderId="21" xfId="1" applyFont="1" applyFill="1" applyBorder="1" applyAlignment="1">
      <alignment horizontal="left"/>
    </xf>
    <xf numFmtId="164" fontId="25" fillId="4" borderId="16" xfId="1" applyNumberFormat="1" applyFont="1" applyFill="1" applyBorder="1" applyAlignment="1">
      <alignment horizontal="center" vertical="center" wrapText="1"/>
    </xf>
    <xf numFmtId="164" fontId="25" fillId="4" borderId="22" xfId="1" applyNumberFormat="1" applyFont="1" applyFill="1" applyBorder="1" applyAlignment="1">
      <alignment horizontal="center" vertical="center" wrapText="1"/>
    </xf>
    <xf numFmtId="0" fontId="25" fillId="4" borderId="17" xfId="1" applyFont="1" applyFill="1" applyBorder="1" applyAlignment="1">
      <alignment horizontal="left" wrapText="1"/>
    </xf>
    <xf numFmtId="0" fontId="25" fillId="4" borderId="16" xfId="1" applyFont="1" applyFill="1" applyBorder="1" applyAlignment="1">
      <alignment horizontal="center" vertical="top"/>
    </xf>
    <xf numFmtId="0" fontId="25" fillId="4" borderId="28" xfId="1" applyFont="1" applyFill="1" applyBorder="1" applyAlignment="1">
      <alignment horizontal="center" vertical="top"/>
    </xf>
    <xf numFmtId="0" fontId="25" fillId="4" borderId="22" xfId="1" applyFont="1" applyFill="1" applyBorder="1" applyAlignment="1">
      <alignment horizontal="center" vertical="top"/>
    </xf>
    <xf numFmtId="0" fontId="25" fillId="4" borderId="19" xfId="1" applyFont="1" applyFill="1" applyBorder="1" applyAlignment="1">
      <alignment horizontal="center" vertical="top" wrapText="1"/>
    </xf>
    <xf numFmtId="0" fontId="25" fillId="4" borderId="20" xfId="1" applyFont="1" applyFill="1" applyBorder="1" applyAlignment="1">
      <alignment horizontal="center" vertical="top" wrapText="1"/>
    </xf>
    <xf numFmtId="0" fontId="25" fillId="4" borderId="21" xfId="1" applyFont="1" applyFill="1" applyBorder="1" applyAlignment="1">
      <alignment horizontal="center" vertical="top" wrapText="1"/>
    </xf>
    <xf numFmtId="0" fontId="25" fillId="4" borderId="29" xfId="1" applyFont="1" applyFill="1" applyBorder="1" applyAlignment="1">
      <alignment horizontal="center" vertical="top" wrapText="1"/>
    </xf>
    <xf numFmtId="0" fontId="25" fillId="4" borderId="0" xfId="1" applyFont="1" applyFill="1" applyBorder="1" applyAlignment="1">
      <alignment horizontal="center" vertical="top" wrapText="1"/>
    </xf>
    <xf numFmtId="0" fontId="25" fillId="4" borderId="30" xfId="1" applyFont="1" applyFill="1" applyBorder="1" applyAlignment="1">
      <alignment horizontal="center" vertical="top" wrapText="1"/>
    </xf>
    <xf numFmtId="0" fontId="25" fillId="4" borderId="23" xfId="1" applyFont="1" applyFill="1" applyBorder="1" applyAlignment="1">
      <alignment horizontal="center" vertical="top" wrapText="1"/>
    </xf>
    <xf numFmtId="0" fontId="25" fillId="4" borderId="18" xfId="1" applyFont="1" applyFill="1" applyBorder="1" applyAlignment="1">
      <alignment horizontal="center" vertical="top" wrapText="1"/>
    </xf>
    <xf numFmtId="0" fontId="25" fillId="4" borderId="24" xfId="1" applyFont="1" applyFill="1" applyBorder="1" applyAlignment="1">
      <alignment horizontal="center" vertical="top" wrapText="1"/>
    </xf>
    <xf numFmtId="165" fontId="23" fillId="4" borderId="19" xfId="1" applyNumberFormat="1" applyFont="1" applyFill="1" applyBorder="1" applyAlignment="1" applyProtection="1">
      <alignment horizontal="center" vertical="center"/>
    </xf>
    <xf numFmtId="165" fontId="23" fillId="4" borderId="21" xfId="1" applyNumberFormat="1" applyFont="1" applyFill="1" applyBorder="1" applyAlignment="1" applyProtection="1">
      <alignment horizontal="center" vertical="center"/>
    </xf>
    <xf numFmtId="165" fontId="23" fillId="4" borderId="23" xfId="1" applyNumberFormat="1" applyFont="1" applyFill="1" applyBorder="1" applyAlignment="1" applyProtection="1">
      <alignment horizontal="center" vertical="center"/>
    </xf>
    <xf numFmtId="165" fontId="23" fillId="4" borderId="24" xfId="1" applyNumberFormat="1" applyFont="1" applyFill="1" applyBorder="1" applyAlignment="1" applyProtection="1">
      <alignment horizontal="center" vertical="center"/>
    </xf>
    <xf numFmtId="0" fontId="25" fillId="4" borderId="19" xfId="1" applyFont="1" applyFill="1" applyBorder="1" applyAlignment="1">
      <alignment horizontal="left" vertical="top" wrapText="1"/>
    </xf>
    <xf numFmtId="0" fontId="25" fillId="4" borderId="21" xfId="1" applyFont="1" applyFill="1" applyBorder="1" applyAlignment="1">
      <alignment horizontal="left" vertical="top" wrapText="1"/>
    </xf>
    <xf numFmtId="0" fontId="25" fillId="4" borderId="29" xfId="1" applyFont="1" applyFill="1" applyBorder="1" applyAlignment="1">
      <alignment horizontal="left" vertical="top" wrapText="1"/>
    </xf>
    <xf numFmtId="0" fontId="25" fillId="4" borderId="30" xfId="1" applyFont="1" applyFill="1" applyBorder="1" applyAlignment="1">
      <alignment horizontal="left" vertical="top" wrapText="1"/>
    </xf>
    <xf numFmtId="0" fontId="25" fillId="4" borderId="23" xfId="1" applyFont="1" applyFill="1" applyBorder="1" applyAlignment="1">
      <alignment horizontal="left" vertical="top" wrapText="1"/>
    </xf>
    <xf numFmtId="0" fontId="25" fillId="4" borderId="18" xfId="1" applyFont="1" applyFill="1" applyBorder="1" applyAlignment="1">
      <alignment horizontal="left" vertical="top" wrapText="1"/>
    </xf>
    <xf numFmtId="0" fontId="25" fillId="4" borderId="24" xfId="1" applyFont="1" applyFill="1" applyBorder="1" applyAlignment="1">
      <alignment horizontal="left" vertical="top" wrapText="1"/>
    </xf>
    <xf numFmtId="165" fontId="25" fillId="4" borderId="19" xfId="1" applyNumberFormat="1" applyFont="1" applyFill="1" applyBorder="1" applyAlignment="1" applyProtection="1">
      <alignment horizontal="center" vertical="center"/>
    </xf>
    <xf numFmtId="165" fontId="25" fillId="4" borderId="21" xfId="1" applyNumberFormat="1" applyFont="1" applyFill="1" applyBorder="1" applyAlignment="1" applyProtection="1">
      <alignment horizontal="center" vertical="center"/>
    </xf>
    <xf numFmtId="165" fontId="25" fillId="4" borderId="29" xfId="1" applyNumberFormat="1" applyFont="1" applyFill="1" applyBorder="1" applyAlignment="1" applyProtection="1">
      <alignment horizontal="center" vertical="center"/>
    </xf>
    <xf numFmtId="165" fontId="25" fillId="4" borderId="30" xfId="1" applyNumberFormat="1" applyFont="1" applyFill="1" applyBorder="1" applyAlignment="1" applyProtection="1">
      <alignment horizontal="center" vertical="center"/>
    </xf>
    <xf numFmtId="165" fontId="25" fillId="4" borderId="23" xfId="1" applyNumberFormat="1" applyFont="1" applyFill="1" applyBorder="1" applyAlignment="1" applyProtection="1">
      <alignment horizontal="center" vertical="center"/>
    </xf>
    <xf numFmtId="165" fontId="25" fillId="4" borderId="24" xfId="1" applyNumberFormat="1" applyFont="1" applyFill="1" applyBorder="1" applyAlignment="1" applyProtection="1">
      <alignment horizontal="center" vertical="center"/>
    </xf>
    <xf numFmtId="0" fontId="25" fillId="4" borderId="17" xfId="1" applyFont="1" applyFill="1" applyBorder="1" applyAlignment="1">
      <alignment horizontal="left" vertical="top"/>
    </xf>
    <xf numFmtId="165" fontId="25" fillId="4" borderId="17" xfId="1" applyNumberFormat="1" applyFont="1" applyFill="1" applyBorder="1" applyAlignment="1">
      <alignment horizontal="center" shrinkToFit="1"/>
    </xf>
    <xf numFmtId="0" fontId="25" fillId="4" borderId="17" xfId="1" applyFont="1" applyFill="1" applyBorder="1" applyAlignment="1">
      <alignment horizontal="center" shrinkToFit="1"/>
    </xf>
    <xf numFmtId="14" fontId="25" fillId="4" borderId="17" xfId="1" applyNumberFormat="1" applyFont="1" applyFill="1" applyBorder="1" applyAlignment="1">
      <alignment horizontal="center"/>
    </xf>
    <xf numFmtId="164" fontId="25" fillId="4" borderId="17" xfId="1" applyNumberFormat="1" applyFont="1" applyFill="1" applyBorder="1" applyAlignment="1">
      <alignment horizontal="center" vertical="justify" wrapText="1"/>
    </xf>
    <xf numFmtId="165" fontId="23" fillId="4" borderId="17" xfId="1" applyNumberFormat="1" applyFont="1" applyFill="1" applyBorder="1" applyAlignment="1" applyProtection="1">
      <alignment horizontal="center" vertical="center"/>
    </xf>
    <xf numFmtId="165" fontId="25" fillId="4" borderId="17" xfId="1" applyNumberFormat="1" applyFont="1" applyFill="1" applyBorder="1" applyAlignment="1">
      <alignment horizontal="center"/>
    </xf>
    <xf numFmtId="0" fontId="25" fillId="4" borderId="25" xfId="1" applyFont="1" applyFill="1" applyBorder="1" applyAlignment="1">
      <alignment horizontal="left"/>
    </xf>
    <xf numFmtId="14" fontId="25" fillId="4" borderId="17" xfId="1" applyNumberFormat="1" applyFont="1" applyFill="1" applyBorder="1" applyAlignment="1">
      <alignment horizontal="center" wrapText="1"/>
    </xf>
    <xf numFmtId="0" fontId="25" fillId="4" borderId="25" xfId="1" applyFont="1" applyFill="1" applyBorder="1" applyAlignment="1">
      <alignment horizontal="center"/>
    </xf>
    <xf numFmtId="0" fontId="25" fillId="4" borderId="27" xfId="1" applyFont="1" applyFill="1" applyBorder="1" applyAlignment="1">
      <alignment horizontal="center"/>
    </xf>
    <xf numFmtId="0" fontId="25" fillId="4" borderId="17" xfId="4" applyFont="1" applyFill="1" applyBorder="1" applyAlignment="1">
      <alignment horizontal="center"/>
    </xf>
    <xf numFmtId="14" fontId="25" fillId="4" borderId="17" xfId="1" applyNumberFormat="1" applyFont="1" applyFill="1" applyBorder="1" applyAlignment="1">
      <alignment horizontal="left" wrapText="1"/>
    </xf>
    <xf numFmtId="0" fontId="28" fillId="4" borderId="0" xfId="1" applyFont="1" applyFill="1" applyBorder="1" applyAlignment="1">
      <alignment horizontal="left"/>
    </xf>
    <xf numFmtId="0" fontId="28" fillId="4" borderId="0" xfId="1" applyFont="1" applyFill="1" applyBorder="1" applyAlignment="1">
      <alignment horizontal="center" wrapText="1"/>
    </xf>
    <xf numFmtId="0" fontId="25" fillId="4" borderId="26" xfId="1" applyFont="1" applyFill="1" applyBorder="1" applyAlignment="1">
      <alignment horizontal="left"/>
    </xf>
    <xf numFmtId="0" fontId="25" fillId="4" borderId="27" xfId="1" applyFont="1" applyFill="1" applyBorder="1" applyAlignment="1">
      <alignment horizontal="left"/>
    </xf>
    <xf numFmtId="165" fontId="25" fillId="4" borderId="17" xfId="1" applyNumberFormat="1" applyFont="1" applyFill="1" applyBorder="1" applyAlignment="1">
      <alignment horizontal="center" vertical="center" wrapText="1"/>
    </xf>
    <xf numFmtId="0" fontId="24" fillId="4" borderId="17" xfId="1" applyFont="1" applyFill="1" applyBorder="1" applyAlignment="1">
      <alignment horizontal="center" vertical="top" wrapText="1"/>
    </xf>
    <xf numFmtId="0" fontId="25" fillId="4" borderId="17" xfId="1" applyFont="1" applyFill="1" applyBorder="1" applyAlignment="1">
      <alignment horizontal="center" vertical="justify" wrapText="1"/>
    </xf>
    <xf numFmtId="0" fontId="28" fillId="4" borderId="17" xfId="1" applyFont="1" applyFill="1" applyBorder="1" applyAlignment="1">
      <alignment horizontal="center" vertical="top" wrapText="1"/>
    </xf>
    <xf numFmtId="0" fontId="28" fillId="4" borderId="16" xfId="1" applyFont="1" applyFill="1" applyBorder="1" applyAlignment="1">
      <alignment horizontal="center" vertical="top" wrapText="1"/>
    </xf>
    <xf numFmtId="0" fontId="28" fillId="4" borderId="28" xfId="1" applyFont="1" applyFill="1" applyBorder="1" applyAlignment="1">
      <alignment horizontal="center" vertical="top" wrapText="1"/>
    </xf>
    <xf numFmtId="0" fontId="28" fillId="4" borderId="22" xfId="1" applyFont="1" applyFill="1" applyBorder="1" applyAlignment="1">
      <alignment horizontal="center" vertical="top" wrapText="1"/>
    </xf>
    <xf numFmtId="0" fontId="28" fillId="4" borderId="17" xfId="1" applyFont="1" applyFill="1" applyBorder="1" applyAlignment="1">
      <alignment horizontal="center"/>
    </xf>
    <xf numFmtId="0" fontId="25" fillId="4" borderId="28" xfId="1" applyFont="1" applyFill="1" applyBorder="1" applyAlignment="1">
      <alignment horizontal="center"/>
    </xf>
    <xf numFmtId="0" fontId="33" fillId="4" borderId="17" xfId="1" applyFont="1" applyFill="1" applyBorder="1" applyAlignment="1">
      <alignment horizontal="center" vertical="center" wrapText="1"/>
    </xf>
    <xf numFmtId="0" fontId="33" fillId="4" borderId="16" xfId="1" applyFont="1" applyFill="1" applyBorder="1" applyAlignment="1">
      <alignment horizontal="center" vertical="center" wrapText="1" shrinkToFit="1"/>
    </xf>
    <xf numFmtId="0" fontId="33" fillId="4" borderId="28" xfId="1" applyFont="1" applyFill="1" applyBorder="1" applyAlignment="1">
      <alignment horizontal="center" vertical="center" wrapText="1" shrinkToFit="1"/>
    </xf>
    <xf numFmtId="0" fontId="33" fillId="4" borderId="22" xfId="1" applyFont="1" applyFill="1" applyBorder="1" applyAlignment="1">
      <alignment horizontal="center" vertical="center" wrapText="1" shrinkToFit="1"/>
    </xf>
    <xf numFmtId="0" fontId="33" fillId="4" borderId="17" xfId="1" applyFont="1" applyFill="1" applyBorder="1" applyAlignment="1">
      <alignment vertical="center" wrapText="1"/>
    </xf>
    <xf numFmtId="0" fontId="25" fillId="4" borderId="25" xfId="1" applyFont="1" applyFill="1" applyBorder="1" applyAlignment="1">
      <alignment horizontal="center" shrinkToFit="1"/>
    </xf>
    <xf numFmtId="0" fontId="25" fillId="4" borderId="26" xfId="1" applyFont="1" applyFill="1" applyBorder="1" applyAlignment="1">
      <alignment horizontal="center" shrinkToFit="1"/>
    </xf>
    <xf numFmtId="0" fontId="25" fillId="4" borderId="27" xfId="1" applyFont="1" applyFill="1" applyBorder="1" applyAlignment="1">
      <alignment horizontal="center" shrinkToFit="1"/>
    </xf>
    <xf numFmtId="0" fontId="25" fillId="4" borderId="0" xfId="1" applyFont="1" applyFill="1" applyBorder="1" applyAlignment="1">
      <alignment horizontal="left"/>
    </xf>
    <xf numFmtId="0" fontId="34" fillId="4" borderId="0" xfId="1" applyFont="1" applyFill="1" applyBorder="1" applyAlignment="1">
      <alignment horizontal="center" vertical="center" wrapText="1"/>
    </xf>
    <xf numFmtId="0" fontId="28" fillId="4" borderId="25" xfId="1" applyFont="1" applyFill="1" applyBorder="1" applyAlignment="1">
      <alignment horizontal="left"/>
    </xf>
    <xf numFmtId="0" fontId="28" fillId="4" borderId="26" xfId="1" applyFont="1" applyFill="1" applyBorder="1" applyAlignment="1">
      <alignment horizontal="left"/>
    </xf>
    <xf numFmtId="0" fontId="28" fillId="4" borderId="27" xfId="1" applyFont="1" applyFill="1" applyBorder="1" applyAlignment="1">
      <alignment horizontal="left"/>
    </xf>
    <xf numFmtId="0" fontId="25" fillId="4" borderId="0" xfId="1" applyFont="1" applyFill="1" applyBorder="1" applyAlignment="1">
      <alignment horizontal="center" vertical="center" wrapText="1"/>
    </xf>
    <xf numFmtId="0" fontId="24" fillId="4" borderId="0" xfId="1" applyFont="1" applyFill="1" applyBorder="1" applyAlignment="1">
      <alignment horizontal="center" vertical="center" wrapText="1"/>
    </xf>
    <xf numFmtId="0" fontId="24" fillId="4" borderId="7" xfId="1" applyFont="1" applyFill="1" applyBorder="1" applyAlignment="1">
      <alignment horizontal="center" vertical="center" wrapText="1"/>
    </xf>
    <xf numFmtId="0" fontId="25" fillId="4" borderId="7" xfId="1" applyFont="1" applyFill="1" applyBorder="1" applyAlignment="1">
      <alignment horizontal="center" vertical="center" wrapText="1"/>
    </xf>
    <xf numFmtId="0" fontId="25" fillId="4" borderId="0" xfId="1" applyFont="1" applyFill="1" applyBorder="1" applyAlignment="1">
      <alignment horizontal="center" wrapText="1"/>
    </xf>
    <xf numFmtId="0" fontId="35" fillId="4" borderId="0" xfId="1" applyFont="1" applyFill="1" applyBorder="1" applyAlignment="1">
      <alignment horizontal="center"/>
    </xf>
    <xf numFmtId="165" fontId="26" fillId="4" borderId="0" xfId="1" applyNumberFormat="1" applyFont="1" applyFill="1" applyBorder="1" applyAlignment="1" applyProtection="1">
      <alignment horizontal="center" vertical="center"/>
    </xf>
    <xf numFmtId="0" fontId="28" fillId="4" borderId="0" xfId="1" applyFont="1" applyFill="1" applyBorder="1" applyAlignment="1">
      <alignment horizontal="left" wrapText="1"/>
    </xf>
    <xf numFmtId="0" fontId="35" fillId="4" borderId="30" xfId="1" applyFont="1" applyFill="1" applyBorder="1" applyAlignment="1">
      <alignment horizontal="center"/>
    </xf>
    <xf numFmtId="165" fontId="25" fillId="4" borderId="25" xfId="1" applyNumberFormat="1" applyFont="1" applyFill="1" applyBorder="1" applyAlignment="1">
      <alignment horizontal="center"/>
    </xf>
    <xf numFmtId="165" fontId="25" fillId="4" borderId="27" xfId="1" applyNumberFormat="1" applyFont="1" applyFill="1" applyBorder="1" applyAlignment="1">
      <alignment horizontal="center"/>
    </xf>
    <xf numFmtId="0" fontId="27" fillId="0" borderId="16" xfId="1" applyFont="1" applyFill="1" applyBorder="1" applyAlignment="1">
      <alignment horizontal="center" vertical="top"/>
    </xf>
    <xf numFmtId="0" fontId="27" fillId="0" borderId="28" xfId="1" applyFont="1" applyFill="1" applyBorder="1" applyAlignment="1">
      <alignment horizontal="center" vertical="top"/>
    </xf>
    <xf numFmtId="0" fontId="27" fillId="0" borderId="22" xfId="1" applyFont="1" applyFill="1" applyBorder="1" applyAlignment="1">
      <alignment horizontal="center" vertical="top"/>
    </xf>
    <xf numFmtId="0" fontId="27" fillId="0" borderId="19" xfId="1" applyFont="1" applyFill="1" applyBorder="1" applyAlignment="1">
      <alignment horizontal="center"/>
    </xf>
    <xf numFmtId="0" fontId="27" fillId="0" borderId="20" xfId="1" applyFont="1" applyFill="1" applyBorder="1" applyAlignment="1">
      <alignment horizontal="center"/>
    </xf>
    <xf numFmtId="0" fontId="25" fillId="0" borderId="29" xfId="1" applyFont="1" applyFill="1" applyBorder="1" applyAlignment="1">
      <alignment horizontal="left" vertical="center" wrapText="1"/>
    </xf>
    <xf numFmtId="0" fontId="25" fillId="0" borderId="0" xfId="1" applyFont="1" applyFill="1" applyBorder="1" applyAlignment="1">
      <alignment horizontal="left" vertical="center" wrapText="1"/>
    </xf>
    <xf numFmtId="0" fontId="29" fillId="0" borderId="0" xfId="1" applyFont="1" applyFill="1" applyAlignment="1">
      <alignment horizontal="center" vertical="center"/>
    </xf>
    <xf numFmtId="0" fontId="25" fillId="0" borderId="0" xfId="1" applyFont="1" applyFill="1" applyAlignment="1">
      <alignment horizontal="center" vertical="center" wrapText="1"/>
    </xf>
    <xf numFmtId="0" fontId="25" fillId="0" borderId="23" xfId="1" applyFont="1" applyFill="1" applyBorder="1" applyAlignment="1">
      <alignment horizontal="left" vertical="center" wrapText="1"/>
    </xf>
    <xf numFmtId="0" fontId="25" fillId="0" borderId="18" xfId="1" applyFont="1" applyFill="1" applyBorder="1" applyAlignment="1">
      <alignment horizontal="left" vertical="center" wrapText="1"/>
    </xf>
    <xf numFmtId="0" fontId="25" fillId="0" borderId="25" xfId="1" applyFont="1" applyFill="1" applyBorder="1" applyAlignment="1">
      <alignment horizontal="left" vertical="top" wrapText="1"/>
    </xf>
    <xf numFmtId="0" fontId="25" fillId="0" borderId="26" xfId="1" applyFont="1" applyFill="1" applyBorder="1" applyAlignment="1">
      <alignment horizontal="left" vertical="top" wrapText="1"/>
    </xf>
    <xf numFmtId="0" fontId="25" fillId="0" borderId="27" xfId="1" applyFont="1" applyFill="1" applyBorder="1" applyAlignment="1">
      <alignment horizontal="left" vertical="top" wrapText="1"/>
    </xf>
    <xf numFmtId="0" fontId="25" fillId="0" borderId="17" xfId="1" applyFont="1" applyFill="1" applyBorder="1" applyAlignment="1">
      <alignment horizontal="center" wrapText="1"/>
    </xf>
    <xf numFmtId="0" fontId="25" fillId="0" borderId="21" xfId="1" applyFont="1" applyFill="1" applyBorder="1" applyAlignment="1">
      <alignment horizontal="center" vertical="top"/>
    </xf>
    <xf numFmtId="0" fontId="25" fillId="0" borderId="30" xfId="1" applyFont="1" applyFill="1" applyBorder="1" applyAlignment="1">
      <alignment horizontal="center" vertical="top"/>
    </xf>
    <xf numFmtId="0" fontId="25" fillId="0" borderId="24" xfId="1" applyFont="1" applyFill="1" applyBorder="1" applyAlignment="1">
      <alignment horizontal="center" vertical="top"/>
    </xf>
    <xf numFmtId="0" fontId="25" fillId="0" borderId="19" xfId="1" applyFont="1" applyFill="1" applyBorder="1" applyAlignment="1">
      <alignment horizontal="justify" vertical="justify" wrapText="1"/>
    </xf>
    <xf numFmtId="0" fontId="25" fillId="0" borderId="20" xfId="1" applyFont="1" applyFill="1" applyBorder="1" applyAlignment="1">
      <alignment horizontal="justify" vertical="justify" wrapText="1"/>
    </xf>
    <xf numFmtId="0" fontId="25" fillId="0" borderId="21" xfId="1" applyFont="1" applyFill="1" applyBorder="1" applyAlignment="1">
      <alignment horizontal="justify" vertical="justify" wrapText="1"/>
    </xf>
    <xf numFmtId="0" fontId="25" fillId="0" borderId="29" xfId="1" applyFont="1" applyFill="1" applyBorder="1" applyAlignment="1">
      <alignment horizontal="justify" vertical="justify" wrapText="1"/>
    </xf>
    <xf numFmtId="0" fontId="25" fillId="0" borderId="0" xfId="1" applyFont="1" applyFill="1" applyBorder="1" applyAlignment="1">
      <alignment horizontal="justify" vertical="justify" wrapText="1"/>
    </xf>
    <xf numFmtId="0" fontId="25" fillId="0" borderId="30" xfId="1" applyFont="1" applyFill="1" applyBorder="1" applyAlignment="1">
      <alignment horizontal="justify" vertical="justify" wrapText="1"/>
    </xf>
    <xf numFmtId="0" fontId="25" fillId="0" borderId="23" xfId="1" applyFont="1" applyFill="1" applyBorder="1" applyAlignment="1">
      <alignment horizontal="justify" vertical="justify" wrapText="1"/>
    </xf>
    <xf numFmtId="0" fontId="25" fillId="0" borderId="18" xfId="1" applyFont="1" applyFill="1" applyBorder="1" applyAlignment="1">
      <alignment horizontal="justify" vertical="justify" wrapText="1"/>
    </xf>
    <xf numFmtId="0" fontId="25" fillId="0" borderId="24" xfId="1" applyFont="1" applyFill="1" applyBorder="1" applyAlignment="1">
      <alignment horizontal="justify" vertical="justify" wrapText="1"/>
    </xf>
    <xf numFmtId="165" fontId="25" fillId="0" borderId="16" xfId="1" applyNumberFormat="1" applyFont="1" applyFill="1" applyBorder="1" applyAlignment="1">
      <alignment horizontal="center" vertical="top"/>
    </xf>
    <xf numFmtId="165" fontId="25" fillId="0" borderId="28" xfId="1" applyNumberFormat="1" applyFont="1" applyFill="1" applyBorder="1" applyAlignment="1">
      <alignment horizontal="center" vertical="top"/>
    </xf>
    <xf numFmtId="165" fontId="25" fillId="0" borderId="22" xfId="1" applyNumberFormat="1" applyFont="1" applyFill="1" applyBorder="1" applyAlignment="1">
      <alignment horizontal="center" vertical="top"/>
    </xf>
    <xf numFmtId="0" fontId="25" fillId="0" borderId="19" xfId="1" applyFont="1" applyFill="1" applyBorder="1" applyAlignment="1">
      <alignment horizontal="center" vertical="top" wrapText="1"/>
    </xf>
    <xf numFmtId="0" fontId="25" fillId="0" borderId="21" xfId="1" applyFont="1" applyFill="1" applyBorder="1" applyAlignment="1">
      <alignment horizontal="center" vertical="top" wrapText="1"/>
    </xf>
    <xf numFmtId="0" fontId="25" fillId="0" borderId="29" xfId="1" applyFont="1" applyFill="1" applyBorder="1" applyAlignment="1">
      <alignment horizontal="center" vertical="top" wrapText="1"/>
    </xf>
    <xf numFmtId="0" fontId="25" fillId="0" borderId="30" xfId="1" applyFont="1" applyFill="1" applyBorder="1" applyAlignment="1">
      <alignment horizontal="center" vertical="top" wrapText="1"/>
    </xf>
    <xf numFmtId="0" fontId="25" fillId="0" borderId="23" xfId="1" applyFont="1" applyFill="1" applyBorder="1" applyAlignment="1">
      <alignment horizontal="center" vertical="top" wrapText="1"/>
    </xf>
    <xf numFmtId="0" fontId="25" fillId="0" borderId="24" xfId="1" applyFont="1" applyFill="1" applyBorder="1" applyAlignment="1">
      <alignment horizontal="center" vertical="top" wrapText="1"/>
    </xf>
    <xf numFmtId="0" fontId="25" fillId="0" borderId="25" xfId="1" applyFont="1" applyFill="1" applyBorder="1" applyAlignment="1">
      <alignment horizontal="center" vertical="top" wrapText="1"/>
    </xf>
    <xf numFmtId="0" fontId="25" fillId="0" borderId="26" xfId="1" applyFont="1" applyFill="1" applyBorder="1" applyAlignment="1">
      <alignment horizontal="center" vertical="top" wrapText="1"/>
    </xf>
    <xf numFmtId="0" fontId="25" fillId="0" borderId="27" xfId="1" applyFont="1" applyFill="1" applyBorder="1" applyAlignment="1">
      <alignment horizontal="center" vertical="top" wrapText="1"/>
    </xf>
    <xf numFmtId="0" fontId="25" fillId="0" borderId="26" xfId="1" applyFont="1" applyFill="1" applyBorder="1" applyAlignment="1">
      <alignment horizontal="center"/>
    </xf>
    <xf numFmtId="0" fontId="25" fillId="0" borderId="27" xfId="1" applyFont="1" applyFill="1" applyBorder="1" applyAlignment="1">
      <alignment horizontal="center"/>
    </xf>
    <xf numFmtId="0" fontId="27" fillId="0" borderId="25" xfId="1" applyFont="1" applyFill="1" applyBorder="1" applyAlignment="1">
      <alignment horizontal="center"/>
    </xf>
    <xf numFmtId="0" fontId="27" fillId="0" borderId="27" xfId="1" applyFont="1" applyFill="1" applyBorder="1" applyAlignment="1">
      <alignment horizontal="center"/>
    </xf>
    <xf numFmtId="0" fontId="25" fillId="0" borderId="19" xfId="1" applyFont="1" applyFill="1" applyBorder="1" applyAlignment="1">
      <alignment horizontal="left" vertical="top" wrapText="1"/>
    </xf>
    <xf numFmtId="0" fontId="25" fillId="0" borderId="20" xfId="1" applyFont="1" applyFill="1" applyBorder="1" applyAlignment="1">
      <alignment horizontal="left" vertical="top" wrapText="1"/>
    </xf>
    <xf numFmtId="0" fontId="25" fillId="0" borderId="21" xfId="1" applyFont="1" applyFill="1" applyBorder="1" applyAlignment="1">
      <alignment horizontal="left" vertical="top" wrapText="1"/>
    </xf>
    <xf numFmtId="0" fontId="25" fillId="0" borderId="23" xfId="1" applyFont="1" applyFill="1" applyBorder="1" applyAlignment="1">
      <alignment horizontal="left" vertical="top" wrapText="1"/>
    </xf>
    <xf numFmtId="0" fontId="25" fillId="0" borderId="18" xfId="1" applyFont="1" applyFill="1" applyBorder="1" applyAlignment="1">
      <alignment horizontal="left" vertical="top" wrapText="1"/>
    </xf>
    <xf numFmtId="0" fontId="25" fillId="0" borderId="24" xfId="1" applyFont="1" applyFill="1" applyBorder="1" applyAlignment="1">
      <alignment horizontal="left" vertical="top" wrapText="1"/>
    </xf>
    <xf numFmtId="0" fontId="28" fillId="0" borderId="0" xfId="3" applyFont="1" applyAlignment="1">
      <alignment horizontal="center"/>
    </xf>
    <xf numFmtId="0" fontId="25" fillId="0" borderId="0" xfId="3" applyFont="1" applyAlignment="1">
      <alignment horizontal="center"/>
    </xf>
    <xf numFmtId="0" fontId="28" fillId="0" borderId="0" xfId="3" applyFont="1" applyAlignment="1">
      <alignment horizontal="center" vertical="center" wrapText="1"/>
    </xf>
    <xf numFmtId="0" fontId="25" fillId="0" borderId="0" xfId="3" applyFont="1" applyAlignment="1">
      <alignment horizontal="center" vertical="center" wrapText="1"/>
    </xf>
    <xf numFmtId="0" fontId="27" fillId="0" borderId="17" xfId="3" applyFont="1" applyBorder="1" applyAlignment="1">
      <alignment horizontal="center"/>
    </xf>
    <xf numFmtId="0" fontId="31" fillId="0" borderId="17" xfId="3" applyFont="1" applyBorder="1" applyAlignment="1">
      <alignment horizontal="center"/>
    </xf>
    <xf numFmtId="0" fontId="25" fillId="0" borderId="17" xfId="3" applyFont="1" applyBorder="1" applyAlignment="1">
      <alignment horizontal="center" vertical="top"/>
    </xf>
    <xf numFmtId="0" fontId="25" fillId="0" borderId="25" xfId="3" applyFont="1" applyBorder="1" applyAlignment="1">
      <alignment horizontal="left"/>
    </xf>
    <xf numFmtId="0" fontId="25" fillId="0" borderId="26" xfId="3" applyFont="1" applyBorder="1" applyAlignment="1">
      <alignment horizontal="left"/>
    </xf>
    <xf numFmtId="0" fontId="25" fillId="0" borderId="27" xfId="3" applyFont="1" applyBorder="1" applyAlignment="1">
      <alignment horizontal="left"/>
    </xf>
    <xf numFmtId="0" fontId="25" fillId="0" borderId="17" xfId="3" applyFont="1" applyBorder="1" applyAlignment="1">
      <alignment horizontal="left"/>
    </xf>
    <xf numFmtId="0" fontId="25" fillId="0" borderId="17" xfId="3" applyFont="1" applyBorder="1" applyAlignment="1">
      <alignment horizontal="left" vertical="justify" wrapText="1"/>
    </xf>
    <xf numFmtId="0" fontId="25" fillId="0" borderId="19" xfId="3" applyFont="1" applyBorder="1" applyAlignment="1">
      <alignment vertical="justify" wrapText="1"/>
    </xf>
    <xf numFmtId="0" fontId="25" fillId="0" borderId="20" xfId="3" applyFont="1" applyBorder="1" applyAlignment="1">
      <alignment vertical="justify" wrapText="1"/>
    </xf>
    <xf numFmtId="0" fontId="25" fillId="0" borderId="21" xfId="3" applyFont="1" applyBorder="1" applyAlignment="1">
      <alignment vertical="justify" wrapText="1"/>
    </xf>
    <xf numFmtId="0" fontId="25" fillId="0" borderId="23" xfId="3" applyFont="1" applyBorder="1" applyAlignment="1">
      <alignment vertical="justify" wrapText="1"/>
    </xf>
    <xf numFmtId="0" fontId="25" fillId="0" borderId="18" xfId="3" applyFont="1" applyBorder="1" applyAlignment="1">
      <alignment vertical="justify" wrapText="1"/>
    </xf>
    <xf numFmtId="0" fontId="25" fillId="0" borderId="24" xfId="3" applyFont="1" applyBorder="1" applyAlignment="1">
      <alignment vertical="justify" wrapText="1"/>
    </xf>
    <xf numFmtId="0" fontId="25" fillId="0" borderId="17" xfId="3" applyFont="1" applyBorder="1" applyAlignment="1">
      <alignment horizontal="center"/>
    </xf>
    <xf numFmtId="0" fontId="25" fillId="0" borderId="17" xfId="3" applyFont="1" applyBorder="1" applyAlignment="1">
      <alignment horizontal="center" vertical="top" wrapText="1"/>
    </xf>
    <xf numFmtId="0" fontId="25" fillId="0" borderId="25" xfId="3" applyFont="1" applyBorder="1" applyAlignment="1">
      <alignment horizontal="center" vertical="top" wrapText="1"/>
    </xf>
    <xf numFmtId="0" fontId="25" fillId="0" borderId="27" xfId="3" applyFont="1" applyBorder="1" applyAlignment="1">
      <alignment horizontal="center" vertical="top" wrapText="1"/>
    </xf>
    <xf numFmtId="14" fontId="25" fillId="0" borderId="25" xfId="3" applyNumberFormat="1" applyFont="1" applyBorder="1" applyAlignment="1">
      <alignment horizontal="left"/>
    </xf>
    <xf numFmtId="14" fontId="25" fillId="0" borderId="27" xfId="3" applyNumberFormat="1" applyFont="1" applyBorder="1" applyAlignment="1">
      <alignment horizontal="left"/>
    </xf>
    <xf numFmtId="0" fontId="25" fillId="0" borderId="17" xfId="3" applyFont="1" applyFill="1" applyBorder="1" applyAlignment="1">
      <alignment horizontal="center" vertical="justify" wrapText="1"/>
    </xf>
    <xf numFmtId="0" fontId="25" fillId="0" borderId="17" xfId="3" applyFont="1" applyBorder="1" applyAlignment="1">
      <alignment vertical="justify"/>
    </xf>
    <xf numFmtId="0" fontId="25" fillId="0" borderId="19" xfId="3" applyFont="1" applyBorder="1" applyAlignment="1">
      <alignment horizontal="center" vertical="justify" wrapText="1"/>
    </xf>
    <xf numFmtId="0" fontId="25" fillId="0" borderId="20" xfId="3" applyFont="1" applyBorder="1" applyAlignment="1">
      <alignment horizontal="center" vertical="justify" wrapText="1"/>
    </xf>
    <xf numFmtId="0" fontId="25" fillId="0" borderId="21" xfId="3" applyFont="1" applyBorder="1" applyAlignment="1">
      <alignment horizontal="center" vertical="justify" wrapText="1"/>
    </xf>
    <xf numFmtId="0" fontId="25" fillId="0" borderId="23" xfId="3" applyFont="1" applyBorder="1" applyAlignment="1">
      <alignment horizontal="center" vertical="justify" wrapText="1"/>
    </xf>
    <xf numFmtId="0" fontId="25" fillId="0" borderId="18" xfId="3" applyFont="1" applyBorder="1" applyAlignment="1">
      <alignment horizontal="center" vertical="justify" wrapText="1"/>
    </xf>
    <xf numFmtId="0" fontId="25" fillId="0" borderId="24" xfId="3" applyFont="1" applyBorder="1" applyAlignment="1">
      <alignment horizontal="center" vertical="justify" wrapText="1"/>
    </xf>
    <xf numFmtId="14" fontId="25" fillId="0" borderId="17" xfId="3" applyNumberFormat="1" applyFont="1" applyBorder="1" applyAlignment="1">
      <alignment horizontal="center"/>
    </xf>
    <xf numFmtId="0" fontId="25" fillId="0" borderId="25" xfId="3" applyFont="1" applyBorder="1" applyAlignment="1">
      <alignment horizontal="center" vertical="top"/>
    </xf>
    <xf numFmtId="0" fontId="25" fillId="0" borderId="19" xfId="3" applyFont="1" applyBorder="1" applyAlignment="1">
      <alignment horizontal="left" vertical="justify" wrapText="1"/>
    </xf>
    <xf numFmtId="0" fontId="25" fillId="0" borderId="20" xfId="3" applyFont="1" applyBorder="1" applyAlignment="1">
      <alignment horizontal="left" vertical="justify" wrapText="1"/>
    </xf>
    <xf numFmtId="0" fontId="25" fillId="0" borderId="23" xfId="3" applyFont="1" applyBorder="1" applyAlignment="1">
      <alignment horizontal="left" vertical="justify" wrapText="1"/>
    </xf>
    <xf numFmtId="0" fontId="25" fillId="0" borderId="18" xfId="3" applyFont="1" applyBorder="1" applyAlignment="1">
      <alignment horizontal="left" vertical="justify" wrapText="1"/>
    </xf>
    <xf numFmtId="0" fontId="24" fillId="0" borderId="17" xfId="3" applyFont="1" applyBorder="1" applyAlignment="1">
      <alignment horizontal="left"/>
    </xf>
    <xf numFmtId="0" fontId="24" fillId="0" borderId="20" xfId="3" applyFont="1" applyBorder="1"/>
    <xf numFmtId="0" fontId="24" fillId="0" borderId="21" xfId="3" applyFont="1" applyBorder="1"/>
    <xf numFmtId="0" fontId="24" fillId="0" borderId="29" xfId="3" applyFont="1" applyBorder="1"/>
    <xf numFmtId="0" fontId="24" fillId="0" borderId="0" xfId="3" applyFont="1"/>
    <xf numFmtId="0" fontId="24" fillId="0" borderId="30" xfId="3" applyFont="1" applyBorder="1"/>
    <xf numFmtId="0" fontId="24" fillId="0" borderId="23" xfId="3" applyFont="1" applyBorder="1"/>
    <xf numFmtId="0" fontId="24" fillId="0" borderId="18" xfId="3" applyFont="1" applyBorder="1"/>
    <xf numFmtId="0" fontId="24" fillId="0" borderId="24" xfId="3" applyFont="1" applyBorder="1"/>
    <xf numFmtId="0" fontId="25" fillId="0" borderId="25" xfId="3" applyFont="1" applyBorder="1" applyAlignment="1">
      <alignment horizontal="center" vertical="justify" wrapText="1"/>
    </xf>
    <xf numFmtId="0" fontId="24" fillId="0" borderId="26" xfId="3" applyFont="1" applyBorder="1"/>
    <xf numFmtId="0" fontId="24" fillId="0" borderId="27" xfId="3" applyFont="1" applyBorder="1"/>
    <xf numFmtId="14" fontId="25" fillId="0" borderId="25" xfId="3" applyNumberFormat="1" applyFont="1" applyBorder="1" applyAlignment="1">
      <alignment horizontal="center"/>
    </xf>
    <xf numFmtId="0" fontId="25" fillId="0" borderId="17" xfId="3" applyFont="1" applyBorder="1" applyAlignment="1">
      <alignment horizontal="left" vertical="top"/>
    </xf>
    <xf numFmtId="0" fontId="25" fillId="0" borderId="25" xfId="3" applyFont="1" applyBorder="1" applyAlignment="1">
      <alignment horizontal="right" vertical="top"/>
    </xf>
    <xf numFmtId="0" fontId="25" fillId="0" borderId="26" xfId="3" applyFont="1" applyBorder="1" applyAlignment="1">
      <alignment horizontal="right" vertical="top"/>
    </xf>
    <xf numFmtId="0" fontId="25" fillId="0" borderId="27" xfId="3" applyFont="1" applyBorder="1" applyAlignment="1">
      <alignment horizontal="right" vertical="top"/>
    </xf>
    <xf numFmtId="0" fontId="25" fillId="0" borderId="19" xfId="3" applyFont="1" applyBorder="1" applyAlignment="1">
      <alignment horizontal="justify" vertical="top" wrapText="1"/>
    </xf>
    <xf numFmtId="0" fontId="24" fillId="0" borderId="20" xfId="3" applyFont="1" applyBorder="1" applyAlignment="1">
      <alignment horizontal="justify" vertical="top" wrapText="1"/>
    </xf>
    <xf numFmtId="0" fontId="24" fillId="0" borderId="21" xfId="3" applyFont="1" applyBorder="1" applyAlignment="1">
      <alignment horizontal="justify" vertical="top" wrapText="1"/>
    </xf>
    <xf numFmtId="0" fontId="24" fillId="0" borderId="29" xfId="3" applyFont="1" applyBorder="1" applyAlignment="1">
      <alignment horizontal="justify" vertical="top" wrapText="1"/>
    </xf>
    <xf numFmtId="0" fontId="24" fillId="0" borderId="0" xfId="3" applyFont="1" applyBorder="1" applyAlignment="1">
      <alignment horizontal="justify" vertical="top" wrapText="1"/>
    </xf>
    <xf numFmtId="0" fontId="24" fillId="0" borderId="30" xfId="3" applyFont="1" applyBorder="1" applyAlignment="1">
      <alignment horizontal="justify" vertical="top" wrapText="1"/>
    </xf>
    <xf numFmtId="0" fontId="24" fillId="0" borderId="23" xfId="3" applyFont="1" applyBorder="1" applyAlignment="1">
      <alignment horizontal="justify" vertical="top" wrapText="1"/>
    </xf>
    <xf numFmtId="0" fontId="24" fillId="0" borderId="18" xfId="3" applyFont="1" applyBorder="1" applyAlignment="1">
      <alignment horizontal="justify" vertical="top" wrapText="1"/>
    </xf>
    <xf numFmtId="0" fontId="24" fillId="0" borderId="24" xfId="3" applyFont="1" applyBorder="1" applyAlignment="1">
      <alignment horizontal="justify" vertical="top" wrapText="1"/>
    </xf>
    <xf numFmtId="0" fontId="25" fillId="0" borderId="16" xfId="3" applyFont="1" applyBorder="1" applyAlignment="1">
      <alignment horizontal="center" vertical="top"/>
    </xf>
    <xf numFmtId="0" fontId="25" fillId="0" borderId="28" xfId="3" applyFont="1" applyBorder="1" applyAlignment="1">
      <alignment horizontal="center" vertical="top"/>
    </xf>
    <xf numFmtId="0" fontId="25" fillId="0" borderId="22" xfId="3" applyFont="1" applyBorder="1" applyAlignment="1">
      <alignment horizontal="center" vertical="top"/>
    </xf>
    <xf numFmtId="0" fontId="25" fillId="0" borderId="17" xfId="3" applyFont="1" applyBorder="1" applyAlignment="1">
      <alignment horizontal="left" vertical="top" wrapText="1"/>
    </xf>
    <xf numFmtId="0" fontId="25" fillId="0" borderId="26" xfId="3" applyFont="1" applyBorder="1" applyAlignment="1">
      <alignment horizontal="center" vertical="top" wrapText="1"/>
    </xf>
    <xf numFmtId="0" fontId="25" fillId="0" borderId="17" xfId="3" applyFont="1" applyBorder="1" applyAlignment="1">
      <alignment horizontal="center" wrapText="1"/>
    </xf>
    <xf numFmtId="0" fontId="25" fillId="0" borderId="19" xfId="3" applyFont="1" applyBorder="1" applyAlignment="1">
      <alignment horizontal="left"/>
    </xf>
    <xf numFmtId="0" fontId="25" fillId="0" borderId="20" xfId="3" applyFont="1" applyBorder="1" applyAlignment="1">
      <alignment horizontal="left"/>
    </xf>
    <xf numFmtId="0" fontId="25" fillId="0" borderId="21" xfId="3" applyFont="1" applyBorder="1" applyAlignment="1">
      <alignment horizontal="left"/>
    </xf>
    <xf numFmtId="0" fontId="25" fillId="0" borderId="31" xfId="3" applyFont="1" applyBorder="1" applyAlignment="1">
      <alignment horizontal="justify" vertical="justify" wrapText="1"/>
    </xf>
    <xf numFmtId="0" fontId="25" fillId="0" borderId="0" xfId="3" applyFont="1" applyBorder="1" applyAlignment="1">
      <alignment horizontal="justify" vertical="justify" wrapText="1"/>
    </xf>
    <xf numFmtId="0" fontId="25" fillId="0" borderId="16" xfId="3" applyFont="1" applyBorder="1" applyAlignment="1">
      <alignment horizontal="center" vertical="top" wrapText="1"/>
    </xf>
    <xf numFmtId="0" fontId="25" fillId="0" borderId="28" xfId="3" applyFont="1" applyBorder="1" applyAlignment="1">
      <alignment horizontal="center" vertical="top" wrapText="1"/>
    </xf>
    <xf numFmtId="0" fontId="24" fillId="0" borderId="0" xfId="3" applyFont="1" applyBorder="1" applyAlignment="1">
      <alignment horizontal="left" vertical="justify" wrapText="1"/>
    </xf>
    <xf numFmtId="0" fontId="24" fillId="0" borderId="7" xfId="3" applyFont="1" applyBorder="1" applyAlignment="1">
      <alignment horizontal="left" vertical="justify" wrapText="1"/>
    </xf>
    <xf numFmtId="0" fontId="25" fillId="0" borderId="17" xfId="3" applyFont="1" applyBorder="1" applyAlignment="1">
      <alignment vertical="justify" wrapText="1"/>
    </xf>
    <xf numFmtId="0" fontId="24" fillId="0" borderId="17" xfId="3" applyFont="1" applyBorder="1" applyAlignment="1">
      <alignment vertical="justify" wrapText="1"/>
    </xf>
    <xf numFmtId="0" fontId="25" fillId="0" borderId="17" xfId="3" applyFont="1" applyBorder="1" applyAlignment="1">
      <alignment horizontal="justify" vertical="justify" wrapText="1"/>
    </xf>
    <xf numFmtId="0" fontId="24" fillId="0" borderId="17" xfId="3" applyFont="1" applyBorder="1" applyAlignment="1">
      <alignment horizontal="justify" vertical="justify" wrapText="1"/>
    </xf>
    <xf numFmtId="14" fontId="25" fillId="0" borderId="26" xfId="3" applyNumberFormat="1" applyFont="1" applyBorder="1" applyAlignment="1">
      <alignment horizontal="left"/>
    </xf>
    <xf numFmtId="0" fontId="25" fillId="0" borderId="16" xfId="3" applyFont="1" applyBorder="1" applyAlignment="1">
      <alignment horizontal="center"/>
    </xf>
    <xf numFmtId="0" fontId="25" fillId="0" borderId="22" xfId="3" applyFont="1" applyBorder="1" applyAlignment="1">
      <alignment horizontal="center"/>
    </xf>
    <xf numFmtId="0" fontId="25" fillId="0" borderId="19" xfId="3" applyFont="1" applyBorder="1" applyAlignment="1">
      <alignment horizontal="center"/>
    </xf>
    <xf numFmtId="0" fontId="25" fillId="0" borderId="20" xfId="3" applyFont="1" applyBorder="1" applyAlignment="1">
      <alignment horizontal="center"/>
    </xf>
    <xf numFmtId="0" fontId="25" fillId="0" borderId="21" xfId="3" applyFont="1" applyBorder="1" applyAlignment="1">
      <alignment horizontal="center"/>
    </xf>
    <xf numFmtId="0" fontId="25" fillId="0" borderId="23" xfId="3" applyFont="1" applyBorder="1" applyAlignment="1">
      <alignment horizontal="center"/>
    </xf>
    <xf numFmtId="0" fontId="25" fillId="0" borderId="18" xfId="3" applyFont="1" applyBorder="1" applyAlignment="1">
      <alignment horizontal="center"/>
    </xf>
    <xf numFmtId="0" fontId="25" fillId="0" borderId="24" xfId="3" applyFont="1" applyBorder="1" applyAlignment="1">
      <alignment horizontal="center"/>
    </xf>
    <xf numFmtId="0" fontId="24" fillId="0" borderId="20" xfId="3" applyFont="1" applyBorder="1" applyAlignment="1">
      <alignment horizontal="left" vertical="justify" wrapText="1"/>
    </xf>
    <xf numFmtId="0" fontId="24" fillId="0" borderId="21" xfId="3" applyFont="1" applyBorder="1" applyAlignment="1">
      <alignment horizontal="left" vertical="justify" wrapText="1"/>
    </xf>
    <xf numFmtId="0" fontId="24" fillId="0" borderId="23" xfId="3" applyFont="1" applyBorder="1" applyAlignment="1">
      <alignment horizontal="left" vertical="justify" wrapText="1"/>
    </xf>
    <xf numFmtId="0" fontId="24" fillId="0" borderId="18" xfId="3" applyFont="1" applyBorder="1" applyAlignment="1">
      <alignment horizontal="left" vertical="justify" wrapText="1"/>
    </xf>
    <xf numFmtId="0" fontId="24" fillId="0" borderId="24" xfId="3" applyFont="1" applyBorder="1" applyAlignment="1">
      <alignment horizontal="left" vertical="justify" wrapText="1"/>
    </xf>
    <xf numFmtId="0" fontId="25" fillId="0" borderId="27" xfId="3" applyFont="1" applyBorder="1" applyAlignment="1">
      <alignment horizontal="justify" vertical="justify" wrapText="1"/>
    </xf>
    <xf numFmtId="0" fontId="25" fillId="0" borderId="19" xfId="3" applyFont="1" applyBorder="1" applyAlignment="1">
      <alignment horizontal="justify" vertical="justify" wrapText="1"/>
    </xf>
    <xf numFmtId="0" fontId="25" fillId="0" borderId="23" xfId="3" applyFont="1" applyBorder="1" applyAlignment="1">
      <alignment horizontal="justify" vertical="justify" wrapText="1"/>
    </xf>
    <xf numFmtId="0" fontId="25" fillId="0" borderId="21" xfId="3" applyFont="1" applyBorder="1" applyAlignment="1">
      <alignment horizontal="left" vertical="justify" wrapText="1"/>
    </xf>
    <xf numFmtId="0" fontId="25" fillId="0" borderId="29" xfId="3" applyFont="1" applyBorder="1" applyAlignment="1">
      <alignment horizontal="left" vertical="justify" wrapText="1"/>
    </xf>
    <xf numFmtId="0" fontId="25" fillId="0" borderId="0" xfId="3" applyFont="1" applyBorder="1" applyAlignment="1">
      <alignment horizontal="left" vertical="justify" wrapText="1"/>
    </xf>
    <xf numFmtId="0" fontId="25" fillId="0" borderId="30" xfId="3" applyFont="1" applyBorder="1" applyAlignment="1">
      <alignment horizontal="left" vertical="justify" wrapText="1"/>
    </xf>
    <xf numFmtId="0" fontId="25" fillId="0" borderId="29" xfId="3" applyFont="1" applyBorder="1" applyAlignment="1">
      <alignment vertical="justify" wrapText="1"/>
    </xf>
    <xf numFmtId="0" fontId="25" fillId="0" borderId="0" xfId="3" applyFont="1" applyBorder="1" applyAlignment="1">
      <alignment vertical="justify" wrapText="1"/>
    </xf>
    <xf numFmtId="0" fontId="25" fillId="0" borderId="30" xfId="3" applyFont="1" applyBorder="1" applyAlignment="1">
      <alignment vertical="justify" wrapText="1"/>
    </xf>
    <xf numFmtId="0" fontId="25" fillId="0" borderId="0" xfId="3" applyFont="1" applyBorder="1" applyAlignment="1">
      <alignment horizontal="left"/>
    </xf>
    <xf numFmtId="0" fontId="25" fillId="0" borderId="0" xfId="3" applyFont="1" applyBorder="1" applyAlignment="1">
      <alignment horizontal="center" vertical="top"/>
    </xf>
    <xf numFmtId="0" fontId="25" fillId="0" borderId="19" xfId="3" applyFont="1" applyBorder="1" applyAlignment="1">
      <alignment horizontal="center" wrapText="1"/>
    </xf>
    <xf numFmtId="0" fontId="25" fillId="0" borderId="20" xfId="3" applyFont="1" applyBorder="1" applyAlignment="1">
      <alignment horizontal="center" wrapText="1"/>
    </xf>
    <xf numFmtId="0" fontId="25" fillId="0" borderId="21" xfId="3" applyFont="1" applyBorder="1" applyAlignment="1">
      <alignment horizontal="center" wrapText="1"/>
    </xf>
    <xf numFmtId="0" fontId="25" fillId="0" borderId="29" xfId="3" applyFont="1" applyBorder="1" applyAlignment="1">
      <alignment horizontal="center" wrapText="1"/>
    </xf>
    <xf numFmtId="0" fontId="25" fillId="0" borderId="0" xfId="3" applyFont="1" applyBorder="1" applyAlignment="1">
      <alignment horizontal="center" wrapText="1"/>
    </xf>
    <xf numFmtId="0" fontId="25" fillId="0" borderId="30" xfId="3" applyFont="1" applyBorder="1" applyAlignment="1">
      <alignment horizontal="center" wrapText="1"/>
    </xf>
    <xf numFmtId="0" fontId="25" fillId="0" borderId="23" xfId="3" applyFont="1" applyBorder="1" applyAlignment="1">
      <alignment horizontal="center" wrapText="1"/>
    </xf>
    <xf numFmtId="0" fontId="25" fillId="0" borderId="18" xfId="3" applyFont="1" applyBorder="1" applyAlignment="1">
      <alignment horizontal="center" wrapText="1"/>
    </xf>
    <xf numFmtId="0" fontId="25" fillId="0" borderId="24" xfId="3" applyFont="1" applyBorder="1" applyAlignment="1">
      <alignment horizontal="center" wrapText="1"/>
    </xf>
    <xf numFmtId="0" fontId="25" fillId="0" borderId="17" xfId="3" applyFont="1" applyBorder="1" applyAlignment="1">
      <alignment horizontal="center" vertical="justify" wrapText="1"/>
    </xf>
    <xf numFmtId="0" fontId="24" fillId="0" borderId="17" xfId="3" applyFont="1" applyBorder="1" applyAlignment="1">
      <alignment horizontal="center" vertical="justify" wrapText="1"/>
    </xf>
    <xf numFmtId="164" fontId="25" fillId="0" borderId="20" xfId="3" applyNumberFormat="1" applyFont="1" applyBorder="1" applyAlignment="1">
      <alignment horizontal="left" wrapText="1"/>
    </xf>
    <xf numFmtId="164" fontId="25" fillId="0" borderId="0" xfId="3" applyNumberFormat="1" applyFont="1" applyBorder="1" applyAlignment="1">
      <alignment horizontal="left" wrapText="1"/>
    </xf>
    <xf numFmtId="164" fontId="35" fillId="0" borderId="20" xfId="3" applyNumberFormat="1" applyFont="1" applyBorder="1" applyAlignment="1">
      <alignment horizontal="center" vertical="center"/>
    </xf>
    <xf numFmtId="164" fontId="35" fillId="0" borderId="0" xfId="3" applyNumberFormat="1" applyFont="1" applyBorder="1" applyAlignment="1">
      <alignment horizontal="center" vertical="center"/>
    </xf>
    <xf numFmtId="0" fontId="35" fillId="0" borderId="0" xfId="3" applyFont="1" applyBorder="1" applyAlignment="1">
      <alignment horizontal="center"/>
    </xf>
    <xf numFmtId="0" fontId="18" fillId="0" borderId="17" xfId="0" applyFont="1" applyBorder="1" applyAlignment="1">
      <alignment horizontal="center" vertical="top"/>
    </xf>
    <xf numFmtId="0" fontId="18" fillId="0" borderId="16" xfId="0" applyFont="1" applyBorder="1" applyAlignment="1">
      <alignment horizontal="center" vertical="top"/>
    </xf>
    <xf numFmtId="0" fontId="18" fillId="0" borderId="22" xfId="0" applyFont="1" applyBorder="1" applyAlignment="1">
      <alignment horizontal="center" vertical="top"/>
    </xf>
    <xf numFmtId="0" fontId="18" fillId="0" borderId="17" xfId="0" applyFont="1" applyBorder="1" applyAlignment="1">
      <alignment horizontal="left"/>
    </xf>
    <xf numFmtId="0" fontId="18" fillId="0" borderId="17" xfId="0" applyFont="1" applyBorder="1" applyAlignment="1">
      <alignment horizontal="left" wrapText="1"/>
    </xf>
    <xf numFmtId="0" fontId="18" fillId="0" borderId="28" xfId="0" applyFont="1" applyBorder="1" applyAlignment="1">
      <alignment horizontal="center" vertical="top"/>
    </xf>
    <xf numFmtId="0" fontId="18" fillId="0" borderId="19" xfId="0" applyFont="1" applyBorder="1" applyAlignment="1">
      <alignment horizontal="left" wrapText="1"/>
    </xf>
    <xf numFmtId="0" fontId="18" fillId="0" borderId="20" xfId="0" applyFont="1" applyBorder="1" applyAlignment="1">
      <alignment horizontal="left" wrapText="1"/>
    </xf>
    <xf numFmtId="0" fontId="18" fillId="0" borderId="21" xfId="0" applyFont="1" applyBorder="1" applyAlignment="1">
      <alignment horizontal="left" wrapText="1"/>
    </xf>
    <xf numFmtId="0" fontId="18" fillId="0" borderId="23" xfId="0" applyFont="1" applyBorder="1" applyAlignment="1">
      <alignment horizontal="left" wrapText="1"/>
    </xf>
    <xf numFmtId="0" fontId="18" fillId="0" borderId="18" xfId="0" applyFont="1" applyBorder="1" applyAlignment="1">
      <alignment horizontal="left" wrapText="1"/>
    </xf>
    <xf numFmtId="0" fontId="18" fillId="0" borderId="24" xfId="0" applyFont="1" applyBorder="1" applyAlignment="1">
      <alignment horizontal="left" wrapText="1"/>
    </xf>
    <xf numFmtId="0" fontId="18" fillId="0" borderId="19" xfId="0" applyFont="1"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23" xfId="0" applyFont="1" applyBorder="1" applyAlignment="1">
      <alignment horizontal="left" vertical="top" wrapText="1"/>
    </xf>
    <xf numFmtId="0" fontId="18" fillId="0" borderId="18" xfId="0" applyFont="1" applyBorder="1" applyAlignment="1">
      <alignment horizontal="left" vertical="top" wrapText="1"/>
    </xf>
    <xf numFmtId="0" fontId="18" fillId="0" borderId="24" xfId="0" applyFont="1" applyBorder="1" applyAlignment="1">
      <alignment horizontal="left" vertical="top" wrapText="1"/>
    </xf>
    <xf numFmtId="0" fontId="18" fillId="0" borderId="19" xfId="0" applyFont="1" applyBorder="1" applyAlignment="1">
      <alignment horizontal="center"/>
    </xf>
    <xf numFmtId="0" fontId="18" fillId="0" borderId="20" xfId="0" applyFont="1" applyBorder="1" applyAlignment="1">
      <alignment horizontal="center"/>
    </xf>
    <xf numFmtId="0" fontId="18" fillId="0" borderId="21" xfId="0" applyFont="1" applyBorder="1" applyAlignment="1">
      <alignment horizontal="center"/>
    </xf>
    <xf numFmtId="0" fontId="18" fillId="0" borderId="23" xfId="0" applyFont="1" applyBorder="1" applyAlignment="1">
      <alignment horizontal="center"/>
    </xf>
    <xf numFmtId="0" fontId="18" fillId="0" borderId="18" xfId="0" applyFont="1" applyBorder="1" applyAlignment="1">
      <alignment horizontal="center"/>
    </xf>
    <xf numFmtId="0" fontId="18" fillId="0" borderId="24" xfId="0" applyFont="1" applyBorder="1" applyAlignment="1">
      <alignment horizontal="center"/>
    </xf>
    <xf numFmtId="165" fontId="17" fillId="9" borderId="19" xfId="0" applyNumberFormat="1" applyFont="1" applyFill="1" applyBorder="1" applyAlignment="1">
      <alignment horizontal="center" vertical="top"/>
    </xf>
    <xf numFmtId="0" fontId="17" fillId="9" borderId="20" xfId="0" applyFont="1" applyFill="1" applyBorder="1" applyAlignment="1">
      <alignment horizontal="center" vertical="top"/>
    </xf>
    <xf numFmtId="0" fontId="17" fillId="9" borderId="21" xfId="0" applyFont="1" applyFill="1" applyBorder="1" applyAlignment="1">
      <alignment horizontal="center" vertical="top"/>
    </xf>
    <xf numFmtId="0" fontId="17" fillId="9" borderId="29" xfId="0" applyFont="1" applyFill="1" applyBorder="1" applyAlignment="1">
      <alignment horizontal="center" vertical="top"/>
    </xf>
    <xf numFmtId="0" fontId="17" fillId="9" borderId="0" xfId="0" applyFont="1" applyFill="1" applyBorder="1" applyAlignment="1">
      <alignment horizontal="center" vertical="top"/>
    </xf>
    <xf numFmtId="0" fontId="17" fillId="9" borderId="30" xfId="0" applyFont="1" applyFill="1" applyBorder="1" applyAlignment="1">
      <alignment horizontal="center" vertical="top"/>
    </xf>
    <xf numFmtId="0" fontId="17" fillId="9" borderId="23" xfId="0" applyFont="1" applyFill="1" applyBorder="1" applyAlignment="1">
      <alignment horizontal="center" vertical="top"/>
    </xf>
    <xf numFmtId="0" fontId="17" fillId="9" borderId="18" xfId="0" applyFont="1" applyFill="1" applyBorder="1" applyAlignment="1">
      <alignment horizontal="center" vertical="top"/>
    </xf>
    <xf numFmtId="0" fontId="17" fillId="9" borderId="24" xfId="0" applyFont="1" applyFill="1" applyBorder="1" applyAlignment="1">
      <alignment horizontal="center" vertical="top"/>
    </xf>
    <xf numFmtId="0" fontId="18" fillId="0" borderId="25" xfId="0" applyFont="1" applyBorder="1" applyAlignment="1">
      <alignment horizontal="left"/>
    </xf>
    <xf numFmtId="0" fontId="18" fillId="0" borderId="26" xfId="0" applyFont="1" applyBorder="1" applyAlignment="1">
      <alignment horizontal="left"/>
    </xf>
    <xf numFmtId="0" fontId="18" fillId="0" borderId="27" xfId="0" applyFont="1" applyBorder="1" applyAlignment="1">
      <alignment horizontal="left"/>
    </xf>
    <xf numFmtId="14" fontId="18" fillId="0" borderId="25" xfId="0" applyNumberFormat="1" applyFont="1" applyBorder="1" applyAlignment="1">
      <alignment horizontal="center"/>
    </xf>
    <xf numFmtId="0" fontId="18" fillId="0" borderId="26" xfId="0" applyFont="1" applyBorder="1" applyAlignment="1">
      <alignment horizontal="center"/>
    </xf>
    <xf numFmtId="0" fontId="18" fillId="0" borderId="27" xfId="0" applyFont="1" applyBorder="1" applyAlignment="1">
      <alignment horizontal="center"/>
    </xf>
    <xf numFmtId="165" fontId="17" fillId="9" borderId="17" xfId="0" applyNumberFormat="1" applyFont="1" applyFill="1" applyBorder="1" applyAlignment="1">
      <alignment horizontal="right"/>
    </xf>
    <xf numFmtId="0" fontId="17" fillId="9" borderId="19" xfId="0" applyFont="1" applyFill="1" applyBorder="1" applyAlignment="1">
      <alignment horizontal="center" vertical="top"/>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18" fillId="0" borderId="23" xfId="0" applyFont="1" applyBorder="1" applyAlignment="1">
      <alignment horizontal="center" vertical="center"/>
    </xf>
    <xf numFmtId="0" fontId="18" fillId="0" borderId="18" xfId="0" applyFont="1" applyBorder="1" applyAlignment="1">
      <alignment horizontal="center" vertical="center"/>
    </xf>
    <xf numFmtId="0" fontId="18" fillId="0" borderId="24" xfId="0" applyFont="1" applyBorder="1" applyAlignment="1">
      <alignment horizontal="center" vertical="center"/>
    </xf>
    <xf numFmtId="165" fontId="17" fillId="9" borderId="19" xfId="0" applyNumberFormat="1" applyFont="1" applyFill="1" applyBorder="1" applyAlignment="1">
      <alignment horizontal="right"/>
    </xf>
    <xf numFmtId="165" fontId="17" fillId="9" borderId="20" xfId="0" applyNumberFormat="1" applyFont="1" applyFill="1" applyBorder="1" applyAlignment="1">
      <alignment horizontal="right"/>
    </xf>
    <xf numFmtId="165" fontId="17" fillId="9" borderId="21" xfId="0" applyNumberFormat="1" applyFont="1" applyFill="1" applyBorder="1" applyAlignment="1">
      <alignment horizontal="right"/>
    </xf>
    <xf numFmtId="165" fontId="17" fillId="9" borderId="23" xfId="0" applyNumberFormat="1" applyFont="1" applyFill="1" applyBorder="1" applyAlignment="1">
      <alignment horizontal="right"/>
    </xf>
    <xf numFmtId="165" fontId="17" fillId="9" borderId="18" xfId="0" applyNumberFormat="1" applyFont="1" applyFill="1" applyBorder="1" applyAlignment="1">
      <alignment horizontal="right"/>
    </xf>
    <xf numFmtId="165" fontId="17" fillId="9" borderId="24" xfId="0" applyNumberFormat="1" applyFont="1" applyFill="1" applyBorder="1" applyAlignment="1">
      <alignment horizontal="right"/>
    </xf>
    <xf numFmtId="165" fontId="17" fillId="9" borderId="20" xfId="0" applyNumberFormat="1" applyFont="1" applyFill="1" applyBorder="1" applyAlignment="1">
      <alignment horizontal="center" vertical="top"/>
    </xf>
    <xf numFmtId="165" fontId="17" fillId="9" borderId="21" xfId="0" applyNumberFormat="1" applyFont="1" applyFill="1" applyBorder="1" applyAlignment="1">
      <alignment horizontal="center" vertical="top"/>
    </xf>
    <xf numFmtId="165" fontId="17" fillId="9" borderId="23" xfId="0" applyNumberFormat="1" applyFont="1" applyFill="1" applyBorder="1" applyAlignment="1">
      <alignment horizontal="center" vertical="top"/>
    </xf>
    <xf numFmtId="165" fontId="17" fillId="9" borderId="18" xfId="0" applyNumberFormat="1" applyFont="1" applyFill="1" applyBorder="1" applyAlignment="1">
      <alignment horizontal="center" vertical="top"/>
    </xf>
    <xf numFmtId="165" fontId="17" fillId="9" borderId="24" xfId="0" applyNumberFormat="1" applyFont="1" applyFill="1" applyBorder="1" applyAlignment="1">
      <alignment horizontal="center" vertical="top"/>
    </xf>
    <xf numFmtId="0" fontId="18" fillId="0" borderId="29" xfId="0" applyFont="1" applyBorder="1" applyAlignment="1">
      <alignment horizontal="left" wrapText="1"/>
    </xf>
    <xf numFmtId="0" fontId="18" fillId="0" borderId="0" xfId="0" applyFont="1" applyBorder="1" applyAlignment="1">
      <alignment horizontal="left" wrapText="1"/>
    </xf>
    <xf numFmtId="0" fontId="18" fillId="0" borderId="30" xfId="0" applyFont="1" applyBorder="1" applyAlignment="1">
      <alignment horizontal="left" wrapText="1"/>
    </xf>
    <xf numFmtId="14" fontId="17" fillId="9" borderId="17" xfId="0" applyNumberFormat="1" applyFont="1" applyFill="1" applyBorder="1" applyAlignment="1">
      <alignment horizontal="center"/>
    </xf>
    <xf numFmtId="0" fontId="17" fillId="9" borderId="17" xfId="0" applyFont="1" applyFill="1" applyBorder="1" applyAlignment="1">
      <alignment horizontal="center"/>
    </xf>
    <xf numFmtId="0" fontId="18" fillId="0" borderId="0" xfId="0" applyFont="1" applyAlignment="1">
      <alignment horizontal="center" vertical="top"/>
    </xf>
    <xf numFmtId="0" fontId="18" fillId="0" borderId="0" xfId="0" applyFont="1" applyAlignment="1">
      <alignment horizontal="left" wrapText="1"/>
    </xf>
    <xf numFmtId="0" fontId="18" fillId="0" borderId="0" xfId="0" applyFont="1" applyAlignment="1">
      <alignment horizontal="left" vertical="top" wrapText="1"/>
    </xf>
    <xf numFmtId="0" fontId="18" fillId="0" borderId="19" xfId="0" applyFont="1" applyBorder="1" applyAlignment="1">
      <alignment horizontal="center" vertical="top" wrapText="1"/>
    </xf>
    <xf numFmtId="0" fontId="18" fillId="0" borderId="20" xfId="0" applyFont="1" applyBorder="1" applyAlignment="1">
      <alignment horizontal="center" vertical="top" wrapText="1"/>
    </xf>
    <xf numFmtId="0" fontId="18" fillId="0" borderId="21" xfId="0" applyFont="1" applyBorder="1" applyAlignment="1">
      <alignment horizontal="center" vertical="top" wrapText="1"/>
    </xf>
    <xf numFmtId="0" fontId="18" fillId="0" borderId="23" xfId="0" applyFont="1" applyBorder="1" applyAlignment="1">
      <alignment horizontal="center" vertical="top" wrapText="1"/>
    </xf>
    <xf numFmtId="0" fontId="18" fillId="0" borderId="18" xfId="0" applyFont="1" applyBorder="1" applyAlignment="1">
      <alignment horizontal="center" vertical="top" wrapText="1"/>
    </xf>
    <xf numFmtId="0" fontId="18" fillId="0" borderId="24" xfId="0" applyFont="1" applyBorder="1" applyAlignment="1">
      <alignment horizontal="center" vertical="top" wrapText="1"/>
    </xf>
    <xf numFmtId="0" fontId="18" fillId="0" borderId="17" xfId="0" applyFont="1" applyBorder="1" applyAlignment="1">
      <alignment horizontal="center"/>
    </xf>
    <xf numFmtId="0" fontId="18" fillId="0" borderId="17" xfId="0" applyFont="1" applyBorder="1" applyAlignment="1">
      <alignment horizontal="center" wrapText="1"/>
    </xf>
    <xf numFmtId="0" fontId="18" fillId="0" borderId="17" xfId="0" applyFont="1" applyBorder="1" applyAlignment="1">
      <alignment horizontal="center" vertical="top" wrapText="1"/>
    </xf>
    <xf numFmtId="0" fontId="18" fillId="0" borderId="25" xfId="0" applyFont="1" applyBorder="1" applyAlignment="1">
      <alignment horizontal="center" wrapText="1"/>
    </xf>
    <xf numFmtId="0" fontId="18" fillId="0" borderId="26" xfId="0" applyFont="1" applyBorder="1" applyAlignment="1">
      <alignment horizontal="center" wrapText="1"/>
    </xf>
    <xf numFmtId="0" fontId="18" fillId="0" borderId="27" xfId="0" applyFont="1" applyBorder="1" applyAlignment="1">
      <alignment horizontal="center" wrapText="1"/>
    </xf>
    <xf numFmtId="0" fontId="17" fillId="0" borderId="0" xfId="0" applyFont="1" applyAlignment="1">
      <alignment horizontal="center"/>
    </xf>
    <xf numFmtId="0" fontId="17" fillId="9" borderId="19" xfId="0" applyFont="1" applyFill="1" applyBorder="1" applyAlignment="1">
      <alignment horizontal="center" vertical="top" wrapText="1"/>
    </xf>
    <xf numFmtId="0" fontId="17" fillId="9" borderId="20" xfId="0" applyFont="1" applyFill="1" applyBorder="1" applyAlignment="1">
      <alignment horizontal="center" vertical="top" wrapText="1"/>
    </xf>
    <xf numFmtId="0" fontId="17" fillId="9" borderId="21" xfId="0" applyFont="1" applyFill="1" applyBorder="1" applyAlignment="1">
      <alignment horizontal="center" vertical="top" wrapText="1"/>
    </xf>
    <xf numFmtId="0" fontId="17" fillId="9" borderId="23" xfId="0" applyFont="1" applyFill="1" applyBorder="1" applyAlignment="1">
      <alignment horizontal="center" vertical="top" wrapText="1"/>
    </xf>
    <xf numFmtId="0" fontId="17" fillId="9" borderId="18" xfId="0" applyFont="1" applyFill="1" applyBorder="1" applyAlignment="1">
      <alignment horizontal="center" vertical="top" wrapText="1"/>
    </xf>
    <xf numFmtId="0" fontId="17" fillId="9" borderId="24" xfId="0" applyFont="1" applyFill="1" applyBorder="1" applyAlignment="1">
      <alignment horizontal="center" vertical="top" wrapText="1"/>
    </xf>
    <xf numFmtId="0" fontId="18" fillId="0" borderId="0" xfId="0" applyFont="1" applyAlignment="1">
      <alignment horizontal="center"/>
    </xf>
    <xf numFmtId="0" fontId="17" fillId="0" borderId="0" xfId="0" applyFont="1" applyAlignment="1">
      <alignment horizontal="center" vertical="center" wrapText="1"/>
    </xf>
    <xf numFmtId="0" fontId="17" fillId="9" borderId="19" xfId="0" applyFont="1" applyFill="1" applyBorder="1" applyAlignment="1">
      <alignment horizontal="center"/>
    </xf>
    <xf numFmtId="0" fontId="17" fillId="9" borderId="20" xfId="0" applyFont="1" applyFill="1" applyBorder="1" applyAlignment="1">
      <alignment horizontal="center"/>
    </xf>
    <xf numFmtId="0" fontId="17" fillId="9" borderId="21" xfId="0" applyFont="1" applyFill="1" applyBorder="1" applyAlignment="1">
      <alignment horizontal="center"/>
    </xf>
    <xf numFmtId="0" fontId="17" fillId="9" borderId="23" xfId="0" applyFont="1" applyFill="1" applyBorder="1" applyAlignment="1">
      <alignment horizontal="center"/>
    </xf>
    <xf numFmtId="0" fontId="17" fillId="9" borderId="18" xfId="0" applyFont="1" applyFill="1" applyBorder="1" applyAlignment="1">
      <alignment horizontal="center"/>
    </xf>
    <xf numFmtId="0" fontId="17" fillId="9" borderId="24" xfId="0" applyFont="1" applyFill="1" applyBorder="1" applyAlignment="1">
      <alignment horizontal="center"/>
    </xf>
    <xf numFmtId="14" fontId="17" fillId="9" borderId="25" xfId="0" applyNumberFormat="1" applyFont="1" applyFill="1" applyBorder="1" applyAlignment="1">
      <alignment horizontal="center"/>
    </xf>
    <xf numFmtId="0" fontId="17" fillId="9" borderId="26" xfId="0" applyFont="1" applyFill="1" applyBorder="1" applyAlignment="1">
      <alignment horizontal="center"/>
    </xf>
    <xf numFmtId="0" fontId="17" fillId="9" borderId="27" xfId="0" applyFont="1" applyFill="1" applyBorder="1" applyAlignment="1">
      <alignment horizontal="center"/>
    </xf>
    <xf numFmtId="0" fontId="17" fillId="9" borderId="25" xfId="0" applyFont="1" applyFill="1" applyBorder="1" applyAlignment="1">
      <alignment horizontal="center"/>
    </xf>
    <xf numFmtId="0" fontId="18" fillId="0" borderId="16" xfId="0" applyFont="1" applyBorder="1" applyAlignment="1">
      <alignment horizontal="center" vertical="top" wrapText="1"/>
    </xf>
    <xf numFmtId="0" fontId="18" fillId="0" borderId="22" xfId="0" applyFont="1" applyBorder="1" applyAlignment="1">
      <alignment horizontal="center" vertical="top" wrapText="1"/>
    </xf>
    <xf numFmtId="0" fontId="18" fillId="0" borderId="17" xfId="0" applyFont="1" applyBorder="1" applyAlignment="1">
      <alignment horizontal="left" vertical="top" wrapText="1"/>
    </xf>
    <xf numFmtId="0" fontId="28" fillId="4" borderId="0" xfId="4" applyFont="1" applyFill="1" applyAlignment="1">
      <alignment horizontal="center"/>
    </xf>
    <xf numFmtId="0" fontId="25" fillId="9" borderId="0" xfId="4" applyFont="1" applyFill="1" applyAlignment="1">
      <alignment horizontal="center"/>
    </xf>
    <xf numFmtId="0" fontId="28" fillId="4" borderId="0" xfId="4" applyFont="1" applyFill="1" applyAlignment="1">
      <alignment horizontal="right"/>
    </xf>
    <xf numFmtId="0" fontId="37" fillId="0" borderId="0" xfId="4" applyFont="1" applyAlignment="1">
      <alignment horizontal="left"/>
    </xf>
    <xf numFmtId="0" fontId="25" fillId="4" borderId="0" xfId="4" applyFont="1" applyFill="1" applyAlignment="1">
      <alignment horizontal="center" vertical="center" wrapText="1"/>
    </xf>
    <xf numFmtId="0" fontId="25" fillId="9" borderId="0" xfId="4" applyFont="1" applyFill="1" applyAlignment="1">
      <alignment horizontal="center" vertical="center"/>
    </xf>
    <xf numFmtId="0" fontId="25" fillId="4" borderId="0" xfId="4" applyFont="1" applyFill="1" applyAlignment="1">
      <alignment horizontal="left" vertical="justify" wrapText="1"/>
    </xf>
    <xf numFmtId="0" fontId="25" fillId="9" borderId="0" xfId="4" applyFont="1" applyFill="1" applyAlignment="1">
      <alignment horizontal="center" vertical="justify" wrapText="1"/>
    </xf>
    <xf numFmtId="14" fontId="25" fillId="4" borderId="0" xfId="4" applyNumberFormat="1" applyFont="1" applyFill="1" applyAlignment="1">
      <alignment horizontal="left" vertical="justify" wrapText="1"/>
    </xf>
    <xf numFmtId="0" fontId="25" fillId="4" borderId="0" xfId="4" applyFont="1" applyFill="1" applyAlignment="1">
      <alignment horizontal="left"/>
    </xf>
    <xf numFmtId="0" fontId="25" fillId="4" borderId="0" xfId="4" applyFont="1" applyFill="1" applyAlignment="1">
      <alignment horizontal="left" vertical="center" wrapText="1"/>
    </xf>
    <xf numFmtId="0" fontId="25" fillId="4" borderId="0" xfId="4" applyFont="1" applyFill="1" applyAlignment="1">
      <alignment horizontal="center" wrapText="1"/>
    </xf>
    <xf numFmtId="0" fontId="37" fillId="0" borderId="0" xfId="4" applyFont="1" applyAlignment="1">
      <alignment horizontal="left" vertical="top" wrapText="1"/>
    </xf>
    <xf numFmtId="0" fontId="25" fillId="9" borderId="0" xfId="4" applyFont="1" applyFill="1" applyAlignment="1"/>
    <xf numFmtId="0" fontId="25" fillId="4" borderId="0" xfId="3" applyFont="1" applyFill="1" applyAlignment="1">
      <alignment horizontal="right"/>
    </xf>
    <xf numFmtId="0" fontId="25" fillId="4" borderId="0" xfId="3" applyFont="1" applyFill="1" applyAlignment="1">
      <alignment horizontal="left"/>
    </xf>
    <xf numFmtId="0" fontId="36" fillId="4" borderId="0" xfId="3" applyFont="1" applyFill="1" applyAlignment="1">
      <alignment horizontal="center" wrapText="1"/>
    </xf>
    <xf numFmtId="14" fontId="25" fillId="4" borderId="0" xfId="3" applyNumberFormat="1" applyFont="1" applyFill="1" applyAlignment="1">
      <alignment horizontal="left"/>
    </xf>
    <xf numFmtId="0" fontId="25" fillId="4" borderId="18" xfId="3" applyFont="1" applyFill="1" applyBorder="1" applyAlignment="1">
      <alignment horizontal="left" wrapText="1"/>
    </xf>
    <xf numFmtId="14" fontId="25" fillId="4" borderId="0" xfId="3" applyNumberFormat="1" applyFont="1" applyFill="1" applyAlignment="1">
      <alignment horizontal="center" wrapText="1"/>
    </xf>
    <xf numFmtId="0" fontId="25" fillId="4" borderId="0" xfId="3" applyFont="1" applyFill="1" applyAlignment="1">
      <alignment horizontal="center" wrapText="1"/>
    </xf>
    <xf numFmtId="0" fontId="25" fillId="4" borderId="17" xfId="3" applyFont="1" applyFill="1" applyBorder="1" applyAlignment="1">
      <alignment horizontal="left" wrapText="1"/>
    </xf>
    <xf numFmtId="165" fontId="25" fillId="4" borderId="17" xfId="3" applyNumberFormat="1" applyFont="1" applyFill="1" applyBorder="1" applyAlignment="1" applyProtection="1">
      <alignment horizontal="center" vertical="center"/>
    </xf>
    <xf numFmtId="165" fontId="23" fillId="4" borderId="25" xfId="3" applyNumberFormat="1" applyFont="1" applyFill="1" applyBorder="1" applyAlignment="1" applyProtection="1">
      <alignment horizontal="center" vertical="center"/>
    </xf>
    <xf numFmtId="165" fontId="23" fillId="4" borderId="26" xfId="3" applyNumberFormat="1" applyFont="1" applyFill="1" applyBorder="1" applyAlignment="1" applyProtection="1">
      <alignment horizontal="center" vertical="center"/>
    </xf>
    <xf numFmtId="165" fontId="23" fillId="4" borderId="27" xfId="3" applyNumberFormat="1" applyFont="1" applyFill="1" applyBorder="1" applyAlignment="1" applyProtection="1">
      <alignment horizontal="center" vertical="center"/>
    </xf>
    <xf numFmtId="0" fontId="39" fillId="0" borderId="25" xfId="3" applyFont="1" applyFill="1" applyBorder="1" applyAlignment="1">
      <alignment horizontal="center" shrinkToFit="1"/>
    </xf>
    <xf numFmtId="0" fontId="39" fillId="0" borderId="26" xfId="3" applyFont="1" applyFill="1" applyBorder="1" applyAlignment="1">
      <alignment horizontal="center" shrinkToFit="1"/>
    </xf>
    <xf numFmtId="165" fontId="25" fillId="4" borderId="27" xfId="3" applyNumberFormat="1" applyFont="1" applyFill="1" applyBorder="1" applyAlignment="1" applyProtection="1">
      <alignment horizontal="center" vertical="center"/>
    </xf>
    <xf numFmtId="0" fontId="25" fillId="4" borderId="0" xfId="3" applyFont="1" applyFill="1" applyAlignment="1">
      <alignment horizontal="left" wrapText="1"/>
    </xf>
    <xf numFmtId="14" fontId="25" fillId="4" borderId="20" xfId="3" applyNumberFormat="1" applyFont="1" applyFill="1" applyBorder="1" applyAlignment="1">
      <alignment horizontal="left" vertical="top" shrinkToFit="1"/>
    </xf>
    <xf numFmtId="14" fontId="25" fillId="4" borderId="0" xfId="3" applyNumberFormat="1" applyFont="1" applyFill="1" applyBorder="1" applyAlignment="1">
      <alignment horizontal="left" vertical="top" shrinkToFit="1"/>
    </xf>
    <xf numFmtId="0" fontId="24" fillId="4" borderId="17" xfId="3" applyFont="1" applyFill="1" applyBorder="1" applyAlignment="1">
      <alignment horizontal="left" vertical="center" wrapText="1"/>
    </xf>
    <xf numFmtId="0" fontId="25" fillId="4" borderId="17" xfId="3" applyFont="1" applyFill="1" applyBorder="1" applyAlignment="1">
      <alignment vertical="top" wrapText="1"/>
    </xf>
    <xf numFmtId="0" fontId="25" fillId="4" borderId="16" xfId="3" applyFont="1" applyFill="1" applyBorder="1" applyAlignment="1">
      <alignment vertical="top" wrapText="1"/>
    </xf>
    <xf numFmtId="0" fontId="25" fillId="4" borderId="17" xfId="3" applyFont="1" applyFill="1" applyBorder="1" applyAlignment="1">
      <alignment horizontal="center" vertical="top" wrapText="1"/>
    </xf>
    <xf numFmtId="0" fontId="25" fillId="4" borderId="16" xfId="3" applyFont="1" applyFill="1" applyBorder="1" applyAlignment="1">
      <alignment horizontal="center" vertical="top" wrapText="1"/>
    </xf>
    <xf numFmtId="0" fontId="24" fillId="4" borderId="17" xfId="3" applyFont="1" applyFill="1" applyBorder="1" applyAlignment="1">
      <alignment vertical="top" wrapText="1"/>
    </xf>
    <xf numFmtId="0" fontId="24" fillId="4" borderId="16" xfId="3" applyFont="1" applyFill="1" applyBorder="1" applyAlignment="1">
      <alignment vertical="top" wrapText="1"/>
    </xf>
    <xf numFmtId="0" fontId="25" fillId="4" borderId="0" xfId="3" applyFont="1" applyFill="1" applyAlignment="1">
      <alignment horizontal="left" vertical="top" shrinkToFit="1"/>
    </xf>
    <xf numFmtId="0" fontId="28" fillId="4" borderId="30" xfId="3" applyFont="1" applyFill="1" applyBorder="1" applyAlignment="1">
      <alignment horizontal="center" vertical="center" wrapText="1"/>
    </xf>
    <xf numFmtId="0" fontId="25" fillId="4" borderId="0" xfId="3" applyFont="1" applyFill="1" applyAlignment="1">
      <alignment horizontal="center" shrinkToFit="1"/>
    </xf>
    <xf numFmtId="0" fontId="25" fillId="4" borderId="17" xfId="3" applyFont="1" applyFill="1" applyBorder="1" applyAlignment="1">
      <alignment horizontal="center"/>
    </xf>
    <xf numFmtId="0" fontId="25" fillId="4" borderId="18" xfId="3" applyFont="1" applyFill="1" applyBorder="1" applyAlignment="1">
      <alignment horizontal="left" vertical="center" wrapText="1"/>
    </xf>
    <xf numFmtId="0" fontId="25" fillId="4" borderId="17" xfId="3" applyFont="1" applyFill="1" applyBorder="1" applyAlignment="1">
      <alignment horizontal="center" vertical="top" wrapText="1" shrinkToFit="1"/>
    </xf>
    <xf numFmtId="0" fontId="24" fillId="4" borderId="17" xfId="3" applyFont="1" applyFill="1" applyBorder="1" applyAlignment="1">
      <alignment horizontal="center" vertical="top" wrapText="1"/>
    </xf>
    <xf numFmtId="0" fontId="25" fillId="4" borderId="20" xfId="3" applyFont="1" applyFill="1" applyBorder="1" applyAlignment="1">
      <alignment horizontal="center" vertical="justify" wrapText="1"/>
    </xf>
    <xf numFmtId="0" fontId="25" fillId="4" borderId="0" xfId="3" applyFont="1" applyFill="1" applyBorder="1" applyAlignment="1">
      <alignment horizontal="center" vertical="justify" wrapText="1"/>
    </xf>
    <xf numFmtId="0" fontId="25" fillId="4" borderId="0" xfId="3" applyFont="1" applyFill="1" applyAlignment="1">
      <alignment horizontal="center" vertical="top"/>
    </xf>
    <xf numFmtId="164" fontId="25" fillId="4" borderId="0" xfId="3" applyNumberFormat="1" applyFont="1" applyFill="1" applyAlignment="1">
      <alignment horizontal="center"/>
    </xf>
    <xf numFmtId="0" fontId="40" fillId="4" borderId="0" xfId="3" applyFont="1" applyFill="1" applyAlignment="1">
      <alignment horizontal="center"/>
    </xf>
    <xf numFmtId="0" fontId="25" fillId="4" borderId="0" xfId="3" applyNumberFormat="1" applyFont="1" applyFill="1" applyAlignment="1">
      <alignment horizontal="left" vertical="center" wrapText="1"/>
    </xf>
    <xf numFmtId="0" fontId="25" fillId="4" borderId="0" xfId="3" applyFont="1" applyFill="1" applyAlignment="1">
      <alignment vertical="top" wrapText="1"/>
    </xf>
    <xf numFmtId="0" fontId="25" fillId="4" borderId="0" xfId="3" applyFont="1" applyFill="1" applyAlignment="1">
      <alignment horizontal="left" vertical="justify" wrapText="1"/>
    </xf>
    <xf numFmtId="0" fontId="25" fillId="4" borderId="0" xfId="3" applyFont="1" applyFill="1" applyAlignment="1">
      <alignment horizontal="center" vertical="justify" wrapText="1"/>
    </xf>
    <xf numFmtId="0" fontId="25" fillId="4" borderId="0" xfId="3" applyFont="1" applyFill="1" applyAlignment="1">
      <alignment horizontal="center" vertical="center" wrapText="1" shrinkToFit="1"/>
    </xf>
    <xf numFmtId="0" fontId="25" fillId="4" borderId="30" xfId="3" applyFont="1" applyFill="1" applyBorder="1" applyAlignment="1">
      <alignment horizontal="center"/>
    </xf>
    <xf numFmtId="0" fontId="25" fillId="4" borderId="0" xfId="3" applyFont="1" applyFill="1" applyAlignment="1">
      <alignment horizontal="justify" vertical="justify" wrapText="1"/>
    </xf>
    <xf numFmtId="0" fontId="28" fillId="4" borderId="0" xfId="1" applyFont="1" applyFill="1" applyAlignment="1">
      <alignment horizontal="center"/>
    </xf>
    <xf numFmtId="0" fontId="28" fillId="4" borderId="0" xfId="1" applyFont="1" applyFill="1" applyAlignment="1">
      <alignment horizontal="center" vertical="center" wrapText="1"/>
    </xf>
    <xf numFmtId="0" fontId="44" fillId="4" borderId="0" xfId="1" applyFont="1" applyFill="1" applyAlignment="1">
      <alignment horizontal="center" wrapText="1"/>
    </xf>
    <xf numFmtId="0" fontId="25" fillId="4" borderId="0" xfId="1" applyFont="1" applyFill="1" applyAlignment="1">
      <alignment horizontal="center" vertical="top" wrapText="1"/>
    </xf>
    <xf numFmtId="0" fontId="25" fillId="4" borderId="0" xfId="1" applyFont="1" applyFill="1" applyAlignment="1">
      <alignment horizontal="center" vertical="top"/>
    </xf>
    <xf numFmtId="14" fontId="25" fillId="4" borderId="0" xfId="1" applyNumberFormat="1" applyFont="1" applyFill="1" applyAlignment="1">
      <alignment horizontal="left"/>
    </xf>
    <xf numFmtId="164" fontId="25" fillId="4" borderId="0" xfId="1" applyNumberFormat="1" applyFont="1" applyFill="1" applyAlignment="1">
      <alignment horizontal="left"/>
    </xf>
    <xf numFmtId="0" fontId="25" fillId="4" borderId="0" xfId="1" applyFont="1" applyFill="1" applyAlignment="1">
      <alignment horizontal="center" shrinkToFit="1"/>
    </xf>
    <xf numFmtId="0" fontId="25" fillId="4" borderId="30" xfId="1" applyFont="1" applyFill="1" applyBorder="1" applyAlignment="1">
      <alignment horizontal="center" shrinkToFit="1"/>
    </xf>
    <xf numFmtId="0" fontId="25" fillId="4" borderId="30" xfId="1" applyFont="1" applyFill="1" applyBorder="1" applyAlignment="1">
      <alignment horizontal="center"/>
    </xf>
    <xf numFmtId="14" fontId="25" fillId="4" borderId="0" xfId="1" applyNumberFormat="1" applyFont="1" applyFill="1" applyAlignment="1">
      <alignment horizontal="center"/>
    </xf>
    <xf numFmtId="0" fontId="33" fillId="4" borderId="0" xfId="1" applyFont="1" applyFill="1" applyAlignment="1">
      <alignment horizontal="center"/>
    </xf>
    <xf numFmtId="0" fontId="28" fillId="4" borderId="0" xfId="1" applyFont="1" applyFill="1" applyAlignment="1">
      <alignment horizontal="center" vertical="justify" wrapText="1"/>
    </xf>
    <xf numFmtId="0" fontId="45" fillId="4" borderId="0" xfId="1" applyFont="1" applyFill="1" applyAlignment="1">
      <alignment horizontal="center" vertical="justify" wrapText="1"/>
    </xf>
    <xf numFmtId="0" fontId="25" fillId="4" borderId="0" xfId="1" applyNumberFormat="1" applyFont="1" applyFill="1" applyAlignment="1">
      <alignment horizontal="center" vertical="center" wrapText="1"/>
    </xf>
    <xf numFmtId="0" fontId="25" fillId="4" borderId="0" xfId="1" applyNumberFormat="1" applyFont="1" applyFill="1" applyAlignment="1">
      <alignment horizontal="justify" vertical="justify" wrapText="1"/>
    </xf>
    <xf numFmtId="0" fontId="25" fillId="4" borderId="18" xfId="1" applyNumberFormat="1" applyFont="1" applyFill="1" applyBorder="1" applyAlignment="1">
      <alignment horizontal="justify" vertical="justify" wrapText="1"/>
    </xf>
    <xf numFmtId="0" fontId="24" fillId="4" borderId="17" xfId="1" applyFont="1" applyFill="1" applyBorder="1" applyAlignment="1">
      <alignment horizontal="center" vertical="center" wrapText="1"/>
    </xf>
    <xf numFmtId="9" fontId="25" fillId="4" borderId="25" xfId="6" applyFont="1" applyFill="1" applyBorder="1" applyAlignment="1">
      <alignment horizontal="center"/>
    </xf>
    <xf numFmtId="9" fontId="25" fillId="4" borderId="27" xfId="6" applyFont="1" applyFill="1" applyBorder="1" applyAlignment="1">
      <alignment horizontal="center"/>
    </xf>
    <xf numFmtId="0" fontId="25" fillId="4" borderId="19" xfId="1" applyFont="1" applyFill="1" applyBorder="1" applyAlignment="1">
      <alignment horizontal="left" vertical="justify" wrapText="1"/>
    </xf>
    <xf numFmtId="0" fontId="25" fillId="4" borderId="20" xfId="1" applyFont="1" applyFill="1" applyBorder="1" applyAlignment="1">
      <alignment horizontal="left" vertical="justify" wrapText="1"/>
    </xf>
    <xf numFmtId="0" fontId="25" fillId="4" borderId="21" xfId="1" applyFont="1" applyFill="1" applyBorder="1" applyAlignment="1">
      <alignment horizontal="left" vertical="justify" wrapText="1"/>
    </xf>
    <xf numFmtId="0" fontId="25" fillId="4" borderId="29" xfId="1" applyFont="1" applyFill="1" applyBorder="1" applyAlignment="1">
      <alignment horizontal="left" vertical="justify" wrapText="1"/>
    </xf>
    <xf numFmtId="0" fontId="25" fillId="4" borderId="0" xfId="1" applyFont="1" applyFill="1" applyBorder="1" applyAlignment="1">
      <alignment horizontal="left" vertical="justify" wrapText="1"/>
    </xf>
    <xf numFmtId="0" fontId="25" fillId="4" borderId="30" xfId="1" applyFont="1" applyFill="1" applyBorder="1" applyAlignment="1">
      <alignment horizontal="left" vertical="justify" wrapText="1"/>
    </xf>
    <xf numFmtId="0" fontId="25" fillId="4" borderId="23" xfId="1" applyFont="1" applyFill="1" applyBorder="1" applyAlignment="1">
      <alignment horizontal="left" vertical="justify" wrapText="1"/>
    </xf>
    <xf numFmtId="0" fontId="25" fillId="4" borderId="18" xfId="1" applyFont="1" applyFill="1" applyBorder="1" applyAlignment="1">
      <alignment horizontal="left" vertical="justify" wrapText="1"/>
    </xf>
    <xf numFmtId="0" fontId="25" fillId="4" borderId="24" xfId="1" applyFont="1" applyFill="1" applyBorder="1" applyAlignment="1">
      <alignment horizontal="left" vertical="justify" wrapText="1"/>
    </xf>
    <xf numFmtId="0" fontId="25" fillId="4" borderId="0" xfId="1" applyFont="1" applyFill="1" applyAlignment="1">
      <alignment horizontal="left" vertical="top"/>
    </xf>
    <xf numFmtId="0" fontId="25" fillId="4" borderId="26" xfId="1" applyFont="1" applyFill="1" applyBorder="1" applyAlignment="1">
      <alignment horizontal="center"/>
    </xf>
    <xf numFmtId="0" fontId="25" fillId="4" borderId="0" xfId="1" applyFont="1" applyFill="1" applyAlignment="1">
      <alignment vertical="top" wrapText="1"/>
    </xf>
    <xf numFmtId="0" fontId="24" fillId="4" borderId="0" xfId="1" applyFont="1" applyFill="1" applyAlignment="1">
      <alignment horizontal="center" vertical="center" wrapText="1"/>
    </xf>
    <xf numFmtId="0" fontId="33" fillId="4" borderId="0" xfId="1" applyFont="1" applyFill="1" applyAlignment="1">
      <alignment horizontal="left"/>
    </xf>
    <xf numFmtId="166" fontId="25" fillId="4" borderId="0" xfId="1" applyNumberFormat="1" applyFont="1" applyFill="1" applyAlignment="1">
      <alignment horizontal="left"/>
    </xf>
    <xf numFmtId="0" fontId="28" fillId="0" borderId="0" xfId="1" applyFont="1" applyFill="1" applyAlignment="1">
      <alignment horizontal="center" wrapText="1"/>
    </xf>
    <xf numFmtId="166" fontId="25" fillId="0" borderId="17" xfId="1" applyNumberFormat="1" applyFont="1" applyFill="1" applyBorder="1" applyAlignment="1">
      <alignment horizontal="left" wrapText="1"/>
    </xf>
    <xf numFmtId="0" fontId="25" fillId="0" borderId="16" xfId="1" applyFont="1" applyFill="1" applyBorder="1" applyAlignment="1">
      <alignment horizontal="center" vertical="top" wrapText="1"/>
    </xf>
    <xf numFmtId="0" fontId="25" fillId="0" borderId="28" xfId="1" applyFont="1" applyFill="1" applyBorder="1" applyAlignment="1">
      <alignment horizontal="center" vertical="top" wrapText="1"/>
    </xf>
    <xf numFmtId="0" fontId="25" fillId="0" borderId="22" xfId="1" applyFont="1" applyFill="1" applyBorder="1" applyAlignment="1">
      <alignment horizontal="center" vertical="top" wrapText="1"/>
    </xf>
    <xf numFmtId="0" fontId="25" fillId="0" borderId="17" xfId="1" applyFont="1" applyFill="1" applyBorder="1" applyAlignment="1">
      <alignment horizontal="center" vertical="top" wrapText="1"/>
    </xf>
    <xf numFmtId="0" fontId="25" fillId="0" borderId="17" xfId="1" applyFont="1" applyFill="1" applyBorder="1" applyAlignment="1">
      <alignment vertical="top" wrapText="1"/>
    </xf>
    <xf numFmtId="0" fontId="25" fillId="0" borderId="25" xfId="1" applyFont="1" applyFill="1" applyBorder="1" applyAlignment="1">
      <alignment horizontal="left" wrapText="1"/>
    </xf>
    <xf numFmtId="0" fontId="25" fillId="0" borderId="26" xfId="1" applyFont="1" applyFill="1" applyBorder="1" applyAlignment="1">
      <alignment horizontal="left" wrapText="1"/>
    </xf>
    <xf numFmtId="0" fontId="25" fillId="0" borderId="27" xfId="1" applyFont="1" applyFill="1" applyBorder="1" applyAlignment="1">
      <alignment horizontal="left" wrapText="1"/>
    </xf>
    <xf numFmtId="14" fontId="25" fillId="0" borderId="25" xfId="1" applyNumberFormat="1" applyFont="1" applyFill="1" applyBorder="1" applyAlignment="1">
      <alignment horizontal="center" wrapText="1"/>
    </xf>
    <xf numFmtId="14" fontId="25" fillId="0" borderId="27" xfId="1" applyNumberFormat="1" applyFont="1" applyFill="1" applyBorder="1" applyAlignment="1">
      <alignment horizontal="center" wrapText="1"/>
    </xf>
    <xf numFmtId="0" fontId="25" fillId="0" borderId="25" xfId="1" applyFont="1" applyFill="1" applyBorder="1" applyAlignment="1">
      <alignment horizontal="center" wrapText="1"/>
    </xf>
    <xf numFmtId="0" fontId="25" fillId="0" borderId="27" xfId="1" applyFont="1" applyFill="1" applyBorder="1" applyAlignment="1">
      <alignment horizontal="center" wrapText="1"/>
    </xf>
    <xf numFmtId="0" fontId="25" fillId="0" borderId="26" xfId="1" applyFont="1" applyFill="1" applyBorder="1" applyAlignment="1">
      <alignment horizontal="center" wrapText="1"/>
    </xf>
    <xf numFmtId="0" fontId="25" fillId="0" borderId="0" xfId="1" applyFont="1" applyFill="1" applyAlignment="1">
      <alignment vertical="center" wrapText="1"/>
    </xf>
    <xf numFmtId="0" fontId="25" fillId="0" borderId="20" xfId="5" applyFont="1" applyFill="1" applyBorder="1" applyAlignment="1">
      <alignment horizontal="left" vertical="top" wrapText="1"/>
    </xf>
    <xf numFmtId="0" fontId="25" fillId="0" borderId="0" xfId="5" applyFont="1" applyFill="1" applyAlignment="1">
      <alignment horizontal="left" vertical="top" wrapText="1"/>
    </xf>
    <xf numFmtId="14" fontId="25" fillId="0" borderId="0" xfId="1" applyNumberFormat="1" applyFont="1" applyFill="1" applyAlignment="1">
      <alignment horizontal="left"/>
    </xf>
    <xf numFmtId="0" fontId="25" fillId="4" borderId="0" xfId="1" applyFont="1" applyFill="1" applyAlignment="1">
      <alignment horizontal="left" shrinkToFit="1"/>
    </xf>
    <xf numFmtId="0" fontId="25" fillId="4" borderId="17" xfId="1" applyFont="1" applyFill="1" applyBorder="1" applyAlignment="1">
      <alignment vertical="top" shrinkToFit="1"/>
    </xf>
    <xf numFmtId="0" fontId="25" fillId="4" borderId="17" xfId="1" applyFont="1" applyFill="1" applyBorder="1" applyAlignment="1">
      <alignment horizontal="left" vertical="top" shrinkToFit="1"/>
    </xf>
    <xf numFmtId="0" fontId="25" fillId="4" borderId="19" xfId="1" applyFont="1" applyFill="1" applyBorder="1" applyAlignment="1">
      <alignment vertical="top" wrapText="1" shrinkToFit="1"/>
    </xf>
    <xf numFmtId="0" fontId="25" fillId="4" borderId="20" xfId="1" applyFont="1" applyFill="1" applyBorder="1" applyAlignment="1">
      <alignment vertical="top" wrapText="1" shrinkToFit="1"/>
    </xf>
    <xf numFmtId="0" fontId="25" fillId="4" borderId="21" xfId="1" applyFont="1" applyFill="1" applyBorder="1" applyAlignment="1">
      <alignment vertical="top" wrapText="1" shrinkToFit="1"/>
    </xf>
    <xf numFmtId="0" fontId="25" fillId="4" borderId="23" xfId="1" applyFont="1" applyFill="1" applyBorder="1" applyAlignment="1">
      <alignment vertical="top" wrapText="1" shrinkToFit="1"/>
    </xf>
    <xf numFmtId="0" fontId="25" fillId="4" borderId="18" xfId="1" applyFont="1" applyFill="1" applyBorder="1" applyAlignment="1">
      <alignment vertical="top" wrapText="1" shrinkToFit="1"/>
    </xf>
    <xf numFmtId="0" fontId="25" fillId="4" borderId="24" xfId="1" applyFont="1" applyFill="1" applyBorder="1" applyAlignment="1">
      <alignment vertical="top" wrapText="1" shrinkToFit="1"/>
    </xf>
    <xf numFmtId="164" fontId="25" fillId="4" borderId="17" xfId="1" applyNumberFormat="1" applyFont="1" applyFill="1" applyBorder="1" applyAlignment="1">
      <alignment horizontal="left"/>
    </xf>
    <xf numFmtId="14" fontId="25" fillId="4" borderId="17" xfId="1" applyNumberFormat="1" applyFont="1" applyFill="1" applyBorder="1" applyAlignment="1">
      <alignment horizontal="left"/>
    </xf>
    <xf numFmtId="12" fontId="25" fillId="4" borderId="17" xfId="1" applyNumberFormat="1" applyFont="1" applyFill="1" applyBorder="1" applyAlignment="1">
      <alignment horizontal="center"/>
    </xf>
    <xf numFmtId="0" fontId="25" fillId="4" borderId="20" xfId="1" applyFont="1" applyFill="1" applyBorder="1" applyAlignment="1">
      <alignment vertical="center" wrapText="1"/>
    </xf>
    <xf numFmtId="0" fontId="25" fillId="4" borderId="17" xfId="1" applyFont="1" applyFill="1" applyBorder="1" applyAlignment="1">
      <alignment horizontal="center" vertical="top"/>
    </xf>
    <xf numFmtId="0" fontId="25" fillId="4" borderId="19" xfId="1" applyFont="1" applyFill="1" applyBorder="1" applyAlignment="1">
      <alignment horizontal="center" vertical="top" shrinkToFit="1"/>
    </xf>
    <xf numFmtId="0" fontId="25" fillId="4" borderId="20" xfId="1" applyFont="1" applyFill="1" applyBorder="1" applyAlignment="1">
      <alignment horizontal="center" vertical="top" shrinkToFit="1"/>
    </xf>
    <xf numFmtId="0" fontId="25" fillId="4" borderId="21" xfId="1" applyFont="1" applyFill="1" applyBorder="1" applyAlignment="1">
      <alignment horizontal="center" vertical="top" shrinkToFit="1"/>
    </xf>
    <xf numFmtId="14" fontId="25" fillId="4" borderId="29" xfId="1" applyNumberFormat="1" applyFont="1" applyFill="1" applyBorder="1" applyAlignment="1">
      <alignment horizontal="center" vertical="top" shrinkToFit="1"/>
    </xf>
    <xf numFmtId="0" fontId="25" fillId="4" borderId="0" xfId="1" applyFont="1" applyFill="1" applyBorder="1" applyAlignment="1">
      <alignment horizontal="center" vertical="top" shrinkToFit="1"/>
    </xf>
    <xf numFmtId="0" fontId="25" fillId="4" borderId="30" xfId="1" applyFont="1" applyFill="1" applyBorder="1" applyAlignment="1">
      <alignment horizontal="center" vertical="top" shrinkToFit="1"/>
    </xf>
    <xf numFmtId="0" fontId="25" fillId="4" borderId="0" xfId="1" applyFont="1" applyFill="1" applyBorder="1" applyAlignment="1">
      <alignment horizontal="right" vertical="top"/>
    </xf>
    <xf numFmtId="0" fontId="25" fillId="4" borderId="17" xfId="1" applyFont="1" applyFill="1" applyBorder="1" applyAlignment="1">
      <alignment horizontal="left" vertical="top" wrapText="1"/>
    </xf>
    <xf numFmtId="14" fontId="25" fillId="4" borderId="17" xfId="1" applyNumberFormat="1" applyFont="1" applyFill="1" applyBorder="1" applyAlignment="1">
      <alignment horizontal="left" vertical="center" wrapText="1"/>
    </xf>
    <xf numFmtId="0" fontId="24" fillId="0" borderId="17" xfId="1" applyFont="1" applyBorder="1" applyAlignment="1">
      <alignment vertical="center" wrapText="1"/>
    </xf>
    <xf numFmtId="1" fontId="25" fillId="4" borderId="19" xfId="1" applyNumberFormat="1" applyFont="1" applyFill="1" applyBorder="1" applyAlignment="1">
      <alignment horizontal="left" vertical="center" wrapText="1"/>
    </xf>
    <xf numFmtId="1" fontId="25" fillId="4" borderId="20" xfId="1" applyNumberFormat="1" applyFont="1" applyFill="1" applyBorder="1" applyAlignment="1">
      <alignment horizontal="left" vertical="center" wrapText="1"/>
    </xf>
    <xf numFmtId="1" fontId="25" fillId="4" borderId="21" xfId="1" applyNumberFormat="1" applyFont="1" applyFill="1" applyBorder="1" applyAlignment="1">
      <alignment horizontal="left" vertical="center" wrapText="1"/>
    </xf>
    <xf numFmtId="1" fontId="25" fillId="4" borderId="23" xfId="1" applyNumberFormat="1" applyFont="1" applyFill="1" applyBorder="1" applyAlignment="1">
      <alignment horizontal="left" vertical="center" wrapText="1"/>
    </xf>
    <xf numFmtId="1" fontId="25" fillId="4" borderId="18" xfId="1" applyNumberFormat="1" applyFont="1" applyFill="1" applyBorder="1" applyAlignment="1">
      <alignment horizontal="left" vertical="center" wrapText="1"/>
    </xf>
    <xf numFmtId="1" fontId="25" fillId="4" borderId="24" xfId="1" applyNumberFormat="1" applyFont="1" applyFill="1" applyBorder="1" applyAlignment="1">
      <alignment horizontal="left" vertical="center" wrapText="1"/>
    </xf>
    <xf numFmtId="0" fontId="25" fillId="4" borderId="0" xfId="1" applyFont="1" applyFill="1" applyAlignment="1">
      <alignment vertical="center"/>
    </xf>
    <xf numFmtId="0" fontId="25" fillId="4" borderId="0" xfId="1" applyFont="1" applyFill="1" applyAlignment="1">
      <alignment horizontal="center" vertical="center" wrapText="1" shrinkToFit="1"/>
    </xf>
    <xf numFmtId="0" fontId="25" fillId="4" borderId="0" xfId="1" applyFont="1" applyFill="1" applyBorder="1" applyAlignment="1">
      <alignment vertical="top" wrapText="1"/>
    </xf>
    <xf numFmtId="0" fontId="24" fillId="4" borderId="0" xfId="1" applyFont="1" applyFill="1" applyBorder="1" applyAlignment="1">
      <alignment vertical="top" wrapText="1"/>
    </xf>
    <xf numFmtId="0" fontId="24" fillId="4" borderId="18" xfId="1" applyFont="1" applyFill="1" applyBorder="1" applyAlignment="1">
      <alignment vertical="top" wrapText="1"/>
    </xf>
    <xf numFmtId="0" fontId="25" fillId="4" borderId="20" xfId="1" applyFont="1" applyFill="1" applyBorder="1" applyAlignment="1">
      <alignment horizontal="left" vertical="top"/>
    </xf>
    <xf numFmtId="0" fontId="25" fillId="4" borderId="19" xfId="1" applyFont="1" applyFill="1" applyBorder="1" applyAlignment="1">
      <alignment horizontal="left" vertical="center" wrapText="1"/>
    </xf>
    <xf numFmtId="0" fontId="25" fillId="4" borderId="21" xfId="1" applyFont="1" applyFill="1" applyBorder="1" applyAlignment="1">
      <alignment horizontal="left" vertical="center" wrapText="1"/>
    </xf>
    <xf numFmtId="0" fontId="25" fillId="4" borderId="23" xfId="1" applyFont="1" applyFill="1" applyBorder="1" applyAlignment="1">
      <alignment horizontal="left" vertical="center" wrapText="1"/>
    </xf>
    <xf numFmtId="0" fontId="25" fillId="4" borderId="24" xfId="1" applyFont="1" applyFill="1" applyBorder="1" applyAlignment="1">
      <alignment horizontal="left" vertical="center" wrapText="1"/>
    </xf>
    <xf numFmtId="0" fontId="28" fillId="4" borderId="0" xfId="1" applyFont="1" applyFill="1" applyAlignment="1">
      <alignment horizontal="center" wrapText="1" shrinkToFit="1"/>
    </xf>
    <xf numFmtId="165" fontId="28" fillId="4" borderId="17" xfId="1" applyNumberFormat="1" applyFont="1" applyFill="1" applyBorder="1" applyAlignment="1" applyProtection="1">
      <alignment horizontal="center" vertical="center"/>
    </xf>
    <xf numFmtId="0" fontId="24" fillId="4" borderId="17" xfId="1" applyFont="1" applyFill="1" applyBorder="1" applyAlignment="1">
      <alignment vertical="top" wrapText="1"/>
    </xf>
    <xf numFmtId="164" fontId="28" fillId="0" borderId="17" xfId="1" applyNumberFormat="1" applyFont="1" applyFill="1" applyBorder="1" applyAlignment="1" applyProtection="1">
      <alignment horizontal="center" vertical="center"/>
    </xf>
    <xf numFmtId="0" fontId="37" fillId="9" borderId="0" xfId="1" applyFont="1" applyFill="1" applyAlignment="1">
      <alignment horizontal="center"/>
    </xf>
    <xf numFmtId="0" fontId="46" fillId="9" borderId="0" xfId="1" applyFont="1" applyFill="1" applyAlignment="1">
      <alignment horizontal="center"/>
    </xf>
    <xf numFmtId="0" fontId="37" fillId="9" borderId="0" xfId="1" applyFont="1" applyFill="1" applyAlignment="1">
      <alignment horizontal="left" vertical="top" wrapText="1"/>
    </xf>
    <xf numFmtId="0" fontId="37" fillId="9" borderId="17" xfId="1" applyFont="1" applyFill="1" applyBorder="1" applyAlignment="1">
      <alignment horizontal="center" vertical="top" wrapText="1"/>
    </xf>
    <xf numFmtId="0" fontId="37" fillId="9" borderId="17" xfId="1" applyFont="1" applyFill="1" applyBorder="1" applyAlignment="1">
      <alignment horizontal="center"/>
    </xf>
    <xf numFmtId="0" fontId="37" fillId="9" borderId="17" xfId="1" applyFont="1" applyFill="1" applyBorder="1" applyAlignment="1">
      <alignment horizontal="left" wrapText="1"/>
    </xf>
    <xf numFmtId="0" fontId="37" fillId="9" borderId="17" xfId="1" applyFont="1" applyFill="1" applyBorder="1" applyAlignment="1">
      <alignment horizontal="center" vertical="top"/>
    </xf>
    <xf numFmtId="14" fontId="37" fillId="9" borderId="16" xfId="1" applyNumberFormat="1" applyFont="1" applyFill="1" applyBorder="1" applyAlignment="1">
      <alignment horizontal="center" vertical="top" wrapText="1"/>
    </xf>
    <xf numFmtId="14" fontId="37" fillId="9" borderId="28" xfId="1" applyNumberFormat="1" applyFont="1" applyFill="1" applyBorder="1" applyAlignment="1">
      <alignment horizontal="center" vertical="top" wrapText="1"/>
    </xf>
    <xf numFmtId="14" fontId="37" fillId="9" borderId="22" xfId="1" applyNumberFormat="1" applyFont="1" applyFill="1" applyBorder="1" applyAlignment="1">
      <alignment horizontal="center" vertical="top" wrapText="1"/>
    </xf>
    <xf numFmtId="0" fontId="37" fillId="9" borderId="25" xfId="1" applyFont="1" applyFill="1" applyBorder="1" applyAlignment="1">
      <alignment horizontal="center" vertical="top" wrapText="1"/>
    </xf>
    <xf numFmtId="0" fontId="37" fillId="9" borderId="26" xfId="1" applyFont="1" applyFill="1" applyBorder="1" applyAlignment="1">
      <alignment horizontal="center" vertical="top" wrapText="1"/>
    </xf>
    <xf numFmtId="0" fontId="37" fillId="9" borderId="27" xfId="1" applyFont="1" applyFill="1" applyBorder="1" applyAlignment="1">
      <alignment horizontal="center" vertical="top" wrapText="1"/>
    </xf>
    <xf numFmtId="0" fontId="37" fillId="9" borderId="16" xfId="1" applyFont="1" applyFill="1" applyBorder="1" applyAlignment="1">
      <alignment horizontal="center" vertical="top" wrapText="1"/>
    </xf>
    <xf numFmtId="0" fontId="37" fillId="9" borderId="28" xfId="1" applyFont="1" applyFill="1" applyBorder="1" applyAlignment="1">
      <alignment horizontal="center" vertical="top" wrapText="1"/>
    </xf>
    <xf numFmtId="0" fontId="37" fillId="9" borderId="22" xfId="1" applyFont="1" applyFill="1" applyBorder="1" applyAlignment="1">
      <alignment horizontal="center" vertical="top" wrapText="1"/>
    </xf>
    <xf numFmtId="14" fontId="37" fillId="9" borderId="17" xfId="1" applyNumberFormat="1" applyFont="1" applyFill="1" applyBorder="1" applyAlignment="1">
      <alignment horizontal="center" vertical="top" wrapText="1"/>
    </xf>
    <xf numFmtId="0" fontId="37" fillId="9" borderId="17" xfId="1" applyFont="1" applyFill="1" applyBorder="1" applyAlignment="1">
      <alignment horizontal="left" vertical="top" wrapText="1"/>
    </xf>
    <xf numFmtId="0" fontId="37" fillId="9" borderId="17" xfId="1" applyFont="1" applyFill="1" applyBorder="1" applyAlignment="1">
      <alignment horizontal="center" wrapText="1"/>
    </xf>
    <xf numFmtId="0" fontId="37" fillId="9" borderId="19" xfId="1" applyFont="1" applyFill="1" applyBorder="1" applyAlignment="1">
      <alignment horizontal="center" vertical="top" wrapText="1"/>
    </xf>
    <xf numFmtId="0" fontId="37" fillId="9" borderId="21" xfId="1" applyFont="1" applyFill="1" applyBorder="1" applyAlignment="1">
      <alignment horizontal="center" vertical="top" wrapText="1"/>
    </xf>
    <xf numFmtId="0" fontId="37" fillId="9" borderId="29" xfId="1" applyFont="1" applyFill="1" applyBorder="1" applyAlignment="1">
      <alignment horizontal="center" vertical="top" wrapText="1"/>
    </xf>
    <xf numFmtId="0" fontId="37" fillId="9" borderId="30" xfId="1" applyFont="1" applyFill="1" applyBorder="1" applyAlignment="1">
      <alignment horizontal="center" vertical="top" wrapText="1"/>
    </xf>
    <xf numFmtId="0" fontId="37" fillId="9" borderId="23" xfId="1" applyFont="1" applyFill="1" applyBorder="1" applyAlignment="1">
      <alignment horizontal="center" vertical="top" wrapText="1"/>
    </xf>
    <xf numFmtId="0" fontId="37" fillId="9" borderId="24" xfId="1" applyFont="1" applyFill="1" applyBorder="1" applyAlignment="1">
      <alignment horizontal="center" vertical="top" wrapText="1"/>
    </xf>
    <xf numFmtId="0" fontId="37" fillId="9" borderId="16" xfId="1" applyFont="1" applyFill="1" applyBorder="1" applyAlignment="1">
      <alignment horizontal="left" vertical="top" wrapText="1"/>
    </xf>
    <xf numFmtId="0" fontId="37" fillId="9" borderId="28" xfId="1" applyFont="1" applyFill="1" applyBorder="1" applyAlignment="1">
      <alignment horizontal="left" vertical="top" wrapText="1"/>
    </xf>
    <xf numFmtId="0" fontId="37" fillId="9" borderId="22" xfId="1" applyFont="1" applyFill="1" applyBorder="1" applyAlignment="1">
      <alignment horizontal="left" vertical="top" wrapText="1"/>
    </xf>
    <xf numFmtId="0" fontId="37" fillId="9" borderId="0" xfId="1" applyFont="1" applyFill="1" applyAlignment="1">
      <alignment horizontal="left"/>
    </xf>
    <xf numFmtId="0" fontId="37" fillId="9" borderId="0" xfId="1" applyFont="1" applyFill="1" applyAlignment="1">
      <alignment horizontal="center" vertical="top"/>
    </xf>
    <xf numFmtId="14" fontId="37" fillId="9" borderId="0" xfId="1" applyNumberFormat="1" applyFont="1" applyFill="1" applyAlignment="1">
      <alignment horizontal="left"/>
    </xf>
    <xf numFmtId="0" fontId="37" fillId="0" borderId="0" xfId="1" applyFont="1" applyAlignment="1">
      <alignment horizontal="left" vertical="top" wrapText="1"/>
    </xf>
    <xf numFmtId="1" fontId="25" fillId="4" borderId="0" xfId="1" applyNumberFormat="1" applyFont="1" applyFill="1" applyAlignment="1">
      <alignment horizontal="center"/>
    </xf>
    <xf numFmtId="0" fontId="25" fillId="4" borderId="0" xfId="1" applyFont="1" applyFill="1" applyAlignment="1">
      <alignment horizontal="justify" vertical="justify" wrapText="1"/>
    </xf>
    <xf numFmtId="0" fontId="25" fillId="4" borderId="0" xfId="1" applyFont="1" applyFill="1" applyAlignment="1">
      <alignment horizontal="center" wrapText="1"/>
    </xf>
    <xf numFmtId="0" fontId="28" fillId="4" borderId="0" xfId="1" applyFont="1" applyFill="1" applyAlignment="1">
      <alignment vertical="center" wrapText="1"/>
    </xf>
    <xf numFmtId="0" fontId="24" fillId="4" borderId="0" xfId="1" applyFont="1" applyFill="1" applyAlignment="1">
      <alignment vertical="center" wrapText="1"/>
    </xf>
    <xf numFmtId="14" fontId="25" fillId="4" borderId="0" xfId="1" applyNumberFormat="1" applyFont="1" applyFill="1" applyAlignment="1">
      <alignment horizontal="center" wrapText="1"/>
    </xf>
    <xf numFmtId="0" fontId="48" fillId="9" borderId="0" xfId="3" applyFont="1" applyFill="1" applyBorder="1" applyAlignment="1">
      <alignment horizontal="center" vertical="center" wrapText="1"/>
    </xf>
    <xf numFmtId="0" fontId="49" fillId="9" borderId="32" xfId="3" applyFont="1" applyFill="1" applyBorder="1" applyAlignment="1">
      <alignment horizontal="left" vertical="center" wrapText="1"/>
    </xf>
    <xf numFmtId="0" fontId="49" fillId="9" borderId="0" xfId="3" applyFont="1" applyFill="1" applyBorder="1" applyAlignment="1">
      <alignment horizontal="left" vertical="center" wrapText="1"/>
    </xf>
    <xf numFmtId="0" fontId="47" fillId="9" borderId="0" xfId="3" applyFont="1" applyFill="1" applyAlignment="1">
      <alignment horizontal="left"/>
    </xf>
    <xf numFmtId="0" fontId="50" fillId="10" borderId="3" xfId="2" applyFont="1" applyFill="1" applyBorder="1" applyAlignment="1" applyProtection="1">
      <alignment horizontal="center" vertical="center" wrapText="1"/>
    </xf>
    <xf numFmtId="0" fontId="50" fillId="10" borderId="4" xfId="2" applyFont="1" applyFill="1" applyBorder="1" applyAlignment="1" applyProtection="1">
      <alignment horizontal="center" vertical="center" wrapText="1"/>
    </xf>
    <xf numFmtId="0" fontId="50" fillId="10" borderId="5" xfId="2" applyFont="1" applyFill="1" applyBorder="1" applyAlignment="1" applyProtection="1">
      <alignment horizontal="center" vertical="center" wrapText="1"/>
    </xf>
    <xf numFmtId="0" fontId="50" fillId="10" borderId="6" xfId="2" applyFont="1" applyFill="1" applyBorder="1" applyAlignment="1" applyProtection="1">
      <alignment horizontal="center" vertical="center" wrapText="1"/>
    </xf>
    <xf numFmtId="14" fontId="49" fillId="9" borderId="34" xfId="3" applyNumberFormat="1" applyFont="1" applyFill="1" applyBorder="1" applyAlignment="1">
      <alignment horizontal="center" vertical="center" wrapText="1"/>
    </xf>
    <xf numFmtId="0" fontId="47" fillId="9" borderId="34" xfId="3" applyFont="1" applyFill="1" applyBorder="1" applyAlignment="1">
      <alignment horizontal="center"/>
    </xf>
    <xf numFmtId="14" fontId="49" fillId="9" borderId="35" xfId="3" applyNumberFormat="1" applyFont="1" applyFill="1" applyBorder="1" applyAlignment="1">
      <alignment horizontal="center" vertical="center" wrapText="1"/>
    </xf>
    <xf numFmtId="14" fontId="49" fillId="9" borderId="36" xfId="3" applyNumberFormat="1" applyFont="1" applyFill="1" applyBorder="1" applyAlignment="1">
      <alignment horizontal="center" vertical="center" wrapText="1"/>
    </xf>
    <xf numFmtId="14" fontId="49" fillId="9" borderId="37" xfId="3" applyNumberFormat="1" applyFont="1" applyFill="1" applyBorder="1" applyAlignment="1">
      <alignment horizontal="center" vertical="center" wrapText="1"/>
    </xf>
    <xf numFmtId="0" fontId="47" fillId="9" borderId="0" xfId="3" applyFont="1" applyFill="1" applyAlignment="1">
      <alignment horizontal="center" vertical="center" wrapText="1" shrinkToFit="1"/>
    </xf>
    <xf numFmtId="0" fontId="4" fillId="9" borderId="0" xfId="3" applyFont="1" applyFill="1" applyAlignment="1">
      <alignment horizontal="center" vertical="center" wrapText="1" shrinkToFit="1"/>
    </xf>
    <xf numFmtId="0" fontId="47" fillId="9" borderId="3" xfId="3" applyFont="1" applyFill="1" applyBorder="1" applyAlignment="1">
      <alignment horizontal="center" vertical="center"/>
    </xf>
    <xf numFmtId="0" fontId="47" fillId="9" borderId="31" xfId="3" applyFont="1" applyFill="1" applyBorder="1" applyAlignment="1">
      <alignment horizontal="center" vertical="center"/>
    </xf>
    <xf numFmtId="0" fontId="47" fillId="9" borderId="4" xfId="3" applyFont="1" applyFill="1" applyBorder="1" applyAlignment="1">
      <alignment horizontal="center" vertical="center"/>
    </xf>
    <xf numFmtId="0" fontId="47" fillId="9" borderId="5" xfId="3" applyFont="1" applyFill="1" applyBorder="1" applyAlignment="1">
      <alignment horizontal="center" vertical="center"/>
    </xf>
    <xf numFmtId="0" fontId="47" fillId="9" borderId="7" xfId="3" applyFont="1" applyFill="1" applyBorder="1" applyAlignment="1">
      <alignment horizontal="center" vertical="center"/>
    </xf>
    <xf numFmtId="0" fontId="47" fillId="9" borderId="6" xfId="3" applyFont="1" applyFill="1" applyBorder="1" applyAlignment="1">
      <alignment horizontal="center" vertical="center"/>
    </xf>
  </cellXfs>
  <cellStyles count="17">
    <cellStyle name="Hyperlink" xfId="2" builtinId="8"/>
    <cellStyle name="Input 2" xfId="8"/>
    <cellStyle name="Normal" xfId="0" builtinId="0"/>
    <cellStyle name="Normal 2" xfId="1"/>
    <cellStyle name="Normal 2 2" xfId="4"/>
    <cellStyle name="Normal 2 3" xfId="5"/>
    <cellStyle name="Normal 3" xfId="3"/>
    <cellStyle name="Normal 3 2" xfId="9"/>
    <cellStyle name="Normal 4" xfId="10"/>
    <cellStyle name="Normal 4 2" xfId="11"/>
    <cellStyle name="Normal 5" xfId="15"/>
    <cellStyle name="Normal_treasury increment order" xfId="7"/>
    <cellStyle name="Output 2" xfId="12"/>
    <cellStyle name="Percent 2" xfId="6"/>
    <cellStyle name="Percent 3" xfId="16"/>
    <cellStyle name="Style 1" xfId="13"/>
    <cellStyle name="Yellow" xfId="14"/>
  </cellStyles>
  <dxfs count="74">
    <dxf>
      <fill>
        <patternFill patternType="lightUp"/>
      </fill>
    </dxf>
    <dxf>
      <fill>
        <patternFill patternType="lightUp"/>
      </fill>
    </dxf>
    <dxf>
      <fill>
        <patternFill patternType="lightUp"/>
      </fill>
    </dxf>
    <dxf>
      <fill>
        <patternFill patternType="lightUp">
          <fgColor indexed="64"/>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
      <fill>
        <patternFill patternType="lightUp"/>
      </fill>
    </dxf>
    <dxf>
      <fill>
        <patternFill patternType="lightUp"/>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685800"/>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2507575"/>
          <a:ext cx="660082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6297275"/>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5163800"/>
          <a:ext cx="586740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1715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18"/>
      <sheetName val="f118"/>
      <sheetName val="Home"/>
      <sheetName val="Data"/>
      <sheetName val="Add"/>
      <sheetName val="Mastersheet"/>
      <sheetName val="Form List"/>
      <sheetName val="Family data"/>
      <sheetName val="Pravesh"/>
      <sheetName val="Recovery"/>
      <sheetName val="LTA"/>
      <sheetName val="CEOL"/>
      <sheetName val="Service History"/>
      <sheetName val="DA Rate"/>
      <sheetName val="Instant Cal"/>
      <sheetName val="CFront"/>
      <sheetName val="NPS FORMAT"/>
      <sheetName val="CIFMS"/>
      <sheetName val="PROV"/>
      <sheetName val="C 6"/>
      <sheetName val="R8"/>
      <sheetName val="R5"/>
      <sheetName val="R7"/>
      <sheetName val="R5A"/>
      <sheetName val="EOL"/>
      <sheetName val="C31"/>
      <sheetName val="C28"/>
      <sheetName val="28A"/>
      <sheetName val="C27"/>
      <sheetName val="R1"/>
      <sheetName val="C3"/>
      <sheetName val="R2"/>
      <sheetName val="RComm"/>
      <sheetName val="C9 "/>
      <sheetName val="f14"/>
      <sheetName val="f14a"/>
      <sheetName val="f12"/>
      <sheetName val="f11"/>
      <sheetName val="f10"/>
      <sheetName val="Sheet1"/>
      <sheetName val="Table(R)"/>
      <sheetName val="OPT. FORM"/>
      <sheetName val="Statement"/>
      <sheetName val="Table(Inst)"/>
      <sheetName val="C5"/>
      <sheetName val="PL"/>
      <sheetName val="Leave Table"/>
      <sheetName val="Sheet2"/>
    </sheetNames>
    <sheetDataSet>
      <sheetData sheetId="0" refreshError="1"/>
      <sheetData sheetId="1" refreshError="1"/>
      <sheetData sheetId="2" refreshError="1"/>
      <sheetData sheetId="3">
        <row r="4">
          <cell r="A4" t="str">
            <v xml:space="preserve">647805  PRAVESH KUMAR SHARMA </v>
          </cell>
        </row>
        <row r="5">
          <cell r="A5" t="str">
            <v>1  XYZ</v>
          </cell>
        </row>
        <row r="6">
          <cell r="A6" t="str">
            <v>2  ASHOK KUMAR SHARMA</v>
          </cell>
        </row>
        <row r="7">
          <cell r="A7" t="str">
            <v>3  VIJAY KUMAR AGRAWAL</v>
          </cell>
        </row>
        <row r="8">
          <cell r="A8" t="str">
            <v>4  SUBHAN SINGH</v>
          </cell>
        </row>
        <row r="9">
          <cell r="A9" t="str">
            <v>5  KUSUMLATA VYAS</v>
          </cell>
        </row>
        <row r="10">
          <cell r="A10" t="str">
            <v>6  VAINKTESH GOSWAMI</v>
          </cell>
        </row>
        <row r="11">
          <cell r="A11" t="str">
            <v>7  DAU LAL PUROHIT</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4" refreshError="1"/>
      <sheetData sheetId="5">
        <row r="3">
          <cell r="B3" t="str">
            <v>DAU LAL PUROHIT</v>
          </cell>
          <cell r="G3" t="str">
            <v>NATH MAL PUROHIT</v>
          </cell>
        </row>
        <row r="4">
          <cell r="B4" t="str">
            <v>UDC</v>
          </cell>
          <cell r="G4" t="str">
            <v>DEVSTHAN</v>
          </cell>
        </row>
        <row r="5">
          <cell r="B5" t="str">
            <v>ASSISTANT DIRECTOR, DEVSTHAN VIBHAG, BIKANER</v>
          </cell>
          <cell r="G5" t="str">
            <v>Ministrial Staff Services</v>
          </cell>
        </row>
        <row r="6">
          <cell r="A6" t="str">
            <v xml:space="preserve">(Phone No.-N.A.) </v>
          </cell>
          <cell r="G6" t="str">
            <v>Superannuation Pension</v>
          </cell>
        </row>
        <row r="7">
          <cell r="B7" t="str">
            <v>ACHORYA KA CHOUWK BIKANER</v>
          </cell>
        </row>
        <row r="8">
          <cell r="B8" t="str">
            <v>ACHORYA KA CHOUWK BIKANER</v>
          </cell>
        </row>
        <row r="9">
          <cell r="B9" t="str">
            <v>Substantive</v>
          </cell>
          <cell r="G9" t="str">
            <v>ASSISTANT DIRECTOR, DEVSTHAN VIBHAG, BIKANER</v>
          </cell>
        </row>
        <row r="13">
          <cell r="H13">
            <v>0</v>
          </cell>
        </row>
        <row r="14">
          <cell r="E14" t="str">
            <v>NO</v>
          </cell>
          <cell r="H14">
            <v>0</v>
          </cell>
        </row>
        <row r="15">
          <cell r="H15">
            <v>0</v>
          </cell>
        </row>
        <row r="16">
          <cell r="H16">
            <v>0</v>
          </cell>
        </row>
        <row r="24">
          <cell r="H24" t="str">
            <v>Treasury</v>
          </cell>
        </row>
        <row r="25">
          <cell r="H25" t="str">
            <v>BIKANER</v>
          </cell>
        </row>
        <row r="26">
          <cell r="H26" t="str">
            <v>SBBJ</v>
          </cell>
        </row>
        <row r="27">
          <cell r="H27" t="str">
            <v>CITY BRANCH, BIKANER</v>
          </cell>
        </row>
        <row r="28">
          <cell r="H28">
            <v>61255043755</v>
          </cell>
        </row>
        <row r="36">
          <cell r="F36">
            <v>0</v>
          </cell>
        </row>
        <row r="37">
          <cell r="F37">
            <v>0</v>
          </cell>
        </row>
        <row r="38">
          <cell r="F38">
            <v>0</v>
          </cell>
        </row>
        <row r="44">
          <cell r="F44">
            <v>0</v>
          </cell>
        </row>
        <row r="45">
          <cell r="F45">
            <v>0</v>
          </cell>
        </row>
        <row r="46">
          <cell r="H46" t="str">
            <v>NO</v>
          </cell>
        </row>
        <row r="49">
          <cell r="H49" t="str">
            <v>NO</v>
          </cell>
        </row>
        <row r="56">
          <cell r="H56" t="str">
            <v>afternoon of.</v>
          </cell>
        </row>
        <row r="57">
          <cell r="F57">
            <v>18910</v>
          </cell>
          <cell r="H57">
            <v>6619</v>
          </cell>
        </row>
        <row r="58">
          <cell r="B58">
            <v>0.35</v>
          </cell>
          <cell r="F58">
            <v>0</v>
          </cell>
          <cell r="H58">
            <v>3782</v>
          </cell>
        </row>
        <row r="59">
          <cell r="B59">
            <v>0.2</v>
          </cell>
          <cell r="F59">
            <v>0</v>
          </cell>
          <cell r="H59">
            <v>0</v>
          </cell>
        </row>
        <row r="60">
          <cell r="F60">
            <v>0</v>
          </cell>
        </row>
        <row r="62">
          <cell r="C62">
            <v>18403</v>
          </cell>
          <cell r="H62" t="str">
            <v>31/05/2010</v>
          </cell>
        </row>
        <row r="63">
          <cell r="C63">
            <v>28159</v>
          </cell>
          <cell r="H63" t="str">
            <v>31/05/2010</v>
          </cell>
        </row>
        <row r="64">
          <cell r="H64" t="str">
            <v>01/06/2010</v>
          </cell>
        </row>
        <row r="65">
          <cell r="H65">
            <v>9455</v>
          </cell>
        </row>
        <row r="66">
          <cell r="C66" t="str">
            <v>Death of Provisional Pensioner</v>
          </cell>
        </row>
        <row r="67">
          <cell r="B67" t="str">
            <v>A</v>
          </cell>
        </row>
        <row r="68">
          <cell r="H68">
            <v>25529</v>
          </cell>
        </row>
        <row r="69">
          <cell r="H69">
            <v>0</v>
          </cell>
        </row>
        <row r="70">
          <cell r="B70">
            <v>42708</v>
          </cell>
          <cell r="D70">
            <v>0.33333333333333331</v>
          </cell>
          <cell r="H70">
            <v>421229</v>
          </cell>
        </row>
        <row r="72">
          <cell r="H72" t="str">
            <v>Not Applicable</v>
          </cell>
        </row>
        <row r="73">
          <cell r="C73" t="str">
            <v>After 01-07-2013</v>
          </cell>
          <cell r="H73" t="str">
            <v>Not Applicable</v>
          </cell>
        </row>
        <row r="75">
          <cell r="H75">
            <v>18910</v>
          </cell>
        </row>
        <row r="76">
          <cell r="A76" t="str">
            <v>33 Year</v>
          </cell>
          <cell r="H76">
            <v>0</v>
          </cell>
        </row>
        <row r="77">
          <cell r="B77">
            <v>33</v>
          </cell>
          <cell r="C77">
            <v>3</v>
          </cell>
          <cell r="D77">
            <v>27</v>
          </cell>
          <cell r="H77">
            <v>56</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3">
          <cell r="F113" t="str">
            <v>Attached</v>
          </cell>
          <cell r="H113" t="str">
            <v>YES</v>
          </cell>
        </row>
        <row r="114">
          <cell r="F114" t="str">
            <v>Attached</v>
          </cell>
          <cell r="H114" t="str">
            <v>NO</v>
          </cell>
        </row>
        <row r="116">
          <cell r="F116" t="str">
            <v xml:space="preserve">Delay in case due to fixation set and required pension supporting documents are not submitted by employee, </v>
          </cell>
          <cell r="H116">
            <v>107</v>
          </cell>
        </row>
        <row r="117">
          <cell r="E117" t="str">
            <v/>
          </cell>
          <cell r="H117" t="str">
            <v>NO</v>
          </cell>
        </row>
        <row r="118">
          <cell r="F118">
            <v>23</v>
          </cell>
          <cell r="H118" t="str">
            <v>NO</v>
          </cell>
        </row>
        <row r="120">
          <cell r="F120" t="str">
            <v>Attached</v>
          </cell>
          <cell r="H120" t="str">
            <v>YES</v>
          </cell>
        </row>
        <row r="122">
          <cell r="F122" t="str">
            <v>Attached</v>
          </cell>
          <cell r="H122" t="str">
            <v>YES</v>
          </cell>
        </row>
        <row r="124">
          <cell r="H124" t="str">
            <v>Final LPC</v>
          </cell>
        </row>
        <row r="125">
          <cell r="E125" t="str">
            <v>CPF CONTRIBUTION DEPOISTED VIDE LETTER NO 24</v>
          </cell>
          <cell r="H125" t="str">
            <v>NO</v>
          </cell>
        </row>
        <row r="128">
          <cell r="B128">
            <v>42546</v>
          </cell>
          <cell r="H128">
            <v>9455</v>
          </cell>
        </row>
        <row r="129">
          <cell r="B129">
            <v>650644</v>
          </cell>
          <cell r="C129">
            <v>41318</v>
          </cell>
          <cell r="F129">
            <v>0</v>
          </cell>
        </row>
        <row r="130">
          <cell r="C130" t="str">
            <v>NO</v>
          </cell>
        </row>
        <row r="131">
          <cell r="B131">
            <v>86</v>
          </cell>
          <cell r="H131">
            <v>0</v>
          </cell>
        </row>
        <row r="132">
          <cell r="H132">
            <v>0</v>
          </cell>
        </row>
        <row r="133">
          <cell r="H133">
            <v>0</v>
          </cell>
        </row>
      </sheetData>
      <sheetData sheetId="6">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7">
        <row r="3">
          <cell r="B3" t="str">
            <v>Family</v>
          </cell>
          <cell r="F3" t="str">
            <v>Smt</v>
          </cell>
          <cell r="H3" t="str">
            <v>BIKANER</v>
          </cell>
        </row>
        <row r="4">
          <cell r="B4" t="str">
            <v>5.5  Ft</v>
          </cell>
          <cell r="F4" t="str">
            <v>Hindu</v>
          </cell>
          <cell r="H4" t="str">
            <v>SAVITRI DEVI</v>
          </cell>
          <cell r="J4">
            <v>123456789</v>
          </cell>
        </row>
        <row r="5">
          <cell r="B5" t="str">
            <v>HOLE IN LEFT EAR</v>
          </cell>
        </row>
        <row r="6">
          <cell r="D6">
            <v>42708</v>
          </cell>
        </row>
        <row r="11">
          <cell r="A11" t="str">
            <v>SAVITRI DEVI</v>
          </cell>
          <cell r="B11" t="str">
            <v>Wife</v>
          </cell>
          <cell r="C11">
            <v>62</v>
          </cell>
          <cell r="D11">
            <v>1</v>
          </cell>
          <cell r="E11">
            <v>19824</v>
          </cell>
          <cell r="F11" t="str">
            <v>Married</v>
          </cell>
          <cell r="G11" t="str">
            <v>Unemployed</v>
          </cell>
          <cell r="H11" t="str">
            <v>Original nominee</v>
          </cell>
          <cell r="I11" t="str">
            <v>NO</v>
          </cell>
        </row>
        <row r="12">
          <cell r="A12" t="str">
            <v>ANIAL PUROHIT</v>
          </cell>
          <cell r="B12" t="str">
            <v>Son</v>
          </cell>
          <cell r="C12">
            <v>22</v>
          </cell>
          <cell r="E12">
            <v>34666</v>
          </cell>
          <cell r="F12" t="str">
            <v>Unmarried</v>
          </cell>
          <cell r="G12" t="str">
            <v>Unemployed</v>
          </cell>
        </row>
        <row r="13">
          <cell r="C13" t="str">
            <v/>
          </cell>
        </row>
        <row r="14">
          <cell r="C14" t="str">
            <v/>
          </cell>
        </row>
        <row r="15">
          <cell r="C15" t="str">
            <v/>
          </cell>
        </row>
        <row r="16">
          <cell r="C16" t="str">
            <v/>
          </cell>
        </row>
        <row r="17">
          <cell r="C17" t="str">
            <v/>
          </cell>
        </row>
        <row r="18">
          <cell r="C18" t="str">
            <v/>
          </cell>
        </row>
        <row r="21">
          <cell r="B21" t="str">
            <v>Shri</v>
          </cell>
          <cell r="C21" t="str">
            <v>Widow</v>
          </cell>
        </row>
        <row r="24">
          <cell r="B24" t="str">
            <v>SAVITRI DEVI</v>
          </cell>
          <cell r="C24" t="str">
            <v>Not Minor</v>
          </cell>
          <cell r="G24" t="str">
            <v>ACHORYA KA CHOUWK BIKANER</v>
          </cell>
        </row>
        <row r="25">
          <cell r="A25" t="str">
            <v>Guardian</v>
          </cell>
          <cell r="B25" t="str">
            <v>xyz</v>
          </cell>
          <cell r="C25" t="str">
            <v>NO</v>
          </cell>
          <cell r="E25">
            <v>35139</v>
          </cell>
          <cell r="G25" t="str">
            <v>dddd</v>
          </cell>
          <cell r="I25" t="str">
            <v>Wife</v>
          </cell>
        </row>
        <row r="44">
          <cell r="B44" t="str">
            <v>SAVITRI DEVI</v>
          </cell>
          <cell r="D44" t="str">
            <v>ACHORYA KA CHOUWK BIKANER</v>
          </cell>
          <cell r="G44" t="str">
            <v>Wife</v>
          </cell>
          <cell r="I44" t="str">
            <v>DEATH OR PAGALPAL OF NOMINEE</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Z</v>
          </cell>
        </row>
        <row r="107">
          <cell r="H107" t="str">
            <v/>
          </cell>
        </row>
        <row r="108">
          <cell r="F108" t="str">
            <v/>
          </cell>
        </row>
        <row r="113">
          <cell r="E113" t="str">
            <v/>
          </cell>
        </row>
      </sheetData>
      <sheetData sheetId="8">
        <row r="5">
          <cell r="D5" t="str">
            <v>ASSISTANT DIRECTOR, DEVSTHAN VIBHAG, BIKANER</v>
          </cell>
        </row>
        <row r="58">
          <cell r="I58" t="str">
            <v>31/05/2010</v>
          </cell>
        </row>
        <row r="93">
          <cell r="E93">
            <v>66</v>
          </cell>
        </row>
        <row r="128">
          <cell r="I128" t="str">
            <v>31/05/2010</v>
          </cell>
        </row>
        <row r="197">
          <cell r="I197" t="str">
            <v>Treasury  Bikaner</v>
          </cell>
        </row>
        <row r="200">
          <cell r="I200" t="str">
            <v/>
          </cell>
        </row>
        <row r="201">
          <cell r="I201" t="str">
            <v/>
          </cell>
        </row>
        <row r="202">
          <cell r="I202">
            <v>42708</v>
          </cell>
        </row>
        <row r="217">
          <cell r="C217" t="str">
            <v>Savitri Devi</v>
          </cell>
          <cell r="D217" t="str">
            <v>DAU LAL PUROHIT</v>
          </cell>
        </row>
        <row r="218">
          <cell r="C218" t="str">
            <v>wife of</v>
          </cell>
        </row>
        <row r="220">
          <cell r="D220" t="str">
            <v>Name of Government Employee</v>
          </cell>
        </row>
        <row r="222">
          <cell r="D222" t="str">
            <v>Dau Lal Purohit</v>
          </cell>
        </row>
        <row r="226">
          <cell r="D226" t="str">
            <v>dead</v>
          </cell>
        </row>
        <row r="228">
          <cell r="D228" t="str">
            <v>I wife of</v>
          </cell>
        </row>
        <row r="230">
          <cell r="D230" t="str">
            <v>Savitri Devi wife of Dau Lal Purohit</v>
          </cell>
        </row>
        <row r="232">
          <cell r="D232" t="str">
            <v>Signature of applicant</v>
          </cell>
        </row>
        <row r="239">
          <cell r="F239" t="str">
            <v>[After amount adjusted  Under sub rules (2),(3) and (4) of Rule 93  Rs.  NIL  and   Under rule 94  Rs.  NIL   and amount mentioned in Form No 8  Rs.  NIL ,Total adjustable amt.Rs.0] --&gt;  details is attached</v>
          </cell>
        </row>
        <row r="326">
          <cell r="H326" t="str">
            <v>SBBJ</v>
          </cell>
        </row>
        <row r="327">
          <cell r="H327" t="str">
            <v>City Branch, Bikaner</v>
          </cell>
        </row>
        <row r="332">
          <cell r="H332" t="str">
            <v/>
          </cell>
        </row>
        <row r="333">
          <cell r="H333" t="str">
            <v/>
          </cell>
        </row>
        <row r="341">
          <cell r="H341" t="str">
            <v>NIL</v>
          </cell>
        </row>
        <row r="342">
          <cell r="H342" t="str">
            <v>NIL</v>
          </cell>
        </row>
        <row r="344">
          <cell r="H344" t="str">
            <v>NIL</v>
          </cell>
        </row>
        <row r="351">
          <cell r="A351" t="str">
            <v>NIL</v>
          </cell>
          <cell r="B351" t="str">
            <v>NIL</v>
          </cell>
          <cell r="D351" t="str">
            <v>NIL</v>
          </cell>
          <cell r="G351" t="str">
            <v>NIL</v>
          </cell>
          <cell r="H351" t="str">
            <v>NIL</v>
          </cell>
        </row>
        <row r="406">
          <cell r="K406" t="str">
            <v/>
          </cell>
        </row>
        <row r="407">
          <cell r="C407" t="str">
            <v>SAVITRI DEVI</v>
          </cell>
        </row>
        <row r="408">
          <cell r="C408">
            <v>19824</v>
          </cell>
        </row>
        <row r="409">
          <cell r="C409" t="str">
            <v>Wife</v>
          </cell>
        </row>
        <row r="410">
          <cell r="C410" t="str">
            <v>4.6  Ft</v>
          </cell>
        </row>
        <row r="411">
          <cell r="C411" t="str">
            <v>HOLE IN LEFT EAR</v>
          </cell>
        </row>
        <row r="412">
          <cell r="C412" t="str">
            <v>ACHORYA KA CHOUWK BIKANER</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sheetData>
      <sheetData sheetId="9">
        <row r="6">
          <cell r="G6" t="str">
            <v>0075-00-105-05</v>
          </cell>
          <cell r="K6">
            <v>5000</v>
          </cell>
          <cell r="L6" t="str">
            <v>NO</v>
          </cell>
        </row>
        <row r="8">
          <cell r="G8" t="str">
            <v>0075-00-105-05</v>
          </cell>
          <cell r="K8">
            <v>1500</v>
          </cell>
          <cell r="L8" t="str">
            <v>NO</v>
          </cell>
        </row>
        <row r="11">
          <cell r="G11" t="str">
            <v>0075-00-105-04</v>
          </cell>
          <cell r="K11">
            <v>0</v>
          </cell>
          <cell r="L11" t="str">
            <v>NO</v>
          </cell>
        </row>
        <row r="12">
          <cell r="G12" t="str">
            <v>0075-00-105-05</v>
          </cell>
          <cell r="K12">
            <v>0</v>
          </cell>
          <cell r="L12" t="str">
            <v>NO</v>
          </cell>
        </row>
        <row r="13">
          <cell r="G13" t="str">
            <v>0075-00-105-06</v>
          </cell>
          <cell r="K13">
            <v>0</v>
          </cell>
          <cell r="L13" t="str">
            <v>NO</v>
          </cell>
        </row>
        <row r="14">
          <cell r="G14" t="str">
            <v>0075-00-105-07</v>
          </cell>
          <cell r="K14">
            <v>0</v>
          </cell>
          <cell r="L14" t="str">
            <v>NO</v>
          </cell>
        </row>
        <row r="16">
          <cell r="G16" t="str">
            <v>0075-00-105-08</v>
          </cell>
          <cell r="K16">
            <v>0</v>
          </cell>
          <cell r="L16" t="str">
            <v>NO</v>
          </cell>
        </row>
        <row r="26">
          <cell r="E26">
            <v>0</v>
          </cell>
          <cell r="F26">
            <v>0</v>
          </cell>
          <cell r="G26">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sheetData>
      <sheetData sheetId="10">
        <row r="26">
          <cell r="H26" t="str">
            <v/>
          </cell>
        </row>
      </sheetData>
      <sheetData sheetId="11">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2" refreshError="1"/>
      <sheetData sheetId="13">
        <row r="3">
          <cell r="D3" t="str">
            <v>V PAY</v>
          </cell>
          <cell r="E3" t="str">
            <v>VI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2.23</v>
          </cell>
          <cell r="E21">
            <v>1.19</v>
          </cell>
        </row>
        <row r="22">
          <cell r="D22">
            <v>2.34</v>
          </cell>
          <cell r="E22">
            <v>1.25</v>
          </cell>
        </row>
        <row r="23">
          <cell r="D23">
            <v>2.34</v>
          </cell>
          <cell r="E23">
            <v>1.32</v>
          </cell>
        </row>
      </sheetData>
      <sheetData sheetId="14" refreshError="1"/>
      <sheetData sheetId="15" refreshError="1"/>
      <sheetData sheetId="16" refreshError="1"/>
      <sheetData sheetId="17">
        <row r="16">
          <cell r="F16" t="str">
            <v>TREASURY  BIKANER</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5">
          <cell r="B15" t="str">
            <v>SAVITRI DEVI</v>
          </cell>
          <cell r="E15">
            <v>19824</v>
          </cell>
          <cell r="G15" t="str">
            <v>Wife</v>
          </cell>
        </row>
        <row r="16">
          <cell r="B16" t="str">
            <v>ANIAL PUROHIT</v>
          </cell>
          <cell r="E16">
            <v>34666</v>
          </cell>
          <cell r="G16" t="str">
            <v>Son</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214">
          <cell r="G214">
            <v>0</v>
          </cell>
        </row>
      </sheetData>
      <sheetData sheetId="41" refreshError="1"/>
      <sheetData sheetId="42" refreshError="1"/>
      <sheetData sheetId="43" refreshError="1"/>
      <sheetData sheetId="44" refreshError="1"/>
      <sheetData sheetId="45" refreshError="1"/>
      <sheetData sheetId="46">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4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tabSelected="1" view="pageBreakPreview" topLeftCell="A2" zoomScaleNormal="100" zoomScaleSheetLayoutView="100" workbookViewId="0">
      <selection activeCell="L6" sqref="L6:M7"/>
    </sheetView>
  </sheetViews>
  <sheetFormatPr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8.42578125" style="1" customWidth="1"/>
    <col min="11" max="11" width="9.140625" style="1"/>
    <col min="12" max="12" width="11.5703125" style="1" customWidth="1"/>
    <col min="13" max="13" width="11.140625" style="1" customWidth="1"/>
    <col min="14" max="256" width="9.140625" style="1"/>
    <col min="257" max="257" width="4.7109375" style="1" customWidth="1"/>
    <col min="258" max="258" width="9.140625" style="1"/>
    <col min="259" max="259" width="1.7109375" style="1" customWidth="1"/>
    <col min="260" max="260" width="9.140625" style="1"/>
    <col min="261" max="261" width="11.5703125" style="1" customWidth="1"/>
    <col min="262" max="262" width="5.7109375" style="1" customWidth="1"/>
    <col min="263" max="265" width="9.140625" style="1"/>
    <col min="266" max="266" width="18.42578125" style="1" customWidth="1"/>
    <col min="267" max="267" width="9.140625" style="1"/>
    <col min="268" max="268" width="11.5703125" style="1" customWidth="1"/>
    <col min="269" max="269" width="11.140625" style="1" customWidth="1"/>
    <col min="270" max="512" width="9.140625" style="1"/>
    <col min="513" max="513" width="4.7109375" style="1" customWidth="1"/>
    <col min="514" max="514" width="9.140625" style="1"/>
    <col min="515" max="515" width="1.7109375" style="1" customWidth="1"/>
    <col min="516" max="516" width="9.140625" style="1"/>
    <col min="517" max="517" width="11.5703125" style="1" customWidth="1"/>
    <col min="518" max="518" width="5.7109375" style="1" customWidth="1"/>
    <col min="519" max="521" width="9.140625" style="1"/>
    <col min="522" max="522" width="18.42578125" style="1" customWidth="1"/>
    <col min="523" max="523" width="9.140625" style="1"/>
    <col min="524" max="524" width="11.5703125" style="1" customWidth="1"/>
    <col min="525" max="525" width="11.140625" style="1" customWidth="1"/>
    <col min="526" max="768" width="9.140625" style="1"/>
    <col min="769" max="769" width="4.7109375" style="1" customWidth="1"/>
    <col min="770" max="770" width="9.140625" style="1"/>
    <col min="771" max="771" width="1.7109375" style="1" customWidth="1"/>
    <col min="772" max="772" width="9.140625" style="1"/>
    <col min="773" max="773" width="11.5703125" style="1" customWidth="1"/>
    <col min="774" max="774" width="5.7109375" style="1" customWidth="1"/>
    <col min="775" max="777" width="9.140625" style="1"/>
    <col min="778" max="778" width="18.42578125" style="1" customWidth="1"/>
    <col min="779" max="779" width="9.140625" style="1"/>
    <col min="780" max="780" width="11.5703125" style="1" customWidth="1"/>
    <col min="781" max="781" width="11.140625" style="1" customWidth="1"/>
    <col min="782" max="1024" width="9.140625" style="1"/>
    <col min="1025" max="1025" width="4.7109375" style="1" customWidth="1"/>
    <col min="1026" max="1026" width="9.140625" style="1"/>
    <col min="1027" max="1027" width="1.7109375" style="1" customWidth="1"/>
    <col min="1028" max="1028" width="9.140625" style="1"/>
    <col min="1029" max="1029" width="11.5703125" style="1" customWidth="1"/>
    <col min="1030" max="1030" width="5.7109375" style="1" customWidth="1"/>
    <col min="1031" max="1033" width="9.140625" style="1"/>
    <col min="1034" max="1034" width="18.42578125" style="1" customWidth="1"/>
    <col min="1035" max="1035" width="9.140625" style="1"/>
    <col min="1036" max="1036" width="11.5703125" style="1" customWidth="1"/>
    <col min="1037" max="1037" width="11.140625" style="1" customWidth="1"/>
    <col min="1038" max="1280" width="9.140625" style="1"/>
    <col min="1281" max="1281" width="4.7109375" style="1" customWidth="1"/>
    <col min="1282" max="1282" width="9.140625" style="1"/>
    <col min="1283" max="1283" width="1.7109375" style="1" customWidth="1"/>
    <col min="1284" max="1284" width="9.140625" style="1"/>
    <col min="1285" max="1285" width="11.5703125" style="1" customWidth="1"/>
    <col min="1286" max="1286" width="5.7109375" style="1" customWidth="1"/>
    <col min="1287" max="1289" width="9.140625" style="1"/>
    <col min="1290" max="1290" width="18.42578125" style="1" customWidth="1"/>
    <col min="1291" max="1291" width="9.140625" style="1"/>
    <col min="1292" max="1292" width="11.5703125" style="1" customWidth="1"/>
    <col min="1293" max="1293" width="11.140625" style="1" customWidth="1"/>
    <col min="1294" max="1536" width="9.140625" style="1"/>
    <col min="1537" max="1537" width="4.7109375" style="1" customWidth="1"/>
    <col min="1538" max="1538" width="9.140625" style="1"/>
    <col min="1539" max="1539" width="1.7109375" style="1" customWidth="1"/>
    <col min="1540" max="1540" width="9.140625" style="1"/>
    <col min="1541" max="1541" width="11.5703125" style="1" customWidth="1"/>
    <col min="1542" max="1542" width="5.7109375" style="1" customWidth="1"/>
    <col min="1543" max="1545" width="9.140625" style="1"/>
    <col min="1546" max="1546" width="18.42578125" style="1" customWidth="1"/>
    <col min="1547" max="1547" width="9.140625" style="1"/>
    <col min="1548" max="1548" width="11.5703125" style="1" customWidth="1"/>
    <col min="1549" max="1549" width="11.140625" style="1" customWidth="1"/>
    <col min="1550" max="1792" width="9.140625" style="1"/>
    <col min="1793" max="1793" width="4.7109375" style="1" customWidth="1"/>
    <col min="1794" max="1794" width="9.140625" style="1"/>
    <col min="1795" max="1795" width="1.7109375" style="1" customWidth="1"/>
    <col min="1796" max="1796" width="9.140625" style="1"/>
    <col min="1797" max="1797" width="11.5703125" style="1" customWidth="1"/>
    <col min="1798" max="1798" width="5.7109375" style="1" customWidth="1"/>
    <col min="1799" max="1801" width="9.140625" style="1"/>
    <col min="1802" max="1802" width="18.42578125" style="1" customWidth="1"/>
    <col min="1803" max="1803" width="9.140625" style="1"/>
    <col min="1804" max="1804" width="11.5703125" style="1" customWidth="1"/>
    <col min="1805" max="1805" width="11.140625" style="1" customWidth="1"/>
    <col min="1806" max="2048" width="9.140625" style="1"/>
    <col min="2049" max="2049" width="4.7109375" style="1" customWidth="1"/>
    <col min="2050" max="2050" width="9.140625" style="1"/>
    <col min="2051" max="2051" width="1.7109375" style="1" customWidth="1"/>
    <col min="2052" max="2052" width="9.140625" style="1"/>
    <col min="2053" max="2053" width="11.5703125" style="1" customWidth="1"/>
    <col min="2054" max="2054" width="5.7109375" style="1" customWidth="1"/>
    <col min="2055" max="2057" width="9.140625" style="1"/>
    <col min="2058" max="2058" width="18.42578125" style="1" customWidth="1"/>
    <col min="2059" max="2059" width="9.140625" style="1"/>
    <col min="2060" max="2060" width="11.5703125" style="1" customWidth="1"/>
    <col min="2061" max="2061" width="11.140625" style="1" customWidth="1"/>
    <col min="2062" max="2304" width="9.140625" style="1"/>
    <col min="2305" max="2305" width="4.7109375" style="1" customWidth="1"/>
    <col min="2306" max="2306" width="9.140625" style="1"/>
    <col min="2307" max="2307" width="1.7109375" style="1" customWidth="1"/>
    <col min="2308" max="2308" width="9.140625" style="1"/>
    <col min="2309" max="2309" width="11.5703125" style="1" customWidth="1"/>
    <col min="2310" max="2310" width="5.7109375" style="1" customWidth="1"/>
    <col min="2311" max="2313" width="9.140625" style="1"/>
    <col min="2314" max="2314" width="18.42578125" style="1" customWidth="1"/>
    <col min="2315" max="2315" width="9.140625" style="1"/>
    <col min="2316" max="2316" width="11.5703125" style="1" customWidth="1"/>
    <col min="2317" max="2317" width="11.140625" style="1" customWidth="1"/>
    <col min="2318" max="2560" width="9.140625" style="1"/>
    <col min="2561" max="2561" width="4.7109375" style="1" customWidth="1"/>
    <col min="2562" max="2562" width="9.140625" style="1"/>
    <col min="2563" max="2563" width="1.7109375" style="1" customWidth="1"/>
    <col min="2564" max="2564" width="9.140625" style="1"/>
    <col min="2565" max="2565" width="11.5703125" style="1" customWidth="1"/>
    <col min="2566" max="2566" width="5.7109375" style="1" customWidth="1"/>
    <col min="2567" max="2569" width="9.140625" style="1"/>
    <col min="2570" max="2570" width="18.42578125" style="1" customWidth="1"/>
    <col min="2571" max="2571" width="9.140625" style="1"/>
    <col min="2572" max="2572" width="11.5703125" style="1" customWidth="1"/>
    <col min="2573" max="2573" width="11.140625" style="1" customWidth="1"/>
    <col min="2574" max="2816" width="9.140625" style="1"/>
    <col min="2817" max="2817" width="4.7109375" style="1" customWidth="1"/>
    <col min="2818" max="2818" width="9.140625" style="1"/>
    <col min="2819" max="2819" width="1.7109375" style="1" customWidth="1"/>
    <col min="2820" max="2820" width="9.140625" style="1"/>
    <col min="2821" max="2821" width="11.5703125" style="1" customWidth="1"/>
    <col min="2822" max="2822" width="5.7109375" style="1" customWidth="1"/>
    <col min="2823" max="2825" width="9.140625" style="1"/>
    <col min="2826" max="2826" width="18.42578125" style="1" customWidth="1"/>
    <col min="2827" max="2827" width="9.140625" style="1"/>
    <col min="2828" max="2828" width="11.5703125" style="1" customWidth="1"/>
    <col min="2829" max="2829" width="11.140625" style="1" customWidth="1"/>
    <col min="2830" max="3072" width="9.140625" style="1"/>
    <col min="3073" max="3073" width="4.7109375" style="1" customWidth="1"/>
    <col min="3074" max="3074" width="9.140625" style="1"/>
    <col min="3075" max="3075" width="1.7109375" style="1" customWidth="1"/>
    <col min="3076" max="3076" width="9.140625" style="1"/>
    <col min="3077" max="3077" width="11.5703125" style="1" customWidth="1"/>
    <col min="3078" max="3078" width="5.7109375" style="1" customWidth="1"/>
    <col min="3079" max="3081" width="9.140625" style="1"/>
    <col min="3082" max="3082" width="18.42578125" style="1" customWidth="1"/>
    <col min="3083" max="3083" width="9.140625" style="1"/>
    <col min="3084" max="3084" width="11.5703125" style="1" customWidth="1"/>
    <col min="3085" max="3085" width="11.140625" style="1" customWidth="1"/>
    <col min="3086" max="3328" width="9.140625" style="1"/>
    <col min="3329" max="3329" width="4.7109375" style="1" customWidth="1"/>
    <col min="3330" max="3330" width="9.140625" style="1"/>
    <col min="3331" max="3331" width="1.7109375" style="1" customWidth="1"/>
    <col min="3332" max="3332" width="9.140625" style="1"/>
    <col min="3333" max="3333" width="11.5703125" style="1" customWidth="1"/>
    <col min="3334" max="3334" width="5.7109375" style="1" customWidth="1"/>
    <col min="3335" max="3337" width="9.140625" style="1"/>
    <col min="3338" max="3338" width="18.42578125" style="1" customWidth="1"/>
    <col min="3339" max="3339" width="9.140625" style="1"/>
    <col min="3340" max="3340" width="11.5703125" style="1" customWidth="1"/>
    <col min="3341" max="3341" width="11.140625" style="1" customWidth="1"/>
    <col min="3342" max="3584" width="9.140625" style="1"/>
    <col min="3585" max="3585" width="4.7109375" style="1" customWidth="1"/>
    <col min="3586" max="3586" width="9.140625" style="1"/>
    <col min="3587" max="3587" width="1.7109375" style="1" customWidth="1"/>
    <col min="3588" max="3588" width="9.140625" style="1"/>
    <col min="3589" max="3589" width="11.5703125" style="1" customWidth="1"/>
    <col min="3590" max="3590" width="5.7109375" style="1" customWidth="1"/>
    <col min="3591" max="3593" width="9.140625" style="1"/>
    <col min="3594" max="3594" width="18.42578125" style="1" customWidth="1"/>
    <col min="3595" max="3595" width="9.140625" style="1"/>
    <col min="3596" max="3596" width="11.5703125" style="1" customWidth="1"/>
    <col min="3597" max="3597" width="11.140625" style="1" customWidth="1"/>
    <col min="3598" max="3840" width="9.140625" style="1"/>
    <col min="3841" max="3841" width="4.7109375" style="1" customWidth="1"/>
    <col min="3842" max="3842" width="9.140625" style="1"/>
    <col min="3843" max="3843" width="1.7109375" style="1" customWidth="1"/>
    <col min="3844" max="3844" width="9.140625" style="1"/>
    <col min="3845" max="3845" width="11.5703125" style="1" customWidth="1"/>
    <col min="3846" max="3846" width="5.7109375" style="1" customWidth="1"/>
    <col min="3847" max="3849" width="9.140625" style="1"/>
    <col min="3850" max="3850" width="18.42578125" style="1" customWidth="1"/>
    <col min="3851" max="3851" width="9.140625" style="1"/>
    <col min="3852" max="3852" width="11.5703125" style="1" customWidth="1"/>
    <col min="3853" max="3853" width="11.140625" style="1" customWidth="1"/>
    <col min="3854" max="4096" width="9.140625" style="1"/>
    <col min="4097" max="4097" width="4.7109375" style="1" customWidth="1"/>
    <col min="4098" max="4098" width="9.140625" style="1"/>
    <col min="4099" max="4099" width="1.7109375" style="1" customWidth="1"/>
    <col min="4100" max="4100" width="9.140625" style="1"/>
    <col min="4101" max="4101" width="11.5703125" style="1" customWidth="1"/>
    <col min="4102" max="4102" width="5.7109375" style="1" customWidth="1"/>
    <col min="4103" max="4105" width="9.140625" style="1"/>
    <col min="4106" max="4106" width="18.42578125" style="1" customWidth="1"/>
    <col min="4107" max="4107" width="9.140625" style="1"/>
    <col min="4108" max="4108" width="11.5703125" style="1" customWidth="1"/>
    <col min="4109" max="4109" width="11.140625" style="1" customWidth="1"/>
    <col min="4110" max="4352" width="9.140625" style="1"/>
    <col min="4353" max="4353" width="4.7109375" style="1" customWidth="1"/>
    <col min="4354" max="4354" width="9.140625" style="1"/>
    <col min="4355" max="4355" width="1.7109375" style="1" customWidth="1"/>
    <col min="4356" max="4356" width="9.140625" style="1"/>
    <col min="4357" max="4357" width="11.5703125" style="1" customWidth="1"/>
    <col min="4358" max="4358" width="5.7109375" style="1" customWidth="1"/>
    <col min="4359" max="4361" width="9.140625" style="1"/>
    <col min="4362" max="4362" width="18.42578125" style="1" customWidth="1"/>
    <col min="4363" max="4363" width="9.140625" style="1"/>
    <col min="4364" max="4364" width="11.5703125" style="1" customWidth="1"/>
    <col min="4365" max="4365" width="11.140625" style="1" customWidth="1"/>
    <col min="4366" max="4608" width="9.140625" style="1"/>
    <col min="4609" max="4609" width="4.7109375" style="1" customWidth="1"/>
    <col min="4610" max="4610" width="9.140625" style="1"/>
    <col min="4611" max="4611" width="1.7109375" style="1" customWidth="1"/>
    <col min="4612" max="4612" width="9.140625" style="1"/>
    <col min="4613" max="4613" width="11.5703125" style="1" customWidth="1"/>
    <col min="4614" max="4614" width="5.7109375" style="1" customWidth="1"/>
    <col min="4615" max="4617" width="9.140625" style="1"/>
    <col min="4618" max="4618" width="18.42578125" style="1" customWidth="1"/>
    <col min="4619" max="4619" width="9.140625" style="1"/>
    <col min="4620" max="4620" width="11.5703125" style="1" customWidth="1"/>
    <col min="4621" max="4621" width="11.140625" style="1" customWidth="1"/>
    <col min="4622" max="4864" width="9.140625" style="1"/>
    <col min="4865" max="4865" width="4.7109375" style="1" customWidth="1"/>
    <col min="4866" max="4866" width="9.140625" style="1"/>
    <col min="4867" max="4867" width="1.7109375" style="1" customWidth="1"/>
    <col min="4868" max="4868" width="9.140625" style="1"/>
    <col min="4869" max="4869" width="11.5703125" style="1" customWidth="1"/>
    <col min="4870" max="4870" width="5.7109375" style="1" customWidth="1"/>
    <col min="4871" max="4873" width="9.140625" style="1"/>
    <col min="4874" max="4874" width="18.42578125" style="1" customWidth="1"/>
    <col min="4875" max="4875" width="9.140625" style="1"/>
    <col min="4876" max="4876" width="11.5703125" style="1" customWidth="1"/>
    <col min="4877" max="4877" width="11.140625" style="1" customWidth="1"/>
    <col min="4878" max="5120" width="9.140625" style="1"/>
    <col min="5121" max="5121" width="4.7109375" style="1" customWidth="1"/>
    <col min="5122" max="5122" width="9.140625" style="1"/>
    <col min="5123" max="5123" width="1.7109375" style="1" customWidth="1"/>
    <col min="5124" max="5124" width="9.140625" style="1"/>
    <col min="5125" max="5125" width="11.5703125" style="1" customWidth="1"/>
    <col min="5126" max="5126" width="5.7109375" style="1" customWidth="1"/>
    <col min="5127" max="5129" width="9.140625" style="1"/>
    <col min="5130" max="5130" width="18.42578125" style="1" customWidth="1"/>
    <col min="5131" max="5131" width="9.140625" style="1"/>
    <col min="5132" max="5132" width="11.5703125" style="1" customWidth="1"/>
    <col min="5133" max="5133" width="11.140625" style="1" customWidth="1"/>
    <col min="5134" max="5376" width="9.140625" style="1"/>
    <col min="5377" max="5377" width="4.7109375" style="1" customWidth="1"/>
    <col min="5378" max="5378" width="9.140625" style="1"/>
    <col min="5379" max="5379" width="1.7109375" style="1" customWidth="1"/>
    <col min="5380" max="5380" width="9.140625" style="1"/>
    <col min="5381" max="5381" width="11.5703125" style="1" customWidth="1"/>
    <col min="5382" max="5382" width="5.7109375" style="1" customWidth="1"/>
    <col min="5383" max="5385" width="9.140625" style="1"/>
    <col min="5386" max="5386" width="18.42578125" style="1" customWidth="1"/>
    <col min="5387" max="5387" width="9.140625" style="1"/>
    <col min="5388" max="5388" width="11.5703125" style="1" customWidth="1"/>
    <col min="5389" max="5389" width="11.140625" style="1" customWidth="1"/>
    <col min="5390" max="5632" width="9.140625" style="1"/>
    <col min="5633" max="5633" width="4.7109375" style="1" customWidth="1"/>
    <col min="5634" max="5634" width="9.140625" style="1"/>
    <col min="5635" max="5635" width="1.7109375" style="1" customWidth="1"/>
    <col min="5636" max="5636" width="9.140625" style="1"/>
    <col min="5637" max="5637" width="11.5703125" style="1" customWidth="1"/>
    <col min="5638" max="5638" width="5.7109375" style="1" customWidth="1"/>
    <col min="5639" max="5641" width="9.140625" style="1"/>
    <col min="5642" max="5642" width="18.42578125" style="1" customWidth="1"/>
    <col min="5643" max="5643" width="9.140625" style="1"/>
    <col min="5644" max="5644" width="11.5703125" style="1" customWidth="1"/>
    <col min="5645" max="5645" width="11.140625" style="1" customWidth="1"/>
    <col min="5646" max="5888" width="9.140625" style="1"/>
    <col min="5889" max="5889" width="4.7109375" style="1" customWidth="1"/>
    <col min="5890" max="5890" width="9.140625" style="1"/>
    <col min="5891" max="5891" width="1.7109375" style="1" customWidth="1"/>
    <col min="5892" max="5892" width="9.140625" style="1"/>
    <col min="5893" max="5893" width="11.5703125" style="1" customWidth="1"/>
    <col min="5894" max="5894" width="5.7109375" style="1" customWidth="1"/>
    <col min="5895" max="5897" width="9.140625" style="1"/>
    <col min="5898" max="5898" width="18.42578125" style="1" customWidth="1"/>
    <col min="5899" max="5899" width="9.140625" style="1"/>
    <col min="5900" max="5900" width="11.5703125" style="1" customWidth="1"/>
    <col min="5901" max="5901" width="11.140625" style="1" customWidth="1"/>
    <col min="5902" max="6144" width="9.140625" style="1"/>
    <col min="6145" max="6145" width="4.7109375" style="1" customWidth="1"/>
    <col min="6146" max="6146" width="9.140625" style="1"/>
    <col min="6147" max="6147" width="1.7109375" style="1" customWidth="1"/>
    <col min="6148" max="6148" width="9.140625" style="1"/>
    <col min="6149" max="6149" width="11.5703125" style="1" customWidth="1"/>
    <col min="6150" max="6150" width="5.7109375" style="1" customWidth="1"/>
    <col min="6151" max="6153" width="9.140625" style="1"/>
    <col min="6154" max="6154" width="18.42578125" style="1" customWidth="1"/>
    <col min="6155" max="6155" width="9.140625" style="1"/>
    <col min="6156" max="6156" width="11.5703125" style="1" customWidth="1"/>
    <col min="6157" max="6157" width="11.140625" style="1" customWidth="1"/>
    <col min="6158" max="6400" width="9.140625" style="1"/>
    <col min="6401" max="6401" width="4.7109375" style="1" customWidth="1"/>
    <col min="6402" max="6402" width="9.140625" style="1"/>
    <col min="6403" max="6403" width="1.7109375" style="1" customWidth="1"/>
    <col min="6404" max="6404" width="9.140625" style="1"/>
    <col min="6405" max="6405" width="11.5703125" style="1" customWidth="1"/>
    <col min="6406" max="6406" width="5.7109375" style="1" customWidth="1"/>
    <col min="6407" max="6409" width="9.140625" style="1"/>
    <col min="6410" max="6410" width="18.42578125" style="1" customWidth="1"/>
    <col min="6411" max="6411" width="9.140625" style="1"/>
    <col min="6412" max="6412" width="11.5703125" style="1" customWidth="1"/>
    <col min="6413" max="6413" width="11.140625" style="1" customWidth="1"/>
    <col min="6414" max="6656" width="9.140625" style="1"/>
    <col min="6657" max="6657" width="4.7109375" style="1" customWidth="1"/>
    <col min="6658" max="6658" width="9.140625" style="1"/>
    <col min="6659" max="6659" width="1.7109375" style="1" customWidth="1"/>
    <col min="6660" max="6660" width="9.140625" style="1"/>
    <col min="6661" max="6661" width="11.5703125" style="1" customWidth="1"/>
    <col min="6662" max="6662" width="5.7109375" style="1" customWidth="1"/>
    <col min="6663" max="6665" width="9.140625" style="1"/>
    <col min="6666" max="6666" width="18.42578125" style="1" customWidth="1"/>
    <col min="6667" max="6667" width="9.140625" style="1"/>
    <col min="6668" max="6668" width="11.5703125" style="1" customWidth="1"/>
    <col min="6669" max="6669" width="11.140625" style="1" customWidth="1"/>
    <col min="6670" max="6912" width="9.140625" style="1"/>
    <col min="6913" max="6913" width="4.7109375" style="1" customWidth="1"/>
    <col min="6914" max="6914" width="9.140625" style="1"/>
    <col min="6915" max="6915" width="1.7109375" style="1" customWidth="1"/>
    <col min="6916" max="6916" width="9.140625" style="1"/>
    <col min="6917" max="6917" width="11.5703125" style="1" customWidth="1"/>
    <col min="6918" max="6918" width="5.7109375" style="1" customWidth="1"/>
    <col min="6919" max="6921" width="9.140625" style="1"/>
    <col min="6922" max="6922" width="18.42578125" style="1" customWidth="1"/>
    <col min="6923" max="6923" width="9.140625" style="1"/>
    <col min="6924" max="6924" width="11.5703125" style="1" customWidth="1"/>
    <col min="6925" max="6925" width="11.140625" style="1" customWidth="1"/>
    <col min="6926" max="7168" width="9.140625" style="1"/>
    <col min="7169" max="7169" width="4.7109375" style="1" customWidth="1"/>
    <col min="7170" max="7170" width="9.140625" style="1"/>
    <col min="7171" max="7171" width="1.7109375" style="1" customWidth="1"/>
    <col min="7172" max="7172" width="9.140625" style="1"/>
    <col min="7173" max="7173" width="11.5703125" style="1" customWidth="1"/>
    <col min="7174" max="7174" width="5.7109375" style="1" customWidth="1"/>
    <col min="7175" max="7177" width="9.140625" style="1"/>
    <col min="7178" max="7178" width="18.42578125" style="1" customWidth="1"/>
    <col min="7179" max="7179" width="9.140625" style="1"/>
    <col min="7180" max="7180" width="11.5703125" style="1" customWidth="1"/>
    <col min="7181" max="7181" width="11.140625" style="1" customWidth="1"/>
    <col min="7182" max="7424" width="9.140625" style="1"/>
    <col min="7425" max="7425" width="4.7109375" style="1" customWidth="1"/>
    <col min="7426" max="7426" width="9.140625" style="1"/>
    <col min="7427" max="7427" width="1.7109375" style="1" customWidth="1"/>
    <col min="7428" max="7428" width="9.140625" style="1"/>
    <col min="7429" max="7429" width="11.5703125" style="1" customWidth="1"/>
    <col min="7430" max="7430" width="5.7109375" style="1" customWidth="1"/>
    <col min="7431" max="7433" width="9.140625" style="1"/>
    <col min="7434" max="7434" width="18.42578125" style="1" customWidth="1"/>
    <col min="7435" max="7435" width="9.140625" style="1"/>
    <col min="7436" max="7436" width="11.5703125" style="1" customWidth="1"/>
    <col min="7437" max="7437" width="11.140625" style="1" customWidth="1"/>
    <col min="7438" max="7680" width="9.140625" style="1"/>
    <col min="7681" max="7681" width="4.7109375" style="1" customWidth="1"/>
    <col min="7682" max="7682" width="9.140625" style="1"/>
    <col min="7683" max="7683" width="1.7109375" style="1" customWidth="1"/>
    <col min="7684" max="7684" width="9.140625" style="1"/>
    <col min="7685" max="7685" width="11.5703125" style="1" customWidth="1"/>
    <col min="7686" max="7686" width="5.7109375" style="1" customWidth="1"/>
    <col min="7687" max="7689" width="9.140625" style="1"/>
    <col min="7690" max="7690" width="18.42578125" style="1" customWidth="1"/>
    <col min="7691" max="7691" width="9.140625" style="1"/>
    <col min="7692" max="7692" width="11.5703125" style="1" customWidth="1"/>
    <col min="7693" max="7693" width="11.140625" style="1" customWidth="1"/>
    <col min="7694" max="7936" width="9.140625" style="1"/>
    <col min="7937" max="7937" width="4.7109375" style="1" customWidth="1"/>
    <col min="7938" max="7938" width="9.140625" style="1"/>
    <col min="7939" max="7939" width="1.7109375" style="1" customWidth="1"/>
    <col min="7940" max="7940" width="9.140625" style="1"/>
    <col min="7941" max="7941" width="11.5703125" style="1" customWidth="1"/>
    <col min="7942" max="7942" width="5.7109375" style="1" customWidth="1"/>
    <col min="7943" max="7945" width="9.140625" style="1"/>
    <col min="7946" max="7946" width="18.42578125" style="1" customWidth="1"/>
    <col min="7947" max="7947" width="9.140625" style="1"/>
    <col min="7948" max="7948" width="11.5703125" style="1" customWidth="1"/>
    <col min="7949" max="7949" width="11.140625" style="1" customWidth="1"/>
    <col min="7950" max="8192" width="9.140625" style="1"/>
    <col min="8193" max="8193" width="4.7109375" style="1" customWidth="1"/>
    <col min="8194" max="8194" width="9.140625" style="1"/>
    <col min="8195" max="8195" width="1.7109375" style="1" customWidth="1"/>
    <col min="8196" max="8196" width="9.140625" style="1"/>
    <col min="8197" max="8197" width="11.5703125" style="1" customWidth="1"/>
    <col min="8198" max="8198" width="5.7109375" style="1" customWidth="1"/>
    <col min="8199" max="8201" width="9.140625" style="1"/>
    <col min="8202" max="8202" width="18.42578125" style="1" customWidth="1"/>
    <col min="8203" max="8203" width="9.140625" style="1"/>
    <col min="8204" max="8204" width="11.5703125" style="1" customWidth="1"/>
    <col min="8205" max="8205" width="11.140625" style="1" customWidth="1"/>
    <col min="8206" max="8448" width="9.140625" style="1"/>
    <col min="8449" max="8449" width="4.7109375" style="1" customWidth="1"/>
    <col min="8450" max="8450" width="9.140625" style="1"/>
    <col min="8451" max="8451" width="1.7109375" style="1" customWidth="1"/>
    <col min="8452" max="8452" width="9.140625" style="1"/>
    <col min="8453" max="8453" width="11.5703125" style="1" customWidth="1"/>
    <col min="8454" max="8454" width="5.7109375" style="1" customWidth="1"/>
    <col min="8455" max="8457" width="9.140625" style="1"/>
    <col min="8458" max="8458" width="18.42578125" style="1" customWidth="1"/>
    <col min="8459" max="8459" width="9.140625" style="1"/>
    <col min="8460" max="8460" width="11.5703125" style="1" customWidth="1"/>
    <col min="8461" max="8461" width="11.140625" style="1" customWidth="1"/>
    <col min="8462" max="8704" width="9.140625" style="1"/>
    <col min="8705" max="8705" width="4.7109375" style="1" customWidth="1"/>
    <col min="8706" max="8706" width="9.140625" style="1"/>
    <col min="8707" max="8707" width="1.7109375" style="1" customWidth="1"/>
    <col min="8708" max="8708" width="9.140625" style="1"/>
    <col min="8709" max="8709" width="11.5703125" style="1" customWidth="1"/>
    <col min="8710" max="8710" width="5.7109375" style="1" customWidth="1"/>
    <col min="8711" max="8713" width="9.140625" style="1"/>
    <col min="8714" max="8714" width="18.42578125" style="1" customWidth="1"/>
    <col min="8715" max="8715" width="9.140625" style="1"/>
    <col min="8716" max="8716" width="11.5703125" style="1" customWidth="1"/>
    <col min="8717" max="8717" width="11.140625" style="1" customWidth="1"/>
    <col min="8718" max="8960" width="9.140625" style="1"/>
    <col min="8961" max="8961" width="4.7109375" style="1" customWidth="1"/>
    <col min="8962" max="8962" width="9.140625" style="1"/>
    <col min="8963" max="8963" width="1.7109375" style="1" customWidth="1"/>
    <col min="8964" max="8964" width="9.140625" style="1"/>
    <col min="8965" max="8965" width="11.5703125" style="1" customWidth="1"/>
    <col min="8966" max="8966" width="5.7109375" style="1" customWidth="1"/>
    <col min="8967" max="8969" width="9.140625" style="1"/>
    <col min="8970" max="8970" width="18.42578125" style="1" customWidth="1"/>
    <col min="8971" max="8971" width="9.140625" style="1"/>
    <col min="8972" max="8972" width="11.5703125" style="1" customWidth="1"/>
    <col min="8973" max="8973" width="11.140625" style="1" customWidth="1"/>
    <col min="8974" max="9216" width="9.140625" style="1"/>
    <col min="9217" max="9217" width="4.7109375" style="1" customWidth="1"/>
    <col min="9218" max="9218" width="9.140625" style="1"/>
    <col min="9219" max="9219" width="1.7109375" style="1" customWidth="1"/>
    <col min="9220" max="9220" width="9.140625" style="1"/>
    <col min="9221" max="9221" width="11.5703125" style="1" customWidth="1"/>
    <col min="9222" max="9222" width="5.7109375" style="1" customWidth="1"/>
    <col min="9223" max="9225" width="9.140625" style="1"/>
    <col min="9226" max="9226" width="18.42578125" style="1" customWidth="1"/>
    <col min="9227" max="9227" width="9.140625" style="1"/>
    <col min="9228" max="9228" width="11.5703125" style="1" customWidth="1"/>
    <col min="9229" max="9229" width="11.140625" style="1" customWidth="1"/>
    <col min="9230" max="9472" width="9.140625" style="1"/>
    <col min="9473" max="9473" width="4.7109375" style="1" customWidth="1"/>
    <col min="9474" max="9474" width="9.140625" style="1"/>
    <col min="9475" max="9475" width="1.7109375" style="1" customWidth="1"/>
    <col min="9476" max="9476" width="9.140625" style="1"/>
    <col min="9477" max="9477" width="11.5703125" style="1" customWidth="1"/>
    <col min="9478" max="9478" width="5.7109375" style="1" customWidth="1"/>
    <col min="9479" max="9481" width="9.140625" style="1"/>
    <col min="9482" max="9482" width="18.42578125" style="1" customWidth="1"/>
    <col min="9483" max="9483" width="9.140625" style="1"/>
    <col min="9484" max="9484" width="11.5703125" style="1" customWidth="1"/>
    <col min="9485" max="9485" width="11.140625" style="1" customWidth="1"/>
    <col min="9486" max="9728" width="9.140625" style="1"/>
    <col min="9729" max="9729" width="4.7109375" style="1" customWidth="1"/>
    <col min="9730" max="9730" width="9.140625" style="1"/>
    <col min="9731" max="9731" width="1.7109375" style="1" customWidth="1"/>
    <col min="9732" max="9732" width="9.140625" style="1"/>
    <col min="9733" max="9733" width="11.5703125" style="1" customWidth="1"/>
    <col min="9734" max="9734" width="5.7109375" style="1" customWidth="1"/>
    <col min="9735" max="9737" width="9.140625" style="1"/>
    <col min="9738" max="9738" width="18.42578125" style="1" customWidth="1"/>
    <col min="9739" max="9739" width="9.140625" style="1"/>
    <col min="9740" max="9740" width="11.5703125" style="1" customWidth="1"/>
    <col min="9741" max="9741" width="11.140625" style="1" customWidth="1"/>
    <col min="9742" max="9984" width="9.140625" style="1"/>
    <col min="9985" max="9985" width="4.7109375" style="1" customWidth="1"/>
    <col min="9986" max="9986" width="9.140625" style="1"/>
    <col min="9987" max="9987" width="1.7109375" style="1" customWidth="1"/>
    <col min="9988" max="9988" width="9.140625" style="1"/>
    <col min="9989" max="9989" width="11.5703125" style="1" customWidth="1"/>
    <col min="9990" max="9990" width="5.7109375" style="1" customWidth="1"/>
    <col min="9991" max="9993" width="9.140625" style="1"/>
    <col min="9994" max="9994" width="18.42578125" style="1" customWidth="1"/>
    <col min="9995" max="9995" width="9.140625" style="1"/>
    <col min="9996" max="9996" width="11.5703125" style="1" customWidth="1"/>
    <col min="9997" max="9997" width="11.140625" style="1" customWidth="1"/>
    <col min="9998" max="10240" width="9.140625" style="1"/>
    <col min="10241" max="10241" width="4.7109375" style="1" customWidth="1"/>
    <col min="10242" max="10242" width="9.140625" style="1"/>
    <col min="10243" max="10243" width="1.7109375" style="1" customWidth="1"/>
    <col min="10244" max="10244" width="9.140625" style="1"/>
    <col min="10245" max="10245" width="11.5703125" style="1" customWidth="1"/>
    <col min="10246" max="10246" width="5.7109375" style="1" customWidth="1"/>
    <col min="10247" max="10249" width="9.140625" style="1"/>
    <col min="10250" max="10250" width="18.42578125" style="1" customWidth="1"/>
    <col min="10251" max="10251" width="9.140625" style="1"/>
    <col min="10252" max="10252" width="11.5703125" style="1" customWidth="1"/>
    <col min="10253" max="10253" width="11.140625" style="1" customWidth="1"/>
    <col min="10254" max="10496" width="9.140625" style="1"/>
    <col min="10497" max="10497" width="4.7109375" style="1" customWidth="1"/>
    <col min="10498" max="10498" width="9.140625" style="1"/>
    <col min="10499" max="10499" width="1.7109375" style="1" customWidth="1"/>
    <col min="10500" max="10500" width="9.140625" style="1"/>
    <col min="10501" max="10501" width="11.5703125" style="1" customWidth="1"/>
    <col min="10502" max="10502" width="5.7109375" style="1" customWidth="1"/>
    <col min="10503" max="10505" width="9.140625" style="1"/>
    <col min="10506" max="10506" width="18.42578125" style="1" customWidth="1"/>
    <col min="10507" max="10507" width="9.140625" style="1"/>
    <col min="10508" max="10508" width="11.5703125" style="1" customWidth="1"/>
    <col min="10509" max="10509" width="11.140625" style="1" customWidth="1"/>
    <col min="10510" max="10752" width="9.140625" style="1"/>
    <col min="10753" max="10753" width="4.7109375" style="1" customWidth="1"/>
    <col min="10754" max="10754" width="9.140625" style="1"/>
    <col min="10755" max="10755" width="1.7109375" style="1" customWidth="1"/>
    <col min="10756" max="10756" width="9.140625" style="1"/>
    <col min="10757" max="10757" width="11.5703125" style="1" customWidth="1"/>
    <col min="10758" max="10758" width="5.7109375" style="1" customWidth="1"/>
    <col min="10759" max="10761" width="9.140625" style="1"/>
    <col min="10762" max="10762" width="18.42578125" style="1" customWidth="1"/>
    <col min="10763" max="10763" width="9.140625" style="1"/>
    <col min="10764" max="10764" width="11.5703125" style="1" customWidth="1"/>
    <col min="10765" max="10765" width="11.140625" style="1" customWidth="1"/>
    <col min="10766" max="11008" width="9.140625" style="1"/>
    <col min="11009" max="11009" width="4.7109375" style="1" customWidth="1"/>
    <col min="11010" max="11010" width="9.140625" style="1"/>
    <col min="11011" max="11011" width="1.7109375" style="1" customWidth="1"/>
    <col min="11012" max="11012" width="9.140625" style="1"/>
    <col min="11013" max="11013" width="11.5703125" style="1" customWidth="1"/>
    <col min="11014" max="11014" width="5.7109375" style="1" customWidth="1"/>
    <col min="11015" max="11017" width="9.140625" style="1"/>
    <col min="11018" max="11018" width="18.42578125" style="1" customWidth="1"/>
    <col min="11019" max="11019" width="9.140625" style="1"/>
    <col min="11020" max="11020" width="11.5703125" style="1" customWidth="1"/>
    <col min="11021" max="11021" width="11.140625" style="1" customWidth="1"/>
    <col min="11022" max="11264" width="9.140625" style="1"/>
    <col min="11265" max="11265" width="4.7109375" style="1" customWidth="1"/>
    <col min="11266" max="11266" width="9.140625" style="1"/>
    <col min="11267" max="11267" width="1.7109375" style="1" customWidth="1"/>
    <col min="11268" max="11268" width="9.140625" style="1"/>
    <col min="11269" max="11269" width="11.5703125" style="1" customWidth="1"/>
    <col min="11270" max="11270" width="5.7109375" style="1" customWidth="1"/>
    <col min="11271" max="11273" width="9.140625" style="1"/>
    <col min="11274" max="11274" width="18.42578125" style="1" customWidth="1"/>
    <col min="11275" max="11275" width="9.140625" style="1"/>
    <col min="11276" max="11276" width="11.5703125" style="1" customWidth="1"/>
    <col min="11277" max="11277" width="11.140625" style="1" customWidth="1"/>
    <col min="11278" max="11520" width="9.140625" style="1"/>
    <col min="11521" max="11521" width="4.7109375" style="1" customWidth="1"/>
    <col min="11522" max="11522" width="9.140625" style="1"/>
    <col min="11523" max="11523" width="1.7109375" style="1" customWidth="1"/>
    <col min="11524" max="11524" width="9.140625" style="1"/>
    <col min="11525" max="11525" width="11.5703125" style="1" customWidth="1"/>
    <col min="11526" max="11526" width="5.7109375" style="1" customWidth="1"/>
    <col min="11527" max="11529" width="9.140625" style="1"/>
    <col min="11530" max="11530" width="18.42578125" style="1" customWidth="1"/>
    <col min="11531" max="11531" width="9.140625" style="1"/>
    <col min="11532" max="11532" width="11.5703125" style="1" customWidth="1"/>
    <col min="11533" max="11533" width="11.140625" style="1" customWidth="1"/>
    <col min="11534" max="11776" width="9.140625" style="1"/>
    <col min="11777" max="11777" width="4.7109375" style="1" customWidth="1"/>
    <col min="11778" max="11778" width="9.140625" style="1"/>
    <col min="11779" max="11779" width="1.7109375" style="1" customWidth="1"/>
    <col min="11780" max="11780" width="9.140625" style="1"/>
    <col min="11781" max="11781" width="11.5703125" style="1" customWidth="1"/>
    <col min="11782" max="11782" width="5.7109375" style="1" customWidth="1"/>
    <col min="11783" max="11785" width="9.140625" style="1"/>
    <col min="11786" max="11786" width="18.42578125" style="1" customWidth="1"/>
    <col min="11787" max="11787" width="9.140625" style="1"/>
    <col min="11788" max="11788" width="11.5703125" style="1" customWidth="1"/>
    <col min="11789" max="11789" width="11.140625" style="1" customWidth="1"/>
    <col min="11790" max="12032" width="9.140625" style="1"/>
    <col min="12033" max="12033" width="4.7109375" style="1" customWidth="1"/>
    <col min="12034" max="12034" width="9.140625" style="1"/>
    <col min="12035" max="12035" width="1.7109375" style="1" customWidth="1"/>
    <col min="12036" max="12036" width="9.140625" style="1"/>
    <col min="12037" max="12037" width="11.5703125" style="1" customWidth="1"/>
    <col min="12038" max="12038" width="5.7109375" style="1" customWidth="1"/>
    <col min="12039" max="12041" width="9.140625" style="1"/>
    <col min="12042" max="12042" width="18.42578125" style="1" customWidth="1"/>
    <col min="12043" max="12043" width="9.140625" style="1"/>
    <col min="12044" max="12044" width="11.5703125" style="1" customWidth="1"/>
    <col min="12045" max="12045" width="11.140625" style="1" customWidth="1"/>
    <col min="12046" max="12288" width="9.140625" style="1"/>
    <col min="12289" max="12289" width="4.7109375" style="1" customWidth="1"/>
    <col min="12290" max="12290" width="9.140625" style="1"/>
    <col min="12291" max="12291" width="1.7109375" style="1" customWidth="1"/>
    <col min="12292" max="12292" width="9.140625" style="1"/>
    <col min="12293" max="12293" width="11.5703125" style="1" customWidth="1"/>
    <col min="12294" max="12294" width="5.7109375" style="1" customWidth="1"/>
    <col min="12295" max="12297" width="9.140625" style="1"/>
    <col min="12298" max="12298" width="18.42578125" style="1" customWidth="1"/>
    <col min="12299" max="12299" width="9.140625" style="1"/>
    <col min="12300" max="12300" width="11.5703125" style="1" customWidth="1"/>
    <col min="12301" max="12301" width="11.140625" style="1" customWidth="1"/>
    <col min="12302" max="12544" width="9.140625" style="1"/>
    <col min="12545" max="12545" width="4.7109375" style="1" customWidth="1"/>
    <col min="12546" max="12546" width="9.140625" style="1"/>
    <col min="12547" max="12547" width="1.7109375" style="1" customWidth="1"/>
    <col min="12548" max="12548" width="9.140625" style="1"/>
    <col min="12549" max="12549" width="11.5703125" style="1" customWidth="1"/>
    <col min="12550" max="12550" width="5.7109375" style="1" customWidth="1"/>
    <col min="12551" max="12553" width="9.140625" style="1"/>
    <col min="12554" max="12554" width="18.42578125" style="1" customWidth="1"/>
    <col min="12555" max="12555" width="9.140625" style="1"/>
    <col min="12556" max="12556" width="11.5703125" style="1" customWidth="1"/>
    <col min="12557" max="12557" width="11.140625" style="1" customWidth="1"/>
    <col min="12558" max="12800" width="9.140625" style="1"/>
    <col min="12801" max="12801" width="4.7109375" style="1" customWidth="1"/>
    <col min="12802" max="12802" width="9.140625" style="1"/>
    <col min="12803" max="12803" width="1.7109375" style="1" customWidth="1"/>
    <col min="12804" max="12804" width="9.140625" style="1"/>
    <col min="12805" max="12805" width="11.5703125" style="1" customWidth="1"/>
    <col min="12806" max="12806" width="5.7109375" style="1" customWidth="1"/>
    <col min="12807" max="12809" width="9.140625" style="1"/>
    <col min="12810" max="12810" width="18.42578125" style="1" customWidth="1"/>
    <col min="12811" max="12811" width="9.140625" style="1"/>
    <col min="12812" max="12812" width="11.5703125" style="1" customWidth="1"/>
    <col min="12813" max="12813" width="11.140625" style="1" customWidth="1"/>
    <col min="12814" max="13056" width="9.140625" style="1"/>
    <col min="13057" max="13057" width="4.7109375" style="1" customWidth="1"/>
    <col min="13058" max="13058" width="9.140625" style="1"/>
    <col min="13059" max="13059" width="1.7109375" style="1" customWidth="1"/>
    <col min="13060" max="13060" width="9.140625" style="1"/>
    <col min="13061" max="13061" width="11.5703125" style="1" customWidth="1"/>
    <col min="13062" max="13062" width="5.7109375" style="1" customWidth="1"/>
    <col min="13063" max="13065" width="9.140625" style="1"/>
    <col min="13066" max="13066" width="18.42578125" style="1" customWidth="1"/>
    <col min="13067" max="13067" width="9.140625" style="1"/>
    <col min="13068" max="13068" width="11.5703125" style="1" customWidth="1"/>
    <col min="13069" max="13069" width="11.140625" style="1" customWidth="1"/>
    <col min="13070" max="13312" width="9.140625" style="1"/>
    <col min="13313" max="13313" width="4.7109375" style="1" customWidth="1"/>
    <col min="13314" max="13314" width="9.140625" style="1"/>
    <col min="13315" max="13315" width="1.7109375" style="1" customWidth="1"/>
    <col min="13316" max="13316" width="9.140625" style="1"/>
    <col min="13317" max="13317" width="11.5703125" style="1" customWidth="1"/>
    <col min="13318" max="13318" width="5.7109375" style="1" customWidth="1"/>
    <col min="13319" max="13321" width="9.140625" style="1"/>
    <col min="13322" max="13322" width="18.42578125" style="1" customWidth="1"/>
    <col min="13323" max="13323" width="9.140625" style="1"/>
    <col min="13324" max="13324" width="11.5703125" style="1" customWidth="1"/>
    <col min="13325" max="13325" width="11.140625" style="1" customWidth="1"/>
    <col min="13326" max="13568" width="9.140625" style="1"/>
    <col min="13569" max="13569" width="4.7109375" style="1" customWidth="1"/>
    <col min="13570" max="13570" width="9.140625" style="1"/>
    <col min="13571" max="13571" width="1.7109375" style="1" customWidth="1"/>
    <col min="13572" max="13572" width="9.140625" style="1"/>
    <col min="13573" max="13573" width="11.5703125" style="1" customWidth="1"/>
    <col min="13574" max="13574" width="5.7109375" style="1" customWidth="1"/>
    <col min="13575" max="13577" width="9.140625" style="1"/>
    <col min="13578" max="13578" width="18.42578125" style="1" customWidth="1"/>
    <col min="13579" max="13579" width="9.140625" style="1"/>
    <col min="13580" max="13580" width="11.5703125" style="1" customWidth="1"/>
    <col min="13581" max="13581" width="11.140625" style="1" customWidth="1"/>
    <col min="13582" max="13824" width="9.140625" style="1"/>
    <col min="13825" max="13825" width="4.7109375" style="1" customWidth="1"/>
    <col min="13826" max="13826" width="9.140625" style="1"/>
    <col min="13827" max="13827" width="1.7109375" style="1" customWidth="1"/>
    <col min="13828" max="13828" width="9.140625" style="1"/>
    <col min="13829" max="13829" width="11.5703125" style="1" customWidth="1"/>
    <col min="13830" max="13830" width="5.7109375" style="1" customWidth="1"/>
    <col min="13831" max="13833" width="9.140625" style="1"/>
    <col min="13834" max="13834" width="18.42578125" style="1" customWidth="1"/>
    <col min="13835" max="13835" width="9.140625" style="1"/>
    <col min="13836" max="13836" width="11.5703125" style="1" customWidth="1"/>
    <col min="13837" max="13837" width="11.140625" style="1" customWidth="1"/>
    <col min="13838" max="14080" width="9.140625" style="1"/>
    <col min="14081" max="14081" width="4.7109375" style="1" customWidth="1"/>
    <col min="14082" max="14082" width="9.140625" style="1"/>
    <col min="14083" max="14083" width="1.7109375" style="1" customWidth="1"/>
    <col min="14084" max="14084" width="9.140625" style="1"/>
    <col min="14085" max="14085" width="11.5703125" style="1" customWidth="1"/>
    <col min="14086" max="14086" width="5.7109375" style="1" customWidth="1"/>
    <col min="14087" max="14089" width="9.140625" style="1"/>
    <col min="14090" max="14090" width="18.42578125" style="1" customWidth="1"/>
    <col min="14091" max="14091" width="9.140625" style="1"/>
    <col min="14092" max="14092" width="11.5703125" style="1" customWidth="1"/>
    <col min="14093" max="14093" width="11.140625" style="1" customWidth="1"/>
    <col min="14094" max="14336" width="9.140625" style="1"/>
    <col min="14337" max="14337" width="4.7109375" style="1" customWidth="1"/>
    <col min="14338" max="14338" width="9.140625" style="1"/>
    <col min="14339" max="14339" width="1.7109375" style="1" customWidth="1"/>
    <col min="14340" max="14340" width="9.140625" style="1"/>
    <col min="14341" max="14341" width="11.5703125" style="1" customWidth="1"/>
    <col min="14342" max="14342" width="5.7109375" style="1" customWidth="1"/>
    <col min="14343" max="14345" width="9.140625" style="1"/>
    <col min="14346" max="14346" width="18.42578125" style="1" customWidth="1"/>
    <col min="14347" max="14347" width="9.140625" style="1"/>
    <col min="14348" max="14348" width="11.5703125" style="1" customWidth="1"/>
    <col min="14349" max="14349" width="11.140625" style="1" customWidth="1"/>
    <col min="14350" max="14592" width="9.140625" style="1"/>
    <col min="14593" max="14593" width="4.7109375" style="1" customWidth="1"/>
    <col min="14594" max="14594" width="9.140625" style="1"/>
    <col min="14595" max="14595" width="1.7109375" style="1" customWidth="1"/>
    <col min="14596" max="14596" width="9.140625" style="1"/>
    <col min="14597" max="14597" width="11.5703125" style="1" customWidth="1"/>
    <col min="14598" max="14598" width="5.7109375" style="1" customWidth="1"/>
    <col min="14599" max="14601" width="9.140625" style="1"/>
    <col min="14602" max="14602" width="18.42578125" style="1" customWidth="1"/>
    <col min="14603" max="14603" width="9.140625" style="1"/>
    <col min="14604" max="14604" width="11.5703125" style="1" customWidth="1"/>
    <col min="14605" max="14605" width="11.140625" style="1" customWidth="1"/>
    <col min="14606" max="14848" width="9.140625" style="1"/>
    <col min="14849" max="14849" width="4.7109375" style="1" customWidth="1"/>
    <col min="14850" max="14850" width="9.140625" style="1"/>
    <col min="14851" max="14851" width="1.7109375" style="1" customWidth="1"/>
    <col min="14852" max="14852" width="9.140625" style="1"/>
    <col min="14853" max="14853" width="11.5703125" style="1" customWidth="1"/>
    <col min="14854" max="14854" width="5.7109375" style="1" customWidth="1"/>
    <col min="14855" max="14857" width="9.140625" style="1"/>
    <col min="14858" max="14858" width="18.42578125" style="1" customWidth="1"/>
    <col min="14859" max="14859" width="9.140625" style="1"/>
    <col min="14860" max="14860" width="11.5703125" style="1" customWidth="1"/>
    <col min="14861" max="14861" width="11.140625" style="1" customWidth="1"/>
    <col min="14862" max="15104" width="9.140625" style="1"/>
    <col min="15105" max="15105" width="4.7109375" style="1" customWidth="1"/>
    <col min="15106" max="15106" width="9.140625" style="1"/>
    <col min="15107" max="15107" width="1.7109375" style="1" customWidth="1"/>
    <col min="15108" max="15108" width="9.140625" style="1"/>
    <col min="15109" max="15109" width="11.5703125" style="1" customWidth="1"/>
    <col min="15110" max="15110" width="5.7109375" style="1" customWidth="1"/>
    <col min="15111" max="15113" width="9.140625" style="1"/>
    <col min="15114" max="15114" width="18.42578125" style="1" customWidth="1"/>
    <col min="15115" max="15115" width="9.140625" style="1"/>
    <col min="15116" max="15116" width="11.5703125" style="1" customWidth="1"/>
    <col min="15117" max="15117" width="11.140625" style="1" customWidth="1"/>
    <col min="15118" max="15360" width="9.140625" style="1"/>
    <col min="15361" max="15361" width="4.7109375" style="1" customWidth="1"/>
    <col min="15362" max="15362" width="9.140625" style="1"/>
    <col min="15363" max="15363" width="1.7109375" style="1" customWidth="1"/>
    <col min="15364" max="15364" width="9.140625" style="1"/>
    <col min="15365" max="15365" width="11.5703125" style="1" customWidth="1"/>
    <col min="15366" max="15366" width="5.7109375" style="1" customWidth="1"/>
    <col min="15367" max="15369" width="9.140625" style="1"/>
    <col min="15370" max="15370" width="18.42578125" style="1" customWidth="1"/>
    <col min="15371" max="15371" width="9.140625" style="1"/>
    <col min="15372" max="15372" width="11.5703125" style="1" customWidth="1"/>
    <col min="15373" max="15373" width="11.140625" style="1" customWidth="1"/>
    <col min="15374" max="15616" width="9.140625" style="1"/>
    <col min="15617" max="15617" width="4.7109375" style="1" customWidth="1"/>
    <col min="15618" max="15618" width="9.140625" style="1"/>
    <col min="15619" max="15619" width="1.7109375" style="1" customWidth="1"/>
    <col min="15620" max="15620" width="9.140625" style="1"/>
    <col min="15621" max="15621" width="11.5703125" style="1" customWidth="1"/>
    <col min="15622" max="15622" width="5.7109375" style="1" customWidth="1"/>
    <col min="15623" max="15625" width="9.140625" style="1"/>
    <col min="15626" max="15626" width="18.42578125" style="1" customWidth="1"/>
    <col min="15627" max="15627" width="9.140625" style="1"/>
    <col min="15628" max="15628" width="11.5703125" style="1" customWidth="1"/>
    <col min="15629" max="15629" width="11.140625" style="1" customWidth="1"/>
    <col min="15630" max="15872" width="9.140625" style="1"/>
    <col min="15873" max="15873" width="4.7109375" style="1" customWidth="1"/>
    <col min="15874" max="15874" width="9.140625" style="1"/>
    <col min="15875" max="15875" width="1.7109375" style="1" customWidth="1"/>
    <col min="15876" max="15876" width="9.140625" style="1"/>
    <col min="15877" max="15877" width="11.5703125" style="1" customWidth="1"/>
    <col min="15878" max="15878" width="5.7109375" style="1" customWidth="1"/>
    <col min="15879" max="15881" width="9.140625" style="1"/>
    <col min="15882" max="15882" width="18.42578125" style="1" customWidth="1"/>
    <col min="15883" max="15883" width="9.140625" style="1"/>
    <col min="15884" max="15884" width="11.5703125" style="1" customWidth="1"/>
    <col min="15885" max="15885" width="11.140625" style="1" customWidth="1"/>
    <col min="15886" max="16128" width="9.140625" style="1"/>
    <col min="16129" max="16129" width="4.7109375" style="1" customWidth="1"/>
    <col min="16130" max="16130" width="9.140625" style="1"/>
    <col min="16131" max="16131" width="1.7109375" style="1" customWidth="1"/>
    <col min="16132" max="16132" width="9.140625" style="1"/>
    <col min="16133" max="16133" width="11.5703125" style="1" customWidth="1"/>
    <col min="16134" max="16134" width="5.7109375" style="1" customWidth="1"/>
    <col min="16135" max="16137" width="9.140625" style="1"/>
    <col min="16138" max="16138" width="18.42578125" style="1" customWidth="1"/>
    <col min="16139" max="16139" width="9.140625" style="1"/>
    <col min="16140" max="16140" width="11.5703125" style="1" customWidth="1"/>
    <col min="16141" max="16141" width="11.140625" style="1" customWidth="1"/>
    <col min="16142" max="16384" width="9.140625" style="1"/>
  </cols>
  <sheetData>
    <row r="1" spans="1:13" ht="15" hidden="1">
      <c r="A1" s="254">
        <v>1</v>
      </c>
      <c r="B1" s="254"/>
      <c r="C1" s="254"/>
      <c r="D1" s="254"/>
      <c r="E1" s="254"/>
      <c r="F1" s="254"/>
      <c r="G1" s="254"/>
      <c r="H1" s="254"/>
      <c r="I1" s="254"/>
      <c r="J1" s="254"/>
    </row>
    <row r="2" spans="1:13" ht="15">
      <c r="A2" s="255"/>
      <c r="B2" s="255"/>
      <c r="C2" s="255"/>
      <c r="D2" s="255"/>
      <c r="E2" s="255"/>
      <c r="F2" s="255"/>
      <c r="G2" s="255"/>
      <c r="H2" s="255"/>
      <c r="I2" s="255"/>
      <c r="J2" s="255"/>
    </row>
    <row r="3" spans="1:13" ht="15" customHeight="1">
      <c r="A3" s="2"/>
      <c r="B3" s="2"/>
      <c r="C3" s="2"/>
      <c r="D3" s="2"/>
      <c r="E3" s="2"/>
      <c r="F3" s="2"/>
      <c r="G3" s="2"/>
      <c r="H3" s="2"/>
      <c r="I3" s="2"/>
      <c r="J3" s="2"/>
    </row>
    <row r="4" spans="1:13" ht="15" customHeight="1">
      <c r="A4" s="2"/>
      <c r="B4" s="2"/>
      <c r="C4" s="2"/>
      <c r="D4" s="2"/>
      <c r="E4" s="2"/>
      <c r="F4" s="2"/>
      <c r="G4" s="2"/>
      <c r="H4" s="2"/>
      <c r="I4" s="2"/>
      <c r="J4" s="2"/>
    </row>
    <row r="5" spans="1:13" ht="15" customHeight="1" thickBot="1">
      <c r="A5" s="2"/>
      <c r="B5" s="2"/>
      <c r="C5" s="2"/>
      <c r="D5" s="2"/>
      <c r="E5" s="2"/>
      <c r="F5" s="2"/>
      <c r="G5" s="2"/>
      <c r="H5" s="2"/>
      <c r="I5" s="2"/>
      <c r="J5" s="2"/>
    </row>
    <row r="6" spans="1:13" ht="22.5" customHeight="1">
      <c r="A6" s="3"/>
      <c r="B6" s="3"/>
      <c r="C6" s="3"/>
      <c r="D6" s="3"/>
      <c r="E6" s="3"/>
      <c r="F6" s="3"/>
      <c r="G6" s="3"/>
      <c r="H6" s="3"/>
      <c r="I6" s="3"/>
      <c r="J6" s="3"/>
      <c r="L6" s="256" t="s">
        <v>0</v>
      </c>
      <c r="M6" s="257"/>
    </row>
    <row r="7" spans="1:13" ht="22.5" customHeight="1" thickBot="1">
      <c r="A7" s="3"/>
      <c r="B7" s="3"/>
      <c r="C7" s="3"/>
      <c r="D7" s="3"/>
      <c r="E7" s="3"/>
      <c r="F7" s="3"/>
      <c r="G7" s="3"/>
      <c r="H7" s="3"/>
      <c r="I7" s="3"/>
      <c r="J7" s="3"/>
      <c r="L7" s="258"/>
      <c r="M7" s="259"/>
    </row>
    <row r="8" spans="1:13" ht="30" customHeight="1">
      <c r="A8" s="3"/>
      <c r="B8" s="3"/>
      <c r="C8" s="3"/>
      <c r="D8" s="3"/>
      <c r="E8" s="3"/>
      <c r="F8" s="3"/>
      <c r="G8" s="3"/>
      <c r="H8" s="3"/>
      <c r="I8" s="3"/>
      <c r="J8" s="3"/>
    </row>
    <row r="9" spans="1:13" ht="26.25" customHeight="1">
      <c r="A9" s="4"/>
      <c r="B9" s="260"/>
      <c r="C9" s="260"/>
      <c r="D9" s="260"/>
      <c r="E9" s="260"/>
      <c r="F9" s="5"/>
      <c r="G9" s="6"/>
      <c r="H9" s="2"/>
      <c r="I9" s="260"/>
      <c r="J9" s="260"/>
      <c r="L9" s="261"/>
      <c r="M9" s="261"/>
    </row>
    <row r="10" spans="1:13" ht="15.75" customHeight="1" thickBot="1">
      <c r="A10" s="2"/>
      <c r="B10" s="2"/>
      <c r="C10" s="2"/>
      <c r="D10" s="2"/>
      <c r="E10" s="2"/>
      <c r="F10" s="2"/>
      <c r="G10" s="2"/>
      <c r="H10" s="2"/>
      <c r="I10" s="2"/>
      <c r="J10" s="2"/>
      <c r="L10" s="262"/>
      <c r="M10" s="26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Death of Provisional Pensioner</v>
      </c>
      <c r="I13" s="2"/>
      <c r="J13" s="2"/>
    </row>
    <row r="14" spans="1:13" ht="15" customHeight="1" thickTop="1">
      <c r="A14" s="8"/>
      <c r="B14" s="9"/>
      <c r="C14" s="9"/>
      <c r="D14" s="9"/>
      <c r="E14" s="9"/>
      <c r="F14" s="9"/>
      <c r="G14" s="9"/>
      <c r="H14" s="9"/>
      <c r="I14" s="9"/>
      <c r="J14" s="10"/>
    </row>
    <row r="15" spans="1:13" ht="18">
      <c r="A15" s="11"/>
      <c r="B15" s="265" t="s">
        <v>1</v>
      </c>
      <c r="C15" s="265"/>
      <c r="D15" s="265"/>
      <c r="E15" s="265"/>
      <c r="F15" s="12"/>
      <c r="G15" s="267" t="str">
        <f>[1]Pravesh!C217</f>
        <v>Savitri Devi</v>
      </c>
      <c r="H15" s="268"/>
      <c r="I15" s="268"/>
      <c r="J15" s="269"/>
    </row>
    <row r="16" spans="1:13" ht="18">
      <c r="A16" s="11"/>
      <c r="B16" s="266"/>
      <c r="C16" s="266"/>
      <c r="D16" s="266"/>
      <c r="E16" s="266"/>
      <c r="F16" s="12"/>
      <c r="G16" s="270"/>
      <c r="H16" s="270"/>
      <c r="I16" s="270"/>
      <c r="J16" s="271"/>
    </row>
    <row r="17" spans="1:10" ht="21.75" customHeight="1">
      <c r="A17" s="11"/>
      <c r="B17" s="12"/>
      <c r="C17" s="12"/>
      <c r="D17" s="12"/>
      <c r="E17" s="12"/>
      <c r="F17" s="12"/>
      <c r="G17" s="270" t="str">
        <f>[1]Pravesh!C218</f>
        <v>wife of</v>
      </c>
      <c r="H17" s="270"/>
      <c r="I17" s="270"/>
      <c r="J17" s="13"/>
    </row>
    <row r="18" spans="1:10" ht="22.5" customHeight="1">
      <c r="A18" s="11"/>
      <c r="B18" s="12"/>
      <c r="C18" s="12"/>
      <c r="D18" s="12"/>
      <c r="E18" s="12"/>
      <c r="F18" s="12"/>
      <c r="G18" s="263" t="str">
        <f>[1]Pravesh!D217</f>
        <v>DAU LAL PUROHIT</v>
      </c>
      <c r="H18" s="263"/>
      <c r="I18" s="263"/>
      <c r="J18" s="264"/>
    </row>
    <row r="19" spans="1:10" ht="9" customHeight="1">
      <c r="A19" s="11"/>
      <c r="B19" s="12"/>
      <c r="C19" s="12"/>
      <c r="D19" s="12"/>
      <c r="E19" s="12"/>
      <c r="F19" s="12"/>
      <c r="G19" s="14"/>
      <c r="H19" s="14"/>
      <c r="I19" s="14"/>
      <c r="J19" s="15"/>
    </row>
    <row r="20" spans="1:10" ht="18">
      <c r="A20" s="16"/>
      <c r="B20" s="265" t="str">
        <f>[1]Pravesh!D220</f>
        <v>Name of Government Employee</v>
      </c>
      <c r="C20" s="265"/>
      <c r="D20" s="265"/>
      <c r="E20" s="265"/>
      <c r="F20" s="12"/>
      <c r="G20" s="268" t="str">
        <f>[1]Pravesh!D222</f>
        <v>Dau Lal Purohit</v>
      </c>
      <c r="H20" s="268"/>
      <c r="I20" s="268"/>
      <c r="J20" s="269"/>
    </row>
    <row r="21" spans="1:10" ht="18">
      <c r="A21" s="16"/>
      <c r="B21" s="266"/>
      <c r="C21" s="266"/>
      <c r="D21" s="266"/>
      <c r="E21" s="266"/>
      <c r="F21" s="12"/>
      <c r="G21" s="270"/>
      <c r="H21" s="270"/>
      <c r="I21" s="270"/>
      <c r="J21" s="271"/>
    </row>
    <row r="22" spans="1:10" ht="18">
      <c r="A22" s="16"/>
      <c r="B22" s="12"/>
      <c r="C22" s="12"/>
      <c r="D22" s="12"/>
      <c r="E22" s="12"/>
      <c r="F22" s="12"/>
      <c r="G22" s="263"/>
      <c r="H22" s="263"/>
      <c r="I22" s="263"/>
      <c r="J22" s="264"/>
    </row>
    <row r="23" spans="1:10" ht="18" customHeight="1">
      <c r="A23" s="11"/>
      <c r="B23" s="272" t="s">
        <v>2</v>
      </c>
      <c r="C23" s="272"/>
      <c r="D23" s="272" t="s">
        <v>781</v>
      </c>
      <c r="E23" s="272"/>
      <c r="F23" s="272"/>
      <c r="G23" s="273" t="str">
        <f>[1]Mastersheet!H62</f>
        <v>31/05/2010</v>
      </c>
      <c r="H23" s="273"/>
      <c r="I23" s="273"/>
      <c r="J23" s="274"/>
    </row>
    <row r="24" spans="1:10" ht="18">
      <c r="A24" s="11"/>
      <c r="B24" s="272"/>
      <c r="C24" s="272"/>
      <c r="D24" s="272"/>
      <c r="E24" s="272"/>
      <c r="F24" s="272"/>
      <c r="G24" s="263"/>
      <c r="H24" s="263"/>
      <c r="I24" s="263"/>
      <c r="J24" s="264"/>
    </row>
    <row r="25" spans="1:10" ht="18">
      <c r="A25" s="11"/>
      <c r="B25" s="12"/>
      <c r="C25" s="12"/>
      <c r="D25" s="12"/>
      <c r="E25" s="12"/>
      <c r="F25" s="12"/>
      <c r="G25" s="263"/>
      <c r="H25" s="263"/>
      <c r="I25" s="263"/>
      <c r="J25" s="264"/>
    </row>
    <row r="26" spans="1:10" ht="18" customHeight="1">
      <c r="A26" s="16"/>
      <c r="B26" s="265" t="s">
        <v>3</v>
      </c>
      <c r="C26" s="265"/>
      <c r="D26" s="265"/>
      <c r="E26" s="265"/>
      <c r="F26" s="12"/>
      <c r="G26" s="268" t="str">
        <f>[1]Mastersheet!B4</f>
        <v>UDC</v>
      </c>
      <c r="H26" s="268"/>
      <c r="I26" s="268"/>
      <c r="J26" s="269"/>
    </row>
    <row r="27" spans="1:10" ht="18">
      <c r="A27" s="16"/>
      <c r="B27" s="266"/>
      <c r="C27" s="266"/>
      <c r="D27" s="266"/>
      <c r="E27" s="266"/>
      <c r="F27" s="12"/>
      <c r="G27" s="270"/>
      <c r="H27" s="270"/>
      <c r="I27" s="270"/>
      <c r="J27" s="271"/>
    </row>
    <row r="28" spans="1:10" ht="18">
      <c r="A28" s="16"/>
      <c r="B28" s="12"/>
      <c r="C28" s="12"/>
      <c r="D28" s="12"/>
      <c r="E28" s="12"/>
      <c r="F28" s="12"/>
      <c r="G28" s="263"/>
      <c r="H28" s="263"/>
      <c r="I28" s="263"/>
      <c r="J28" s="264"/>
    </row>
    <row r="29" spans="1:10" ht="18">
      <c r="A29" s="16"/>
      <c r="B29" s="265" t="s">
        <v>4</v>
      </c>
      <c r="C29" s="265"/>
      <c r="D29" s="265"/>
      <c r="E29" s="265"/>
      <c r="F29" s="17"/>
      <c r="G29" s="268" t="str">
        <f>[1]Mastersheet!B5</f>
        <v>ASSISTANT DIRECTOR, DEVSTHAN VIBHAG, BIKANER</v>
      </c>
      <c r="H29" s="270"/>
      <c r="I29" s="270"/>
      <c r="J29" s="271"/>
    </row>
    <row r="30" spans="1:10">
      <c r="A30" s="16"/>
      <c r="B30" s="275"/>
      <c r="C30" s="275"/>
      <c r="D30" s="275"/>
      <c r="E30" s="275"/>
      <c r="F30" s="18"/>
      <c r="G30" s="270"/>
      <c r="H30" s="270"/>
      <c r="I30" s="270"/>
      <c r="J30" s="271"/>
    </row>
    <row r="31" spans="1:10">
      <c r="A31" s="16"/>
      <c r="B31" s="275"/>
      <c r="C31" s="275"/>
      <c r="D31" s="275"/>
      <c r="E31" s="275"/>
      <c r="F31" s="18"/>
      <c r="G31" s="270"/>
      <c r="H31" s="270"/>
      <c r="I31" s="270"/>
      <c r="J31" s="271"/>
    </row>
    <row r="32" spans="1:10" ht="15.75">
      <c r="A32" s="11"/>
      <c r="B32" s="266"/>
      <c r="C32" s="266"/>
      <c r="D32" s="266"/>
      <c r="E32" s="266"/>
      <c r="F32" s="19"/>
      <c r="G32" s="270"/>
      <c r="H32" s="270"/>
      <c r="I32" s="270"/>
      <c r="J32" s="271"/>
    </row>
    <row r="33" spans="1:10" ht="16.5" thickBot="1">
      <c r="A33" s="20"/>
      <c r="B33" s="276"/>
      <c r="C33" s="276"/>
      <c r="D33" s="276"/>
      <c r="E33" s="276"/>
      <c r="F33" s="21"/>
      <c r="G33" s="277"/>
      <c r="H33" s="277"/>
      <c r="I33" s="277"/>
      <c r="J33" s="278"/>
    </row>
    <row r="34" spans="1:10" ht="25.5" customHeight="1" thickTop="1">
      <c r="G34" s="22" t="str">
        <f>CONCATENATE("Phone No.","  ","(","  ",[1]Mastersheet!$A$6)</f>
        <v xml:space="preserve">Phone No.  (  (Phone No.-N.A.) </v>
      </c>
      <c r="H34" s="22"/>
      <c r="I34" s="22"/>
      <c r="J34" s="22"/>
    </row>
    <row r="35" spans="1:10">
      <c r="J35" s="1">
        <v>1</v>
      </c>
    </row>
  </sheetData>
  <mergeCells count="23">
    <mergeCell ref="B26:E27"/>
    <mergeCell ref="G26:J27"/>
    <mergeCell ref="G28:J28"/>
    <mergeCell ref="B29:E33"/>
    <mergeCell ref="G29:J33"/>
    <mergeCell ref="G25:J25"/>
    <mergeCell ref="B15:E16"/>
    <mergeCell ref="G15:J16"/>
    <mergeCell ref="G17:I17"/>
    <mergeCell ref="G18:J18"/>
    <mergeCell ref="B20:E21"/>
    <mergeCell ref="G20:J21"/>
    <mergeCell ref="G22:J22"/>
    <mergeCell ref="B23:C24"/>
    <mergeCell ref="D23:F24"/>
    <mergeCell ref="G23:J23"/>
    <mergeCell ref="G24:J24"/>
    <mergeCell ref="A1:J1"/>
    <mergeCell ref="A2:J2"/>
    <mergeCell ref="L6:M7"/>
    <mergeCell ref="B9:E9"/>
    <mergeCell ref="I9:J9"/>
    <mergeCell ref="L9:M10"/>
  </mergeCells>
  <hyperlinks>
    <hyperlink ref="L6" location="Menu!A1" tooltip="Click here for access required sheet" display="Menu!A1"/>
    <hyperlink ref="L6:M7" r:id="rId1" tooltip="Click here for access required sheet" display="Home"/>
  </hyperlinks>
  <printOptions horizontalCentered="1" verticalCentered="1"/>
  <pageMargins left="0.78740157480314965" right="0.55118110236220474" top="0.59055118110236227" bottom="0.78740157480314965" header="0.51181102362204722" footer="0.82677165354330717"/>
  <pageSetup paperSize="9" orientation="portrait" r:id="rId2"/>
  <headerFooter alignWithMargins="0">
    <oddFooter>&amp;L&amp;T&amp;D&amp;R16.18.1.22.5.19.8√97263.0458756048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2">
    <tabColor indexed="22"/>
  </sheetPr>
  <dimension ref="A1:S58"/>
  <sheetViews>
    <sheetView view="pageBreakPreview" zoomScaleNormal="100" zoomScaleSheetLayoutView="100" workbookViewId="0">
      <selection activeCell="A2" sqref="J2"/>
    </sheetView>
  </sheetViews>
  <sheetFormatPr defaultRowHeight="18.75" customHeight="1"/>
  <cols>
    <col min="1" max="8" width="9.140625" style="131"/>
    <col min="9" max="9" width="13.42578125" style="131" customWidth="1"/>
    <col min="10" max="264" width="9.140625" style="131"/>
    <col min="265" max="265" width="13.42578125" style="131" customWidth="1"/>
    <col min="266" max="520" width="9.140625" style="131"/>
    <col min="521" max="521" width="13.42578125" style="131" customWidth="1"/>
    <col min="522" max="776" width="9.140625" style="131"/>
    <col min="777" max="777" width="13.42578125" style="131" customWidth="1"/>
    <col min="778" max="1032" width="9.140625" style="131"/>
    <col min="1033" max="1033" width="13.42578125" style="131" customWidth="1"/>
    <col min="1034" max="1288" width="9.140625" style="131"/>
    <col min="1289" max="1289" width="13.42578125" style="131" customWidth="1"/>
    <col min="1290" max="1544" width="9.140625" style="131"/>
    <col min="1545" max="1545" width="13.42578125" style="131" customWidth="1"/>
    <col min="1546" max="1800" width="9.140625" style="131"/>
    <col min="1801" max="1801" width="13.42578125" style="131" customWidth="1"/>
    <col min="1802" max="2056" width="9.140625" style="131"/>
    <col min="2057" max="2057" width="13.42578125" style="131" customWidth="1"/>
    <col min="2058" max="2312" width="9.140625" style="131"/>
    <col min="2313" max="2313" width="13.42578125" style="131" customWidth="1"/>
    <col min="2314" max="2568" width="9.140625" style="131"/>
    <col min="2569" max="2569" width="13.42578125" style="131" customWidth="1"/>
    <col min="2570" max="2824" width="9.140625" style="131"/>
    <col min="2825" max="2825" width="13.42578125" style="131" customWidth="1"/>
    <col min="2826" max="3080" width="9.140625" style="131"/>
    <col min="3081" max="3081" width="13.42578125" style="131" customWidth="1"/>
    <col min="3082" max="3336" width="9.140625" style="131"/>
    <col min="3337" max="3337" width="13.42578125" style="131" customWidth="1"/>
    <col min="3338" max="3592" width="9.140625" style="131"/>
    <col min="3593" max="3593" width="13.42578125" style="131" customWidth="1"/>
    <col min="3594" max="3848" width="9.140625" style="131"/>
    <col min="3849" max="3849" width="13.42578125" style="131" customWidth="1"/>
    <col min="3850" max="4104" width="9.140625" style="131"/>
    <col min="4105" max="4105" width="13.42578125" style="131" customWidth="1"/>
    <col min="4106" max="4360" width="9.140625" style="131"/>
    <col min="4361" max="4361" width="13.42578125" style="131" customWidth="1"/>
    <col min="4362" max="4616" width="9.140625" style="131"/>
    <col min="4617" max="4617" width="13.42578125" style="131" customWidth="1"/>
    <col min="4618" max="4872" width="9.140625" style="131"/>
    <col min="4873" max="4873" width="13.42578125" style="131" customWidth="1"/>
    <col min="4874" max="5128" width="9.140625" style="131"/>
    <col min="5129" max="5129" width="13.42578125" style="131" customWidth="1"/>
    <col min="5130" max="5384" width="9.140625" style="131"/>
    <col min="5385" max="5385" width="13.42578125" style="131" customWidth="1"/>
    <col min="5386" max="5640" width="9.140625" style="131"/>
    <col min="5641" max="5641" width="13.42578125" style="131" customWidth="1"/>
    <col min="5642" max="5896" width="9.140625" style="131"/>
    <col min="5897" max="5897" width="13.42578125" style="131" customWidth="1"/>
    <col min="5898" max="6152" width="9.140625" style="131"/>
    <col min="6153" max="6153" width="13.42578125" style="131" customWidth="1"/>
    <col min="6154" max="6408" width="9.140625" style="131"/>
    <col min="6409" max="6409" width="13.42578125" style="131" customWidth="1"/>
    <col min="6410" max="6664" width="9.140625" style="131"/>
    <col min="6665" max="6665" width="13.42578125" style="131" customWidth="1"/>
    <col min="6666" max="6920" width="9.140625" style="131"/>
    <col min="6921" max="6921" width="13.42578125" style="131" customWidth="1"/>
    <col min="6922" max="7176" width="9.140625" style="131"/>
    <col min="7177" max="7177" width="13.42578125" style="131" customWidth="1"/>
    <col min="7178" max="7432" width="9.140625" style="131"/>
    <col min="7433" max="7433" width="13.42578125" style="131" customWidth="1"/>
    <col min="7434" max="7688" width="9.140625" style="131"/>
    <col min="7689" max="7689" width="13.42578125" style="131" customWidth="1"/>
    <col min="7690" max="7944" width="9.140625" style="131"/>
    <col min="7945" max="7945" width="13.42578125" style="131" customWidth="1"/>
    <col min="7946" max="8200" width="9.140625" style="131"/>
    <col min="8201" max="8201" width="13.42578125" style="131" customWidth="1"/>
    <col min="8202" max="8456" width="9.140625" style="131"/>
    <col min="8457" max="8457" width="13.42578125" style="131" customWidth="1"/>
    <col min="8458" max="8712" width="9.140625" style="131"/>
    <col min="8713" max="8713" width="13.42578125" style="131" customWidth="1"/>
    <col min="8714" max="8968" width="9.140625" style="131"/>
    <col min="8969" max="8969" width="13.42578125" style="131" customWidth="1"/>
    <col min="8970" max="9224" width="9.140625" style="131"/>
    <col min="9225" max="9225" width="13.42578125" style="131" customWidth="1"/>
    <col min="9226" max="9480" width="9.140625" style="131"/>
    <col min="9481" max="9481" width="13.42578125" style="131" customWidth="1"/>
    <col min="9482" max="9736" width="9.140625" style="131"/>
    <col min="9737" max="9737" width="13.42578125" style="131" customWidth="1"/>
    <col min="9738" max="9992" width="9.140625" style="131"/>
    <col min="9993" max="9993" width="13.42578125" style="131" customWidth="1"/>
    <col min="9994" max="10248" width="9.140625" style="131"/>
    <col min="10249" max="10249" width="13.42578125" style="131" customWidth="1"/>
    <col min="10250" max="10504" width="9.140625" style="131"/>
    <col min="10505" max="10505" width="13.42578125" style="131" customWidth="1"/>
    <col min="10506" max="10760" width="9.140625" style="131"/>
    <col min="10761" max="10761" width="13.42578125" style="131" customWidth="1"/>
    <col min="10762" max="11016" width="9.140625" style="131"/>
    <col min="11017" max="11017" width="13.42578125" style="131" customWidth="1"/>
    <col min="11018" max="11272" width="9.140625" style="131"/>
    <col min="11273" max="11273" width="13.42578125" style="131" customWidth="1"/>
    <col min="11274" max="11528" width="9.140625" style="131"/>
    <col min="11529" max="11529" width="13.42578125" style="131" customWidth="1"/>
    <col min="11530" max="11784" width="9.140625" style="131"/>
    <col min="11785" max="11785" width="13.42578125" style="131" customWidth="1"/>
    <col min="11786" max="12040" width="9.140625" style="131"/>
    <col min="12041" max="12041" width="13.42578125" style="131" customWidth="1"/>
    <col min="12042" max="12296" width="9.140625" style="131"/>
    <col min="12297" max="12297" width="13.42578125" style="131" customWidth="1"/>
    <col min="12298" max="12552" width="9.140625" style="131"/>
    <col min="12553" max="12553" width="13.42578125" style="131" customWidth="1"/>
    <col min="12554" max="12808" width="9.140625" style="131"/>
    <col min="12809" max="12809" width="13.42578125" style="131" customWidth="1"/>
    <col min="12810" max="13064" width="9.140625" style="131"/>
    <col min="13065" max="13065" width="13.42578125" style="131" customWidth="1"/>
    <col min="13066" max="13320" width="9.140625" style="131"/>
    <col min="13321" max="13321" width="13.42578125" style="131" customWidth="1"/>
    <col min="13322" max="13576" width="9.140625" style="131"/>
    <col min="13577" max="13577" width="13.42578125" style="131" customWidth="1"/>
    <col min="13578" max="13832" width="9.140625" style="131"/>
    <col min="13833" max="13833" width="13.42578125" style="131" customWidth="1"/>
    <col min="13834" max="14088" width="9.140625" style="131"/>
    <col min="14089" max="14089" width="13.42578125" style="131" customWidth="1"/>
    <col min="14090" max="14344" width="9.140625" style="131"/>
    <col min="14345" max="14345" width="13.42578125" style="131" customWidth="1"/>
    <col min="14346" max="14600" width="9.140625" style="131"/>
    <col min="14601" max="14601" width="13.42578125" style="131" customWidth="1"/>
    <col min="14602" max="14856" width="9.140625" style="131"/>
    <col min="14857" max="14857" width="13.42578125" style="131" customWidth="1"/>
    <col min="14858" max="15112" width="9.140625" style="131"/>
    <col min="15113" max="15113" width="13.42578125" style="131" customWidth="1"/>
    <col min="15114" max="15368" width="9.140625" style="131"/>
    <col min="15369" max="15369" width="13.42578125" style="131" customWidth="1"/>
    <col min="15370" max="15624" width="9.140625" style="131"/>
    <col min="15625" max="15625" width="13.42578125" style="131" customWidth="1"/>
    <col min="15626" max="15880" width="9.140625" style="131"/>
    <col min="15881" max="15881" width="13.42578125" style="131" customWidth="1"/>
    <col min="15882" max="16136" width="9.140625" style="131"/>
    <col min="16137" max="16137" width="13.42578125" style="131" customWidth="1"/>
    <col min="16138" max="16384" width="9.140625" style="131"/>
  </cols>
  <sheetData>
    <row r="1" spans="1:9" ht="18.75" hidden="1" customHeight="1">
      <c r="I1" s="132">
        <v>20</v>
      </c>
    </row>
    <row r="2" spans="1:9" ht="18.75" customHeight="1">
      <c r="A2" s="794" t="s">
        <v>381</v>
      </c>
      <c r="B2" s="794"/>
      <c r="C2" s="794"/>
      <c r="D2" s="794"/>
      <c r="E2" s="794"/>
      <c r="F2" s="794"/>
      <c r="G2" s="794"/>
      <c r="H2" s="794"/>
      <c r="I2" s="794"/>
    </row>
    <row r="3" spans="1:9" ht="18.75" customHeight="1">
      <c r="A3" s="795" t="s">
        <v>382</v>
      </c>
      <c r="B3" s="795"/>
      <c r="C3" s="795"/>
      <c r="D3" s="795"/>
      <c r="E3" s="795"/>
      <c r="F3" s="795"/>
      <c r="G3" s="795"/>
      <c r="H3" s="795"/>
      <c r="I3" s="795"/>
    </row>
    <row r="4" spans="1:9" ht="18.75" customHeight="1">
      <c r="A4" s="794" t="s">
        <v>383</v>
      </c>
      <c r="B4" s="794"/>
      <c r="C4" s="794"/>
      <c r="D4" s="794"/>
      <c r="E4" s="794"/>
      <c r="F4" s="794"/>
      <c r="G4" s="794"/>
      <c r="H4" s="794"/>
      <c r="I4" s="794"/>
    </row>
    <row r="5" spans="1:9" ht="18.75" customHeight="1">
      <c r="A5" s="794" t="s">
        <v>99</v>
      </c>
      <c r="B5" s="794"/>
      <c r="C5" s="794"/>
      <c r="D5" s="794"/>
      <c r="E5" s="794"/>
      <c r="F5" s="794"/>
      <c r="G5" s="794"/>
      <c r="H5" s="794"/>
      <c r="I5" s="794"/>
    </row>
    <row r="6" spans="1:9" ht="18.75" customHeight="1">
      <c r="A6" s="133"/>
      <c r="B6" s="134"/>
      <c r="C6" s="796" t="str">
        <f>[1]Mastersheet!G4</f>
        <v>DEVSTHAN</v>
      </c>
      <c r="D6" s="796"/>
      <c r="E6" s="796"/>
      <c r="F6" s="794" t="s">
        <v>100</v>
      </c>
      <c r="G6" s="794"/>
      <c r="H6" s="134"/>
      <c r="I6" s="134"/>
    </row>
    <row r="7" spans="1:9" ht="11.25" customHeight="1">
      <c r="A7" s="133"/>
      <c r="B7" s="134"/>
      <c r="C7" s="135"/>
      <c r="D7" s="135"/>
      <c r="E7" s="135"/>
      <c r="F7" s="136"/>
      <c r="G7" s="136"/>
      <c r="H7" s="134"/>
      <c r="I7" s="134"/>
    </row>
    <row r="8" spans="1:9" ht="18.75" customHeight="1">
      <c r="A8" s="133" t="s">
        <v>384</v>
      </c>
      <c r="B8" s="795"/>
      <c r="C8" s="795"/>
      <c r="D8" s="795"/>
      <c r="E8" s="795"/>
      <c r="F8" s="133" t="s">
        <v>385</v>
      </c>
      <c r="G8" s="133"/>
      <c r="H8" s="795"/>
      <c r="I8" s="795"/>
    </row>
    <row r="9" spans="1:9" ht="18.75" customHeight="1">
      <c r="A9" s="133"/>
      <c r="B9" s="133"/>
      <c r="C9" s="133"/>
      <c r="D9" s="133"/>
      <c r="E9" s="133"/>
      <c r="F9" s="133"/>
      <c r="G9" s="133"/>
      <c r="H9" s="133"/>
      <c r="I9" s="133"/>
    </row>
    <row r="10" spans="1:9" ht="18.75" customHeight="1">
      <c r="A10" s="794" t="s">
        <v>386</v>
      </c>
      <c r="B10" s="794"/>
      <c r="C10" s="794"/>
      <c r="D10" s="794"/>
      <c r="E10" s="794"/>
      <c r="F10" s="794"/>
      <c r="G10" s="794"/>
      <c r="H10" s="794"/>
      <c r="I10" s="794"/>
    </row>
    <row r="11" spans="1:9" ht="7.5" customHeight="1">
      <c r="A11" s="136"/>
      <c r="B11" s="136"/>
      <c r="C11" s="136"/>
      <c r="D11" s="136"/>
      <c r="E11" s="136"/>
      <c r="F11" s="136"/>
      <c r="G11" s="136"/>
      <c r="H11" s="136"/>
      <c r="I11" s="136"/>
    </row>
    <row r="12" spans="1:9" ht="22.5" customHeight="1">
      <c r="A12" s="133"/>
      <c r="B12" s="133" t="str">
        <f>'[1]Family data'!B21</f>
        <v>Shri</v>
      </c>
      <c r="C12" s="795" t="str">
        <f>[1]Mastersheet!B3</f>
        <v>DAU LAL PUROHIT</v>
      </c>
      <c r="D12" s="795"/>
      <c r="E12" s="795"/>
      <c r="F12" s="795"/>
      <c r="G12" s="795" t="s">
        <v>387</v>
      </c>
      <c r="H12" s="795"/>
      <c r="I12" s="795"/>
    </row>
    <row r="13" spans="1:9" ht="22.5" customHeight="1">
      <c r="A13" s="799" t="str">
        <f>[1]Mastersheet!B4</f>
        <v>UDC</v>
      </c>
      <c r="B13" s="799"/>
      <c r="C13" s="799"/>
      <c r="D13" s="799"/>
      <c r="E13" s="795" t="s">
        <v>388</v>
      </c>
      <c r="F13" s="795"/>
      <c r="G13" s="795" t="str">
        <f>[1]Mastersheet!G5</f>
        <v>Ministrial Staff Services</v>
      </c>
      <c r="H13" s="795"/>
      <c r="I13" s="795"/>
    </row>
    <row r="14" spans="1:9" ht="25.5" customHeight="1">
      <c r="A14" s="800" t="s">
        <v>389</v>
      </c>
      <c r="B14" s="800"/>
      <c r="C14" s="800"/>
      <c r="D14" s="800"/>
      <c r="E14" s="800"/>
      <c r="F14" s="800"/>
      <c r="G14" s="800"/>
      <c r="H14" s="801" t="str">
        <f>D54</f>
        <v>superannuation</v>
      </c>
      <c r="I14" s="801"/>
    </row>
    <row r="15" spans="1:9" ht="22.5" customHeight="1">
      <c r="A15" s="800" t="s">
        <v>390</v>
      </c>
      <c r="B15" s="800"/>
      <c r="C15" s="802" t="str">
        <f>[1]Mastersheet!H62</f>
        <v>31/05/2010</v>
      </c>
      <c r="D15" s="802"/>
    </row>
    <row r="16" spans="1:9" ht="15.75" hidden="1" customHeight="1">
      <c r="C16" s="137" t="s">
        <v>391</v>
      </c>
      <c r="D16" s="801" t="str">
        <f>[1]Pravesh!I58</f>
        <v>31/05/2010</v>
      </c>
      <c r="E16" s="801"/>
      <c r="F16" s="801"/>
      <c r="G16" s="801"/>
      <c r="H16" s="138"/>
      <c r="I16" s="138"/>
    </row>
    <row r="17" spans="1:19" ht="18.75" customHeight="1">
      <c r="A17" s="139">
        <v>2</v>
      </c>
      <c r="B17" s="797" t="s">
        <v>392</v>
      </c>
      <c r="C17" s="797"/>
      <c r="D17" s="797"/>
      <c r="E17" s="797"/>
      <c r="F17" s="797"/>
      <c r="G17" s="797"/>
      <c r="H17" s="798" t="str">
        <f>B12</f>
        <v>Shri</v>
      </c>
      <c r="I17" s="798"/>
      <c r="M17" s="140"/>
      <c r="N17" s="140"/>
    </row>
    <row r="18" spans="1:19" ht="18.75" customHeight="1">
      <c r="A18" s="140"/>
      <c r="B18" s="798" t="str">
        <f>C12</f>
        <v>DAU LAL PUROHIT</v>
      </c>
      <c r="C18" s="798"/>
      <c r="D18" s="798"/>
      <c r="E18" s="798"/>
      <c r="F18" s="798"/>
      <c r="G18" s="131" t="s">
        <v>393</v>
      </c>
      <c r="K18" s="140"/>
      <c r="L18" s="140"/>
      <c r="M18" s="140"/>
      <c r="N18" s="140"/>
    </row>
    <row r="19" spans="1:19" ht="18.75" customHeight="1">
      <c r="A19" s="141" t="s">
        <v>394</v>
      </c>
      <c r="B19" s="804" t="s">
        <v>395</v>
      </c>
      <c r="C19" s="804"/>
      <c r="D19" s="804"/>
      <c r="E19" s="804"/>
      <c r="F19" s="804"/>
      <c r="G19" s="804"/>
      <c r="H19" s="804"/>
      <c r="I19" s="804"/>
    </row>
    <row r="20" spans="1:19" ht="18.75" customHeight="1">
      <c r="A20" s="141"/>
      <c r="B20" s="804"/>
      <c r="C20" s="804"/>
      <c r="D20" s="804"/>
      <c r="E20" s="804"/>
      <c r="F20" s="804"/>
      <c r="G20" s="804"/>
      <c r="H20" s="804"/>
      <c r="I20" s="804"/>
    </row>
    <row r="21" spans="1:19" ht="18.75" customHeight="1">
      <c r="A21" s="141" t="s">
        <v>396</v>
      </c>
      <c r="B21" s="804" t="s">
        <v>397</v>
      </c>
      <c r="C21" s="804"/>
      <c r="D21" s="804"/>
      <c r="E21" s="804"/>
      <c r="F21" s="804"/>
      <c r="G21" s="804"/>
      <c r="H21" s="804"/>
      <c r="I21" s="804"/>
    </row>
    <row r="22" spans="1:19" ht="18.75" customHeight="1">
      <c r="A22" s="140"/>
      <c r="B22" s="804"/>
      <c r="C22" s="804"/>
      <c r="D22" s="804"/>
      <c r="E22" s="804"/>
      <c r="F22" s="804"/>
      <c r="G22" s="804"/>
      <c r="H22" s="804"/>
      <c r="I22" s="804"/>
      <c r="K22" s="798"/>
      <c r="L22" s="798"/>
      <c r="M22" s="798"/>
      <c r="N22" s="798"/>
      <c r="O22" s="798"/>
      <c r="P22" s="798"/>
      <c r="Q22" s="798"/>
      <c r="R22" s="798"/>
      <c r="S22" s="798"/>
    </row>
    <row r="23" spans="1:19" ht="18.75" customHeight="1">
      <c r="A23" s="141" t="s">
        <v>398</v>
      </c>
      <c r="B23" s="804" t="s">
        <v>399</v>
      </c>
      <c r="C23" s="804"/>
      <c r="D23" s="804"/>
      <c r="E23" s="804"/>
      <c r="F23" s="804"/>
      <c r="G23" s="804"/>
      <c r="H23" s="804"/>
      <c r="I23" s="804"/>
      <c r="K23" s="798"/>
      <c r="L23" s="798"/>
      <c r="M23" s="798"/>
      <c r="N23" s="798"/>
      <c r="O23" s="798"/>
      <c r="P23" s="798"/>
      <c r="Q23" s="798"/>
      <c r="R23" s="798"/>
      <c r="S23" s="798"/>
    </row>
    <row r="24" spans="1:19" ht="18.75" customHeight="1">
      <c r="A24" s="140"/>
      <c r="B24" s="140"/>
      <c r="C24" s="140"/>
      <c r="D24" s="140"/>
      <c r="E24" s="140"/>
      <c r="F24" s="140"/>
      <c r="G24" s="140"/>
      <c r="H24" s="140"/>
      <c r="I24" s="140"/>
      <c r="K24" s="798"/>
      <c r="L24" s="798"/>
      <c r="M24" s="798"/>
      <c r="N24" s="798"/>
      <c r="O24" s="798"/>
      <c r="P24" s="798"/>
      <c r="Q24" s="798"/>
      <c r="R24" s="798"/>
      <c r="S24" s="798"/>
    </row>
    <row r="25" spans="1:19" ht="18.75" customHeight="1">
      <c r="A25" s="133"/>
      <c r="B25" s="805" t="s">
        <v>400</v>
      </c>
      <c r="C25" s="805"/>
      <c r="D25" s="805"/>
      <c r="E25" s="795" t="s">
        <v>159</v>
      </c>
      <c r="F25" s="795"/>
      <c r="G25" s="795"/>
      <c r="H25" s="795"/>
      <c r="I25" s="795"/>
      <c r="K25" s="798"/>
      <c r="L25" s="798"/>
      <c r="M25" s="798"/>
      <c r="N25" s="798"/>
      <c r="O25" s="798"/>
      <c r="P25" s="798"/>
      <c r="Q25" s="798"/>
      <c r="R25" s="798"/>
      <c r="S25" s="798"/>
    </row>
    <row r="26" spans="1:19" ht="18.75" customHeight="1">
      <c r="A26" s="133"/>
      <c r="B26" s="805"/>
      <c r="C26" s="805"/>
      <c r="D26" s="805"/>
      <c r="E26" s="142"/>
      <c r="F26" s="142"/>
      <c r="G26" s="142"/>
      <c r="H26" s="142"/>
      <c r="I26" s="142"/>
      <c r="K26" s="798"/>
      <c r="L26" s="798"/>
      <c r="M26" s="798"/>
      <c r="N26" s="798"/>
      <c r="O26" s="798"/>
      <c r="P26" s="798"/>
      <c r="Q26" s="798"/>
      <c r="R26" s="798"/>
      <c r="S26" s="798"/>
    </row>
    <row r="27" spans="1:19" ht="18.75" customHeight="1">
      <c r="A27" s="133"/>
      <c r="B27" s="133"/>
      <c r="C27" s="133"/>
      <c r="D27" s="133"/>
      <c r="E27" s="133"/>
      <c r="F27" s="133"/>
      <c r="G27" s="133"/>
      <c r="H27" s="133"/>
      <c r="I27" s="133"/>
      <c r="K27" s="798"/>
      <c r="L27" s="798"/>
      <c r="M27" s="798"/>
      <c r="N27" s="798"/>
      <c r="O27" s="798"/>
      <c r="P27" s="798"/>
      <c r="Q27" s="798"/>
      <c r="R27" s="798"/>
      <c r="S27" s="798"/>
    </row>
    <row r="28" spans="1:19" ht="18.75" customHeight="1">
      <c r="A28" s="133"/>
      <c r="B28" s="133"/>
      <c r="C28" s="133"/>
      <c r="D28" s="795" t="s">
        <v>401</v>
      </c>
      <c r="E28" s="795"/>
      <c r="F28" s="795"/>
      <c r="G28" s="795"/>
      <c r="H28" s="795"/>
      <c r="I28" s="795"/>
      <c r="K28" s="798"/>
      <c r="L28" s="798"/>
      <c r="M28" s="798"/>
      <c r="N28" s="798"/>
      <c r="O28" s="798"/>
      <c r="P28" s="798"/>
      <c r="Q28" s="798"/>
      <c r="R28" s="798"/>
      <c r="S28" s="798"/>
    </row>
    <row r="29" spans="1:19" ht="18.75" customHeight="1">
      <c r="A29" s="133"/>
      <c r="B29" s="133"/>
      <c r="C29" s="133"/>
      <c r="D29" s="133"/>
      <c r="E29" s="133"/>
      <c r="F29" s="133"/>
      <c r="G29" s="133"/>
      <c r="H29" s="133"/>
      <c r="I29" s="133"/>
    </row>
    <row r="30" spans="1:19" ht="18.75" hidden="1" customHeight="1">
      <c r="A30" s="143"/>
      <c r="B30" s="144"/>
      <c r="C30" s="144"/>
      <c r="D30" s="144"/>
      <c r="E30" s="144"/>
      <c r="F30" s="144"/>
      <c r="G30" s="144"/>
      <c r="H30" s="144"/>
      <c r="I30" s="144"/>
      <c r="J30" s="145"/>
    </row>
    <row r="31" spans="1:19" ht="18.75" customHeight="1">
      <c r="A31" s="133" t="s">
        <v>384</v>
      </c>
      <c r="B31" s="133"/>
      <c r="C31" s="133"/>
      <c r="D31" s="133"/>
      <c r="E31" s="133"/>
      <c r="F31" s="146" t="s">
        <v>385</v>
      </c>
      <c r="G31" s="146"/>
      <c r="H31" s="795"/>
      <c r="I31" s="795"/>
    </row>
    <row r="32" spans="1:19" ht="18.75" customHeight="1">
      <c r="A32" s="803" t="s">
        <v>402</v>
      </c>
      <c r="B32" s="803"/>
      <c r="C32" s="803"/>
      <c r="D32" s="803"/>
      <c r="E32" s="803"/>
      <c r="F32" s="803"/>
      <c r="G32" s="803"/>
      <c r="H32" s="803"/>
      <c r="I32" s="803"/>
    </row>
    <row r="33" spans="1:9" ht="18.75" customHeight="1">
      <c r="A33" s="803" t="s">
        <v>403</v>
      </c>
      <c r="B33" s="803"/>
      <c r="C33" s="803"/>
      <c r="D33" s="803"/>
      <c r="E33" s="803"/>
      <c r="F33" s="803"/>
      <c r="G33" s="803"/>
      <c r="H33" s="803"/>
      <c r="I33" s="803"/>
    </row>
    <row r="34" spans="1:9" ht="31.5" customHeight="1">
      <c r="A34" s="147" t="s">
        <v>404</v>
      </c>
      <c r="B34" s="148" t="s">
        <v>405</v>
      </c>
      <c r="C34" s="146"/>
      <c r="D34" s="146"/>
      <c r="E34" s="806" t="str">
        <f>PROPER([1]Mastersheet!$G$9)</f>
        <v>Assistant Director, Devsthan Vibhag, Bikaner</v>
      </c>
      <c r="F34" s="806"/>
      <c r="G34" s="806"/>
      <c r="H34" s="806"/>
      <c r="I34" s="806"/>
    </row>
    <row r="35" spans="1:9" ht="18.75" customHeight="1">
      <c r="A35" s="807" t="s">
        <v>406</v>
      </c>
      <c r="B35" s="807"/>
      <c r="C35" s="807"/>
      <c r="D35" s="807"/>
      <c r="E35" s="807"/>
      <c r="F35" s="146" t="str">
        <f>PROPER(CONCATENATE(B12,"  ",C12))</f>
        <v>Shri  Dau Lal Purohit</v>
      </c>
      <c r="G35" s="146"/>
      <c r="H35" s="146"/>
      <c r="I35" s="146"/>
    </row>
    <row r="36" spans="1:9" ht="18.75" customHeight="1">
      <c r="A36" s="803">
        <v>4</v>
      </c>
      <c r="B36" s="803"/>
      <c r="C36" s="803"/>
      <c r="D36" s="803"/>
      <c r="E36" s="803"/>
      <c r="F36" s="803"/>
      <c r="G36" s="803"/>
      <c r="H36" s="803"/>
      <c r="I36" s="803"/>
    </row>
    <row r="37" spans="1:9" ht="18.75" customHeight="1">
      <c r="A37" s="803">
        <v>5</v>
      </c>
      <c r="B37" s="803"/>
      <c r="C37" s="803"/>
      <c r="D37" s="803"/>
      <c r="E37" s="803"/>
      <c r="F37" s="803"/>
      <c r="G37" s="803"/>
      <c r="H37" s="803"/>
      <c r="I37" s="803"/>
    </row>
    <row r="38" spans="1:9" ht="18.75" customHeight="1">
      <c r="A38" s="803">
        <v>6</v>
      </c>
      <c r="B38" s="803"/>
      <c r="C38" s="803"/>
      <c r="D38" s="803"/>
      <c r="E38" s="803"/>
      <c r="F38" s="803"/>
      <c r="G38" s="803"/>
      <c r="H38" s="803"/>
      <c r="I38" s="803"/>
    </row>
    <row r="39" spans="1:9" ht="18.75" customHeight="1">
      <c r="A39" s="803">
        <v>7</v>
      </c>
      <c r="B39" s="803"/>
      <c r="C39" s="803"/>
      <c r="D39" s="803"/>
      <c r="E39" s="803"/>
      <c r="F39" s="803"/>
      <c r="G39" s="803"/>
      <c r="H39" s="803"/>
      <c r="I39" s="803"/>
    </row>
    <row r="40" spans="1:9" ht="18.75" customHeight="1">
      <c r="A40" s="133"/>
      <c r="B40" s="133"/>
      <c r="C40" s="133"/>
      <c r="D40" s="133"/>
      <c r="E40" s="133"/>
      <c r="F40" s="795" t="s">
        <v>159</v>
      </c>
      <c r="G40" s="795"/>
      <c r="H40" s="795"/>
      <c r="I40" s="795"/>
    </row>
    <row r="41" spans="1:9" ht="18.75" customHeight="1">
      <c r="A41" s="133"/>
      <c r="B41" s="133"/>
      <c r="C41" s="133"/>
      <c r="D41" s="133"/>
      <c r="E41" s="133"/>
      <c r="F41" s="133"/>
      <c r="G41" s="133"/>
      <c r="H41" s="133"/>
      <c r="I41" s="133"/>
    </row>
    <row r="42" spans="1:9" ht="18.75" customHeight="1">
      <c r="A42" s="133"/>
      <c r="B42" s="133"/>
      <c r="C42" s="133"/>
      <c r="D42" s="133"/>
      <c r="E42" s="133"/>
      <c r="F42" s="795" t="s">
        <v>3</v>
      </c>
      <c r="G42" s="795"/>
      <c r="H42" s="795"/>
      <c r="I42" s="795"/>
    </row>
    <row r="44" spans="1:9" ht="18.75" customHeight="1">
      <c r="A44" s="149"/>
    </row>
    <row r="45" spans="1:9" ht="18.75" customHeight="1">
      <c r="A45" s="149"/>
    </row>
    <row r="54" spans="3:5" ht="18.75" customHeight="1">
      <c r="C54" s="150" t="str">
        <f>[1]Mastersheet!$B$67</f>
        <v>A</v>
      </c>
      <c r="D54" s="150" t="str">
        <f>VLOOKUP(C54,C55:D57,2)</f>
        <v>superannuation</v>
      </c>
      <c r="E54" s="151"/>
    </row>
    <row r="55" spans="3:5" ht="18.75" customHeight="1">
      <c r="C55" s="152" t="s">
        <v>407</v>
      </c>
      <c r="D55" s="153" t="s">
        <v>408</v>
      </c>
    </row>
    <row r="56" spans="3:5" ht="18.75" customHeight="1">
      <c r="C56" s="152" t="s">
        <v>409</v>
      </c>
      <c r="D56" s="154" t="s">
        <v>410</v>
      </c>
    </row>
    <row r="57" spans="3:5" ht="18.75" customHeight="1">
      <c r="C57" s="152" t="s">
        <v>411</v>
      </c>
      <c r="D57" s="152" t="s">
        <v>412</v>
      </c>
    </row>
    <row r="58" spans="3:5" ht="18.75" customHeight="1">
      <c r="D58" s="152"/>
    </row>
  </sheetData>
  <mergeCells count="40">
    <mergeCell ref="A37:I37"/>
    <mergeCell ref="A38:I38"/>
    <mergeCell ref="A39:I39"/>
    <mergeCell ref="F40:I40"/>
    <mergeCell ref="F42:I42"/>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2:I2"/>
    <mergeCell ref="A3:I3"/>
    <mergeCell ref="A4:I4"/>
    <mergeCell ref="A5:I5"/>
    <mergeCell ref="C6:E6"/>
    <mergeCell ref="F6:G6"/>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1.xml><?xml version="1.0" encoding="utf-8"?>
<worksheet xmlns="http://schemas.openxmlformats.org/spreadsheetml/2006/main" xmlns:r="http://schemas.openxmlformats.org/officeDocument/2006/relationships">
  <sheetPr codeName="Sheet28"/>
  <dimension ref="A1:K45"/>
  <sheetViews>
    <sheetView view="pageBreakPreview" zoomScaleNormal="100" zoomScaleSheetLayoutView="100" workbookViewId="0">
      <selection activeCell="A2" sqref="J2"/>
    </sheetView>
  </sheetViews>
  <sheetFormatPr defaultRowHeight="15.75"/>
  <cols>
    <col min="1" max="1" width="7.140625" style="125" customWidth="1"/>
    <col min="2" max="2" width="9.140625" style="126"/>
    <col min="3" max="3" width="11.42578125" style="126" customWidth="1"/>
    <col min="4" max="4" width="10.85546875" style="126" customWidth="1"/>
    <col min="5" max="5" width="11.7109375" style="126" customWidth="1"/>
    <col min="6" max="6" width="11.85546875" style="126" customWidth="1"/>
    <col min="7" max="7" width="9.85546875" style="126" customWidth="1"/>
    <col min="8" max="8" width="10.42578125" style="126" customWidth="1"/>
    <col min="9" max="9" width="9.85546875" style="126" customWidth="1"/>
    <col min="10" max="256" width="9.140625" style="126"/>
    <col min="257" max="257" width="7.140625" style="126" customWidth="1"/>
    <col min="258" max="258" width="9.140625" style="126"/>
    <col min="259" max="259" width="11.42578125" style="126" customWidth="1"/>
    <col min="260" max="260" width="10.85546875" style="126" customWidth="1"/>
    <col min="261" max="261" width="11.7109375" style="126" customWidth="1"/>
    <col min="262" max="262" width="11.85546875" style="126" customWidth="1"/>
    <col min="263" max="263" width="9.85546875" style="126" customWidth="1"/>
    <col min="264" max="264" width="10.42578125" style="126" customWidth="1"/>
    <col min="265" max="265" width="9.85546875" style="126" customWidth="1"/>
    <col min="266" max="512" width="9.140625" style="126"/>
    <col min="513" max="513" width="7.140625" style="126" customWidth="1"/>
    <col min="514" max="514" width="9.140625" style="126"/>
    <col min="515" max="515" width="11.42578125" style="126" customWidth="1"/>
    <col min="516" max="516" width="10.85546875" style="126" customWidth="1"/>
    <col min="517" max="517" width="11.7109375" style="126" customWidth="1"/>
    <col min="518" max="518" width="11.85546875" style="126" customWidth="1"/>
    <col min="519" max="519" width="9.85546875" style="126" customWidth="1"/>
    <col min="520" max="520" width="10.42578125" style="126" customWidth="1"/>
    <col min="521" max="521" width="9.85546875" style="126" customWidth="1"/>
    <col min="522" max="768" width="9.140625" style="126"/>
    <col min="769" max="769" width="7.140625" style="126" customWidth="1"/>
    <col min="770" max="770" width="9.140625" style="126"/>
    <col min="771" max="771" width="11.42578125" style="126" customWidth="1"/>
    <col min="772" max="772" width="10.85546875" style="126" customWidth="1"/>
    <col min="773" max="773" width="11.7109375" style="126" customWidth="1"/>
    <col min="774" max="774" width="11.85546875" style="126" customWidth="1"/>
    <col min="775" max="775" width="9.85546875" style="126" customWidth="1"/>
    <col min="776" max="776" width="10.42578125" style="126" customWidth="1"/>
    <col min="777" max="777" width="9.85546875" style="126" customWidth="1"/>
    <col min="778" max="1024" width="9.140625" style="126"/>
    <col min="1025" max="1025" width="7.140625" style="126" customWidth="1"/>
    <col min="1026" max="1026" width="9.140625" style="126"/>
    <col min="1027" max="1027" width="11.42578125" style="126" customWidth="1"/>
    <col min="1028" max="1028" width="10.85546875" style="126" customWidth="1"/>
    <col min="1029" max="1029" width="11.7109375" style="126" customWidth="1"/>
    <col min="1030" max="1030" width="11.85546875" style="126" customWidth="1"/>
    <col min="1031" max="1031" width="9.85546875" style="126" customWidth="1"/>
    <col min="1032" max="1032" width="10.42578125" style="126" customWidth="1"/>
    <col min="1033" max="1033" width="9.85546875" style="126" customWidth="1"/>
    <col min="1034" max="1280" width="9.140625" style="126"/>
    <col min="1281" max="1281" width="7.140625" style="126" customWidth="1"/>
    <col min="1282" max="1282" width="9.140625" style="126"/>
    <col min="1283" max="1283" width="11.42578125" style="126" customWidth="1"/>
    <col min="1284" max="1284" width="10.85546875" style="126" customWidth="1"/>
    <col min="1285" max="1285" width="11.7109375" style="126" customWidth="1"/>
    <col min="1286" max="1286" width="11.85546875" style="126" customWidth="1"/>
    <col min="1287" max="1287" width="9.85546875" style="126" customWidth="1"/>
    <col min="1288" max="1288" width="10.42578125" style="126" customWidth="1"/>
    <col min="1289" max="1289" width="9.85546875" style="126" customWidth="1"/>
    <col min="1290" max="1536" width="9.140625" style="126"/>
    <col min="1537" max="1537" width="7.140625" style="126" customWidth="1"/>
    <col min="1538" max="1538" width="9.140625" style="126"/>
    <col min="1539" max="1539" width="11.42578125" style="126" customWidth="1"/>
    <col min="1540" max="1540" width="10.85546875" style="126" customWidth="1"/>
    <col min="1541" max="1541" width="11.7109375" style="126" customWidth="1"/>
    <col min="1542" max="1542" width="11.85546875" style="126" customWidth="1"/>
    <col min="1543" max="1543" width="9.85546875" style="126" customWidth="1"/>
    <col min="1544" max="1544" width="10.42578125" style="126" customWidth="1"/>
    <col min="1545" max="1545" width="9.85546875" style="126" customWidth="1"/>
    <col min="1546" max="1792" width="9.140625" style="126"/>
    <col min="1793" max="1793" width="7.140625" style="126" customWidth="1"/>
    <col min="1794" max="1794" width="9.140625" style="126"/>
    <col min="1795" max="1795" width="11.42578125" style="126" customWidth="1"/>
    <col min="1796" max="1796" width="10.85546875" style="126" customWidth="1"/>
    <col min="1797" max="1797" width="11.7109375" style="126" customWidth="1"/>
    <col min="1798" max="1798" width="11.85546875" style="126" customWidth="1"/>
    <col min="1799" max="1799" width="9.85546875" style="126" customWidth="1"/>
    <col min="1800" max="1800" width="10.42578125" style="126" customWidth="1"/>
    <col min="1801" max="1801" width="9.85546875" style="126" customWidth="1"/>
    <col min="1802" max="2048" width="9.140625" style="126"/>
    <col min="2049" max="2049" width="7.140625" style="126" customWidth="1"/>
    <col min="2050" max="2050" width="9.140625" style="126"/>
    <col min="2051" max="2051" width="11.42578125" style="126" customWidth="1"/>
    <col min="2052" max="2052" width="10.85546875" style="126" customWidth="1"/>
    <col min="2053" max="2053" width="11.7109375" style="126" customWidth="1"/>
    <col min="2054" max="2054" width="11.85546875" style="126" customWidth="1"/>
    <col min="2055" max="2055" width="9.85546875" style="126" customWidth="1"/>
    <col min="2056" max="2056" width="10.42578125" style="126" customWidth="1"/>
    <col min="2057" max="2057" width="9.85546875" style="126" customWidth="1"/>
    <col min="2058" max="2304" width="9.140625" style="126"/>
    <col min="2305" max="2305" width="7.140625" style="126" customWidth="1"/>
    <col min="2306" max="2306" width="9.140625" style="126"/>
    <col min="2307" max="2307" width="11.42578125" style="126" customWidth="1"/>
    <col min="2308" max="2308" width="10.85546875" style="126" customWidth="1"/>
    <col min="2309" max="2309" width="11.7109375" style="126" customWidth="1"/>
    <col min="2310" max="2310" width="11.85546875" style="126" customWidth="1"/>
    <col min="2311" max="2311" width="9.85546875" style="126" customWidth="1"/>
    <col min="2312" max="2312" width="10.42578125" style="126" customWidth="1"/>
    <col min="2313" max="2313" width="9.85546875" style="126" customWidth="1"/>
    <col min="2314" max="2560" width="9.140625" style="126"/>
    <col min="2561" max="2561" width="7.140625" style="126" customWidth="1"/>
    <col min="2562" max="2562" width="9.140625" style="126"/>
    <col min="2563" max="2563" width="11.42578125" style="126" customWidth="1"/>
    <col min="2564" max="2564" width="10.85546875" style="126" customWidth="1"/>
    <col min="2565" max="2565" width="11.7109375" style="126" customWidth="1"/>
    <col min="2566" max="2566" width="11.85546875" style="126" customWidth="1"/>
    <col min="2567" max="2567" width="9.85546875" style="126" customWidth="1"/>
    <col min="2568" max="2568" width="10.42578125" style="126" customWidth="1"/>
    <col min="2569" max="2569" width="9.85546875" style="126" customWidth="1"/>
    <col min="2570" max="2816" width="9.140625" style="126"/>
    <col min="2817" max="2817" width="7.140625" style="126" customWidth="1"/>
    <col min="2818" max="2818" width="9.140625" style="126"/>
    <col min="2819" max="2819" width="11.42578125" style="126" customWidth="1"/>
    <col min="2820" max="2820" width="10.85546875" style="126" customWidth="1"/>
    <col min="2821" max="2821" width="11.7109375" style="126" customWidth="1"/>
    <col min="2822" max="2822" width="11.85546875" style="126" customWidth="1"/>
    <col min="2823" max="2823" width="9.85546875" style="126" customWidth="1"/>
    <col min="2824" max="2824" width="10.42578125" style="126" customWidth="1"/>
    <col min="2825" max="2825" width="9.85546875" style="126" customWidth="1"/>
    <col min="2826" max="3072" width="9.140625" style="126"/>
    <col min="3073" max="3073" width="7.140625" style="126" customWidth="1"/>
    <col min="3074" max="3074" width="9.140625" style="126"/>
    <col min="3075" max="3075" width="11.42578125" style="126" customWidth="1"/>
    <col min="3076" max="3076" width="10.85546875" style="126" customWidth="1"/>
    <col min="3077" max="3077" width="11.7109375" style="126" customWidth="1"/>
    <col min="3078" max="3078" width="11.85546875" style="126" customWidth="1"/>
    <col min="3079" max="3079" width="9.85546875" style="126" customWidth="1"/>
    <col min="3080" max="3080" width="10.42578125" style="126" customWidth="1"/>
    <col min="3081" max="3081" width="9.85546875" style="126" customWidth="1"/>
    <col min="3082" max="3328" width="9.140625" style="126"/>
    <col min="3329" max="3329" width="7.140625" style="126" customWidth="1"/>
    <col min="3330" max="3330" width="9.140625" style="126"/>
    <col min="3331" max="3331" width="11.42578125" style="126" customWidth="1"/>
    <col min="3332" max="3332" width="10.85546875" style="126" customWidth="1"/>
    <col min="3333" max="3333" width="11.7109375" style="126" customWidth="1"/>
    <col min="3334" max="3334" width="11.85546875" style="126" customWidth="1"/>
    <col min="3335" max="3335" width="9.85546875" style="126" customWidth="1"/>
    <col min="3336" max="3336" width="10.42578125" style="126" customWidth="1"/>
    <col min="3337" max="3337" width="9.85546875" style="126" customWidth="1"/>
    <col min="3338" max="3584" width="9.140625" style="126"/>
    <col min="3585" max="3585" width="7.140625" style="126" customWidth="1"/>
    <col min="3586" max="3586" width="9.140625" style="126"/>
    <col min="3587" max="3587" width="11.42578125" style="126" customWidth="1"/>
    <col min="3588" max="3588" width="10.85546875" style="126" customWidth="1"/>
    <col min="3589" max="3589" width="11.7109375" style="126" customWidth="1"/>
    <col min="3590" max="3590" width="11.85546875" style="126" customWidth="1"/>
    <col min="3591" max="3591" width="9.85546875" style="126" customWidth="1"/>
    <col min="3592" max="3592" width="10.42578125" style="126" customWidth="1"/>
    <col min="3593" max="3593" width="9.85546875" style="126" customWidth="1"/>
    <col min="3594" max="3840" width="9.140625" style="126"/>
    <col min="3841" max="3841" width="7.140625" style="126" customWidth="1"/>
    <col min="3842" max="3842" width="9.140625" style="126"/>
    <col min="3843" max="3843" width="11.42578125" style="126" customWidth="1"/>
    <col min="3844" max="3844" width="10.85546875" style="126" customWidth="1"/>
    <col min="3845" max="3845" width="11.7109375" style="126" customWidth="1"/>
    <col min="3846" max="3846" width="11.85546875" style="126" customWidth="1"/>
    <col min="3847" max="3847" width="9.85546875" style="126" customWidth="1"/>
    <col min="3848" max="3848" width="10.42578125" style="126" customWidth="1"/>
    <col min="3849" max="3849" width="9.85546875" style="126" customWidth="1"/>
    <col min="3850" max="4096" width="9.140625" style="126"/>
    <col min="4097" max="4097" width="7.140625" style="126" customWidth="1"/>
    <col min="4098" max="4098" width="9.140625" style="126"/>
    <col min="4099" max="4099" width="11.42578125" style="126" customWidth="1"/>
    <col min="4100" max="4100" width="10.85546875" style="126" customWidth="1"/>
    <col min="4101" max="4101" width="11.7109375" style="126" customWidth="1"/>
    <col min="4102" max="4102" width="11.85546875" style="126" customWidth="1"/>
    <col min="4103" max="4103" width="9.85546875" style="126" customWidth="1"/>
    <col min="4104" max="4104" width="10.42578125" style="126" customWidth="1"/>
    <col min="4105" max="4105" width="9.85546875" style="126" customWidth="1"/>
    <col min="4106" max="4352" width="9.140625" style="126"/>
    <col min="4353" max="4353" width="7.140625" style="126" customWidth="1"/>
    <col min="4354" max="4354" width="9.140625" style="126"/>
    <col min="4355" max="4355" width="11.42578125" style="126" customWidth="1"/>
    <col min="4356" max="4356" width="10.85546875" style="126" customWidth="1"/>
    <col min="4357" max="4357" width="11.7109375" style="126" customWidth="1"/>
    <col min="4358" max="4358" width="11.85546875" style="126" customWidth="1"/>
    <col min="4359" max="4359" width="9.85546875" style="126" customWidth="1"/>
    <col min="4360" max="4360" width="10.42578125" style="126" customWidth="1"/>
    <col min="4361" max="4361" width="9.85546875" style="126" customWidth="1"/>
    <col min="4362" max="4608" width="9.140625" style="126"/>
    <col min="4609" max="4609" width="7.140625" style="126" customWidth="1"/>
    <col min="4610" max="4610" width="9.140625" style="126"/>
    <col min="4611" max="4611" width="11.42578125" style="126" customWidth="1"/>
    <col min="4612" max="4612" width="10.85546875" style="126" customWidth="1"/>
    <col min="4613" max="4613" width="11.7109375" style="126" customWidth="1"/>
    <col min="4614" max="4614" width="11.85546875" style="126" customWidth="1"/>
    <col min="4615" max="4615" width="9.85546875" style="126" customWidth="1"/>
    <col min="4616" max="4616" width="10.42578125" style="126" customWidth="1"/>
    <col min="4617" max="4617" width="9.85546875" style="126" customWidth="1"/>
    <col min="4618" max="4864" width="9.140625" style="126"/>
    <col min="4865" max="4865" width="7.140625" style="126" customWidth="1"/>
    <col min="4866" max="4866" width="9.140625" style="126"/>
    <col min="4867" max="4867" width="11.42578125" style="126" customWidth="1"/>
    <col min="4868" max="4868" width="10.85546875" style="126" customWidth="1"/>
    <col min="4869" max="4869" width="11.7109375" style="126" customWidth="1"/>
    <col min="4870" max="4870" width="11.85546875" style="126" customWidth="1"/>
    <col min="4871" max="4871" width="9.85546875" style="126" customWidth="1"/>
    <col min="4872" max="4872" width="10.42578125" style="126" customWidth="1"/>
    <col min="4873" max="4873" width="9.85546875" style="126" customWidth="1"/>
    <col min="4874" max="5120" width="9.140625" style="126"/>
    <col min="5121" max="5121" width="7.140625" style="126" customWidth="1"/>
    <col min="5122" max="5122" width="9.140625" style="126"/>
    <col min="5123" max="5123" width="11.42578125" style="126" customWidth="1"/>
    <col min="5124" max="5124" width="10.85546875" style="126" customWidth="1"/>
    <col min="5125" max="5125" width="11.7109375" style="126" customWidth="1"/>
    <col min="5126" max="5126" width="11.85546875" style="126" customWidth="1"/>
    <col min="5127" max="5127" width="9.85546875" style="126" customWidth="1"/>
    <col min="5128" max="5128" width="10.42578125" style="126" customWidth="1"/>
    <col min="5129" max="5129" width="9.85546875" style="126" customWidth="1"/>
    <col min="5130" max="5376" width="9.140625" style="126"/>
    <col min="5377" max="5377" width="7.140625" style="126" customWidth="1"/>
    <col min="5378" max="5378" width="9.140625" style="126"/>
    <col min="5379" max="5379" width="11.42578125" style="126" customWidth="1"/>
    <col min="5380" max="5380" width="10.85546875" style="126" customWidth="1"/>
    <col min="5381" max="5381" width="11.7109375" style="126" customWidth="1"/>
    <col min="5382" max="5382" width="11.85546875" style="126" customWidth="1"/>
    <col min="5383" max="5383" width="9.85546875" style="126" customWidth="1"/>
    <col min="5384" max="5384" width="10.42578125" style="126" customWidth="1"/>
    <col min="5385" max="5385" width="9.85546875" style="126" customWidth="1"/>
    <col min="5386" max="5632" width="9.140625" style="126"/>
    <col min="5633" max="5633" width="7.140625" style="126" customWidth="1"/>
    <col min="5634" max="5634" width="9.140625" style="126"/>
    <col min="5635" max="5635" width="11.42578125" style="126" customWidth="1"/>
    <col min="5636" max="5636" width="10.85546875" style="126" customWidth="1"/>
    <col min="5637" max="5637" width="11.7109375" style="126" customWidth="1"/>
    <col min="5638" max="5638" width="11.85546875" style="126" customWidth="1"/>
    <col min="5639" max="5639" width="9.85546875" style="126" customWidth="1"/>
    <col min="5640" max="5640" width="10.42578125" style="126" customWidth="1"/>
    <col min="5641" max="5641" width="9.85546875" style="126" customWidth="1"/>
    <col min="5642" max="5888" width="9.140625" style="126"/>
    <col min="5889" max="5889" width="7.140625" style="126" customWidth="1"/>
    <col min="5890" max="5890" width="9.140625" style="126"/>
    <col min="5891" max="5891" width="11.42578125" style="126" customWidth="1"/>
    <col min="5892" max="5892" width="10.85546875" style="126" customWidth="1"/>
    <col min="5893" max="5893" width="11.7109375" style="126" customWidth="1"/>
    <col min="5894" max="5894" width="11.85546875" style="126" customWidth="1"/>
    <col min="5895" max="5895" width="9.85546875" style="126" customWidth="1"/>
    <col min="5896" max="5896" width="10.42578125" style="126" customWidth="1"/>
    <col min="5897" max="5897" width="9.85546875" style="126" customWidth="1"/>
    <col min="5898" max="6144" width="9.140625" style="126"/>
    <col min="6145" max="6145" width="7.140625" style="126" customWidth="1"/>
    <col min="6146" max="6146" width="9.140625" style="126"/>
    <col min="6147" max="6147" width="11.42578125" style="126" customWidth="1"/>
    <col min="6148" max="6148" width="10.85546875" style="126" customWidth="1"/>
    <col min="6149" max="6149" width="11.7109375" style="126" customWidth="1"/>
    <col min="6150" max="6150" width="11.85546875" style="126" customWidth="1"/>
    <col min="6151" max="6151" width="9.85546875" style="126" customWidth="1"/>
    <col min="6152" max="6152" width="10.42578125" style="126" customWidth="1"/>
    <col min="6153" max="6153" width="9.85546875" style="126" customWidth="1"/>
    <col min="6154" max="6400" width="9.140625" style="126"/>
    <col min="6401" max="6401" width="7.140625" style="126" customWidth="1"/>
    <col min="6402" max="6402" width="9.140625" style="126"/>
    <col min="6403" max="6403" width="11.42578125" style="126" customWidth="1"/>
    <col min="6404" max="6404" width="10.85546875" style="126" customWidth="1"/>
    <col min="6405" max="6405" width="11.7109375" style="126" customWidth="1"/>
    <col min="6406" max="6406" width="11.85546875" style="126" customWidth="1"/>
    <col min="6407" max="6407" width="9.85546875" style="126" customWidth="1"/>
    <col min="6408" max="6408" width="10.42578125" style="126" customWidth="1"/>
    <col min="6409" max="6409" width="9.85546875" style="126" customWidth="1"/>
    <col min="6410" max="6656" width="9.140625" style="126"/>
    <col min="6657" max="6657" width="7.140625" style="126" customWidth="1"/>
    <col min="6658" max="6658" width="9.140625" style="126"/>
    <col min="6659" max="6659" width="11.42578125" style="126" customWidth="1"/>
    <col min="6660" max="6660" width="10.85546875" style="126" customWidth="1"/>
    <col min="6661" max="6661" width="11.7109375" style="126" customWidth="1"/>
    <col min="6662" max="6662" width="11.85546875" style="126" customWidth="1"/>
    <col min="6663" max="6663" width="9.85546875" style="126" customWidth="1"/>
    <col min="6664" max="6664" width="10.42578125" style="126" customWidth="1"/>
    <col min="6665" max="6665" width="9.85546875" style="126" customWidth="1"/>
    <col min="6666" max="6912" width="9.140625" style="126"/>
    <col min="6913" max="6913" width="7.140625" style="126" customWidth="1"/>
    <col min="6914" max="6914" width="9.140625" style="126"/>
    <col min="6915" max="6915" width="11.42578125" style="126" customWidth="1"/>
    <col min="6916" max="6916" width="10.85546875" style="126" customWidth="1"/>
    <col min="6917" max="6917" width="11.7109375" style="126" customWidth="1"/>
    <col min="6918" max="6918" width="11.85546875" style="126" customWidth="1"/>
    <col min="6919" max="6919" width="9.85546875" style="126" customWidth="1"/>
    <col min="6920" max="6920" width="10.42578125" style="126" customWidth="1"/>
    <col min="6921" max="6921" width="9.85546875" style="126" customWidth="1"/>
    <col min="6922" max="7168" width="9.140625" style="126"/>
    <col min="7169" max="7169" width="7.140625" style="126" customWidth="1"/>
    <col min="7170" max="7170" width="9.140625" style="126"/>
    <col min="7171" max="7171" width="11.42578125" style="126" customWidth="1"/>
    <col min="7172" max="7172" width="10.85546875" style="126" customWidth="1"/>
    <col min="7173" max="7173" width="11.7109375" style="126" customWidth="1"/>
    <col min="7174" max="7174" width="11.85546875" style="126" customWidth="1"/>
    <col min="7175" max="7175" width="9.85546875" style="126" customWidth="1"/>
    <col min="7176" max="7176" width="10.42578125" style="126" customWidth="1"/>
    <col min="7177" max="7177" width="9.85546875" style="126" customWidth="1"/>
    <col min="7178" max="7424" width="9.140625" style="126"/>
    <col min="7425" max="7425" width="7.140625" style="126" customWidth="1"/>
    <col min="7426" max="7426" width="9.140625" style="126"/>
    <col min="7427" max="7427" width="11.42578125" style="126" customWidth="1"/>
    <col min="7428" max="7428" width="10.85546875" style="126" customWidth="1"/>
    <col min="7429" max="7429" width="11.7109375" style="126" customWidth="1"/>
    <col min="7430" max="7430" width="11.85546875" style="126" customWidth="1"/>
    <col min="7431" max="7431" width="9.85546875" style="126" customWidth="1"/>
    <col min="7432" max="7432" width="10.42578125" style="126" customWidth="1"/>
    <col min="7433" max="7433" width="9.85546875" style="126" customWidth="1"/>
    <col min="7434" max="7680" width="9.140625" style="126"/>
    <col min="7681" max="7681" width="7.140625" style="126" customWidth="1"/>
    <col min="7682" max="7682" width="9.140625" style="126"/>
    <col min="7683" max="7683" width="11.42578125" style="126" customWidth="1"/>
    <col min="7684" max="7684" width="10.85546875" style="126" customWidth="1"/>
    <col min="7685" max="7685" width="11.7109375" style="126" customWidth="1"/>
    <col min="7686" max="7686" width="11.85546875" style="126" customWidth="1"/>
    <col min="7687" max="7687" width="9.85546875" style="126" customWidth="1"/>
    <col min="7688" max="7688" width="10.42578125" style="126" customWidth="1"/>
    <col min="7689" max="7689" width="9.85546875" style="126" customWidth="1"/>
    <col min="7690" max="7936" width="9.140625" style="126"/>
    <col min="7937" max="7937" width="7.140625" style="126" customWidth="1"/>
    <col min="7938" max="7938" width="9.140625" style="126"/>
    <col min="7939" max="7939" width="11.42578125" style="126" customWidth="1"/>
    <col min="7940" max="7940" width="10.85546875" style="126" customWidth="1"/>
    <col min="7941" max="7941" width="11.7109375" style="126" customWidth="1"/>
    <col min="7942" max="7942" width="11.85546875" style="126" customWidth="1"/>
    <col min="7943" max="7943" width="9.85546875" style="126" customWidth="1"/>
    <col min="7944" max="7944" width="10.42578125" style="126" customWidth="1"/>
    <col min="7945" max="7945" width="9.85546875" style="126" customWidth="1"/>
    <col min="7946" max="8192" width="9.140625" style="126"/>
    <col min="8193" max="8193" width="7.140625" style="126" customWidth="1"/>
    <col min="8194" max="8194" width="9.140625" style="126"/>
    <col min="8195" max="8195" width="11.42578125" style="126" customWidth="1"/>
    <col min="8196" max="8196" width="10.85546875" style="126" customWidth="1"/>
    <col min="8197" max="8197" width="11.7109375" style="126" customWidth="1"/>
    <col min="8198" max="8198" width="11.85546875" style="126" customWidth="1"/>
    <col min="8199" max="8199" width="9.85546875" style="126" customWidth="1"/>
    <col min="8200" max="8200" width="10.42578125" style="126" customWidth="1"/>
    <col min="8201" max="8201" width="9.85546875" style="126" customWidth="1"/>
    <col min="8202" max="8448" width="9.140625" style="126"/>
    <col min="8449" max="8449" width="7.140625" style="126" customWidth="1"/>
    <col min="8450" max="8450" width="9.140625" style="126"/>
    <col min="8451" max="8451" width="11.42578125" style="126" customWidth="1"/>
    <col min="8452" max="8452" width="10.85546875" style="126" customWidth="1"/>
    <col min="8453" max="8453" width="11.7109375" style="126" customWidth="1"/>
    <col min="8454" max="8454" width="11.85546875" style="126" customWidth="1"/>
    <col min="8455" max="8455" width="9.85546875" style="126" customWidth="1"/>
    <col min="8456" max="8456" width="10.42578125" style="126" customWidth="1"/>
    <col min="8457" max="8457" width="9.85546875" style="126" customWidth="1"/>
    <col min="8458" max="8704" width="9.140625" style="126"/>
    <col min="8705" max="8705" width="7.140625" style="126" customWidth="1"/>
    <col min="8706" max="8706" width="9.140625" style="126"/>
    <col min="8707" max="8707" width="11.42578125" style="126" customWidth="1"/>
    <col min="8708" max="8708" width="10.85546875" style="126" customWidth="1"/>
    <col min="8709" max="8709" width="11.7109375" style="126" customWidth="1"/>
    <col min="8710" max="8710" width="11.85546875" style="126" customWidth="1"/>
    <col min="8711" max="8711" width="9.85546875" style="126" customWidth="1"/>
    <col min="8712" max="8712" width="10.42578125" style="126" customWidth="1"/>
    <col min="8713" max="8713" width="9.85546875" style="126" customWidth="1"/>
    <col min="8714" max="8960" width="9.140625" style="126"/>
    <col min="8961" max="8961" width="7.140625" style="126" customWidth="1"/>
    <col min="8962" max="8962" width="9.140625" style="126"/>
    <col min="8963" max="8963" width="11.42578125" style="126" customWidth="1"/>
    <col min="8964" max="8964" width="10.85546875" style="126" customWidth="1"/>
    <col min="8965" max="8965" width="11.7109375" style="126" customWidth="1"/>
    <col min="8966" max="8966" width="11.85546875" style="126" customWidth="1"/>
    <col min="8967" max="8967" width="9.85546875" style="126" customWidth="1"/>
    <col min="8968" max="8968" width="10.42578125" style="126" customWidth="1"/>
    <col min="8969" max="8969" width="9.85546875" style="126" customWidth="1"/>
    <col min="8970" max="9216" width="9.140625" style="126"/>
    <col min="9217" max="9217" width="7.140625" style="126" customWidth="1"/>
    <col min="9218" max="9218" width="9.140625" style="126"/>
    <col min="9219" max="9219" width="11.42578125" style="126" customWidth="1"/>
    <col min="9220" max="9220" width="10.85546875" style="126" customWidth="1"/>
    <col min="9221" max="9221" width="11.7109375" style="126" customWidth="1"/>
    <col min="9222" max="9222" width="11.85546875" style="126" customWidth="1"/>
    <col min="9223" max="9223" width="9.85546875" style="126" customWidth="1"/>
    <col min="9224" max="9224" width="10.42578125" style="126" customWidth="1"/>
    <col min="9225" max="9225" width="9.85546875" style="126" customWidth="1"/>
    <col min="9226" max="9472" width="9.140625" style="126"/>
    <col min="9473" max="9473" width="7.140625" style="126" customWidth="1"/>
    <col min="9474" max="9474" width="9.140625" style="126"/>
    <col min="9475" max="9475" width="11.42578125" style="126" customWidth="1"/>
    <col min="9476" max="9476" width="10.85546875" style="126" customWidth="1"/>
    <col min="9477" max="9477" width="11.7109375" style="126" customWidth="1"/>
    <col min="9478" max="9478" width="11.85546875" style="126" customWidth="1"/>
    <col min="9479" max="9479" width="9.85546875" style="126" customWidth="1"/>
    <col min="9480" max="9480" width="10.42578125" style="126" customWidth="1"/>
    <col min="9481" max="9481" width="9.85546875" style="126" customWidth="1"/>
    <col min="9482" max="9728" width="9.140625" style="126"/>
    <col min="9729" max="9729" width="7.140625" style="126" customWidth="1"/>
    <col min="9730" max="9730" width="9.140625" style="126"/>
    <col min="9731" max="9731" width="11.42578125" style="126" customWidth="1"/>
    <col min="9732" max="9732" width="10.85546875" style="126" customWidth="1"/>
    <col min="9733" max="9733" width="11.7109375" style="126" customWidth="1"/>
    <col min="9734" max="9734" width="11.85546875" style="126" customWidth="1"/>
    <col min="9735" max="9735" width="9.85546875" style="126" customWidth="1"/>
    <col min="9736" max="9736" width="10.42578125" style="126" customWidth="1"/>
    <col min="9737" max="9737" width="9.85546875" style="126" customWidth="1"/>
    <col min="9738" max="9984" width="9.140625" style="126"/>
    <col min="9985" max="9985" width="7.140625" style="126" customWidth="1"/>
    <col min="9986" max="9986" width="9.140625" style="126"/>
    <col min="9987" max="9987" width="11.42578125" style="126" customWidth="1"/>
    <col min="9988" max="9988" width="10.85546875" style="126" customWidth="1"/>
    <col min="9989" max="9989" width="11.7109375" style="126" customWidth="1"/>
    <col min="9990" max="9990" width="11.85546875" style="126" customWidth="1"/>
    <col min="9991" max="9991" width="9.85546875" style="126" customWidth="1"/>
    <col min="9992" max="9992" width="10.42578125" style="126" customWidth="1"/>
    <col min="9993" max="9993" width="9.85546875" style="126" customWidth="1"/>
    <col min="9994" max="10240" width="9.140625" style="126"/>
    <col min="10241" max="10241" width="7.140625" style="126" customWidth="1"/>
    <col min="10242" max="10242" width="9.140625" style="126"/>
    <col min="10243" max="10243" width="11.42578125" style="126" customWidth="1"/>
    <col min="10244" max="10244" width="10.85546875" style="126" customWidth="1"/>
    <col min="10245" max="10245" width="11.7109375" style="126" customWidth="1"/>
    <col min="10246" max="10246" width="11.85546875" style="126" customWidth="1"/>
    <col min="10247" max="10247" width="9.85546875" style="126" customWidth="1"/>
    <col min="10248" max="10248" width="10.42578125" style="126" customWidth="1"/>
    <col min="10249" max="10249" width="9.85546875" style="126" customWidth="1"/>
    <col min="10250" max="10496" width="9.140625" style="126"/>
    <col min="10497" max="10497" width="7.140625" style="126" customWidth="1"/>
    <col min="10498" max="10498" width="9.140625" style="126"/>
    <col min="10499" max="10499" width="11.42578125" style="126" customWidth="1"/>
    <col min="10500" max="10500" width="10.85546875" style="126" customWidth="1"/>
    <col min="10501" max="10501" width="11.7109375" style="126" customWidth="1"/>
    <col min="10502" max="10502" width="11.85546875" style="126" customWidth="1"/>
    <col min="10503" max="10503" width="9.85546875" style="126" customWidth="1"/>
    <col min="10504" max="10504" width="10.42578125" style="126" customWidth="1"/>
    <col min="10505" max="10505" width="9.85546875" style="126" customWidth="1"/>
    <col min="10506" max="10752" width="9.140625" style="126"/>
    <col min="10753" max="10753" width="7.140625" style="126" customWidth="1"/>
    <col min="10754" max="10754" width="9.140625" style="126"/>
    <col min="10755" max="10755" width="11.42578125" style="126" customWidth="1"/>
    <col min="10756" max="10756" width="10.85546875" style="126" customWidth="1"/>
    <col min="10757" max="10757" width="11.7109375" style="126" customWidth="1"/>
    <col min="10758" max="10758" width="11.85546875" style="126" customWidth="1"/>
    <col min="10759" max="10759" width="9.85546875" style="126" customWidth="1"/>
    <col min="10760" max="10760" width="10.42578125" style="126" customWidth="1"/>
    <col min="10761" max="10761" width="9.85546875" style="126" customWidth="1"/>
    <col min="10762" max="11008" width="9.140625" style="126"/>
    <col min="11009" max="11009" width="7.140625" style="126" customWidth="1"/>
    <col min="11010" max="11010" width="9.140625" style="126"/>
    <col min="11011" max="11011" width="11.42578125" style="126" customWidth="1"/>
    <col min="11012" max="11012" width="10.85546875" style="126" customWidth="1"/>
    <col min="11013" max="11013" width="11.7109375" style="126" customWidth="1"/>
    <col min="11014" max="11014" width="11.85546875" style="126" customWidth="1"/>
    <col min="11015" max="11015" width="9.85546875" style="126" customWidth="1"/>
    <col min="11016" max="11016" width="10.42578125" style="126" customWidth="1"/>
    <col min="11017" max="11017" width="9.85546875" style="126" customWidth="1"/>
    <col min="11018" max="11264" width="9.140625" style="126"/>
    <col min="11265" max="11265" width="7.140625" style="126" customWidth="1"/>
    <col min="11266" max="11266" width="9.140625" style="126"/>
    <col min="11267" max="11267" width="11.42578125" style="126" customWidth="1"/>
    <col min="11268" max="11268" width="10.85546875" style="126" customWidth="1"/>
    <col min="11269" max="11269" width="11.7109375" style="126" customWidth="1"/>
    <col min="11270" max="11270" width="11.85546875" style="126" customWidth="1"/>
    <col min="11271" max="11271" width="9.85546875" style="126" customWidth="1"/>
    <col min="11272" max="11272" width="10.42578125" style="126" customWidth="1"/>
    <col min="11273" max="11273" width="9.85546875" style="126" customWidth="1"/>
    <col min="11274" max="11520" width="9.140625" style="126"/>
    <col min="11521" max="11521" width="7.140625" style="126" customWidth="1"/>
    <col min="11522" max="11522" width="9.140625" style="126"/>
    <col min="11523" max="11523" width="11.42578125" style="126" customWidth="1"/>
    <col min="11524" max="11524" width="10.85546875" style="126" customWidth="1"/>
    <col min="11525" max="11525" width="11.7109375" style="126" customWidth="1"/>
    <col min="11526" max="11526" width="11.85546875" style="126" customWidth="1"/>
    <col min="11527" max="11527" width="9.85546875" style="126" customWidth="1"/>
    <col min="11528" max="11528" width="10.42578125" style="126" customWidth="1"/>
    <col min="11529" max="11529" width="9.85546875" style="126" customWidth="1"/>
    <col min="11530" max="11776" width="9.140625" style="126"/>
    <col min="11777" max="11777" width="7.140625" style="126" customWidth="1"/>
    <col min="11778" max="11778" width="9.140625" style="126"/>
    <col min="11779" max="11779" width="11.42578125" style="126" customWidth="1"/>
    <col min="11780" max="11780" width="10.85546875" style="126" customWidth="1"/>
    <col min="11781" max="11781" width="11.7109375" style="126" customWidth="1"/>
    <col min="11782" max="11782" width="11.85546875" style="126" customWidth="1"/>
    <col min="11783" max="11783" width="9.85546875" style="126" customWidth="1"/>
    <col min="11784" max="11784" width="10.42578125" style="126" customWidth="1"/>
    <col min="11785" max="11785" width="9.85546875" style="126" customWidth="1"/>
    <col min="11786" max="12032" width="9.140625" style="126"/>
    <col min="12033" max="12033" width="7.140625" style="126" customWidth="1"/>
    <col min="12034" max="12034" width="9.140625" style="126"/>
    <col min="12035" max="12035" width="11.42578125" style="126" customWidth="1"/>
    <col min="12036" max="12036" width="10.85546875" style="126" customWidth="1"/>
    <col min="12037" max="12037" width="11.7109375" style="126" customWidth="1"/>
    <col min="12038" max="12038" width="11.85546875" style="126" customWidth="1"/>
    <col min="12039" max="12039" width="9.85546875" style="126" customWidth="1"/>
    <col min="12040" max="12040" width="10.42578125" style="126" customWidth="1"/>
    <col min="12041" max="12041" width="9.85546875" style="126" customWidth="1"/>
    <col min="12042" max="12288" width="9.140625" style="126"/>
    <col min="12289" max="12289" width="7.140625" style="126" customWidth="1"/>
    <col min="12290" max="12290" width="9.140625" style="126"/>
    <col min="12291" max="12291" width="11.42578125" style="126" customWidth="1"/>
    <col min="12292" max="12292" width="10.85546875" style="126" customWidth="1"/>
    <col min="12293" max="12293" width="11.7109375" style="126" customWidth="1"/>
    <col min="12294" max="12294" width="11.85546875" style="126" customWidth="1"/>
    <col min="12295" max="12295" width="9.85546875" style="126" customWidth="1"/>
    <col min="12296" max="12296" width="10.42578125" style="126" customWidth="1"/>
    <col min="12297" max="12297" width="9.85546875" style="126" customWidth="1"/>
    <col min="12298" max="12544" width="9.140625" style="126"/>
    <col min="12545" max="12545" width="7.140625" style="126" customWidth="1"/>
    <col min="12546" max="12546" width="9.140625" style="126"/>
    <col min="12547" max="12547" width="11.42578125" style="126" customWidth="1"/>
    <col min="12548" max="12548" width="10.85546875" style="126" customWidth="1"/>
    <col min="12549" max="12549" width="11.7109375" style="126" customWidth="1"/>
    <col min="12550" max="12550" width="11.85546875" style="126" customWidth="1"/>
    <col min="12551" max="12551" width="9.85546875" style="126" customWidth="1"/>
    <col min="12552" max="12552" width="10.42578125" style="126" customWidth="1"/>
    <col min="12553" max="12553" width="9.85546875" style="126" customWidth="1"/>
    <col min="12554" max="12800" width="9.140625" style="126"/>
    <col min="12801" max="12801" width="7.140625" style="126" customWidth="1"/>
    <col min="12802" max="12802" width="9.140625" style="126"/>
    <col min="12803" max="12803" width="11.42578125" style="126" customWidth="1"/>
    <col min="12804" max="12804" width="10.85546875" style="126" customWidth="1"/>
    <col min="12805" max="12805" width="11.7109375" style="126" customWidth="1"/>
    <col min="12806" max="12806" width="11.85546875" style="126" customWidth="1"/>
    <col min="12807" max="12807" width="9.85546875" style="126" customWidth="1"/>
    <col min="12808" max="12808" width="10.42578125" style="126" customWidth="1"/>
    <col min="12809" max="12809" width="9.85546875" style="126" customWidth="1"/>
    <col min="12810" max="13056" width="9.140625" style="126"/>
    <col min="13057" max="13057" width="7.140625" style="126" customWidth="1"/>
    <col min="13058" max="13058" width="9.140625" style="126"/>
    <col min="13059" max="13059" width="11.42578125" style="126" customWidth="1"/>
    <col min="13060" max="13060" width="10.85546875" style="126" customWidth="1"/>
    <col min="13061" max="13061" width="11.7109375" style="126" customWidth="1"/>
    <col min="13062" max="13062" width="11.85546875" style="126" customWidth="1"/>
    <col min="13063" max="13063" width="9.85546875" style="126" customWidth="1"/>
    <col min="13064" max="13064" width="10.42578125" style="126" customWidth="1"/>
    <col min="13065" max="13065" width="9.85546875" style="126" customWidth="1"/>
    <col min="13066" max="13312" width="9.140625" style="126"/>
    <col min="13313" max="13313" width="7.140625" style="126" customWidth="1"/>
    <col min="13314" max="13314" width="9.140625" style="126"/>
    <col min="13315" max="13315" width="11.42578125" style="126" customWidth="1"/>
    <col min="13316" max="13316" width="10.85546875" style="126" customWidth="1"/>
    <col min="13317" max="13317" width="11.7109375" style="126" customWidth="1"/>
    <col min="13318" max="13318" width="11.85546875" style="126" customWidth="1"/>
    <col min="13319" max="13319" width="9.85546875" style="126" customWidth="1"/>
    <col min="13320" max="13320" width="10.42578125" style="126" customWidth="1"/>
    <col min="13321" max="13321" width="9.85546875" style="126" customWidth="1"/>
    <col min="13322" max="13568" width="9.140625" style="126"/>
    <col min="13569" max="13569" width="7.140625" style="126" customWidth="1"/>
    <col min="13570" max="13570" width="9.140625" style="126"/>
    <col min="13571" max="13571" width="11.42578125" style="126" customWidth="1"/>
    <col min="13572" max="13572" width="10.85546875" style="126" customWidth="1"/>
    <col min="13573" max="13573" width="11.7109375" style="126" customWidth="1"/>
    <col min="13574" max="13574" width="11.85546875" style="126" customWidth="1"/>
    <col min="13575" max="13575" width="9.85546875" style="126" customWidth="1"/>
    <col min="13576" max="13576" width="10.42578125" style="126" customWidth="1"/>
    <col min="13577" max="13577" width="9.85546875" style="126" customWidth="1"/>
    <col min="13578" max="13824" width="9.140625" style="126"/>
    <col min="13825" max="13825" width="7.140625" style="126" customWidth="1"/>
    <col min="13826" max="13826" width="9.140625" style="126"/>
    <col min="13827" max="13827" width="11.42578125" style="126" customWidth="1"/>
    <col min="13828" max="13828" width="10.85546875" style="126" customWidth="1"/>
    <col min="13829" max="13829" width="11.7109375" style="126" customWidth="1"/>
    <col min="13830" max="13830" width="11.85546875" style="126" customWidth="1"/>
    <col min="13831" max="13831" width="9.85546875" style="126" customWidth="1"/>
    <col min="13832" max="13832" width="10.42578125" style="126" customWidth="1"/>
    <col min="13833" max="13833" width="9.85546875" style="126" customWidth="1"/>
    <col min="13834" max="14080" width="9.140625" style="126"/>
    <col min="14081" max="14081" width="7.140625" style="126" customWidth="1"/>
    <col min="14082" max="14082" width="9.140625" style="126"/>
    <col min="14083" max="14083" width="11.42578125" style="126" customWidth="1"/>
    <col min="14084" max="14084" width="10.85546875" style="126" customWidth="1"/>
    <col min="14085" max="14085" width="11.7109375" style="126" customWidth="1"/>
    <col min="14086" max="14086" width="11.85546875" style="126" customWidth="1"/>
    <col min="14087" max="14087" width="9.85546875" style="126" customWidth="1"/>
    <col min="14088" max="14088" width="10.42578125" style="126" customWidth="1"/>
    <col min="14089" max="14089" width="9.85546875" style="126" customWidth="1"/>
    <col min="14090" max="14336" width="9.140625" style="126"/>
    <col min="14337" max="14337" width="7.140625" style="126" customWidth="1"/>
    <col min="14338" max="14338" width="9.140625" style="126"/>
    <col min="14339" max="14339" width="11.42578125" style="126" customWidth="1"/>
    <col min="14340" max="14340" width="10.85546875" style="126" customWidth="1"/>
    <col min="14341" max="14341" width="11.7109375" style="126" customWidth="1"/>
    <col min="14342" max="14342" width="11.85546875" style="126" customWidth="1"/>
    <col min="14343" max="14343" width="9.85546875" style="126" customWidth="1"/>
    <col min="14344" max="14344" width="10.42578125" style="126" customWidth="1"/>
    <col min="14345" max="14345" width="9.85546875" style="126" customWidth="1"/>
    <col min="14346" max="14592" width="9.140625" style="126"/>
    <col min="14593" max="14593" width="7.140625" style="126" customWidth="1"/>
    <col min="14594" max="14594" width="9.140625" style="126"/>
    <col min="14595" max="14595" width="11.42578125" style="126" customWidth="1"/>
    <col min="14596" max="14596" width="10.85546875" style="126" customWidth="1"/>
    <col min="14597" max="14597" width="11.7109375" style="126" customWidth="1"/>
    <col min="14598" max="14598" width="11.85546875" style="126" customWidth="1"/>
    <col min="14599" max="14599" width="9.85546875" style="126" customWidth="1"/>
    <col min="14600" max="14600" width="10.42578125" style="126" customWidth="1"/>
    <col min="14601" max="14601" width="9.85546875" style="126" customWidth="1"/>
    <col min="14602" max="14848" width="9.140625" style="126"/>
    <col min="14849" max="14849" width="7.140625" style="126" customWidth="1"/>
    <col min="14850" max="14850" width="9.140625" style="126"/>
    <col min="14851" max="14851" width="11.42578125" style="126" customWidth="1"/>
    <col min="14852" max="14852" width="10.85546875" style="126" customWidth="1"/>
    <col min="14853" max="14853" width="11.7109375" style="126" customWidth="1"/>
    <col min="14854" max="14854" width="11.85546875" style="126" customWidth="1"/>
    <col min="14855" max="14855" width="9.85546875" style="126" customWidth="1"/>
    <col min="14856" max="14856" width="10.42578125" style="126" customWidth="1"/>
    <col min="14857" max="14857" width="9.85546875" style="126" customWidth="1"/>
    <col min="14858" max="15104" width="9.140625" style="126"/>
    <col min="15105" max="15105" width="7.140625" style="126" customWidth="1"/>
    <col min="15106" max="15106" width="9.140625" style="126"/>
    <col min="15107" max="15107" width="11.42578125" style="126" customWidth="1"/>
    <col min="15108" max="15108" width="10.85546875" style="126" customWidth="1"/>
    <col min="15109" max="15109" width="11.7109375" style="126" customWidth="1"/>
    <col min="15110" max="15110" width="11.85546875" style="126" customWidth="1"/>
    <col min="15111" max="15111" width="9.85546875" style="126" customWidth="1"/>
    <col min="15112" max="15112" width="10.42578125" style="126" customWidth="1"/>
    <col min="15113" max="15113" width="9.85546875" style="126" customWidth="1"/>
    <col min="15114" max="15360" width="9.140625" style="126"/>
    <col min="15361" max="15361" width="7.140625" style="126" customWidth="1"/>
    <col min="15362" max="15362" width="9.140625" style="126"/>
    <col min="15363" max="15363" width="11.42578125" style="126" customWidth="1"/>
    <col min="15364" max="15364" width="10.85546875" style="126" customWidth="1"/>
    <col min="15365" max="15365" width="11.7109375" style="126" customWidth="1"/>
    <col min="15366" max="15366" width="11.85546875" style="126" customWidth="1"/>
    <col min="15367" max="15367" width="9.85546875" style="126" customWidth="1"/>
    <col min="15368" max="15368" width="10.42578125" style="126" customWidth="1"/>
    <col min="15369" max="15369" width="9.85546875" style="126" customWidth="1"/>
    <col min="15370" max="15616" width="9.140625" style="126"/>
    <col min="15617" max="15617" width="7.140625" style="126" customWidth="1"/>
    <col min="15618" max="15618" width="9.140625" style="126"/>
    <col min="15619" max="15619" width="11.42578125" style="126" customWidth="1"/>
    <col min="15620" max="15620" width="10.85546875" style="126" customWidth="1"/>
    <col min="15621" max="15621" width="11.7109375" style="126" customWidth="1"/>
    <col min="15622" max="15622" width="11.85546875" style="126" customWidth="1"/>
    <col min="15623" max="15623" width="9.85546875" style="126" customWidth="1"/>
    <col min="15624" max="15624" width="10.42578125" style="126" customWidth="1"/>
    <col min="15625" max="15625" width="9.85546875" style="126" customWidth="1"/>
    <col min="15626" max="15872" width="9.140625" style="126"/>
    <col min="15873" max="15873" width="7.140625" style="126" customWidth="1"/>
    <col min="15874" max="15874" width="9.140625" style="126"/>
    <col min="15875" max="15875" width="11.42578125" style="126" customWidth="1"/>
    <col min="15876" max="15876" width="10.85546875" style="126" customWidth="1"/>
    <col min="15877" max="15877" width="11.7109375" style="126" customWidth="1"/>
    <col min="15878" max="15878" width="11.85546875" style="126" customWidth="1"/>
    <col min="15879" max="15879" width="9.85546875" style="126" customWidth="1"/>
    <col min="15880" max="15880" width="10.42578125" style="126" customWidth="1"/>
    <col min="15881" max="15881" width="9.85546875" style="126" customWidth="1"/>
    <col min="15882" max="16128" width="9.140625" style="126"/>
    <col min="16129" max="16129" width="7.140625" style="126" customWidth="1"/>
    <col min="16130" max="16130" width="9.140625" style="126"/>
    <col min="16131" max="16131" width="11.42578125" style="126" customWidth="1"/>
    <col min="16132" max="16132" width="10.85546875" style="126" customWidth="1"/>
    <col min="16133" max="16133" width="11.7109375" style="126" customWidth="1"/>
    <col min="16134" max="16134" width="11.85546875" style="126" customWidth="1"/>
    <col min="16135" max="16135" width="9.85546875" style="126" customWidth="1"/>
    <col min="16136" max="16136" width="10.42578125" style="126" customWidth="1"/>
    <col min="16137" max="16137" width="9.85546875" style="126" customWidth="1"/>
    <col min="16138" max="16384" width="9.140625" style="126"/>
  </cols>
  <sheetData>
    <row r="1" spans="1:11" hidden="1">
      <c r="A1" s="155"/>
      <c r="B1" s="156"/>
      <c r="C1" s="156"/>
      <c r="D1" s="156"/>
      <c r="E1" s="156"/>
      <c r="F1" s="156"/>
      <c r="G1" s="156"/>
      <c r="H1" s="156"/>
      <c r="I1" s="157">
        <v>21</v>
      </c>
    </row>
    <row r="2" spans="1:11">
      <c r="A2" s="354" t="s">
        <v>413</v>
      </c>
      <c r="B2" s="354"/>
      <c r="C2" s="354"/>
      <c r="D2" s="354"/>
      <c r="E2" s="354"/>
      <c r="F2" s="354"/>
      <c r="G2" s="354"/>
      <c r="H2" s="354"/>
      <c r="I2" s="354"/>
    </row>
    <row r="3" spans="1:11">
      <c r="B3" s="158"/>
      <c r="C3" s="158"/>
      <c r="D3" s="355" t="s">
        <v>414</v>
      </c>
      <c r="E3" s="355"/>
      <c r="F3" s="355"/>
      <c r="G3" s="355"/>
      <c r="H3" s="810" t="str">
        <f>IF([1]Mastersheet!$H$124="Tentative LPC","Tentative LPC for Pension purpose only","Final LPC")</f>
        <v>Final LPC</v>
      </c>
      <c r="I3" s="810"/>
    </row>
    <row r="4" spans="1:11">
      <c r="B4" s="159"/>
      <c r="C4" s="354" t="s">
        <v>415</v>
      </c>
      <c r="D4" s="354"/>
      <c r="E4" s="354"/>
      <c r="F4" s="354"/>
      <c r="G4" s="354"/>
      <c r="H4" s="810"/>
      <c r="I4" s="810"/>
    </row>
    <row r="5" spans="1:11">
      <c r="B5" s="159"/>
      <c r="C5" s="354" t="s">
        <v>416</v>
      </c>
      <c r="D5" s="354"/>
      <c r="E5" s="354"/>
      <c r="F5" s="354"/>
      <c r="G5" s="354"/>
      <c r="H5" s="810"/>
      <c r="I5" s="810"/>
    </row>
    <row r="6" spans="1:11">
      <c r="A6" s="808" t="s">
        <v>100</v>
      </c>
      <c r="B6" s="808"/>
      <c r="C6" s="808"/>
      <c r="D6" s="808"/>
      <c r="F6" s="809" t="str">
        <f>[1]Mastersheet!G4</f>
        <v>DEVSTHAN</v>
      </c>
      <c r="G6" s="809"/>
      <c r="H6" s="809"/>
      <c r="I6" s="809"/>
      <c r="J6" s="158"/>
      <c r="K6" s="158"/>
    </row>
    <row r="7" spans="1:11">
      <c r="A7" s="809" t="s">
        <v>417</v>
      </c>
      <c r="B7" s="809"/>
      <c r="C7" s="355" t="str">
        <f>[1]Mastersheet!B5</f>
        <v>ASSISTANT DIRECTOR, DEVSTHAN VIBHAG, BIKANER</v>
      </c>
      <c r="D7" s="355"/>
      <c r="E7" s="355"/>
      <c r="F7" s="355"/>
      <c r="G7" s="355"/>
      <c r="H7" s="355"/>
      <c r="I7" s="355"/>
    </row>
    <row r="8" spans="1:11">
      <c r="A8" s="128">
        <v>1</v>
      </c>
      <c r="B8" s="809" t="s">
        <v>418</v>
      </c>
      <c r="C8" s="809"/>
      <c r="D8" s="809"/>
      <c r="E8" s="809"/>
      <c r="F8" s="355" t="str">
        <f>[1]Mastersheet!B3</f>
        <v>DAU LAL PUROHIT</v>
      </c>
      <c r="G8" s="355"/>
      <c r="H8" s="355"/>
      <c r="I8" s="355"/>
    </row>
    <row r="9" spans="1:11">
      <c r="A9" s="128"/>
      <c r="B9" s="355" t="str">
        <f>[1]Mastersheet!B4</f>
        <v>UDC</v>
      </c>
      <c r="C9" s="355"/>
      <c r="D9" s="355"/>
      <c r="E9" s="355"/>
      <c r="F9" s="355"/>
      <c r="G9" s="809" t="s">
        <v>3</v>
      </c>
      <c r="H9" s="809"/>
      <c r="I9" s="809"/>
    </row>
    <row r="10" spans="1:11">
      <c r="A10" s="128"/>
      <c r="B10" s="355" t="s">
        <v>419</v>
      </c>
      <c r="C10" s="355"/>
      <c r="D10" s="355" t="str">
        <f>[1]Pravesh!D226</f>
        <v>dead</v>
      </c>
      <c r="E10" s="355"/>
      <c r="F10" s="129" t="s">
        <v>420</v>
      </c>
      <c r="G10" s="811" t="str">
        <f>[1]Mastersheet!H62</f>
        <v>31/05/2010</v>
      </c>
      <c r="H10" s="811"/>
      <c r="I10" s="811"/>
    </row>
    <row r="11" spans="1:11" ht="23.25" customHeight="1">
      <c r="A11" s="130">
        <v>2</v>
      </c>
      <c r="B11" s="812" t="s">
        <v>421</v>
      </c>
      <c r="C11" s="812"/>
      <c r="D11" s="812"/>
      <c r="E11" s="813" t="str">
        <f>[1]Pravesh!I128</f>
        <v>31/05/2010</v>
      </c>
      <c r="F11" s="814"/>
      <c r="G11" s="355" t="s">
        <v>422</v>
      </c>
      <c r="H11" s="355"/>
      <c r="I11" s="355"/>
    </row>
    <row r="12" spans="1:11">
      <c r="A12" s="130"/>
      <c r="B12" s="815" t="s">
        <v>423</v>
      </c>
      <c r="C12" s="815"/>
      <c r="D12" s="815"/>
      <c r="E12" s="815"/>
      <c r="F12" s="160" t="s">
        <v>424</v>
      </c>
      <c r="G12" s="816">
        <f>[1]Mastersheet!F57</f>
        <v>18910</v>
      </c>
      <c r="H12" s="816"/>
      <c r="I12" s="816"/>
    </row>
    <row r="13" spans="1:11">
      <c r="A13" s="130"/>
      <c r="B13" s="815" t="s">
        <v>425</v>
      </c>
      <c r="C13" s="815"/>
      <c r="D13" s="815"/>
      <c r="E13" s="815"/>
      <c r="F13" s="160" t="s">
        <v>424</v>
      </c>
      <c r="G13" s="816">
        <f>[1]Mastersheet!F58</f>
        <v>0</v>
      </c>
      <c r="H13" s="816"/>
      <c r="I13" s="816"/>
    </row>
    <row r="14" spans="1:11">
      <c r="A14" s="130"/>
      <c r="B14" s="815" t="s">
        <v>426</v>
      </c>
      <c r="C14" s="815"/>
      <c r="D14" s="815"/>
      <c r="E14" s="815"/>
      <c r="F14" s="160" t="s">
        <v>424</v>
      </c>
      <c r="G14" s="816">
        <f>[1]Mastersheet!F59</f>
        <v>0</v>
      </c>
      <c r="H14" s="816"/>
      <c r="I14" s="816"/>
    </row>
    <row r="15" spans="1:11" ht="18.75">
      <c r="A15" s="130"/>
      <c r="B15" s="815" t="s">
        <v>427</v>
      </c>
      <c r="C15" s="815"/>
      <c r="D15" s="815"/>
      <c r="E15" s="815"/>
      <c r="F15" s="161"/>
      <c r="G15" s="817"/>
      <c r="H15" s="818"/>
      <c r="I15" s="819"/>
    </row>
    <row r="16" spans="1:11">
      <c r="A16" s="130"/>
      <c r="B16" s="815" t="str">
        <f>CONCATENATE("Dearness Allowance","  ","@"," ",[1]Mastersheet!B58*100,"%")</f>
        <v>Dearness Allowance  @ 35%</v>
      </c>
      <c r="C16" s="815"/>
      <c r="D16" s="815"/>
      <c r="E16" s="815"/>
      <c r="F16" s="160" t="s">
        <v>424</v>
      </c>
      <c r="G16" s="816">
        <f>[1]Mastersheet!H57</f>
        <v>6619</v>
      </c>
      <c r="H16" s="816"/>
      <c r="I16" s="816"/>
    </row>
    <row r="17" spans="1:10">
      <c r="A17" s="130"/>
      <c r="B17" s="815" t="str">
        <f>CONCATENATE("House Rent Allowance","  ","@","  ",[1]Mastersheet!B59*100,"%")</f>
        <v>House Rent Allowance  @  20%</v>
      </c>
      <c r="C17" s="815"/>
      <c r="D17" s="815"/>
      <c r="E17" s="815"/>
      <c r="F17" s="160" t="s">
        <v>424</v>
      </c>
      <c r="G17" s="816">
        <f>[1]Mastersheet!H58</f>
        <v>3782</v>
      </c>
      <c r="H17" s="816"/>
      <c r="I17" s="816"/>
    </row>
    <row r="18" spans="1:10">
      <c r="A18" s="130"/>
      <c r="B18" s="815" t="s">
        <v>428</v>
      </c>
      <c r="C18" s="815"/>
      <c r="D18" s="815"/>
      <c r="E18" s="815"/>
      <c r="F18" s="160" t="s">
        <v>424</v>
      </c>
      <c r="G18" s="816">
        <f>[1]Mastersheet!H59</f>
        <v>0</v>
      </c>
      <c r="H18" s="816"/>
      <c r="I18" s="816"/>
    </row>
    <row r="19" spans="1:10">
      <c r="A19" s="130"/>
      <c r="B19" s="815" t="s">
        <v>429</v>
      </c>
      <c r="C19" s="815"/>
      <c r="D19" s="815"/>
      <c r="E19" s="815"/>
      <c r="F19" s="162" t="s">
        <v>424</v>
      </c>
      <c r="G19" s="816">
        <f>[1]Mastersheet!F60</f>
        <v>0</v>
      </c>
      <c r="H19" s="816"/>
      <c r="I19" s="816"/>
    </row>
    <row r="20" spans="1:10" ht="16.5" thickBot="1">
      <c r="A20" s="130"/>
      <c r="B20" s="820" t="str">
        <f>[1]Pravesh!$K$406</f>
        <v/>
      </c>
      <c r="C20" s="821"/>
      <c r="D20" s="821"/>
      <c r="E20" s="821"/>
      <c r="F20" s="163" t="s">
        <v>430</v>
      </c>
      <c r="G20" s="822">
        <f>SUM(G12:I14,G16:I19)</f>
        <v>29311</v>
      </c>
      <c r="H20" s="816"/>
      <c r="I20" s="816"/>
    </row>
    <row r="21" spans="1:10" ht="18" customHeight="1">
      <c r="A21" s="130">
        <v>3</v>
      </c>
      <c r="B21" s="823" t="s">
        <v>431</v>
      </c>
      <c r="C21" s="823"/>
      <c r="D21" s="823"/>
      <c r="E21" s="823"/>
      <c r="F21" s="823"/>
      <c r="G21" s="824" t="str">
        <f>B9</f>
        <v>UDC</v>
      </c>
      <c r="H21" s="824"/>
      <c r="I21" s="824"/>
    </row>
    <row r="22" spans="1:10" ht="18" customHeight="1">
      <c r="A22" s="130"/>
      <c r="B22" s="823" t="s">
        <v>432</v>
      </c>
      <c r="C22" s="823"/>
      <c r="D22" s="809" t="str">
        <f>[1]Mastersheet!H56</f>
        <v>afternoon of.</v>
      </c>
      <c r="E22" s="809"/>
      <c r="G22" s="825"/>
      <c r="H22" s="825"/>
      <c r="I22" s="825"/>
    </row>
    <row r="23" spans="1:10" ht="18" customHeight="1">
      <c r="A23" s="130">
        <v>4</v>
      </c>
      <c r="B23" s="823" t="s">
        <v>433</v>
      </c>
      <c r="C23" s="823"/>
      <c r="D23" s="823"/>
      <c r="E23" s="823"/>
      <c r="F23" s="823"/>
      <c r="G23" s="823"/>
      <c r="H23" s="823"/>
      <c r="I23" s="823"/>
    </row>
    <row r="24" spans="1:10" ht="18" customHeight="1">
      <c r="A24" s="128"/>
      <c r="B24" s="829" t="s">
        <v>434</v>
      </c>
      <c r="C24" s="829"/>
      <c r="D24" s="829"/>
      <c r="E24" s="827" t="s">
        <v>435</v>
      </c>
      <c r="F24" s="827" t="s">
        <v>436</v>
      </c>
      <c r="G24" s="827" t="s">
        <v>437</v>
      </c>
      <c r="H24" s="827" t="s">
        <v>438</v>
      </c>
      <c r="I24" s="827" t="s">
        <v>327</v>
      </c>
    </row>
    <row r="25" spans="1:10">
      <c r="A25" s="130"/>
      <c r="B25" s="829"/>
      <c r="C25" s="829"/>
      <c r="D25" s="829"/>
      <c r="E25" s="831"/>
      <c r="F25" s="827"/>
      <c r="G25" s="827"/>
      <c r="H25" s="827"/>
      <c r="I25" s="827"/>
      <c r="J25" s="164"/>
    </row>
    <row r="26" spans="1:10">
      <c r="A26" s="130"/>
      <c r="B26" s="830"/>
      <c r="C26" s="830"/>
      <c r="D26" s="830"/>
      <c r="E26" s="832"/>
      <c r="F26" s="828"/>
      <c r="G26" s="828"/>
      <c r="H26" s="828"/>
      <c r="I26" s="828"/>
      <c r="J26" s="164"/>
    </row>
    <row r="27" spans="1:10">
      <c r="A27" s="76" t="s">
        <v>330</v>
      </c>
      <c r="B27" s="360" t="s">
        <v>439</v>
      </c>
      <c r="C27" s="360"/>
      <c r="D27" s="360"/>
      <c r="E27" s="70"/>
      <c r="F27" s="70"/>
      <c r="G27" s="70"/>
      <c r="H27" s="70"/>
      <c r="I27" s="70"/>
      <c r="J27" s="164"/>
    </row>
    <row r="28" spans="1:10">
      <c r="A28" s="76"/>
      <c r="B28" s="360"/>
      <c r="C28" s="360"/>
      <c r="D28" s="360"/>
      <c r="E28" s="165" t="str">
        <f>IF([1]Recovery!E26&gt;0,[1]Recovery!E26,"NIL")</f>
        <v>NIL</v>
      </c>
      <c r="F28" s="165" t="str">
        <f>IF([1]Recovery!F26&gt;0,[1]Recovery!F26,"NIL")</f>
        <v>NIL</v>
      </c>
      <c r="G28" s="165" t="str">
        <f>IF([1]Recovery!G26&gt;0,[1]Recovery!G26,"NIL")</f>
        <v>NIL</v>
      </c>
      <c r="H28" s="165" t="str">
        <f>IF([1]Recovery!H26&gt;0,[1]Recovery!H26,"NIL")</f>
        <v>NIL</v>
      </c>
      <c r="I28" s="165" t="str">
        <f>IF([1]Recovery!I26&gt;0,[1]Recovery!I26,"NIL")</f>
        <v>NIL</v>
      </c>
    </row>
    <row r="29" spans="1:10">
      <c r="A29" s="128" t="s">
        <v>440</v>
      </c>
      <c r="B29" s="360" t="s">
        <v>441</v>
      </c>
      <c r="C29" s="360"/>
      <c r="D29" s="360"/>
      <c r="E29" s="70"/>
      <c r="F29" s="70"/>
      <c r="G29" s="70"/>
      <c r="H29" s="70"/>
      <c r="I29" s="70"/>
    </row>
    <row r="30" spans="1:10">
      <c r="A30" s="128"/>
      <c r="B30" s="360" t="s">
        <v>334</v>
      </c>
      <c r="C30" s="360"/>
      <c r="D30" s="127" t="s">
        <v>330</v>
      </c>
      <c r="E30" s="166" t="str">
        <f>IF([1]Recovery!E28&gt;0,[1]Recovery!E28,"NIL")</f>
        <v>NIL</v>
      </c>
      <c r="F30" s="166" t="str">
        <f>IF([1]Recovery!F28&gt;0,[1]Recovery!F28,"NIL")</f>
        <v>NIL</v>
      </c>
      <c r="G30" s="166" t="str">
        <f>IF([1]Recovery!G28&gt;0,[1]Recovery!G28,"NIL")</f>
        <v>NIL</v>
      </c>
      <c r="H30" s="166" t="str">
        <f>IF([1]Recovery!H28&gt;0,[1]Recovery!H28,"NIL")</f>
        <v>NIL</v>
      </c>
      <c r="I30" s="166" t="str">
        <f>IF([1]Recovery!I28&gt;0,[1]Recovery!I28,"NIL")</f>
        <v>NIL</v>
      </c>
    </row>
    <row r="31" spans="1:10">
      <c r="A31" s="128"/>
      <c r="B31" s="826"/>
      <c r="C31" s="826"/>
      <c r="D31" s="127" t="s">
        <v>440</v>
      </c>
      <c r="E31" s="166" t="str">
        <f>IF([1]Recovery!E29&gt;0,[1]Recovery!E29,"NIL")</f>
        <v>NIL</v>
      </c>
      <c r="F31" s="166" t="str">
        <f>IF([1]Recovery!F29&gt;0,[1]Recovery!F29,"NIL")</f>
        <v>NIL</v>
      </c>
      <c r="G31" s="166" t="str">
        <f>IF([1]Recovery!G29&gt;0,[1]Recovery!G29,"NIL")</f>
        <v>NIL</v>
      </c>
      <c r="H31" s="166" t="str">
        <f>IF([1]Recovery!H29&gt;0,[1]Recovery!H29,"NIL")</f>
        <v>NIL</v>
      </c>
      <c r="I31" s="166" t="str">
        <f>IF([1]Recovery!I29&gt;0,[1]Recovery!I29,"NIL")</f>
        <v>NIL</v>
      </c>
    </row>
    <row r="32" spans="1:10" ht="18" customHeight="1">
      <c r="A32" s="128"/>
      <c r="B32" s="360" t="s">
        <v>442</v>
      </c>
      <c r="C32" s="826"/>
      <c r="D32" s="127" t="s">
        <v>330</v>
      </c>
      <c r="E32" s="166" t="str">
        <f>IF([1]Recovery!E30&gt;0,[1]Recovery!E30,"NIL")</f>
        <v>NIL</v>
      </c>
      <c r="F32" s="166" t="str">
        <f>IF([1]Recovery!F30&gt;0,[1]Recovery!F30,"NIL")</f>
        <v>NIL</v>
      </c>
      <c r="G32" s="166" t="str">
        <f>IF([1]Recovery!G30&gt;0,[1]Recovery!G30,"NIL")</f>
        <v>NIL</v>
      </c>
      <c r="H32" s="166" t="str">
        <f>IF([1]Recovery!H30&gt;0,[1]Recovery!H30,"NIL")</f>
        <v>NIL</v>
      </c>
      <c r="I32" s="166" t="str">
        <f>IF([1]Recovery!I30&gt;0,[1]Recovery!I30,"NIL")</f>
        <v>NIL</v>
      </c>
    </row>
    <row r="33" spans="1:9">
      <c r="A33" s="128"/>
      <c r="B33" s="826"/>
      <c r="C33" s="826"/>
      <c r="D33" s="127" t="s">
        <v>440</v>
      </c>
      <c r="E33" s="166" t="str">
        <f>IF([1]Recovery!E31&gt;0,[1]Recovery!E31,"NIL")</f>
        <v>NIL</v>
      </c>
      <c r="F33" s="166" t="str">
        <f>IF([1]Recovery!F31&gt;0,[1]Recovery!F31,"NIL")</f>
        <v>NIL</v>
      </c>
      <c r="G33" s="166" t="str">
        <f>IF([1]Recovery!G31&gt;0,[1]Recovery!G31,"NIL")</f>
        <v>NIL</v>
      </c>
      <c r="H33" s="166" t="str">
        <f>IF([1]Recovery!H31&gt;0,[1]Recovery!H31,"NIL")</f>
        <v>NIL</v>
      </c>
      <c r="I33" s="166" t="str">
        <f>IF([1]Recovery!I31&gt;0,[1]Recovery!I31,"NIL")</f>
        <v>NIL</v>
      </c>
    </row>
    <row r="34" spans="1:9">
      <c r="A34" s="128"/>
      <c r="B34" s="826"/>
      <c r="C34" s="826"/>
      <c r="D34" s="127" t="s">
        <v>342</v>
      </c>
      <c r="E34" s="166" t="str">
        <f>IF([1]Recovery!E32&gt;0,[1]Recovery!E32,"NIL")</f>
        <v>NIL</v>
      </c>
      <c r="F34" s="166" t="str">
        <f>IF([1]Recovery!F32&gt;0,[1]Recovery!F32,"NIL")</f>
        <v>NIL</v>
      </c>
      <c r="G34" s="166" t="str">
        <f>IF([1]Recovery!G32&gt;0,[1]Recovery!G32,"NIL")</f>
        <v>NIL</v>
      </c>
      <c r="H34" s="166" t="str">
        <f>IF([1]Recovery!H32&gt;0,[1]Recovery!H32,"NIL")</f>
        <v>NIL</v>
      </c>
      <c r="I34" s="166" t="str">
        <f>IF([1]Recovery!I32&gt;0,[1]Recovery!I32,"NIL")</f>
        <v>NIL</v>
      </c>
    </row>
    <row r="35" spans="1:9">
      <c r="A35" s="128"/>
      <c r="B35" s="360" t="s">
        <v>341</v>
      </c>
      <c r="C35" s="360"/>
      <c r="D35" s="127" t="s">
        <v>330</v>
      </c>
      <c r="E35" s="166" t="str">
        <f>IF([1]Recovery!E33&gt;0,[1]Recovery!E33,"NIL")</f>
        <v>NIL</v>
      </c>
      <c r="F35" s="166" t="str">
        <f>IF([1]Recovery!F33&gt;0,[1]Recovery!F33,"NIL")</f>
        <v>NIL</v>
      </c>
      <c r="G35" s="166" t="str">
        <f>IF([1]Recovery!G33&gt;0,[1]Recovery!G33,"NIL")</f>
        <v>NIL</v>
      </c>
      <c r="H35" s="166" t="str">
        <f>IF([1]Recovery!H33&gt;0,[1]Recovery!H33,"NIL")</f>
        <v>NIL</v>
      </c>
      <c r="I35" s="166" t="str">
        <f>IF([1]Recovery!I33&gt;0,[1]Recovery!I33,"NIL")</f>
        <v>NIL</v>
      </c>
    </row>
    <row r="36" spans="1:9">
      <c r="A36" s="128"/>
      <c r="B36" s="826" t="s">
        <v>330</v>
      </c>
      <c r="C36" s="826"/>
      <c r="D36" s="127" t="s">
        <v>440</v>
      </c>
      <c r="E36" s="166" t="str">
        <f>IF([1]Recovery!E34&gt;0,[1]Recovery!E34,"NIL")</f>
        <v>NIL</v>
      </c>
      <c r="F36" s="166" t="str">
        <f>IF([1]Recovery!F34&gt;0,[1]Recovery!F34,"NIL")</f>
        <v>NIL</v>
      </c>
      <c r="G36" s="166" t="str">
        <f>IF([1]Recovery!G34&gt;0,[1]Recovery!G34,"NIL")</f>
        <v>NIL</v>
      </c>
      <c r="H36" s="166" t="str">
        <f>IF([1]Recovery!H34&gt;0,[1]Recovery!H34,"NIL")</f>
        <v>NIL</v>
      </c>
      <c r="I36" s="166" t="str">
        <f>IF([1]Recovery!I34&gt;0,[1]Recovery!I34,"NIL")</f>
        <v>NIL</v>
      </c>
    </row>
    <row r="37" spans="1:9">
      <c r="A37" s="128" t="s">
        <v>342</v>
      </c>
      <c r="B37" s="360" t="s">
        <v>443</v>
      </c>
      <c r="C37" s="826"/>
      <c r="D37" s="127" t="s">
        <v>184</v>
      </c>
      <c r="E37" s="166" t="str">
        <f>IF([1]Recovery!E35&gt;0,[1]Recovery!E35,"NIL")</f>
        <v>NIL</v>
      </c>
      <c r="F37" s="166" t="str">
        <f>IF([1]Recovery!F35&gt;0,[1]Recovery!F35,"NIL")</f>
        <v>NIL</v>
      </c>
      <c r="G37" s="166" t="str">
        <f>IF([1]Recovery!G35&gt;0,[1]Recovery!G35,"NIL")</f>
        <v>NIL</v>
      </c>
      <c r="H37" s="166" t="str">
        <f>IF([1]Recovery!H35&gt;0,[1]Recovery!H35,"NIL")</f>
        <v>NIL</v>
      </c>
      <c r="I37" s="166" t="str">
        <f>IF([1]Recovery!I35&gt;0,[1]Recovery!I35,"NIL")</f>
        <v>NIL</v>
      </c>
    </row>
    <row r="38" spans="1:9">
      <c r="A38" s="128"/>
      <c r="B38" s="826"/>
      <c r="C38" s="826"/>
      <c r="D38" s="127" t="s">
        <v>186</v>
      </c>
      <c r="E38" s="166" t="str">
        <f>IF([1]Recovery!E36&gt;0,[1]Recovery!E36,"NIL")</f>
        <v>NIL</v>
      </c>
      <c r="F38" s="166" t="str">
        <f>IF([1]Recovery!F36&gt;0,[1]Recovery!F36,"NIL")</f>
        <v>NIL</v>
      </c>
      <c r="G38" s="166" t="str">
        <f>IF([1]Recovery!G36&gt;0,[1]Recovery!G36,"NIL")</f>
        <v>NIL</v>
      </c>
      <c r="H38" s="166" t="str">
        <f>IF([1]Recovery!H36&gt;0,[1]Recovery!H36,"NIL")</f>
        <v>NIL</v>
      </c>
      <c r="I38" s="166" t="str">
        <f>IF([1]Recovery!I36&gt;0,[1]Recovery!I36,"NIL")</f>
        <v>NIL</v>
      </c>
    </row>
    <row r="39" spans="1:9">
      <c r="A39" s="128"/>
      <c r="B39" s="826"/>
      <c r="C39" s="826"/>
      <c r="D39" s="127" t="s">
        <v>286</v>
      </c>
      <c r="E39" s="166" t="str">
        <f>IF([1]Recovery!E37&gt;0,[1]Recovery!E37,"NIL")</f>
        <v>NIL</v>
      </c>
      <c r="F39" s="166" t="str">
        <f>IF([1]Recovery!F37&gt;0,[1]Recovery!F37,"NIL")</f>
        <v>NIL</v>
      </c>
      <c r="G39" s="166" t="str">
        <f>IF([1]Recovery!G37&gt;0,[1]Recovery!G37,"NIL")</f>
        <v>NIL</v>
      </c>
      <c r="H39" s="166" t="str">
        <f>IF([1]Recovery!H37&gt;0,[1]Recovery!H37,"NIL")</f>
        <v>NIL</v>
      </c>
      <c r="I39" s="166" t="str">
        <f>IF([1]Recovery!I37&gt;0,[1]Recovery!I37,"NIL")</f>
        <v>NIL</v>
      </c>
    </row>
    <row r="40" spans="1:9">
      <c r="A40" s="128" t="s">
        <v>444</v>
      </c>
      <c r="B40" s="360" t="s">
        <v>345</v>
      </c>
      <c r="C40" s="826"/>
      <c r="D40" s="127" t="s">
        <v>184</v>
      </c>
      <c r="E40" s="166" t="str">
        <f>IF([1]Recovery!E38&gt;0,[1]Recovery!E38,"NIL")</f>
        <v>NIL</v>
      </c>
      <c r="F40" s="166" t="str">
        <f>IF([1]Recovery!F38&gt;0,[1]Recovery!F38,"NIL")</f>
        <v>NIL</v>
      </c>
      <c r="G40" s="166" t="str">
        <f>IF([1]Recovery!G38&gt;0,[1]Recovery!G38,"NIL")</f>
        <v>NIL</v>
      </c>
      <c r="H40" s="166" t="str">
        <f>IF([1]Recovery!H38&gt;0,[1]Recovery!H38,"NIL")</f>
        <v>NIL</v>
      </c>
      <c r="I40" s="166" t="str">
        <f>IF([1]Recovery!I38&gt;0,[1]Recovery!I38,"NIL")</f>
        <v>NIL</v>
      </c>
    </row>
    <row r="41" spans="1:9">
      <c r="A41" s="128"/>
      <c r="B41" s="826"/>
      <c r="C41" s="826"/>
      <c r="D41" s="127" t="s">
        <v>186</v>
      </c>
      <c r="E41" s="166" t="str">
        <f>IF([1]Recovery!E39&gt;0,[1]Recovery!E39,"NIL")</f>
        <v>NIL</v>
      </c>
      <c r="F41" s="166" t="str">
        <f>IF([1]Recovery!F39&gt;0,[1]Recovery!F39,"NIL")</f>
        <v>NIL</v>
      </c>
      <c r="G41" s="166" t="str">
        <f>IF([1]Recovery!G39&gt;0,[1]Recovery!G39,"NIL")</f>
        <v>NIL</v>
      </c>
      <c r="H41" s="166" t="str">
        <f>IF([1]Recovery!H39&gt;0,[1]Recovery!H39,"NIL")</f>
        <v>NIL</v>
      </c>
      <c r="I41" s="166" t="str">
        <f>IF([1]Recovery!I39&gt;0,[1]Recovery!I39,"NIL")</f>
        <v>NIL</v>
      </c>
    </row>
    <row r="42" spans="1:9">
      <c r="A42" s="128"/>
      <c r="B42" s="826"/>
      <c r="C42" s="826"/>
      <c r="D42" s="127" t="s">
        <v>286</v>
      </c>
      <c r="E42" s="165" t="str">
        <f>IF([1]Recovery!E40&gt;0,[1]Recovery!E40,"NIL")</f>
        <v>NIL</v>
      </c>
      <c r="F42" s="165" t="str">
        <f>IF([1]Recovery!F40&gt;0,[1]Recovery!F40,"NIL")</f>
        <v>NIL</v>
      </c>
      <c r="G42" s="165" t="str">
        <f>IF([1]Recovery!G40&gt;0,[1]Recovery!G40,"NIL")</f>
        <v>NIL</v>
      </c>
      <c r="H42" s="165" t="str">
        <f>IF([1]Recovery!H40&gt;0,[1]Recovery!H40,"NIL")</f>
        <v>NIL</v>
      </c>
      <c r="I42" s="165" t="str">
        <f>IF([1]Recovery!I40&gt;0,[1]Recovery!I40,"NIL")</f>
        <v>NIL</v>
      </c>
    </row>
    <row r="43" spans="1:9">
      <c r="A43" s="128"/>
      <c r="B43" s="129"/>
      <c r="C43" s="129"/>
      <c r="D43" s="129"/>
      <c r="E43" s="129"/>
      <c r="F43" s="129"/>
      <c r="G43" s="129"/>
      <c r="H43" s="129"/>
      <c r="I43" s="129"/>
    </row>
    <row r="44" spans="1:9">
      <c r="A44" s="128"/>
      <c r="B44" s="129"/>
      <c r="C44" s="129"/>
      <c r="D44" s="129"/>
      <c r="E44" s="355" t="s">
        <v>445</v>
      </c>
      <c r="F44" s="355"/>
      <c r="G44" s="355"/>
      <c r="H44" s="355"/>
      <c r="I44" s="355"/>
    </row>
    <row r="45" spans="1:9">
      <c r="A45" s="128"/>
      <c r="B45" s="129"/>
      <c r="C45" s="129"/>
      <c r="D45" s="129"/>
      <c r="E45" s="355" t="s">
        <v>446</v>
      </c>
      <c r="F45" s="355"/>
      <c r="G45" s="355"/>
      <c r="H45" s="355"/>
      <c r="I45" s="355"/>
    </row>
  </sheetData>
  <mergeCells count="57">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 ref="B21:F21"/>
    <mergeCell ref="G21:I22"/>
    <mergeCell ref="B22:C22"/>
    <mergeCell ref="D22:E22"/>
    <mergeCell ref="B23:I23"/>
    <mergeCell ref="B18:E18"/>
    <mergeCell ref="G18:I18"/>
    <mergeCell ref="B19:E19"/>
    <mergeCell ref="G19:I19"/>
    <mergeCell ref="B20:E20"/>
    <mergeCell ref="G20:I20"/>
    <mergeCell ref="B15:E15"/>
    <mergeCell ref="G15:I15"/>
    <mergeCell ref="B16:E16"/>
    <mergeCell ref="G16:I16"/>
    <mergeCell ref="B17:E17"/>
    <mergeCell ref="G17:I17"/>
    <mergeCell ref="B12:E12"/>
    <mergeCell ref="G12:I12"/>
    <mergeCell ref="B13:E13"/>
    <mergeCell ref="G13:I13"/>
    <mergeCell ref="B14:E14"/>
    <mergeCell ref="G14:I14"/>
    <mergeCell ref="B10:C10"/>
    <mergeCell ref="D10:E10"/>
    <mergeCell ref="G10:I10"/>
    <mergeCell ref="B11:D11"/>
    <mergeCell ref="E11:F11"/>
    <mergeCell ref="G11:I11"/>
    <mergeCell ref="A7:B7"/>
    <mergeCell ref="C7:I7"/>
    <mergeCell ref="B8:E8"/>
    <mergeCell ref="F8:I8"/>
    <mergeCell ref="B9:F9"/>
    <mergeCell ref="G9:I9"/>
    <mergeCell ref="A6:D6"/>
    <mergeCell ref="F6:I6"/>
    <mergeCell ref="A2:I2"/>
    <mergeCell ref="D3:G3"/>
    <mergeCell ref="H3:I5"/>
    <mergeCell ref="C4:G4"/>
    <mergeCell ref="C5:G5"/>
  </mergeCells>
  <pageMargins left="0.55118110236220474" right="0.35433070866141736" top="0.59055118110236227" bottom="0.51181102362204722" header="0.51181102362204722" footer="0.47244094488188981"/>
  <pageSetup paperSize="9" scale="96" orientation="portrait" r:id="rId1"/>
  <headerFooter alignWithMargins="0">
    <oddFooter>&amp;L16.18.1.22.5.19.8√97263.0458756048</oddFooter>
  </headerFooter>
</worksheet>
</file>

<file path=xl/worksheets/sheet12.xml><?xml version="1.0" encoding="utf-8"?>
<worksheet xmlns="http://schemas.openxmlformats.org/spreadsheetml/2006/main" xmlns:r="http://schemas.openxmlformats.org/officeDocument/2006/relationships">
  <sheetPr codeName="Sheet26">
    <pageSetUpPr fitToPage="1"/>
  </sheetPr>
  <dimension ref="A1:O35"/>
  <sheetViews>
    <sheetView showWhiteSpace="0" view="pageBreakPreview" topLeftCell="A22" zoomScaleNormal="100" zoomScaleSheetLayoutView="100" workbookViewId="0">
      <selection activeCell="A2" sqref="J2"/>
    </sheetView>
  </sheetViews>
  <sheetFormatPr defaultRowHeight="15.75"/>
  <cols>
    <col min="1" max="2" width="9.140625" style="66"/>
    <col min="3" max="3" width="6.85546875" style="66" customWidth="1"/>
    <col min="4" max="4" width="4" style="66" customWidth="1"/>
    <col min="5" max="5" width="13.7109375" style="66" customWidth="1"/>
    <col min="6" max="6" width="8.140625" style="66" customWidth="1"/>
    <col min="7" max="7" width="7.85546875" style="66" customWidth="1"/>
    <col min="8" max="8" width="12.7109375" style="66" customWidth="1"/>
    <col min="9" max="9" width="11.7109375" style="66" customWidth="1"/>
    <col min="10" max="10" width="11" style="66" customWidth="1"/>
    <col min="11" max="11" width="9.5703125" style="66" customWidth="1"/>
    <col min="12" max="12" width="9.140625" style="66"/>
    <col min="13" max="13" width="8" style="66" bestFit="1" customWidth="1"/>
    <col min="14" max="14" width="9.5703125" style="66" customWidth="1"/>
    <col min="15" max="15" width="13.7109375" style="66" customWidth="1"/>
    <col min="16" max="258" width="9.140625" style="66"/>
    <col min="259" max="259" width="6.85546875" style="66" customWidth="1"/>
    <col min="260" max="260" width="4" style="66" customWidth="1"/>
    <col min="261" max="261" width="13.7109375" style="66" customWidth="1"/>
    <col min="262" max="262" width="8.140625" style="66" customWidth="1"/>
    <col min="263" max="263" width="7.85546875" style="66" customWidth="1"/>
    <col min="264" max="264" width="12.7109375" style="66" customWidth="1"/>
    <col min="265" max="265" width="11.7109375" style="66" customWidth="1"/>
    <col min="266" max="266" width="11" style="66" customWidth="1"/>
    <col min="267" max="267" width="9.5703125" style="66" customWidth="1"/>
    <col min="268" max="268" width="9.140625" style="66"/>
    <col min="269" max="269" width="8" style="66" bestFit="1" customWidth="1"/>
    <col min="270" max="270" width="9.5703125" style="66" customWidth="1"/>
    <col min="271" max="271" width="13.7109375" style="66" customWidth="1"/>
    <col min="272" max="514" width="9.140625" style="66"/>
    <col min="515" max="515" width="6.85546875" style="66" customWidth="1"/>
    <col min="516" max="516" width="4" style="66" customWidth="1"/>
    <col min="517" max="517" width="13.7109375" style="66" customWidth="1"/>
    <col min="518" max="518" width="8.140625" style="66" customWidth="1"/>
    <col min="519" max="519" width="7.85546875" style="66" customWidth="1"/>
    <col min="520" max="520" width="12.7109375" style="66" customWidth="1"/>
    <col min="521" max="521" width="11.7109375" style="66" customWidth="1"/>
    <col min="522" max="522" width="11" style="66" customWidth="1"/>
    <col min="523" max="523" width="9.5703125" style="66" customWidth="1"/>
    <col min="524" max="524" width="9.140625" style="66"/>
    <col min="525" max="525" width="8" style="66" bestFit="1" customWidth="1"/>
    <col min="526" max="526" width="9.5703125" style="66" customWidth="1"/>
    <col min="527" max="527" width="13.7109375" style="66" customWidth="1"/>
    <col min="528" max="770" width="9.140625" style="66"/>
    <col min="771" max="771" width="6.85546875" style="66" customWidth="1"/>
    <col min="772" max="772" width="4" style="66" customWidth="1"/>
    <col min="773" max="773" width="13.7109375" style="66" customWidth="1"/>
    <col min="774" max="774" width="8.140625" style="66" customWidth="1"/>
    <col min="775" max="775" width="7.85546875" style="66" customWidth="1"/>
    <col min="776" max="776" width="12.7109375" style="66" customWidth="1"/>
    <col min="777" max="777" width="11.7109375" style="66" customWidth="1"/>
    <col min="778" max="778" width="11" style="66" customWidth="1"/>
    <col min="779" max="779" width="9.5703125" style="66" customWidth="1"/>
    <col min="780" max="780" width="9.140625" style="66"/>
    <col min="781" max="781" width="8" style="66" bestFit="1" customWidth="1"/>
    <col min="782" max="782" width="9.5703125" style="66" customWidth="1"/>
    <col min="783" max="783" width="13.7109375" style="66" customWidth="1"/>
    <col min="784" max="1026" width="9.140625" style="66"/>
    <col min="1027" max="1027" width="6.85546875" style="66" customWidth="1"/>
    <col min="1028" max="1028" width="4" style="66" customWidth="1"/>
    <col min="1029" max="1029" width="13.7109375" style="66" customWidth="1"/>
    <col min="1030" max="1030" width="8.140625" style="66" customWidth="1"/>
    <col min="1031" max="1031" width="7.85546875" style="66" customWidth="1"/>
    <col min="1032" max="1032" width="12.7109375" style="66" customWidth="1"/>
    <col min="1033" max="1033" width="11.7109375" style="66" customWidth="1"/>
    <col min="1034" max="1034" width="11" style="66" customWidth="1"/>
    <col min="1035" max="1035" width="9.5703125" style="66" customWidth="1"/>
    <col min="1036" max="1036" width="9.140625" style="66"/>
    <col min="1037" max="1037" width="8" style="66" bestFit="1" customWidth="1"/>
    <col min="1038" max="1038" width="9.5703125" style="66" customWidth="1"/>
    <col min="1039" max="1039" width="13.7109375" style="66" customWidth="1"/>
    <col min="1040" max="1282" width="9.140625" style="66"/>
    <col min="1283" max="1283" width="6.85546875" style="66" customWidth="1"/>
    <col min="1284" max="1284" width="4" style="66" customWidth="1"/>
    <col min="1285" max="1285" width="13.7109375" style="66" customWidth="1"/>
    <col min="1286" max="1286" width="8.140625" style="66" customWidth="1"/>
    <col min="1287" max="1287" width="7.85546875" style="66" customWidth="1"/>
    <col min="1288" max="1288" width="12.7109375" style="66" customWidth="1"/>
    <col min="1289" max="1289" width="11.7109375" style="66" customWidth="1"/>
    <col min="1290" max="1290" width="11" style="66" customWidth="1"/>
    <col min="1291" max="1291" width="9.5703125" style="66" customWidth="1"/>
    <col min="1292" max="1292" width="9.140625" style="66"/>
    <col min="1293" max="1293" width="8" style="66" bestFit="1" customWidth="1"/>
    <col min="1294" max="1294" width="9.5703125" style="66" customWidth="1"/>
    <col min="1295" max="1295" width="13.7109375" style="66" customWidth="1"/>
    <col min="1296" max="1538" width="9.140625" style="66"/>
    <col min="1539" max="1539" width="6.85546875" style="66" customWidth="1"/>
    <col min="1540" max="1540" width="4" style="66" customWidth="1"/>
    <col min="1541" max="1541" width="13.7109375" style="66" customWidth="1"/>
    <col min="1542" max="1542" width="8.140625" style="66" customWidth="1"/>
    <col min="1543" max="1543" width="7.85546875" style="66" customWidth="1"/>
    <col min="1544" max="1544" width="12.7109375" style="66" customWidth="1"/>
    <col min="1545" max="1545" width="11.7109375" style="66" customWidth="1"/>
    <col min="1546" max="1546" width="11" style="66" customWidth="1"/>
    <col min="1547" max="1547" width="9.5703125" style="66" customWidth="1"/>
    <col min="1548" max="1548" width="9.140625" style="66"/>
    <col min="1549" max="1549" width="8" style="66" bestFit="1" customWidth="1"/>
    <col min="1550" max="1550" width="9.5703125" style="66" customWidth="1"/>
    <col min="1551" max="1551" width="13.7109375" style="66" customWidth="1"/>
    <col min="1552" max="1794" width="9.140625" style="66"/>
    <col min="1795" max="1795" width="6.85546875" style="66" customWidth="1"/>
    <col min="1796" max="1796" width="4" style="66" customWidth="1"/>
    <col min="1797" max="1797" width="13.7109375" style="66" customWidth="1"/>
    <col min="1798" max="1798" width="8.140625" style="66" customWidth="1"/>
    <col min="1799" max="1799" width="7.85546875" style="66" customWidth="1"/>
    <col min="1800" max="1800" width="12.7109375" style="66" customWidth="1"/>
    <col min="1801" max="1801" width="11.7109375" style="66" customWidth="1"/>
    <col min="1802" max="1802" width="11" style="66" customWidth="1"/>
    <col min="1803" max="1803" width="9.5703125" style="66" customWidth="1"/>
    <col min="1804" max="1804" width="9.140625" style="66"/>
    <col min="1805" max="1805" width="8" style="66" bestFit="1" customWidth="1"/>
    <col min="1806" max="1806" width="9.5703125" style="66" customWidth="1"/>
    <col min="1807" max="1807" width="13.7109375" style="66" customWidth="1"/>
    <col min="1808" max="2050" width="9.140625" style="66"/>
    <col min="2051" max="2051" width="6.85546875" style="66" customWidth="1"/>
    <col min="2052" max="2052" width="4" style="66" customWidth="1"/>
    <col min="2053" max="2053" width="13.7109375" style="66" customWidth="1"/>
    <col min="2054" max="2054" width="8.140625" style="66" customWidth="1"/>
    <col min="2055" max="2055" width="7.85546875" style="66" customWidth="1"/>
    <col min="2056" max="2056" width="12.7109375" style="66" customWidth="1"/>
    <col min="2057" max="2057" width="11.7109375" style="66" customWidth="1"/>
    <col min="2058" max="2058" width="11" style="66" customWidth="1"/>
    <col min="2059" max="2059" width="9.5703125" style="66" customWidth="1"/>
    <col min="2060" max="2060" width="9.140625" style="66"/>
    <col min="2061" max="2061" width="8" style="66" bestFit="1" customWidth="1"/>
    <col min="2062" max="2062" width="9.5703125" style="66" customWidth="1"/>
    <col min="2063" max="2063" width="13.7109375" style="66" customWidth="1"/>
    <col min="2064" max="2306" width="9.140625" style="66"/>
    <col min="2307" max="2307" width="6.85546875" style="66" customWidth="1"/>
    <col min="2308" max="2308" width="4" style="66" customWidth="1"/>
    <col min="2309" max="2309" width="13.7109375" style="66" customWidth="1"/>
    <col min="2310" max="2310" width="8.140625" style="66" customWidth="1"/>
    <col min="2311" max="2311" width="7.85546875" style="66" customWidth="1"/>
    <col min="2312" max="2312" width="12.7109375" style="66" customWidth="1"/>
    <col min="2313" max="2313" width="11.7109375" style="66" customWidth="1"/>
    <col min="2314" max="2314" width="11" style="66" customWidth="1"/>
    <col min="2315" max="2315" width="9.5703125" style="66" customWidth="1"/>
    <col min="2316" max="2316" width="9.140625" style="66"/>
    <col min="2317" max="2317" width="8" style="66" bestFit="1" customWidth="1"/>
    <col min="2318" max="2318" width="9.5703125" style="66" customWidth="1"/>
    <col min="2319" max="2319" width="13.7109375" style="66" customWidth="1"/>
    <col min="2320" max="2562" width="9.140625" style="66"/>
    <col min="2563" max="2563" width="6.85546875" style="66" customWidth="1"/>
    <col min="2564" max="2564" width="4" style="66" customWidth="1"/>
    <col min="2565" max="2565" width="13.7109375" style="66" customWidth="1"/>
    <col min="2566" max="2566" width="8.140625" style="66" customWidth="1"/>
    <col min="2567" max="2567" width="7.85546875" style="66" customWidth="1"/>
    <col min="2568" max="2568" width="12.7109375" style="66" customWidth="1"/>
    <col min="2569" max="2569" width="11.7109375" style="66" customWidth="1"/>
    <col min="2570" max="2570" width="11" style="66" customWidth="1"/>
    <col min="2571" max="2571" width="9.5703125" style="66" customWidth="1"/>
    <col min="2572" max="2572" width="9.140625" style="66"/>
    <col min="2573" max="2573" width="8" style="66" bestFit="1" customWidth="1"/>
    <col min="2574" max="2574" width="9.5703125" style="66" customWidth="1"/>
    <col min="2575" max="2575" width="13.7109375" style="66" customWidth="1"/>
    <col min="2576" max="2818" width="9.140625" style="66"/>
    <col min="2819" max="2819" width="6.85546875" style="66" customWidth="1"/>
    <col min="2820" max="2820" width="4" style="66" customWidth="1"/>
    <col min="2821" max="2821" width="13.7109375" style="66" customWidth="1"/>
    <col min="2822" max="2822" width="8.140625" style="66" customWidth="1"/>
    <col min="2823" max="2823" width="7.85546875" style="66" customWidth="1"/>
    <col min="2824" max="2824" width="12.7109375" style="66" customWidth="1"/>
    <col min="2825" max="2825" width="11.7109375" style="66" customWidth="1"/>
    <col min="2826" max="2826" width="11" style="66" customWidth="1"/>
    <col min="2827" max="2827" width="9.5703125" style="66" customWidth="1"/>
    <col min="2828" max="2828" width="9.140625" style="66"/>
    <col min="2829" max="2829" width="8" style="66" bestFit="1" customWidth="1"/>
    <col min="2830" max="2830" width="9.5703125" style="66" customWidth="1"/>
    <col min="2831" max="2831" width="13.7109375" style="66" customWidth="1"/>
    <col min="2832" max="3074" width="9.140625" style="66"/>
    <col min="3075" max="3075" width="6.85546875" style="66" customWidth="1"/>
    <col min="3076" max="3076" width="4" style="66" customWidth="1"/>
    <col min="3077" max="3077" width="13.7109375" style="66" customWidth="1"/>
    <col min="3078" max="3078" width="8.140625" style="66" customWidth="1"/>
    <col min="3079" max="3079" width="7.85546875" style="66" customWidth="1"/>
    <col min="3080" max="3080" width="12.7109375" style="66" customWidth="1"/>
    <col min="3081" max="3081" width="11.7109375" style="66" customWidth="1"/>
    <col min="3082" max="3082" width="11" style="66" customWidth="1"/>
    <col min="3083" max="3083" width="9.5703125" style="66" customWidth="1"/>
    <col min="3084" max="3084" width="9.140625" style="66"/>
    <col min="3085" max="3085" width="8" style="66" bestFit="1" customWidth="1"/>
    <col min="3086" max="3086" width="9.5703125" style="66" customWidth="1"/>
    <col min="3087" max="3087" width="13.7109375" style="66" customWidth="1"/>
    <col min="3088" max="3330" width="9.140625" style="66"/>
    <col min="3331" max="3331" width="6.85546875" style="66" customWidth="1"/>
    <col min="3332" max="3332" width="4" style="66" customWidth="1"/>
    <col min="3333" max="3333" width="13.7109375" style="66" customWidth="1"/>
    <col min="3334" max="3334" width="8.140625" style="66" customWidth="1"/>
    <col min="3335" max="3335" width="7.85546875" style="66" customWidth="1"/>
    <col min="3336" max="3336" width="12.7109375" style="66" customWidth="1"/>
    <col min="3337" max="3337" width="11.7109375" style="66" customWidth="1"/>
    <col min="3338" max="3338" width="11" style="66" customWidth="1"/>
    <col min="3339" max="3339" width="9.5703125" style="66" customWidth="1"/>
    <col min="3340" max="3340" width="9.140625" style="66"/>
    <col min="3341" max="3341" width="8" style="66" bestFit="1" customWidth="1"/>
    <col min="3342" max="3342" width="9.5703125" style="66" customWidth="1"/>
    <col min="3343" max="3343" width="13.7109375" style="66" customWidth="1"/>
    <col min="3344" max="3586" width="9.140625" style="66"/>
    <col min="3587" max="3587" width="6.85546875" style="66" customWidth="1"/>
    <col min="3588" max="3588" width="4" style="66" customWidth="1"/>
    <col min="3589" max="3589" width="13.7109375" style="66" customWidth="1"/>
    <col min="3590" max="3590" width="8.140625" style="66" customWidth="1"/>
    <col min="3591" max="3591" width="7.85546875" style="66" customWidth="1"/>
    <col min="3592" max="3592" width="12.7109375" style="66" customWidth="1"/>
    <col min="3593" max="3593" width="11.7109375" style="66" customWidth="1"/>
    <col min="3594" max="3594" width="11" style="66" customWidth="1"/>
    <col min="3595" max="3595" width="9.5703125" style="66" customWidth="1"/>
    <col min="3596" max="3596" width="9.140625" style="66"/>
    <col min="3597" max="3597" width="8" style="66" bestFit="1" customWidth="1"/>
    <col min="3598" max="3598" width="9.5703125" style="66" customWidth="1"/>
    <col min="3599" max="3599" width="13.7109375" style="66" customWidth="1"/>
    <col min="3600" max="3842" width="9.140625" style="66"/>
    <col min="3843" max="3843" width="6.85546875" style="66" customWidth="1"/>
    <col min="3844" max="3844" width="4" style="66" customWidth="1"/>
    <col min="3845" max="3845" width="13.7109375" style="66" customWidth="1"/>
    <col min="3846" max="3846" width="8.140625" style="66" customWidth="1"/>
    <col min="3847" max="3847" width="7.85546875" style="66" customWidth="1"/>
    <col min="3848" max="3848" width="12.7109375" style="66" customWidth="1"/>
    <col min="3849" max="3849" width="11.7109375" style="66" customWidth="1"/>
    <col min="3850" max="3850" width="11" style="66" customWidth="1"/>
    <col min="3851" max="3851" width="9.5703125" style="66" customWidth="1"/>
    <col min="3852" max="3852" width="9.140625" style="66"/>
    <col min="3853" max="3853" width="8" style="66" bestFit="1" customWidth="1"/>
    <col min="3854" max="3854" width="9.5703125" style="66" customWidth="1"/>
    <col min="3855" max="3855" width="13.7109375" style="66" customWidth="1"/>
    <col min="3856" max="4098" width="9.140625" style="66"/>
    <col min="4099" max="4099" width="6.85546875" style="66" customWidth="1"/>
    <col min="4100" max="4100" width="4" style="66" customWidth="1"/>
    <col min="4101" max="4101" width="13.7109375" style="66" customWidth="1"/>
    <col min="4102" max="4102" width="8.140625" style="66" customWidth="1"/>
    <col min="4103" max="4103" width="7.85546875" style="66" customWidth="1"/>
    <col min="4104" max="4104" width="12.7109375" style="66" customWidth="1"/>
    <col min="4105" max="4105" width="11.7109375" style="66" customWidth="1"/>
    <col min="4106" max="4106" width="11" style="66" customWidth="1"/>
    <col min="4107" max="4107" width="9.5703125" style="66" customWidth="1"/>
    <col min="4108" max="4108" width="9.140625" style="66"/>
    <col min="4109" max="4109" width="8" style="66" bestFit="1" customWidth="1"/>
    <col min="4110" max="4110" width="9.5703125" style="66" customWidth="1"/>
    <col min="4111" max="4111" width="13.7109375" style="66" customWidth="1"/>
    <col min="4112" max="4354" width="9.140625" style="66"/>
    <col min="4355" max="4355" width="6.85546875" style="66" customWidth="1"/>
    <col min="4356" max="4356" width="4" style="66" customWidth="1"/>
    <col min="4357" max="4357" width="13.7109375" style="66" customWidth="1"/>
    <col min="4358" max="4358" width="8.140625" style="66" customWidth="1"/>
    <col min="4359" max="4359" width="7.85546875" style="66" customWidth="1"/>
    <col min="4360" max="4360" width="12.7109375" style="66" customWidth="1"/>
    <col min="4361" max="4361" width="11.7109375" style="66" customWidth="1"/>
    <col min="4362" max="4362" width="11" style="66" customWidth="1"/>
    <col min="4363" max="4363" width="9.5703125" style="66" customWidth="1"/>
    <col min="4364" max="4364" width="9.140625" style="66"/>
    <col min="4365" max="4365" width="8" style="66" bestFit="1" customWidth="1"/>
    <col min="4366" max="4366" width="9.5703125" style="66" customWidth="1"/>
    <col min="4367" max="4367" width="13.7109375" style="66" customWidth="1"/>
    <col min="4368" max="4610" width="9.140625" style="66"/>
    <col min="4611" max="4611" width="6.85546875" style="66" customWidth="1"/>
    <col min="4612" max="4612" width="4" style="66" customWidth="1"/>
    <col min="4613" max="4613" width="13.7109375" style="66" customWidth="1"/>
    <col min="4614" max="4614" width="8.140625" style="66" customWidth="1"/>
    <col min="4615" max="4615" width="7.85546875" style="66" customWidth="1"/>
    <col min="4616" max="4616" width="12.7109375" style="66" customWidth="1"/>
    <col min="4617" max="4617" width="11.7109375" style="66" customWidth="1"/>
    <col min="4618" max="4618" width="11" style="66" customWidth="1"/>
    <col min="4619" max="4619" width="9.5703125" style="66" customWidth="1"/>
    <col min="4620" max="4620" width="9.140625" style="66"/>
    <col min="4621" max="4621" width="8" style="66" bestFit="1" customWidth="1"/>
    <col min="4622" max="4622" width="9.5703125" style="66" customWidth="1"/>
    <col min="4623" max="4623" width="13.7109375" style="66" customWidth="1"/>
    <col min="4624" max="4866" width="9.140625" style="66"/>
    <col min="4867" max="4867" width="6.85546875" style="66" customWidth="1"/>
    <col min="4868" max="4868" width="4" style="66" customWidth="1"/>
    <col min="4869" max="4869" width="13.7109375" style="66" customWidth="1"/>
    <col min="4870" max="4870" width="8.140625" style="66" customWidth="1"/>
    <col min="4871" max="4871" width="7.85546875" style="66" customWidth="1"/>
    <col min="4872" max="4872" width="12.7109375" style="66" customWidth="1"/>
    <col min="4873" max="4873" width="11.7109375" style="66" customWidth="1"/>
    <col min="4874" max="4874" width="11" style="66" customWidth="1"/>
    <col min="4875" max="4875" width="9.5703125" style="66" customWidth="1"/>
    <col min="4876" max="4876" width="9.140625" style="66"/>
    <col min="4877" max="4877" width="8" style="66" bestFit="1" customWidth="1"/>
    <col min="4878" max="4878" width="9.5703125" style="66" customWidth="1"/>
    <col min="4879" max="4879" width="13.7109375" style="66" customWidth="1"/>
    <col min="4880" max="5122" width="9.140625" style="66"/>
    <col min="5123" max="5123" width="6.85546875" style="66" customWidth="1"/>
    <col min="5124" max="5124" width="4" style="66" customWidth="1"/>
    <col min="5125" max="5125" width="13.7109375" style="66" customWidth="1"/>
    <col min="5126" max="5126" width="8.140625" style="66" customWidth="1"/>
    <col min="5127" max="5127" width="7.85546875" style="66" customWidth="1"/>
    <col min="5128" max="5128" width="12.7109375" style="66" customWidth="1"/>
    <col min="5129" max="5129" width="11.7109375" style="66" customWidth="1"/>
    <col min="5130" max="5130" width="11" style="66" customWidth="1"/>
    <col min="5131" max="5131" width="9.5703125" style="66" customWidth="1"/>
    <col min="5132" max="5132" width="9.140625" style="66"/>
    <col min="5133" max="5133" width="8" style="66" bestFit="1" customWidth="1"/>
    <col min="5134" max="5134" width="9.5703125" style="66" customWidth="1"/>
    <col min="5135" max="5135" width="13.7109375" style="66" customWidth="1"/>
    <col min="5136" max="5378" width="9.140625" style="66"/>
    <col min="5379" max="5379" width="6.85546875" style="66" customWidth="1"/>
    <col min="5380" max="5380" width="4" style="66" customWidth="1"/>
    <col min="5381" max="5381" width="13.7109375" style="66" customWidth="1"/>
    <col min="5382" max="5382" width="8.140625" style="66" customWidth="1"/>
    <col min="5383" max="5383" width="7.85546875" style="66" customWidth="1"/>
    <col min="5384" max="5384" width="12.7109375" style="66" customWidth="1"/>
    <col min="5385" max="5385" width="11.7109375" style="66" customWidth="1"/>
    <col min="5386" max="5386" width="11" style="66" customWidth="1"/>
    <col min="5387" max="5387" width="9.5703125" style="66" customWidth="1"/>
    <col min="5388" max="5388" width="9.140625" style="66"/>
    <col min="5389" max="5389" width="8" style="66" bestFit="1" customWidth="1"/>
    <col min="5390" max="5390" width="9.5703125" style="66" customWidth="1"/>
    <col min="5391" max="5391" width="13.7109375" style="66" customWidth="1"/>
    <col min="5392" max="5634" width="9.140625" style="66"/>
    <col min="5635" max="5635" width="6.85546875" style="66" customWidth="1"/>
    <col min="5636" max="5636" width="4" style="66" customWidth="1"/>
    <col min="5637" max="5637" width="13.7109375" style="66" customWidth="1"/>
    <col min="5638" max="5638" width="8.140625" style="66" customWidth="1"/>
    <col min="5639" max="5639" width="7.85546875" style="66" customWidth="1"/>
    <col min="5640" max="5640" width="12.7109375" style="66" customWidth="1"/>
    <col min="5641" max="5641" width="11.7109375" style="66" customWidth="1"/>
    <col min="5642" max="5642" width="11" style="66" customWidth="1"/>
    <col min="5643" max="5643" width="9.5703125" style="66" customWidth="1"/>
    <col min="5644" max="5644" width="9.140625" style="66"/>
    <col min="5645" max="5645" width="8" style="66" bestFit="1" customWidth="1"/>
    <col min="5646" max="5646" width="9.5703125" style="66" customWidth="1"/>
    <col min="5647" max="5647" width="13.7109375" style="66" customWidth="1"/>
    <col min="5648" max="5890" width="9.140625" style="66"/>
    <col min="5891" max="5891" width="6.85546875" style="66" customWidth="1"/>
    <col min="5892" max="5892" width="4" style="66" customWidth="1"/>
    <col min="5893" max="5893" width="13.7109375" style="66" customWidth="1"/>
    <col min="5894" max="5894" width="8.140625" style="66" customWidth="1"/>
    <col min="5895" max="5895" width="7.85546875" style="66" customWidth="1"/>
    <col min="5896" max="5896" width="12.7109375" style="66" customWidth="1"/>
    <col min="5897" max="5897" width="11.7109375" style="66" customWidth="1"/>
    <col min="5898" max="5898" width="11" style="66" customWidth="1"/>
    <col min="5899" max="5899" width="9.5703125" style="66" customWidth="1"/>
    <col min="5900" max="5900" width="9.140625" style="66"/>
    <col min="5901" max="5901" width="8" style="66" bestFit="1" customWidth="1"/>
    <col min="5902" max="5902" width="9.5703125" style="66" customWidth="1"/>
    <col min="5903" max="5903" width="13.7109375" style="66" customWidth="1"/>
    <col min="5904" max="6146" width="9.140625" style="66"/>
    <col min="6147" max="6147" width="6.85546875" style="66" customWidth="1"/>
    <col min="6148" max="6148" width="4" style="66" customWidth="1"/>
    <col min="6149" max="6149" width="13.7109375" style="66" customWidth="1"/>
    <col min="6150" max="6150" width="8.140625" style="66" customWidth="1"/>
    <col min="6151" max="6151" width="7.85546875" style="66" customWidth="1"/>
    <col min="6152" max="6152" width="12.7109375" style="66" customWidth="1"/>
    <col min="6153" max="6153" width="11.7109375" style="66" customWidth="1"/>
    <col min="6154" max="6154" width="11" style="66" customWidth="1"/>
    <col min="6155" max="6155" width="9.5703125" style="66" customWidth="1"/>
    <col min="6156" max="6156" width="9.140625" style="66"/>
    <col min="6157" max="6157" width="8" style="66" bestFit="1" customWidth="1"/>
    <col min="6158" max="6158" width="9.5703125" style="66" customWidth="1"/>
    <col min="6159" max="6159" width="13.7109375" style="66" customWidth="1"/>
    <col min="6160" max="6402" width="9.140625" style="66"/>
    <col min="6403" max="6403" width="6.85546875" style="66" customWidth="1"/>
    <col min="6404" max="6404" width="4" style="66" customWidth="1"/>
    <col min="6405" max="6405" width="13.7109375" style="66" customWidth="1"/>
    <col min="6406" max="6406" width="8.140625" style="66" customWidth="1"/>
    <col min="6407" max="6407" width="7.85546875" style="66" customWidth="1"/>
    <col min="6408" max="6408" width="12.7109375" style="66" customWidth="1"/>
    <col min="6409" max="6409" width="11.7109375" style="66" customWidth="1"/>
    <col min="6410" max="6410" width="11" style="66" customWidth="1"/>
    <col min="6411" max="6411" width="9.5703125" style="66" customWidth="1"/>
    <col min="6412" max="6412" width="9.140625" style="66"/>
    <col min="6413" max="6413" width="8" style="66" bestFit="1" customWidth="1"/>
    <col min="6414" max="6414" width="9.5703125" style="66" customWidth="1"/>
    <col min="6415" max="6415" width="13.7109375" style="66" customWidth="1"/>
    <col min="6416" max="6658" width="9.140625" style="66"/>
    <col min="6659" max="6659" width="6.85546875" style="66" customWidth="1"/>
    <col min="6660" max="6660" width="4" style="66" customWidth="1"/>
    <col min="6661" max="6661" width="13.7109375" style="66" customWidth="1"/>
    <col min="6662" max="6662" width="8.140625" style="66" customWidth="1"/>
    <col min="6663" max="6663" width="7.85546875" style="66" customWidth="1"/>
    <col min="6664" max="6664" width="12.7109375" style="66" customWidth="1"/>
    <col min="6665" max="6665" width="11.7109375" style="66" customWidth="1"/>
    <col min="6666" max="6666" width="11" style="66" customWidth="1"/>
    <col min="6667" max="6667" width="9.5703125" style="66" customWidth="1"/>
    <col min="6668" max="6668" width="9.140625" style="66"/>
    <col min="6669" max="6669" width="8" style="66" bestFit="1" customWidth="1"/>
    <col min="6670" max="6670" width="9.5703125" style="66" customWidth="1"/>
    <col min="6671" max="6671" width="13.7109375" style="66" customWidth="1"/>
    <col min="6672" max="6914" width="9.140625" style="66"/>
    <col min="6915" max="6915" width="6.85546875" style="66" customWidth="1"/>
    <col min="6916" max="6916" width="4" style="66" customWidth="1"/>
    <col min="6917" max="6917" width="13.7109375" style="66" customWidth="1"/>
    <col min="6918" max="6918" width="8.140625" style="66" customWidth="1"/>
    <col min="6919" max="6919" width="7.85546875" style="66" customWidth="1"/>
    <col min="6920" max="6920" width="12.7109375" style="66" customWidth="1"/>
    <col min="6921" max="6921" width="11.7109375" style="66" customWidth="1"/>
    <col min="6922" max="6922" width="11" style="66" customWidth="1"/>
    <col min="6923" max="6923" width="9.5703125" style="66" customWidth="1"/>
    <col min="6924" max="6924" width="9.140625" style="66"/>
    <col min="6925" max="6925" width="8" style="66" bestFit="1" customWidth="1"/>
    <col min="6926" max="6926" width="9.5703125" style="66" customWidth="1"/>
    <col min="6927" max="6927" width="13.7109375" style="66" customWidth="1"/>
    <col min="6928" max="7170" width="9.140625" style="66"/>
    <col min="7171" max="7171" width="6.85546875" style="66" customWidth="1"/>
    <col min="7172" max="7172" width="4" style="66" customWidth="1"/>
    <col min="7173" max="7173" width="13.7109375" style="66" customWidth="1"/>
    <col min="7174" max="7174" width="8.140625" style="66" customWidth="1"/>
    <col min="7175" max="7175" width="7.85546875" style="66" customWidth="1"/>
    <col min="7176" max="7176" width="12.7109375" style="66" customWidth="1"/>
    <col min="7177" max="7177" width="11.7109375" style="66" customWidth="1"/>
    <col min="7178" max="7178" width="11" style="66" customWidth="1"/>
    <col min="7179" max="7179" width="9.5703125" style="66" customWidth="1"/>
    <col min="7180" max="7180" width="9.140625" style="66"/>
    <col min="7181" max="7181" width="8" style="66" bestFit="1" customWidth="1"/>
    <col min="7182" max="7182" width="9.5703125" style="66" customWidth="1"/>
    <col min="7183" max="7183" width="13.7109375" style="66" customWidth="1"/>
    <col min="7184" max="7426" width="9.140625" style="66"/>
    <col min="7427" max="7427" width="6.85546875" style="66" customWidth="1"/>
    <col min="7428" max="7428" width="4" style="66" customWidth="1"/>
    <col min="7429" max="7429" width="13.7109375" style="66" customWidth="1"/>
    <col min="7430" max="7430" width="8.140625" style="66" customWidth="1"/>
    <col min="7431" max="7431" width="7.85546875" style="66" customWidth="1"/>
    <col min="7432" max="7432" width="12.7109375" style="66" customWidth="1"/>
    <col min="7433" max="7433" width="11.7109375" style="66" customWidth="1"/>
    <col min="7434" max="7434" width="11" style="66" customWidth="1"/>
    <col min="7435" max="7435" width="9.5703125" style="66" customWidth="1"/>
    <col min="7436" max="7436" width="9.140625" style="66"/>
    <col min="7437" max="7437" width="8" style="66" bestFit="1" customWidth="1"/>
    <col min="7438" max="7438" width="9.5703125" style="66" customWidth="1"/>
    <col min="7439" max="7439" width="13.7109375" style="66" customWidth="1"/>
    <col min="7440" max="7682" width="9.140625" style="66"/>
    <col min="7683" max="7683" width="6.85546875" style="66" customWidth="1"/>
    <col min="7684" max="7684" width="4" style="66" customWidth="1"/>
    <col min="7685" max="7685" width="13.7109375" style="66" customWidth="1"/>
    <col min="7686" max="7686" width="8.140625" style="66" customWidth="1"/>
    <col min="7687" max="7687" width="7.85546875" style="66" customWidth="1"/>
    <col min="7688" max="7688" width="12.7109375" style="66" customWidth="1"/>
    <col min="7689" max="7689" width="11.7109375" style="66" customWidth="1"/>
    <col min="7690" max="7690" width="11" style="66" customWidth="1"/>
    <col min="7691" max="7691" width="9.5703125" style="66" customWidth="1"/>
    <col min="7692" max="7692" width="9.140625" style="66"/>
    <col min="7693" max="7693" width="8" style="66" bestFit="1" customWidth="1"/>
    <col min="7694" max="7694" width="9.5703125" style="66" customWidth="1"/>
    <col min="7695" max="7695" width="13.7109375" style="66" customWidth="1"/>
    <col min="7696" max="7938" width="9.140625" style="66"/>
    <col min="7939" max="7939" width="6.85546875" style="66" customWidth="1"/>
    <col min="7940" max="7940" width="4" style="66" customWidth="1"/>
    <col min="7941" max="7941" width="13.7109375" style="66" customWidth="1"/>
    <col min="7942" max="7942" width="8.140625" style="66" customWidth="1"/>
    <col min="7943" max="7943" width="7.85546875" style="66" customWidth="1"/>
    <col min="7944" max="7944" width="12.7109375" style="66" customWidth="1"/>
    <col min="7945" max="7945" width="11.7109375" style="66" customWidth="1"/>
    <col min="7946" max="7946" width="11" style="66" customWidth="1"/>
    <col min="7947" max="7947" width="9.5703125" style="66" customWidth="1"/>
    <col min="7948" max="7948" width="9.140625" style="66"/>
    <col min="7949" max="7949" width="8" style="66" bestFit="1" customWidth="1"/>
    <col min="7950" max="7950" width="9.5703125" style="66" customWidth="1"/>
    <col min="7951" max="7951" width="13.7109375" style="66" customWidth="1"/>
    <col min="7952" max="8194" width="9.140625" style="66"/>
    <col min="8195" max="8195" width="6.85546875" style="66" customWidth="1"/>
    <col min="8196" max="8196" width="4" style="66" customWidth="1"/>
    <col min="8197" max="8197" width="13.7109375" style="66" customWidth="1"/>
    <col min="8198" max="8198" width="8.140625" style="66" customWidth="1"/>
    <col min="8199" max="8199" width="7.85546875" style="66" customWidth="1"/>
    <col min="8200" max="8200" width="12.7109375" style="66" customWidth="1"/>
    <col min="8201" max="8201" width="11.7109375" style="66" customWidth="1"/>
    <col min="8202" max="8202" width="11" style="66" customWidth="1"/>
    <col min="8203" max="8203" width="9.5703125" style="66" customWidth="1"/>
    <col min="8204" max="8204" width="9.140625" style="66"/>
    <col min="8205" max="8205" width="8" style="66" bestFit="1" customWidth="1"/>
    <col min="8206" max="8206" width="9.5703125" style="66" customWidth="1"/>
    <col min="8207" max="8207" width="13.7109375" style="66" customWidth="1"/>
    <col min="8208" max="8450" width="9.140625" style="66"/>
    <col min="8451" max="8451" width="6.85546875" style="66" customWidth="1"/>
    <col min="8452" max="8452" width="4" style="66" customWidth="1"/>
    <col min="8453" max="8453" width="13.7109375" style="66" customWidth="1"/>
    <col min="8454" max="8454" width="8.140625" style="66" customWidth="1"/>
    <col min="8455" max="8455" width="7.85546875" style="66" customWidth="1"/>
    <col min="8456" max="8456" width="12.7109375" style="66" customWidth="1"/>
    <col min="8457" max="8457" width="11.7109375" style="66" customWidth="1"/>
    <col min="8458" max="8458" width="11" style="66" customWidth="1"/>
    <col min="8459" max="8459" width="9.5703125" style="66" customWidth="1"/>
    <col min="8460" max="8460" width="9.140625" style="66"/>
    <col min="8461" max="8461" width="8" style="66" bestFit="1" customWidth="1"/>
    <col min="8462" max="8462" width="9.5703125" style="66" customWidth="1"/>
    <col min="8463" max="8463" width="13.7109375" style="66" customWidth="1"/>
    <col min="8464" max="8706" width="9.140625" style="66"/>
    <col min="8707" max="8707" width="6.85546875" style="66" customWidth="1"/>
    <col min="8708" max="8708" width="4" style="66" customWidth="1"/>
    <col min="8709" max="8709" width="13.7109375" style="66" customWidth="1"/>
    <col min="8710" max="8710" width="8.140625" style="66" customWidth="1"/>
    <col min="8711" max="8711" width="7.85546875" style="66" customWidth="1"/>
    <col min="8712" max="8712" width="12.7109375" style="66" customWidth="1"/>
    <col min="8713" max="8713" width="11.7109375" style="66" customWidth="1"/>
    <col min="8714" max="8714" width="11" style="66" customWidth="1"/>
    <col min="8715" max="8715" width="9.5703125" style="66" customWidth="1"/>
    <col min="8716" max="8716" width="9.140625" style="66"/>
    <col min="8717" max="8717" width="8" style="66" bestFit="1" customWidth="1"/>
    <col min="8718" max="8718" width="9.5703125" style="66" customWidth="1"/>
    <col min="8719" max="8719" width="13.7109375" style="66" customWidth="1"/>
    <col min="8720" max="8962" width="9.140625" style="66"/>
    <col min="8963" max="8963" width="6.85546875" style="66" customWidth="1"/>
    <col min="8964" max="8964" width="4" style="66" customWidth="1"/>
    <col min="8965" max="8965" width="13.7109375" style="66" customWidth="1"/>
    <col min="8966" max="8966" width="8.140625" style="66" customWidth="1"/>
    <col min="8967" max="8967" width="7.85546875" style="66" customWidth="1"/>
    <col min="8968" max="8968" width="12.7109375" style="66" customWidth="1"/>
    <col min="8969" max="8969" width="11.7109375" style="66" customWidth="1"/>
    <col min="8970" max="8970" width="11" style="66" customWidth="1"/>
    <col min="8971" max="8971" width="9.5703125" style="66" customWidth="1"/>
    <col min="8972" max="8972" width="9.140625" style="66"/>
    <col min="8973" max="8973" width="8" style="66" bestFit="1" customWidth="1"/>
    <col min="8974" max="8974" width="9.5703125" style="66" customWidth="1"/>
    <col min="8975" max="8975" width="13.7109375" style="66" customWidth="1"/>
    <col min="8976" max="9218" width="9.140625" style="66"/>
    <col min="9219" max="9219" width="6.85546875" style="66" customWidth="1"/>
    <col min="9220" max="9220" width="4" style="66" customWidth="1"/>
    <col min="9221" max="9221" width="13.7109375" style="66" customWidth="1"/>
    <col min="9222" max="9222" width="8.140625" style="66" customWidth="1"/>
    <col min="9223" max="9223" width="7.85546875" style="66" customWidth="1"/>
    <col min="9224" max="9224" width="12.7109375" style="66" customWidth="1"/>
    <col min="9225" max="9225" width="11.7109375" style="66" customWidth="1"/>
    <col min="9226" max="9226" width="11" style="66" customWidth="1"/>
    <col min="9227" max="9227" width="9.5703125" style="66" customWidth="1"/>
    <col min="9228" max="9228" width="9.140625" style="66"/>
    <col min="9229" max="9229" width="8" style="66" bestFit="1" customWidth="1"/>
    <col min="9230" max="9230" width="9.5703125" style="66" customWidth="1"/>
    <col min="9231" max="9231" width="13.7109375" style="66" customWidth="1"/>
    <col min="9232" max="9474" width="9.140625" style="66"/>
    <col min="9475" max="9475" width="6.85546875" style="66" customWidth="1"/>
    <col min="9476" max="9476" width="4" style="66" customWidth="1"/>
    <col min="9477" max="9477" width="13.7109375" style="66" customWidth="1"/>
    <col min="9478" max="9478" width="8.140625" style="66" customWidth="1"/>
    <col min="9479" max="9479" width="7.85546875" style="66" customWidth="1"/>
    <col min="9480" max="9480" width="12.7109375" style="66" customWidth="1"/>
    <col min="9481" max="9481" width="11.7109375" style="66" customWidth="1"/>
    <col min="9482" max="9482" width="11" style="66" customWidth="1"/>
    <col min="9483" max="9483" width="9.5703125" style="66" customWidth="1"/>
    <col min="9484" max="9484" width="9.140625" style="66"/>
    <col min="9485" max="9485" width="8" style="66" bestFit="1" customWidth="1"/>
    <col min="9486" max="9486" width="9.5703125" style="66" customWidth="1"/>
    <col min="9487" max="9487" width="13.7109375" style="66" customWidth="1"/>
    <col min="9488" max="9730" width="9.140625" style="66"/>
    <col min="9731" max="9731" width="6.85546875" style="66" customWidth="1"/>
    <col min="9732" max="9732" width="4" style="66" customWidth="1"/>
    <col min="9733" max="9733" width="13.7109375" style="66" customWidth="1"/>
    <col min="9734" max="9734" width="8.140625" style="66" customWidth="1"/>
    <col min="9735" max="9735" width="7.85546875" style="66" customWidth="1"/>
    <col min="9736" max="9736" width="12.7109375" style="66" customWidth="1"/>
    <col min="9737" max="9737" width="11.7109375" style="66" customWidth="1"/>
    <col min="9738" max="9738" width="11" style="66" customWidth="1"/>
    <col min="9739" max="9739" width="9.5703125" style="66" customWidth="1"/>
    <col min="9740" max="9740" width="9.140625" style="66"/>
    <col min="9741" max="9741" width="8" style="66" bestFit="1" customWidth="1"/>
    <col min="9742" max="9742" width="9.5703125" style="66" customWidth="1"/>
    <col min="9743" max="9743" width="13.7109375" style="66" customWidth="1"/>
    <col min="9744" max="9986" width="9.140625" style="66"/>
    <col min="9987" max="9987" width="6.85546875" style="66" customWidth="1"/>
    <col min="9988" max="9988" width="4" style="66" customWidth="1"/>
    <col min="9989" max="9989" width="13.7109375" style="66" customWidth="1"/>
    <col min="9990" max="9990" width="8.140625" style="66" customWidth="1"/>
    <col min="9991" max="9991" width="7.85546875" style="66" customWidth="1"/>
    <col min="9992" max="9992" width="12.7109375" style="66" customWidth="1"/>
    <col min="9993" max="9993" width="11.7109375" style="66" customWidth="1"/>
    <col min="9994" max="9994" width="11" style="66" customWidth="1"/>
    <col min="9995" max="9995" width="9.5703125" style="66" customWidth="1"/>
    <col min="9996" max="9996" width="9.140625" style="66"/>
    <col min="9997" max="9997" width="8" style="66" bestFit="1" customWidth="1"/>
    <col min="9998" max="9998" width="9.5703125" style="66" customWidth="1"/>
    <col min="9999" max="9999" width="13.7109375" style="66" customWidth="1"/>
    <col min="10000" max="10242" width="9.140625" style="66"/>
    <col min="10243" max="10243" width="6.85546875" style="66" customWidth="1"/>
    <col min="10244" max="10244" width="4" style="66" customWidth="1"/>
    <col min="10245" max="10245" width="13.7109375" style="66" customWidth="1"/>
    <col min="10246" max="10246" width="8.140625" style="66" customWidth="1"/>
    <col min="10247" max="10247" width="7.85546875" style="66" customWidth="1"/>
    <col min="10248" max="10248" width="12.7109375" style="66" customWidth="1"/>
    <col min="10249" max="10249" width="11.7109375" style="66" customWidth="1"/>
    <col min="10250" max="10250" width="11" style="66" customWidth="1"/>
    <col min="10251" max="10251" width="9.5703125" style="66" customWidth="1"/>
    <col min="10252" max="10252" width="9.140625" style="66"/>
    <col min="10253" max="10253" width="8" style="66" bestFit="1" customWidth="1"/>
    <col min="10254" max="10254" width="9.5703125" style="66" customWidth="1"/>
    <col min="10255" max="10255" width="13.7109375" style="66" customWidth="1"/>
    <col min="10256" max="10498" width="9.140625" style="66"/>
    <col min="10499" max="10499" width="6.85546875" style="66" customWidth="1"/>
    <col min="10500" max="10500" width="4" style="66" customWidth="1"/>
    <col min="10501" max="10501" width="13.7109375" style="66" customWidth="1"/>
    <col min="10502" max="10502" width="8.140625" style="66" customWidth="1"/>
    <col min="10503" max="10503" width="7.85546875" style="66" customWidth="1"/>
    <col min="10504" max="10504" width="12.7109375" style="66" customWidth="1"/>
    <col min="10505" max="10505" width="11.7109375" style="66" customWidth="1"/>
    <col min="10506" max="10506" width="11" style="66" customWidth="1"/>
    <col min="10507" max="10507" width="9.5703125" style="66" customWidth="1"/>
    <col min="10508" max="10508" width="9.140625" style="66"/>
    <col min="10509" max="10509" width="8" style="66" bestFit="1" customWidth="1"/>
    <col min="10510" max="10510" width="9.5703125" style="66" customWidth="1"/>
    <col min="10511" max="10511" width="13.7109375" style="66" customWidth="1"/>
    <col min="10512" max="10754" width="9.140625" style="66"/>
    <col min="10755" max="10755" width="6.85546875" style="66" customWidth="1"/>
    <col min="10756" max="10756" width="4" style="66" customWidth="1"/>
    <col min="10757" max="10757" width="13.7109375" style="66" customWidth="1"/>
    <col min="10758" max="10758" width="8.140625" style="66" customWidth="1"/>
    <col min="10759" max="10759" width="7.85546875" style="66" customWidth="1"/>
    <col min="10760" max="10760" width="12.7109375" style="66" customWidth="1"/>
    <col min="10761" max="10761" width="11.7109375" style="66" customWidth="1"/>
    <col min="10762" max="10762" width="11" style="66" customWidth="1"/>
    <col min="10763" max="10763" width="9.5703125" style="66" customWidth="1"/>
    <col min="10764" max="10764" width="9.140625" style="66"/>
    <col min="10765" max="10765" width="8" style="66" bestFit="1" customWidth="1"/>
    <col min="10766" max="10766" width="9.5703125" style="66" customWidth="1"/>
    <col min="10767" max="10767" width="13.7109375" style="66" customWidth="1"/>
    <col min="10768" max="11010" width="9.140625" style="66"/>
    <col min="11011" max="11011" width="6.85546875" style="66" customWidth="1"/>
    <col min="11012" max="11012" width="4" style="66" customWidth="1"/>
    <col min="11013" max="11013" width="13.7109375" style="66" customWidth="1"/>
    <col min="11014" max="11014" width="8.140625" style="66" customWidth="1"/>
    <col min="11015" max="11015" width="7.85546875" style="66" customWidth="1"/>
    <col min="11016" max="11016" width="12.7109375" style="66" customWidth="1"/>
    <col min="11017" max="11017" width="11.7109375" style="66" customWidth="1"/>
    <col min="11018" max="11018" width="11" style="66" customWidth="1"/>
    <col min="11019" max="11019" width="9.5703125" style="66" customWidth="1"/>
    <col min="11020" max="11020" width="9.140625" style="66"/>
    <col min="11021" max="11021" width="8" style="66" bestFit="1" customWidth="1"/>
    <col min="11022" max="11022" width="9.5703125" style="66" customWidth="1"/>
    <col min="11023" max="11023" width="13.7109375" style="66" customWidth="1"/>
    <col min="11024" max="11266" width="9.140625" style="66"/>
    <col min="11267" max="11267" width="6.85546875" style="66" customWidth="1"/>
    <col min="11268" max="11268" width="4" style="66" customWidth="1"/>
    <col min="11269" max="11269" width="13.7109375" style="66" customWidth="1"/>
    <col min="11270" max="11270" width="8.140625" style="66" customWidth="1"/>
    <col min="11271" max="11271" width="7.85546875" style="66" customWidth="1"/>
    <col min="11272" max="11272" width="12.7109375" style="66" customWidth="1"/>
    <col min="11273" max="11273" width="11.7109375" style="66" customWidth="1"/>
    <col min="11274" max="11274" width="11" style="66" customWidth="1"/>
    <col min="11275" max="11275" width="9.5703125" style="66" customWidth="1"/>
    <col min="11276" max="11276" width="9.140625" style="66"/>
    <col min="11277" max="11277" width="8" style="66" bestFit="1" customWidth="1"/>
    <col min="11278" max="11278" width="9.5703125" style="66" customWidth="1"/>
    <col min="11279" max="11279" width="13.7109375" style="66" customWidth="1"/>
    <col min="11280" max="11522" width="9.140625" style="66"/>
    <col min="11523" max="11523" width="6.85546875" style="66" customWidth="1"/>
    <col min="11524" max="11524" width="4" style="66" customWidth="1"/>
    <col min="11525" max="11525" width="13.7109375" style="66" customWidth="1"/>
    <col min="11526" max="11526" width="8.140625" style="66" customWidth="1"/>
    <col min="11527" max="11527" width="7.85546875" style="66" customWidth="1"/>
    <col min="11528" max="11528" width="12.7109375" style="66" customWidth="1"/>
    <col min="11529" max="11529" width="11.7109375" style="66" customWidth="1"/>
    <col min="11530" max="11530" width="11" style="66" customWidth="1"/>
    <col min="11531" max="11531" width="9.5703125" style="66" customWidth="1"/>
    <col min="11532" max="11532" width="9.140625" style="66"/>
    <col min="11533" max="11533" width="8" style="66" bestFit="1" customWidth="1"/>
    <col min="11534" max="11534" width="9.5703125" style="66" customWidth="1"/>
    <col min="11535" max="11535" width="13.7109375" style="66" customWidth="1"/>
    <col min="11536" max="11778" width="9.140625" style="66"/>
    <col min="11779" max="11779" width="6.85546875" style="66" customWidth="1"/>
    <col min="11780" max="11780" width="4" style="66" customWidth="1"/>
    <col min="11781" max="11781" width="13.7109375" style="66" customWidth="1"/>
    <col min="11782" max="11782" width="8.140625" style="66" customWidth="1"/>
    <col min="11783" max="11783" width="7.85546875" style="66" customWidth="1"/>
    <col min="11784" max="11784" width="12.7109375" style="66" customWidth="1"/>
    <col min="11785" max="11785" width="11.7109375" style="66" customWidth="1"/>
    <col min="11786" max="11786" width="11" style="66" customWidth="1"/>
    <col min="11787" max="11787" width="9.5703125" style="66" customWidth="1"/>
    <col min="11788" max="11788" width="9.140625" style="66"/>
    <col min="11789" max="11789" width="8" style="66" bestFit="1" customWidth="1"/>
    <col min="11790" max="11790" width="9.5703125" style="66" customWidth="1"/>
    <col min="11791" max="11791" width="13.7109375" style="66" customWidth="1"/>
    <col min="11792" max="12034" width="9.140625" style="66"/>
    <col min="12035" max="12035" width="6.85546875" style="66" customWidth="1"/>
    <col min="12036" max="12036" width="4" style="66" customWidth="1"/>
    <col min="12037" max="12037" width="13.7109375" style="66" customWidth="1"/>
    <col min="12038" max="12038" width="8.140625" style="66" customWidth="1"/>
    <col min="12039" max="12039" width="7.85546875" style="66" customWidth="1"/>
    <col min="12040" max="12040" width="12.7109375" style="66" customWidth="1"/>
    <col min="12041" max="12041" width="11.7109375" style="66" customWidth="1"/>
    <col min="12042" max="12042" width="11" style="66" customWidth="1"/>
    <col min="12043" max="12043" width="9.5703125" style="66" customWidth="1"/>
    <col min="12044" max="12044" width="9.140625" style="66"/>
    <col min="12045" max="12045" width="8" style="66" bestFit="1" customWidth="1"/>
    <col min="12046" max="12046" width="9.5703125" style="66" customWidth="1"/>
    <col min="12047" max="12047" width="13.7109375" style="66" customWidth="1"/>
    <col min="12048" max="12290" width="9.140625" style="66"/>
    <col min="12291" max="12291" width="6.85546875" style="66" customWidth="1"/>
    <col min="12292" max="12292" width="4" style="66" customWidth="1"/>
    <col min="12293" max="12293" width="13.7109375" style="66" customWidth="1"/>
    <col min="12294" max="12294" width="8.140625" style="66" customWidth="1"/>
    <col min="12295" max="12295" width="7.85546875" style="66" customWidth="1"/>
    <col min="12296" max="12296" width="12.7109375" style="66" customWidth="1"/>
    <col min="12297" max="12297" width="11.7109375" style="66" customWidth="1"/>
    <col min="12298" max="12298" width="11" style="66" customWidth="1"/>
    <col min="12299" max="12299" width="9.5703125" style="66" customWidth="1"/>
    <col min="12300" max="12300" width="9.140625" style="66"/>
    <col min="12301" max="12301" width="8" style="66" bestFit="1" customWidth="1"/>
    <col min="12302" max="12302" width="9.5703125" style="66" customWidth="1"/>
    <col min="12303" max="12303" width="13.7109375" style="66" customWidth="1"/>
    <col min="12304" max="12546" width="9.140625" style="66"/>
    <col min="12547" max="12547" width="6.85546875" style="66" customWidth="1"/>
    <col min="12548" max="12548" width="4" style="66" customWidth="1"/>
    <col min="12549" max="12549" width="13.7109375" style="66" customWidth="1"/>
    <col min="12550" max="12550" width="8.140625" style="66" customWidth="1"/>
    <col min="12551" max="12551" width="7.85546875" style="66" customWidth="1"/>
    <col min="12552" max="12552" width="12.7109375" style="66" customWidth="1"/>
    <col min="12553" max="12553" width="11.7109375" style="66" customWidth="1"/>
    <col min="12554" max="12554" width="11" style="66" customWidth="1"/>
    <col min="12555" max="12555" width="9.5703125" style="66" customWidth="1"/>
    <col min="12556" max="12556" width="9.140625" style="66"/>
    <col min="12557" max="12557" width="8" style="66" bestFit="1" customWidth="1"/>
    <col min="12558" max="12558" width="9.5703125" style="66" customWidth="1"/>
    <col min="12559" max="12559" width="13.7109375" style="66" customWidth="1"/>
    <col min="12560" max="12802" width="9.140625" style="66"/>
    <col min="12803" max="12803" width="6.85546875" style="66" customWidth="1"/>
    <col min="12804" max="12804" width="4" style="66" customWidth="1"/>
    <col min="12805" max="12805" width="13.7109375" style="66" customWidth="1"/>
    <col min="12806" max="12806" width="8.140625" style="66" customWidth="1"/>
    <col min="12807" max="12807" width="7.85546875" style="66" customWidth="1"/>
    <col min="12808" max="12808" width="12.7109375" style="66" customWidth="1"/>
    <col min="12809" max="12809" width="11.7109375" style="66" customWidth="1"/>
    <col min="12810" max="12810" width="11" style="66" customWidth="1"/>
    <col min="12811" max="12811" width="9.5703125" style="66" customWidth="1"/>
    <col min="12812" max="12812" width="9.140625" style="66"/>
    <col min="12813" max="12813" width="8" style="66" bestFit="1" customWidth="1"/>
    <col min="12814" max="12814" width="9.5703125" style="66" customWidth="1"/>
    <col min="12815" max="12815" width="13.7109375" style="66" customWidth="1"/>
    <col min="12816" max="13058" width="9.140625" style="66"/>
    <col min="13059" max="13059" width="6.85546875" style="66" customWidth="1"/>
    <col min="13060" max="13060" width="4" style="66" customWidth="1"/>
    <col min="13061" max="13061" width="13.7109375" style="66" customWidth="1"/>
    <col min="13062" max="13062" width="8.140625" style="66" customWidth="1"/>
    <col min="13063" max="13063" width="7.85546875" style="66" customWidth="1"/>
    <col min="13064" max="13064" width="12.7109375" style="66" customWidth="1"/>
    <col min="13065" max="13065" width="11.7109375" style="66" customWidth="1"/>
    <col min="13066" max="13066" width="11" style="66" customWidth="1"/>
    <col min="13067" max="13067" width="9.5703125" style="66" customWidth="1"/>
    <col min="13068" max="13068" width="9.140625" style="66"/>
    <col min="13069" max="13069" width="8" style="66" bestFit="1" customWidth="1"/>
    <col min="13070" max="13070" width="9.5703125" style="66" customWidth="1"/>
    <col min="13071" max="13071" width="13.7109375" style="66" customWidth="1"/>
    <col min="13072" max="13314" width="9.140625" style="66"/>
    <col min="13315" max="13315" width="6.85546875" style="66" customWidth="1"/>
    <col min="13316" max="13316" width="4" style="66" customWidth="1"/>
    <col min="13317" max="13317" width="13.7109375" style="66" customWidth="1"/>
    <col min="13318" max="13318" width="8.140625" style="66" customWidth="1"/>
    <col min="13319" max="13319" width="7.85546875" style="66" customWidth="1"/>
    <col min="13320" max="13320" width="12.7109375" style="66" customWidth="1"/>
    <col min="13321" max="13321" width="11.7109375" style="66" customWidth="1"/>
    <col min="13322" max="13322" width="11" style="66" customWidth="1"/>
    <col min="13323" max="13323" width="9.5703125" style="66" customWidth="1"/>
    <col min="13324" max="13324" width="9.140625" style="66"/>
    <col min="13325" max="13325" width="8" style="66" bestFit="1" customWidth="1"/>
    <col min="13326" max="13326" width="9.5703125" style="66" customWidth="1"/>
    <col min="13327" max="13327" width="13.7109375" style="66" customWidth="1"/>
    <col min="13328" max="13570" width="9.140625" style="66"/>
    <col min="13571" max="13571" width="6.85546875" style="66" customWidth="1"/>
    <col min="13572" max="13572" width="4" style="66" customWidth="1"/>
    <col min="13573" max="13573" width="13.7109375" style="66" customWidth="1"/>
    <col min="13574" max="13574" width="8.140625" style="66" customWidth="1"/>
    <col min="13575" max="13575" width="7.85546875" style="66" customWidth="1"/>
    <col min="13576" max="13576" width="12.7109375" style="66" customWidth="1"/>
    <col min="13577" max="13577" width="11.7109375" style="66" customWidth="1"/>
    <col min="13578" max="13578" width="11" style="66" customWidth="1"/>
    <col min="13579" max="13579" width="9.5703125" style="66" customWidth="1"/>
    <col min="13580" max="13580" width="9.140625" style="66"/>
    <col min="13581" max="13581" width="8" style="66" bestFit="1" customWidth="1"/>
    <col min="13582" max="13582" width="9.5703125" style="66" customWidth="1"/>
    <col min="13583" max="13583" width="13.7109375" style="66" customWidth="1"/>
    <col min="13584" max="13826" width="9.140625" style="66"/>
    <col min="13827" max="13827" width="6.85546875" style="66" customWidth="1"/>
    <col min="13828" max="13828" width="4" style="66" customWidth="1"/>
    <col min="13829" max="13829" width="13.7109375" style="66" customWidth="1"/>
    <col min="13830" max="13830" width="8.140625" style="66" customWidth="1"/>
    <col min="13831" max="13831" width="7.85546875" style="66" customWidth="1"/>
    <col min="13832" max="13832" width="12.7109375" style="66" customWidth="1"/>
    <col min="13833" max="13833" width="11.7109375" style="66" customWidth="1"/>
    <col min="13834" max="13834" width="11" style="66" customWidth="1"/>
    <col min="13835" max="13835" width="9.5703125" style="66" customWidth="1"/>
    <col min="13836" max="13836" width="9.140625" style="66"/>
    <col min="13837" max="13837" width="8" style="66" bestFit="1" customWidth="1"/>
    <col min="13838" max="13838" width="9.5703125" style="66" customWidth="1"/>
    <col min="13839" max="13839" width="13.7109375" style="66" customWidth="1"/>
    <col min="13840" max="14082" width="9.140625" style="66"/>
    <col min="14083" max="14083" width="6.85546875" style="66" customWidth="1"/>
    <col min="14084" max="14084" width="4" style="66" customWidth="1"/>
    <col min="14085" max="14085" width="13.7109375" style="66" customWidth="1"/>
    <col min="14086" max="14086" width="8.140625" style="66" customWidth="1"/>
    <col min="14087" max="14087" width="7.85546875" style="66" customWidth="1"/>
    <col min="14088" max="14088" width="12.7109375" style="66" customWidth="1"/>
    <col min="14089" max="14089" width="11.7109375" style="66" customWidth="1"/>
    <col min="14090" max="14090" width="11" style="66" customWidth="1"/>
    <col min="14091" max="14091" width="9.5703125" style="66" customWidth="1"/>
    <col min="14092" max="14092" width="9.140625" style="66"/>
    <col min="14093" max="14093" width="8" style="66" bestFit="1" customWidth="1"/>
    <col min="14094" max="14094" width="9.5703125" style="66" customWidth="1"/>
    <col min="14095" max="14095" width="13.7109375" style="66" customWidth="1"/>
    <col min="14096" max="14338" width="9.140625" style="66"/>
    <col min="14339" max="14339" width="6.85546875" style="66" customWidth="1"/>
    <col min="14340" max="14340" width="4" style="66" customWidth="1"/>
    <col min="14341" max="14341" width="13.7109375" style="66" customWidth="1"/>
    <col min="14342" max="14342" width="8.140625" style="66" customWidth="1"/>
    <col min="14343" max="14343" width="7.85546875" style="66" customWidth="1"/>
    <col min="14344" max="14344" width="12.7109375" style="66" customWidth="1"/>
    <col min="14345" max="14345" width="11.7109375" style="66" customWidth="1"/>
    <col min="14346" max="14346" width="11" style="66" customWidth="1"/>
    <col min="14347" max="14347" width="9.5703125" style="66" customWidth="1"/>
    <col min="14348" max="14348" width="9.140625" style="66"/>
    <col min="14349" max="14349" width="8" style="66" bestFit="1" customWidth="1"/>
    <col min="14350" max="14350" width="9.5703125" style="66" customWidth="1"/>
    <col min="14351" max="14351" width="13.7109375" style="66" customWidth="1"/>
    <col min="14352" max="14594" width="9.140625" style="66"/>
    <col min="14595" max="14595" width="6.85546875" style="66" customWidth="1"/>
    <col min="14596" max="14596" width="4" style="66" customWidth="1"/>
    <col min="14597" max="14597" width="13.7109375" style="66" customWidth="1"/>
    <col min="14598" max="14598" width="8.140625" style="66" customWidth="1"/>
    <col min="14599" max="14599" width="7.85546875" style="66" customWidth="1"/>
    <col min="14600" max="14600" width="12.7109375" style="66" customWidth="1"/>
    <col min="14601" max="14601" width="11.7109375" style="66" customWidth="1"/>
    <col min="14602" max="14602" width="11" style="66" customWidth="1"/>
    <col min="14603" max="14603" width="9.5703125" style="66" customWidth="1"/>
    <col min="14604" max="14604" width="9.140625" style="66"/>
    <col min="14605" max="14605" width="8" style="66" bestFit="1" customWidth="1"/>
    <col min="14606" max="14606" width="9.5703125" style="66" customWidth="1"/>
    <col min="14607" max="14607" width="13.7109375" style="66" customWidth="1"/>
    <col min="14608" max="14850" width="9.140625" style="66"/>
    <col min="14851" max="14851" width="6.85546875" style="66" customWidth="1"/>
    <col min="14852" max="14852" width="4" style="66" customWidth="1"/>
    <col min="14853" max="14853" width="13.7109375" style="66" customWidth="1"/>
    <col min="14854" max="14854" width="8.140625" style="66" customWidth="1"/>
    <col min="14855" max="14855" width="7.85546875" style="66" customWidth="1"/>
    <col min="14856" max="14856" width="12.7109375" style="66" customWidth="1"/>
    <col min="14857" max="14857" width="11.7109375" style="66" customWidth="1"/>
    <col min="14858" max="14858" width="11" style="66" customWidth="1"/>
    <col min="14859" max="14859" width="9.5703125" style="66" customWidth="1"/>
    <col min="14860" max="14860" width="9.140625" style="66"/>
    <col min="14861" max="14861" width="8" style="66" bestFit="1" customWidth="1"/>
    <col min="14862" max="14862" width="9.5703125" style="66" customWidth="1"/>
    <col min="14863" max="14863" width="13.7109375" style="66" customWidth="1"/>
    <col min="14864" max="15106" width="9.140625" style="66"/>
    <col min="15107" max="15107" width="6.85546875" style="66" customWidth="1"/>
    <col min="15108" max="15108" width="4" style="66" customWidth="1"/>
    <col min="15109" max="15109" width="13.7109375" style="66" customWidth="1"/>
    <col min="15110" max="15110" width="8.140625" style="66" customWidth="1"/>
    <col min="15111" max="15111" width="7.85546875" style="66" customWidth="1"/>
    <col min="15112" max="15112" width="12.7109375" style="66" customWidth="1"/>
    <col min="15113" max="15113" width="11.7109375" style="66" customWidth="1"/>
    <col min="15114" max="15114" width="11" style="66" customWidth="1"/>
    <col min="15115" max="15115" width="9.5703125" style="66" customWidth="1"/>
    <col min="15116" max="15116" width="9.140625" style="66"/>
    <col min="15117" max="15117" width="8" style="66" bestFit="1" customWidth="1"/>
    <col min="15118" max="15118" width="9.5703125" style="66" customWidth="1"/>
    <col min="15119" max="15119" width="13.7109375" style="66" customWidth="1"/>
    <col min="15120" max="15362" width="9.140625" style="66"/>
    <col min="15363" max="15363" width="6.85546875" style="66" customWidth="1"/>
    <col min="15364" max="15364" width="4" style="66" customWidth="1"/>
    <col min="15365" max="15365" width="13.7109375" style="66" customWidth="1"/>
    <col min="15366" max="15366" width="8.140625" style="66" customWidth="1"/>
    <col min="15367" max="15367" width="7.85546875" style="66" customWidth="1"/>
    <col min="15368" max="15368" width="12.7109375" style="66" customWidth="1"/>
    <col min="15369" max="15369" width="11.7109375" style="66" customWidth="1"/>
    <col min="15370" max="15370" width="11" style="66" customWidth="1"/>
    <col min="15371" max="15371" width="9.5703125" style="66" customWidth="1"/>
    <col min="15372" max="15372" width="9.140625" style="66"/>
    <col min="15373" max="15373" width="8" style="66" bestFit="1" customWidth="1"/>
    <col min="15374" max="15374" width="9.5703125" style="66" customWidth="1"/>
    <col min="15375" max="15375" width="13.7109375" style="66" customWidth="1"/>
    <col min="15376" max="15618" width="9.140625" style="66"/>
    <col min="15619" max="15619" width="6.85546875" style="66" customWidth="1"/>
    <col min="15620" max="15620" width="4" style="66" customWidth="1"/>
    <col min="15621" max="15621" width="13.7109375" style="66" customWidth="1"/>
    <col min="15622" max="15622" width="8.140625" style="66" customWidth="1"/>
    <col min="15623" max="15623" width="7.85546875" style="66" customWidth="1"/>
    <col min="15624" max="15624" width="12.7109375" style="66" customWidth="1"/>
    <col min="15625" max="15625" width="11.7109375" style="66" customWidth="1"/>
    <col min="15626" max="15626" width="11" style="66" customWidth="1"/>
    <col min="15627" max="15627" width="9.5703125" style="66" customWidth="1"/>
    <col min="15628" max="15628" width="9.140625" style="66"/>
    <col min="15629" max="15629" width="8" style="66" bestFit="1" customWidth="1"/>
    <col min="15630" max="15630" width="9.5703125" style="66" customWidth="1"/>
    <col min="15631" max="15631" width="13.7109375" style="66" customWidth="1"/>
    <col min="15632" max="15874" width="9.140625" style="66"/>
    <col min="15875" max="15875" width="6.85546875" style="66" customWidth="1"/>
    <col min="15876" max="15876" width="4" style="66" customWidth="1"/>
    <col min="15877" max="15877" width="13.7109375" style="66" customWidth="1"/>
    <col min="15878" max="15878" width="8.140625" style="66" customWidth="1"/>
    <col min="15879" max="15879" width="7.85546875" style="66" customWidth="1"/>
    <col min="15880" max="15880" width="12.7109375" style="66" customWidth="1"/>
    <col min="15881" max="15881" width="11.7109375" style="66" customWidth="1"/>
    <col min="15882" max="15882" width="11" style="66" customWidth="1"/>
    <col min="15883" max="15883" width="9.5703125" style="66" customWidth="1"/>
    <col min="15884" max="15884" width="9.140625" style="66"/>
    <col min="15885" max="15885" width="8" style="66" bestFit="1" customWidth="1"/>
    <col min="15886" max="15886" width="9.5703125" style="66" customWidth="1"/>
    <col min="15887" max="15887" width="13.7109375" style="66" customWidth="1"/>
    <col min="15888" max="16130" width="9.140625" style="66"/>
    <col min="16131" max="16131" width="6.85546875" style="66" customWidth="1"/>
    <col min="16132" max="16132" width="4" style="66" customWidth="1"/>
    <col min="16133" max="16133" width="13.7109375" style="66" customWidth="1"/>
    <col min="16134" max="16134" width="8.140625" style="66" customWidth="1"/>
    <col min="16135" max="16135" width="7.85546875" style="66" customWidth="1"/>
    <col min="16136" max="16136" width="12.7109375" style="66" customWidth="1"/>
    <col min="16137" max="16137" width="11.7109375" style="66" customWidth="1"/>
    <col min="16138" max="16138" width="11" style="66" customWidth="1"/>
    <col min="16139" max="16139" width="9.5703125" style="66" customWidth="1"/>
    <col min="16140" max="16140" width="9.140625" style="66"/>
    <col min="16141" max="16141" width="8" style="66" bestFit="1" customWidth="1"/>
    <col min="16142" max="16142" width="9.5703125" style="66" customWidth="1"/>
    <col min="16143" max="16143" width="13.7109375" style="66" customWidth="1"/>
    <col min="16144" max="16384" width="9.140625" style="66"/>
  </cols>
  <sheetData>
    <row r="1" spans="1:15" hidden="1">
      <c r="A1" s="354" t="s">
        <v>447</v>
      </c>
      <c r="B1" s="354"/>
      <c r="C1" s="354"/>
      <c r="D1" s="354"/>
      <c r="E1" s="354"/>
      <c r="F1" s="354"/>
      <c r="G1" s="354"/>
      <c r="H1" s="354"/>
      <c r="I1" s="354"/>
      <c r="J1" s="354"/>
      <c r="K1" s="354"/>
      <c r="L1" s="354"/>
      <c r="M1" s="354"/>
      <c r="N1" s="354"/>
      <c r="O1" s="159">
        <v>22</v>
      </c>
    </row>
    <row r="2" spans="1:15">
      <c r="A2" s="355" t="s">
        <v>448</v>
      </c>
      <c r="B2" s="355"/>
      <c r="C2" s="355"/>
      <c r="D2" s="355"/>
      <c r="E2" s="355"/>
      <c r="F2" s="355"/>
      <c r="G2" s="355"/>
      <c r="H2" s="355"/>
      <c r="I2" s="355"/>
      <c r="J2" s="355"/>
      <c r="K2" s="355"/>
      <c r="L2" s="355"/>
      <c r="M2" s="355"/>
      <c r="N2" s="355"/>
      <c r="O2" s="355"/>
    </row>
    <row r="3" spans="1:15" ht="17.25" customHeight="1">
      <c r="A3" s="356" t="s">
        <v>449</v>
      </c>
      <c r="B3" s="356"/>
      <c r="C3" s="356"/>
      <c r="D3" s="356"/>
      <c r="E3" s="356"/>
      <c r="F3" s="356"/>
      <c r="G3" s="356"/>
      <c r="H3" s="356"/>
      <c r="I3" s="356"/>
      <c r="J3" s="356"/>
      <c r="K3" s="356"/>
      <c r="L3" s="356"/>
      <c r="M3" s="356"/>
      <c r="N3" s="356"/>
      <c r="O3" s="834"/>
    </row>
    <row r="4" spans="1:15">
      <c r="A4" s="129" t="s">
        <v>216</v>
      </c>
      <c r="B4" s="129"/>
      <c r="C4" s="129"/>
      <c r="D4" s="129"/>
      <c r="E4" s="129"/>
      <c r="F4" s="129"/>
      <c r="G4" s="129"/>
      <c r="H4" s="129"/>
      <c r="I4" s="129"/>
      <c r="J4" s="129"/>
      <c r="K4" s="129"/>
      <c r="L4" s="129"/>
      <c r="M4" s="129"/>
      <c r="N4" s="129"/>
      <c r="O4" s="129"/>
    </row>
    <row r="5" spans="1:15">
      <c r="A5" s="809" t="s">
        <v>450</v>
      </c>
      <c r="B5" s="809"/>
      <c r="C5" s="809"/>
      <c r="D5" s="129"/>
      <c r="E5" s="129"/>
      <c r="F5" s="129"/>
      <c r="G5" s="129"/>
      <c r="H5" s="129"/>
      <c r="I5" s="129"/>
      <c r="J5" s="129"/>
      <c r="K5" s="129"/>
      <c r="L5" s="129"/>
      <c r="M5" s="129"/>
      <c r="N5" s="129"/>
      <c r="O5" s="129"/>
    </row>
    <row r="6" spans="1:15">
      <c r="A6" s="809" t="str">
        <f>[1]Pravesh!H332</f>
        <v/>
      </c>
      <c r="B6" s="809"/>
      <c r="C6" s="809"/>
      <c r="D6" s="158" t="s">
        <v>451</v>
      </c>
      <c r="E6" s="129"/>
      <c r="F6" s="129"/>
      <c r="G6" s="129"/>
      <c r="H6" s="129"/>
      <c r="I6" s="129"/>
      <c r="J6" s="129"/>
      <c r="K6" s="129"/>
      <c r="L6" s="129"/>
      <c r="M6" s="129"/>
      <c r="N6" s="129"/>
      <c r="O6" s="129"/>
    </row>
    <row r="7" spans="1:15">
      <c r="A7" s="129"/>
      <c r="B7" s="809" t="s">
        <v>452</v>
      </c>
      <c r="C7" s="809"/>
      <c r="D7" s="809"/>
      <c r="E7" s="809"/>
      <c r="F7" s="809"/>
      <c r="G7" s="809"/>
      <c r="H7" s="809"/>
      <c r="I7" s="809"/>
      <c r="J7" s="129"/>
      <c r="K7" s="129"/>
      <c r="L7" s="129"/>
      <c r="M7" s="129"/>
      <c r="N7" s="129"/>
      <c r="O7" s="129"/>
    </row>
    <row r="8" spans="1:15">
      <c r="A8" s="129" t="s">
        <v>110</v>
      </c>
      <c r="B8" s="129"/>
      <c r="C8" s="129"/>
      <c r="D8" s="129"/>
      <c r="E8" s="129"/>
      <c r="F8" s="129"/>
      <c r="G8" s="129"/>
      <c r="H8" s="129"/>
      <c r="I8" s="129"/>
      <c r="J8" s="129"/>
      <c r="K8" s="129"/>
      <c r="L8" s="129"/>
      <c r="M8" s="129"/>
      <c r="N8" s="129"/>
      <c r="O8" s="129"/>
    </row>
    <row r="9" spans="1:15">
      <c r="A9" s="129"/>
      <c r="B9" s="355" t="str">
        <f>[1]Pravesh!D228</f>
        <v>I wife of</v>
      </c>
      <c r="C9" s="355"/>
      <c r="D9" s="129"/>
      <c r="E9" s="355" t="str">
        <f>[1]Mastersheet!B3</f>
        <v>DAU LAL PUROHIT</v>
      </c>
      <c r="F9" s="355"/>
      <c r="G9" s="355"/>
      <c r="H9" s="355" t="s">
        <v>453</v>
      </c>
      <c r="I9" s="355"/>
      <c r="J9" s="835" t="str">
        <f>[1]Mastersheet!B4</f>
        <v>UDC</v>
      </c>
      <c r="K9" s="835"/>
      <c r="L9" s="835"/>
      <c r="M9" s="355" t="s">
        <v>454</v>
      </c>
      <c r="N9" s="355"/>
      <c r="O9" s="355"/>
    </row>
    <row r="10" spans="1:15">
      <c r="A10" s="833" t="str">
        <f>[1]Mastersheet!B5</f>
        <v>ASSISTANT DIRECTOR, DEVSTHAN VIBHAG, BIKANER</v>
      </c>
      <c r="B10" s="833"/>
      <c r="C10" s="833"/>
      <c r="D10" s="833"/>
      <c r="E10" s="833"/>
      <c r="F10" s="833"/>
      <c r="G10" s="158" t="s">
        <v>455</v>
      </c>
      <c r="H10" s="129"/>
      <c r="I10" s="158"/>
      <c r="J10" s="158"/>
      <c r="K10" s="129"/>
      <c r="L10" s="129"/>
      <c r="M10" s="129"/>
      <c r="N10" s="129"/>
      <c r="O10" s="129"/>
    </row>
    <row r="11" spans="1:15">
      <c r="A11" s="837" t="s">
        <v>456</v>
      </c>
      <c r="B11" s="837"/>
      <c r="C11" s="837"/>
      <c r="D11" s="837"/>
      <c r="E11" s="837"/>
      <c r="F11" s="837"/>
      <c r="G11" s="837"/>
      <c r="H11" s="837"/>
      <c r="I11" s="837"/>
      <c r="J11" s="837"/>
      <c r="K11" s="837"/>
      <c r="L11" s="837"/>
      <c r="M11" s="837"/>
      <c r="N11" s="837"/>
      <c r="O11" s="837"/>
    </row>
    <row r="12" spans="1:15" ht="29.25" customHeight="1">
      <c r="A12" s="829" t="s">
        <v>457</v>
      </c>
      <c r="B12" s="829"/>
      <c r="C12" s="829"/>
      <c r="D12" s="829"/>
      <c r="E12" s="838" t="s">
        <v>458</v>
      </c>
      <c r="F12" s="829" t="s">
        <v>459</v>
      </c>
      <c r="G12" s="829"/>
      <c r="H12" s="829" t="s">
        <v>460</v>
      </c>
      <c r="I12" s="829" t="s">
        <v>461</v>
      </c>
      <c r="J12" s="829" t="s">
        <v>462</v>
      </c>
      <c r="K12" s="829" t="s">
        <v>463</v>
      </c>
      <c r="L12" s="829" t="s">
        <v>464</v>
      </c>
      <c r="M12" s="829"/>
      <c r="N12" s="829"/>
      <c r="O12" s="839" t="s">
        <v>465</v>
      </c>
    </row>
    <row r="13" spans="1:15" ht="26.25" customHeight="1">
      <c r="A13" s="829"/>
      <c r="B13" s="829"/>
      <c r="C13" s="829"/>
      <c r="D13" s="829"/>
      <c r="E13" s="838"/>
      <c r="F13" s="829"/>
      <c r="G13" s="829"/>
      <c r="H13" s="829"/>
      <c r="I13" s="829"/>
      <c r="J13" s="829"/>
      <c r="K13" s="829"/>
      <c r="L13" s="167" t="s">
        <v>466</v>
      </c>
      <c r="M13" s="167" t="s">
        <v>329</v>
      </c>
      <c r="N13" s="167" t="s">
        <v>125</v>
      </c>
      <c r="O13" s="839"/>
    </row>
    <row r="14" spans="1:15" s="65" customFormat="1">
      <c r="A14" s="836">
        <v>1</v>
      </c>
      <c r="B14" s="836"/>
      <c r="C14" s="836"/>
      <c r="D14" s="836"/>
      <c r="E14" s="127">
        <v>2</v>
      </c>
      <c r="F14" s="836">
        <v>3</v>
      </c>
      <c r="G14" s="836"/>
      <c r="H14" s="836"/>
      <c r="I14" s="127">
        <v>4</v>
      </c>
      <c r="J14" s="127">
        <v>5</v>
      </c>
      <c r="K14" s="127">
        <v>6</v>
      </c>
      <c r="L14" s="168">
        <v>7</v>
      </c>
      <c r="M14" s="168">
        <v>8</v>
      </c>
      <c r="N14" s="168">
        <v>9</v>
      </c>
      <c r="O14" s="127">
        <v>10</v>
      </c>
    </row>
    <row r="15" spans="1:15">
      <c r="A15" s="349" t="s">
        <v>467</v>
      </c>
      <c r="B15" s="349"/>
      <c r="C15" s="349"/>
      <c r="D15" s="349"/>
      <c r="E15" s="349"/>
      <c r="F15" s="349"/>
      <c r="G15" s="349"/>
      <c r="H15" s="349"/>
      <c r="I15" s="349"/>
      <c r="J15" s="349"/>
      <c r="K15" s="349"/>
      <c r="L15" s="349"/>
      <c r="M15" s="349"/>
      <c r="N15" s="349"/>
      <c r="O15" s="349"/>
    </row>
    <row r="16" spans="1:15">
      <c r="A16" s="70"/>
      <c r="B16" s="349" t="s">
        <v>468</v>
      </c>
      <c r="C16" s="349"/>
      <c r="D16" s="349"/>
      <c r="E16" s="169" t="str">
        <f>IF([1]LTA!B9&gt;0,[1]LTA!B9,"NIL")</f>
        <v>NIL</v>
      </c>
      <c r="F16" s="836" t="str">
        <f>IF([1]LTA!C9&gt;0,[1]LTA!C9,"NIL")</f>
        <v>NIL</v>
      </c>
      <c r="G16" s="836"/>
      <c r="H16" s="170" t="str">
        <f>IF([1]LTA!D9&gt;0,[1]LTA!D9,"NIL")</f>
        <v>NIL</v>
      </c>
      <c r="I16" s="70" t="str">
        <f>IF([1]LTA!E9&gt;0,[1]LTA!E9,"NIL")</f>
        <v>NIL</v>
      </c>
      <c r="J16" s="70" t="str">
        <f>IF([1]LTA!F9&gt;0,[1]LTA!F9,"NIL")</f>
        <v>NIL</v>
      </c>
      <c r="K16" s="70" t="str">
        <f>IF([1]LTA!I9&gt;0,[1]LTA!I9,"NIL")</f>
        <v>NIL</v>
      </c>
      <c r="L16" s="70" t="str">
        <f>IF([1]LTA!J9&gt;0,[1]LTA!J9,"NIL")</f>
        <v>NIL</v>
      </c>
      <c r="M16" s="70" t="str">
        <f>IF([1]LTA!K9&gt;0,[1]LTA!K9,"NIL")</f>
        <v>NIL</v>
      </c>
      <c r="N16" s="70">
        <f>[1]LTA!J9+[1]LTA!K9</f>
        <v>0</v>
      </c>
      <c r="O16" s="70" t="str">
        <f>IF([1]LTA!L9&gt;0,[1]LTA!L9,"NIL")</f>
        <v>NIL</v>
      </c>
    </row>
    <row r="17" spans="1:15">
      <c r="A17" s="70"/>
      <c r="B17" s="349" t="s">
        <v>469</v>
      </c>
      <c r="C17" s="349"/>
      <c r="D17" s="349"/>
      <c r="E17" s="70" t="str">
        <f>IF([1]LTA!B10&gt;0,[1]LTA!B10,"NIL")</f>
        <v>NIL</v>
      </c>
      <c r="F17" s="836" t="str">
        <f>IF([1]LTA!C10&gt;0,[1]LTA!C10,"NIL")</f>
        <v>NIL</v>
      </c>
      <c r="G17" s="836"/>
      <c r="H17" s="170" t="str">
        <f>IF([1]LTA!D10&gt;0,[1]LTA!D10,"NIL")</f>
        <v>NIL</v>
      </c>
      <c r="I17" s="70" t="str">
        <f>IF([1]LTA!E10&gt;0,[1]LTA!E10,"NIL")</f>
        <v>NIL</v>
      </c>
      <c r="J17" s="70" t="str">
        <f>IF([1]LTA!F10&gt;0,[1]LTA!F10,"NIL")</f>
        <v>NIL</v>
      </c>
      <c r="K17" s="70" t="str">
        <f>IF([1]LTA!I10&gt;0,[1]LTA!I10,"NIL")</f>
        <v>NIL</v>
      </c>
      <c r="L17" s="70" t="str">
        <f>IF([1]LTA!J10&gt;0,[1]LTA!J10,"NIL")</f>
        <v>NIL</v>
      </c>
      <c r="M17" s="70" t="str">
        <f>IF([1]LTA!K10&gt;0,[1]LTA!K10,"NIL")</f>
        <v>NIL</v>
      </c>
      <c r="N17" s="70">
        <f>[1]LTA!J10+[1]LTA!K10</f>
        <v>0</v>
      </c>
      <c r="O17" s="70" t="str">
        <f>IF([1]LTA!L10&gt;0,[1]LTA!L10,"NIL")</f>
        <v>NIL</v>
      </c>
    </row>
    <row r="18" spans="1:15">
      <c r="A18" s="349" t="s">
        <v>470</v>
      </c>
      <c r="B18" s="349"/>
      <c r="C18" s="349"/>
      <c r="D18" s="349"/>
      <c r="E18" s="349"/>
      <c r="F18" s="349"/>
      <c r="G18" s="349"/>
      <c r="H18" s="349"/>
      <c r="I18" s="349"/>
      <c r="J18" s="349"/>
      <c r="K18" s="349"/>
      <c r="L18" s="349"/>
      <c r="M18" s="349"/>
      <c r="N18" s="349"/>
      <c r="O18" s="349"/>
    </row>
    <row r="19" spans="1:15">
      <c r="A19" s="70"/>
      <c r="B19" s="349" t="s">
        <v>468</v>
      </c>
      <c r="C19" s="349"/>
      <c r="D19" s="349"/>
      <c r="E19" s="70" t="str">
        <f>IF([1]LTA!B12&gt;0,[1]LTA!B12,"NIL")</f>
        <v>NIL</v>
      </c>
      <c r="F19" s="836" t="str">
        <f>IF([1]LTA!C12&gt;0,[1]LTA!C12,"NIL")</f>
        <v>NIL</v>
      </c>
      <c r="G19" s="836"/>
      <c r="H19" s="170" t="str">
        <f>IF([1]LTA!D12&gt;0,[1]LTA!D12,"NIL")</f>
        <v>NIL</v>
      </c>
      <c r="I19" s="70" t="str">
        <f>IF([1]LTA!E12&gt;0,[1]LTA!E12,"NIL")</f>
        <v>NIL</v>
      </c>
      <c r="J19" s="70" t="str">
        <f>IF([1]LTA!F12&gt;0,[1]LTA!F12,"NIL")</f>
        <v>NIL</v>
      </c>
      <c r="K19" s="70" t="str">
        <f>IF([1]LTA!I12&gt;0,[1]LTA!I12,"NIL")</f>
        <v>NIL</v>
      </c>
      <c r="L19" s="70" t="str">
        <f>IF([1]LTA!J12&gt;0,[1]LTA!J12,"NIL")</f>
        <v>NIL</v>
      </c>
      <c r="M19" s="70" t="str">
        <f>IF([1]LTA!K12&gt;0,[1]LTA!K12,"NIL")</f>
        <v>NIL</v>
      </c>
      <c r="N19" s="70">
        <f>[1]LTA!J12+[1]LTA!K12</f>
        <v>0</v>
      </c>
      <c r="O19" s="70" t="str">
        <f>IF([1]LTA!L12&gt;0,[1]LTA!L12,"NIL")</f>
        <v>NIL</v>
      </c>
    </row>
    <row r="20" spans="1:15" ht="18" customHeight="1">
      <c r="A20" s="70"/>
      <c r="B20" s="349" t="s">
        <v>469</v>
      </c>
      <c r="C20" s="349"/>
      <c r="D20" s="349"/>
      <c r="E20" s="70" t="str">
        <f>IF([1]LTA!B13&gt;0,[1]LTA!B13,"NIL")</f>
        <v>NIL</v>
      </c>
      <c r="F20" s="836" t="str">
        <f>IF([1]LTA!C13&gt;0,[1]LTA!C13,"NIL")</f>
        <v>NIL</v>
      </c>
      <c r="G20" s="836"/>
      <c r="H20" s="70" t="str">
        <f>IF([1]LTA!D13&gt;0,[1]LTA!D13,"NIL")</f>
        <v>NIL</v>
      </c>
      <c r="I20" s="70" t="str">
        <f>IF([1]LTA!E13&gt;0,[1]LTA!E13,"NIL")</f>
        <v>NIL</v>
      </c>
      <c r="J20" s="70" t="str">
        <f>IF([1]LTA!F13&gt;0,[1]LTA!F13,"NIL")</f>
        <v>NIL</v>
      </c>
      <c r="K20" s="70" t="str">
        <f>IF([1]LTA!I13&gt;0,[1]LTA!I13,"NIL")</f>
        <v>NIL</v>
      </c>
      <c r="L20" s="70" t="str">
        <f>IF([1]LTA!J13&gt;0,[1]LTA!J13,"NIL")</f>
        <v>NIL</v>
      </c>
      <c r="M20" s="70" t="str">
        <f>IF([1]LTA!K13&gt;0,[1]LTA!K13,"NIL")</f>
        <v>NIL</v>
      </c>
      <c r="N20" s="70">
        <f>[1]LTA!J13+[1]LTA!K13</f>
        <v>0</v>
      </c>
      <c r="O20" s="70" t="str">
        <f>IF([1]LTA!L13&gt;0,[1]LTA!L13,"NIL")</f>
        <v>NIL</v>
      </c>
    </row>
    <row r="21" spans="1:15">
      <c r="A21" s="70"/>
      <c r="B21" s="349" t="s">
        <v>471</v>
      </c>
      <c r="C21" s="349"/>
      <c r="D21" s="349"/>
      <c r="E21" s="70" t="str">
        <f>IF([1]LTA!B14&gt;0,[1]LTA!B14,"NIL")</f>
        <v>NIL</v>
      </c>
      <c r="F21" s="836" t="str">
        <f>IF([1]LTA!C14&gt;0,[1]LTA!C14,"NIL")</f>
        <v>NIL</v>
      </c>
      <c r="G21" s="836"/>
      <c r="H21" s="70" t="str">
        <f>IF([1]LTA!D14&gt;0,[1]LTA!D14,"NIL")</f>
        <v>NIL</v>
      </c>
      <c r="I21" s="70" t="str">
        <f>IF([1]LTA!E14&gt;0,[1]LTA!E14,"NIL")</f>
        <v>NIL</v>
      </c>
      <c r="J21" s="70" t="str">
        <f>IF([1]LTA!F14&gt;0,[1]LTA!F14,"NIL")</f>
        <v>NIL</v>
      </c>
      <c r="K21" s="70" t="str">
        <f>IF([1]LTA!I14&gt;0,[1]LTA!I14,"NIL")</f>
        <v>NIL</v>
      </c>
      <c r="L21" s="70" t="str">
        <f>IF([1]LTA!J14&gt;0,[1]LTA!J14,"NIL")</f>
        <v>NIL</v>
      </c>
      <c r="M21" s="70" t="str">
        <f>IF([1]LTA!K14&gt;0,[1]LTA!K14,"NIL")</f>
        <v>NIL</v>
      </c>
      <c r="N21" s="70">
        <f>[1]LTA!J14+[1]LTA!K14</f>
        <v>0</v>
      </c>
      <c r="O21" s="70" t="str">
        <f>IF([1]LTA!L14&gt;0,[1]LTA!L14,"NIL")</f>
        <v>NIL</v>
      </c>
    </row>
    <row r="22" spans="1:15">
      <c r="A22" s="349" t="s">
        <v>472</v>
      </c>
      <c r="B22" s="349"/>
      <c r="C22" s="349"/>
      <c r="D22" s="349"/>
      <c r="E22" s="349"/>
      <c r="F22" s="349"/>
      <c r="G22" s="349"/>
      <c r="H22" s="349"/>
      <c r="I22" s="349"/>
      <c r="J22" s="349"/>
      <c r="K22" s="349"/>
      <c r="L22" s="349"/>
      <c r="M22" s="349"/>
      <c r="N22" s="349"/>
      <c r="O22" s="349"/>
    </row>
    <row r="23" spans="1:15">
      <c r="A23" s="70"/>
      <c r="B23" s="349" t="s">
        <v>468</v>
      </c>
      <c r="C23" s="349"/>
      <c r="D23" s="349"/>
      <c r="E23" s="70" t="str">
        <f>IF([1]LTA!B16&gt;0,[1]LTA!B16,"NIL")</f>
        <v>NIL</v>
      </c>
      <c r="F23" s="836" t="str">
        <f>IF([1]LTA!C16&gt;0,[1]LTA!C16,"NIL")</f>
        <v>NIL</v>
      </c>
      <c r="G23" s="836"/>
      <c r="H23" s="170" t="str">
        <f>IF([1]LTA!D16&gt;0,[1]LTA!D16,"NIL")</f>
        <v>NIL</v>
      </c>
      <c r="I23" s="70" t="str">
        <f>IF([1]LTA!E16&gt;0,[1]LTA!E16,"NIL")</f>
        <v>NIL</v>
      </c>
      <c r="J23" s="70" t="str">
        <f>IF([1]LTA!F16&gt;0,[1]LTA!F16,"NIL")</f>
        <v>NIL</v>
      </c>
      <c r="K23" s="70" t="str">
        <f>IF([1]LTA!I16&gt;0,[1]LTA!I16,"NIL")</f>
        <v>NIL</v>
      </c>
      <c r="L23" s="70" t="str">
        <f>IF([1]LTA!J16&gt;0,[1]LTA!J16,"NIL")</f>
        <v>NIL</v>
      </c>
      <c r="M23" s="70" t="str">
        <f>IF([1]LTA!K16&gt;0,[1]LTA!K16,"NIL")</f>
        <v>NIL</v>
      </c>
      <c r="N23" s="70">
        <f>[1]LTA!J16+[1]LTA!K16</f>
        <v>0</v>
      </c>
      <c r="O23" s="70" t="str">
        <f>IF([1]LTA!L16&gt;0,[1]LTA!L16,"NIL")</f>
        <v>NIL</v>
      </c>
    </row>
    <row r="24" spans="1:15">
      <c r="A24" s="70"/>
      <c r="B24" s="349" t="s">
        <v>469</v>
      </c>
      <c r="C24" s="349"/>
      <c r="D24" s="349"/>
      <c r="E24" s="70" t="str">
        <f>IF([1]LTA!B17&gt;0,[1]LTA!B17,"NIL")</f>
        <v>NIL</v>
      </c>
      <c r="F24" s="836" t="str">
        <f>IF([1]LTA!C17&gt;0,[1]LTA!C17,"NIL")</f>
        <v>NIL</v>
      </c>
      <c r="G24" s="836"/>
      <c r="H24" s="170" t="str">
        <f>IF([1]LTA!D17&gt;0,[1]LTA!D17,"NIL")</f>
        <v>NIL</v>
      </c>
      <c r="I24" s="70" t="str">
        <f>IF([1]LTA!E17&gt;0,[1]LTA!E17,"NIL")</f>
        <v>NIL</v>
      </c>
      <c r="J24" s="70" t="str">
        <f>IF([1]LTA!F17&gt;0,[1]LTA!F17,"NIL")</f>
        <v>NIL</v>
      </c>
      <c r="K24" s="70" t="str">
        <f>IF([1]LTA!I17&gt;0,[1]LTA!I17,"NIL")</f>
        <v>NIL</v>
      </c>
      <c r="L24" s="70" t="str">
        <f>IF([1]LTA!J17&gt;0,[1]LTA!J17,"NIL")</f>
        <v>NIL</v>
      </c>
      <c r="M24" s="70" t="str">
        <f>IF([1]LTA!K17&gt;0,[1]LTA!K17,"NIL")</f>
        <v>NIL</v>
      </c>
      <c r="N24" s="70">
        <f>[1]LTA!J17+[1]LTA!K17</f>
        <v>0</v>
      </c>
      <c r="O24" s="70" t="str">
        <f>IF([1]LTA!L17&gt;0,[1]LTA!L17,"NIL")</f>
        <v>NIL</v>
      </c>
    </row>
    <row r="25" spans="1:15">
      <c r="A25" s="70"/>
      <c r="B25" s="349" t="s">
        <v>471</v>
      </c>
      <c r="C25" s="349"/>
      <c r="D25" s="349"/>
      <c r="E25" s="70" t="str">
        <f>IF([1]LTA!B18&gt;0,[1]LTA!B18,"NIL")</f>
        <v>NIL</v>
      </c>
      <c r="F25" s="836" t="str">
        <f>IF([1]LTA!C18&gt;0,[1]LTA!C18,"NIL")</f>
        <v>NIL</v>
      </c>
      <c r="G25" s="836"/>
      <c r="H25" s="170" t="str">
        <f>IF([1]LTA!D18&gt;0,[1]LTA!D18,"NIL")</f>
        <v>NIL</v>
      </c>
      <c r="I25" s="70" t="str">
        <f>IF([1]LTA!E18&gt;0,[1]LTA!E18,"NIL")</f>
        <v>NIL</v>
      </c>
      <c r="J25" s="70" t="str">
        <f>IF([1]LTA!F18&gt;0,[1]LTA!F18,"NIL")</f>
        <v>NIL</v>
      </c>
      <c r="K25" s="70" t="str">
        <f>IF([1]LTA!I18&gt;0,[1]LTA!I18,"NIL")</f>
        <v>NIL</v>
      </c>
      <c r="L25" s="70" t="str">
        <f>IF([1]LTA!J18&gt;0,[1]LTA!J18,"NIL")</f>
        <v>NIL</v>
      </c>
      <c r="M25" s="70" t="str">
        <f>IF([1]LTA!K18&gt;0,[1]LTA!K18,"NIL")</f>
        <v>NIL</v>
      </c>
      <c r="N25" s="70">
        <f>[1]LTA!J18+[1]LTA!K18</f>
        <v>0</v>
      </c>
      <c r="O25" s="70" t="str">
        <f>IF([1]LTA!L18&gt;0,[1]LTA!L18,"NIL")</f>
        <v>NIL</v>
      </c>
    </row>
    <row r="26" spans="1:15" ht="18" customHeight="1">
      <c r="A26" s="840" t="s">
        <v>473</v>
      </c>
      <c r="B26" s="840"/>
      <c r="C26" s="840"/>
      <c r="D26" s="840"/>
      <c r="E26" s="840"/>
      <c r="F26" s="840"/>
      <c r="G26" s="840"/>
      <c r="H26" s="840"/>
      <c r="I26" s="840"/>
      <c r="J26" s="840"/>
      <c r="K26" s="840"/>
      <c r="L26" s="840"/>
      <c r="M26" s="840"/>
      <c r="N26" s="840"/>
      <c r="O26" s="840"/>
    </row>
    <row r="27" spans="1:15">
      <c r="A27" s="841" t="s">
        <v>474</v>
      </c>
      <c r="B27" s="841"/>
      <c r="C27" s="841"/>
      <c r="D27" s="841"/>
      <c r="E27" s="841"/>
      <c r="F27" s="841"/>
      <c r="G27" s="171"/>
      <c r="H27" s="171"/>
      <c r="I27" s="355" t="s">
        <v>128</v>
      </c>
      <c r="J27" s="355"/>
      <c r="K27" s="355"/>
      <c r="L27" s="355"/>
      <c r="M27" s="355"/>
      <c r="N27" s="355"/>
      <c r="O27" s="355"/>
    </row>
    <row r="28" spans="1:15">
      <c r="A28" s="842" t="s">
        <v>380</v>
      </c>
      <c r="B28" s="843">
        <f ca="1">[1]Pravesh!I202</f>
        <v>42708</v>
      </c>
      <c r="C28" s="843"/>
      <c r="D28" s="129"/>
      <c r="E28" s="172"/>
      <c r="F28" s="172"/>
      <c r="G28" s="172"/>
      <c r="H28" s="172"/>
      <c r="I28" s="128"/>
      <c r="J28" s="128"/>
      <c r="K28" s="128"/>
      <c r="L28" s="128"/>
      <c r="M28" s="128"/>
      <c r="N28" s="129"/>
      <c r="O28" s="129"/>
    </row>
    <row r="29" spans="1:15">
      <c r="A29" s="842"/>
      <c r="B29" s="129"/>
      <c r="C29" s="129"/>
      <c r="D29" s="129"/>
      <c r="E29" s="172"/>
      <c r="F29" s="172"/>
      <c r="G29" s="172"/>
      <c r="H29" s="172"/>
      <c r="I29" s="355" t="str">
        <f>[1]Pravesh!D230</f>
        <v>Savitri Devi wife of Dau Lal Purohit</v>
      </c>
      <c r="J29" s="355"/>
      <c r="K29" s="355"/>
      <c r="L29" s="355"/>
      <c r="M29" s="355"/>
      <c r="N29" s="355"/>
      <c r="O29" s="355"/>
    </row>
    <row r="30" spans="1:15">
      <c r="A30" s="129"/>
      <c r="B30" s="129"/>
      <c r="C30" s="129"/>
      <c r="D30" s="173"/>
      <c r="E30" s="172"/>
      <c r="F30" s="172"/>
      <c r="G30" s="172"/>
      <c r="H30" s="172"/>
      <c r="I30" s="355" t="str">
        <f>J9</f>
        <v>UDC</v>
      </c>
      <c r="J30" s="355"/>
      <c r="K30" s="355"/>
      <c r="L30" s="355"/>
      <c r="M30" s="355"/>
      <c r="N30" s="355"/>
      <c r="O30" s="355"/>
    </row>
    <row r="31" spans="1:15">
      <c r="A31" s="129" t="s">
        <v>101</v>
      </c>
      <c r="B31" s="811" t="str">
        <f>[1]Pravesh!I200</f>
        <v/>
      </c>
      <c r="C31" s="809"/>
      <c r="D31" s="809"/>
      <c r="E31" s="129"/>
      <c r="F31" s="129"/>
      <c r="G31" s="172"/>
      <c r="H31" s="172"/>
      <c r="I31" s="172"/>
      <c r="J31" s="172"/>
      <c r="K31" s="129"/>
      <c r="L31" s="158" t="s">
        <v>380</v>
      </c>
      <c r="M31" s="811" t="str">
        <f>[1]Pravesh!I201</f>
        <v/>
      </c>
      <c r="N31" s="811"/>
      <c r="O31" s="811"/>
    </row>
    <row r="32" spans="1:15">
      <c r="A32" s="174" t="s">
        <v>475</v>
      </c>
      <c r="B32" s="174"/>
      <c r="C32" s="174"/>
      <c r="D32" s="174"/>
      <c r="E32" s="172"/>
      <c r="F32" s="809" t="str">
        <f>[1]Pravesh!H332</f>
        <v/>
      </c>
      <c r="G32" s="809"/>
      <c r="H32" s="158" t="s">
        <v>476</v>
      </c>
      <c r="I32" s="158"/>
      <c r="J32" s="158"/>
      <c r="K32" s="129"/>
      <c r="L32" s="129"/>
      <c r="M32" s="129"/>
      <c r="N32" s="129"/>
      <c r="O32" s="129"/>
    </row>
    <row r="33" spans="1:15" ht="18" customHeight="1">
      <c r="A33" s="845" t="s">
        <v>477</v>
      </c>
      <c r="B33" s="845"/>
      <c r="C33" s="845"/>
      <c r="D33" s="845"/>
      <c r="E33" s="845"/>
      <c r="F33" s="845"/>
      <c r="G33" s="845"/>
      <c r="H33" s="845"/>
      <c r="I33" s="845"/>
      <c r="J33" s="845"/>
      <c r="K33" s="845"/>
      <c r="L33" s="845"/>
      <c r="M33" s="845"/>
      <c r="N33" s="845"/>
      <c r="O33" s="845"/>
    </row>
    <row r="34" spans="1:15" ht="18" customHeight="1">
      <c r="A34" s="845" t="s">
        <v>478</v>
      </c>
      <c r="B34" s="845"/>
      <c r="C34" s="845"/>
      <c r="D34" s="845"/>
      <c r="E34" s="845"/>
      <c r="F34" s="845"/>
      <c r="G34" s="845"/>
      <c r="H34" s="175"/>
      <c r="I34" s="175"/>
      <c r="J34" s="355" t="s">
        <v>479</v>
      </c>
      <c r="K34" s="355"/>
      <c r="L34" s="175"/>
      <c r="M34" s="175"/>
      <c r="N34" s="175"/>
      <c r="O34" s="175"/>
    </row>
    <row r="35" spans="1:15">
      <c r="A35" s="129"/>
      <c r="B35" s="129"/>
      <c r="C35" s="129"/>
      <c r="D35" s="129"/>
      <c r="E35" s="129"/>
      <c r="F35" s="172"/>
      <c r="G35" s="159"/>
      <c r="H35" s="844" t="str">
        <f>[1]Mastersheet!$G$9</f>
        <v>ASSISTANT DIRECTOR, DEVSTHAN VIBHAG, BIKANER</v>
      </c>
      <c r="I35" s="844"/>
      <c r="J35" s="844"/>
      <c r="K35" s="844"/>
      <c r="L35" s="844"/>
      <c r="M35" s="844"/>
      <c r="N35" s="844"/>
      <c r="O35" s="844"/>
    </row>
  </sheetData>
  <mergeCells count="57">
    <mergeCell ref="H35:O35"/>
    <mergeCell ref="I30:O30"/>
    <mergeCell ref="B31:D31"/>
    <mergeCell ref="M31:O31"/>
    <mergeCell ref="F32:G32"/>
    <mergeCell ref="A33:O33"/>
    <mergeCell ref="A34:G34"/>
    <mergeCell ref="J34:K3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A22:O22"/>
    <mergeCell ref="B23:D23"/>
    <mergeCell ref="F23:G23"/>
    <mergeCell ref="B24:D24"/>
    <mergeCell ref="F24:G24"/>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10:F10"/>
    <mergeCell ref="A1:N1"/>
    <mergeCell ref="A2:O2"/>
    <mergeCell ref="A3:O3"/>
    <mergeCell ref="A5:C5"/>
    <mergeCell ref="A6:C6"/>
    <mergeCell ref="B7:I7"/>
    <mergeCell ref="B9:C9"/>
    <mergeCell ref="E9:G9"/>
    <mergeCell ref="H9:I9"/>
    <mergeCell ref="J9:L9"/>
    <mergeCell ref="M9:O9"/>
  </mergeCells>
  <pageMargins left="0.47244094488188981" right="0.19685039370078741" top="0.35433070866141736" bottom="0.23622047244094491" header="0.31496062992125984" footer="0.23622047244094491"/>
  <pageSetup paperSize="9" scale="97" orientation="landscape"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4"/>
  <dimension ref="A1:J66"/>
  <sheetViews>
    <sheetView view="pageBreakPreview" topLeftCell="A10" zoomScaleNormal="100" workbookViewId="0">
      <selection activeCell="A2" sqref="J2"/>
    </sheetView>
  </sheetViews>
  <sheetFormatPr defaultColWidth="9.42578125" defaultRowHeight="12.75"/>
  <cols>
    <col min="1" max="16384" width="9.42578125" style="178"/>
  </cols>
  <sheetData>
    <row r="1" spans="1:10" hidden="1">
      <c r="A1" s="176"/>
      <c r="B1" s="176"/>
      <c r="C1" s="176"/>
      <c r="D1" s="176"/>
      <c r="E1" s="176"/>
      <c r="F1" s="176"/>
      <c r="G1" s="176"/>
      <c r="H1" s="176"/>
      <c r="I1" s="177">
        <v>23</v>
      </c>
    </row>
    <row r="2" spans="1:10" ht="15.75">
      <c r="A2" s="354" t="s">
        <v>480</v>
      </c>
      <c r="B2" s="354"/>
      <c r="C2" s="354"/>
      <c r="D2" s="354"/>
      <c r="E2" s="354"/>
      <c r="F2" s="354"/>
      <c r="G2" s="354"/>
      <c r="H2" s="354"/>
      <c r="I2" s="354"/>
    </row>
    <row r="3" spans="1:10" ht="15.75">
      <c r="A3" s="355" t="s">
        <v>481</v>
      </c>
      <c r="B3" s="355"/>
      <c r="C3" s="355"/>
      <c r="D3" s="355"/>
      <c r="E3" s="355"/>
      <c r="F3" s="355"/>
      <c r="G3" s="355"/>
      <c r="H3" s="355"/>
      <c r="I3" s="355"/>
    </row>
    <row r="4" spans="1:10">
      <c r="A4" s="356" t="s">
        <v>482</v>
      </c>
      <c r="B4" s="356"/>
      <c r="C4" s="356"/>
      <c r="D4" s="356"/>
      <c r="E4" s="356"/>
      <c r="F4" s="356"/>
      <c r="G4" s="356"/>
      <c r="H4" s="356"/>
      <c r="I4" s="356"/>
    </row>
    <row r="5" spans="1:10" ht="19.5" customHeight="1">
      <c r="A5" s="356"/>
      <c r="B5" s="356"/>
      <c r="C5" s="356"/>
      <c r="D5" s="356"/>
      <c r="E5" s="356"/>
      <c r="F5" s="356"/>
      <c r="G5" s="356"/>
      <c r="H5" s="356"/>
      <c r="I5" s="356"/>
    </row>
    <row r="6" spans="1:10" ht="15.75">
      <c r="A6" s="355" t="s">
        <v>483</v>
      </c>
      <c r="B6" s="355"/>
      <c r="C6" s="355"/>
      <c r="D6" s="355"/>
      <c r="E6" s="355"/>
      <c r="F6" s="355"/>
      <c r="G6" s="355"/>
      <c r="H6" s="355"/>
      <c r="I6" s="355"/>
    </row>
    <row r="7" spans="1:10" ht="21.75" customHeight="1">
      <c r="A7" s="129" t="s">
        <v>216</v>
      </c>
      <c r="B7" s="129"/>
      <c r="C7" s="129"/>
      <c r="D7" s="129"/>
      <c r="E7" s="129"/>
      <c r="F7" s="129"/>
      <c r="G7" s="129"/>
      <c r="H7" s="129"/>
      <c r="I7" s="129"/>
    </row>
    <row r="8" spans="1:10" ht="15.75">
      <c r="A8" s="158" t="s">
        <v>484</v>
      </c>
      <c r="B8" s="129"/>
      <c r="C8" s="129"/>
      <c r="D8" s="129"/>
      <c r="E8" s="129"/>
      <c r="F8" s="129"/>
      <c r="G8" s="129"/>
      <c r="H8" s="129"/>
      <c r="I8" s="129"/>
    </row>
    <row r="9" spans="1:10" ht="15.75">
      <c r="A9" s="846" t="str">
        <f>[1]Mastersheet!$G$9</f>
        <v>ASSISTANT DIRECTOR, DEVSTHAN VIBHAG, BIKANER</v>
      </c>
      <c r="B9" s="846"/>
      <c r="C9" s="846"/>
      <c r="D9" s="846"/>
      <c r="E9" s="129"/>
      <c r="F9" s="129"/>
      <c r="G9" s="129"/>
      <c r="H9" s="129"/>
      <c r="I9" s="129"/>
    </row>
    <row r="10" spans="1:10" ht="26.25" customHeight="1">
      <c r="A10" s="846"/>
      <c r="B10" s="846"/>
      <c r="C10" s="846"/>
      <c r="D10" s="846"/>
      <c r="E10" s="129"/>
      <c r="F10" s="129"/>
      <c r="G10" s="129"/>
      <c r="H10" s="129"/>
      <c r="I10" s="129"/>
    </row>
    <row r="11" spans="1:10" ht="23.25" customHeight="1">
      <c r="A11" s="129"/>
      <c r="B11" s="158" t="s">
        <v>485</v>
      </c>
      <c r="C11" s="129"/>
      <c r="D11" s="129"/>
      <c r="E11" s="129"/>
      <c r="F11" s="129"/>
      <c r="G11" s="129"/>
      <c r="H11" s="129"/>
      <c r="I11" s="129"/>
    </row>
    <row r="12" spans="1:10" ht="21" customHeight="1">
      <c r="A12" s="129" t="s">
        <v>110</v>
      </c>
      <c r="B12" s="129"/>
      <c r="C12" s="129"/>
      <c r="D12" s="129"/>
      <c r="E12" s="129"/>
      <c r="F12" s="129"/>
      <c r="G12" s="129"/>
      <c r="H12" s="129"/>
      <c r="I12" s="129"/>
    </row>
    <row r="13" spans="1:10" ht="24" customHeight="1">
      <c r="A13" s="129"/>
      <c r="B13" s="355" t="str">
        <f>[1]Pravesh!$D$228</f>
        <v>I wife of</v>
      </c>
      <c r="C13" s="355"/>
      <c r="D13" s="355" t="str">
        <f>[1]Mastersheet!$B$3</f>
        <v>DAU LAL PUROHIT</v>
      </c>
      <c r="E13" s="355"/>
      <c r="F13" s="355"/>
      <c r="G13" s="355"/>
      <c r="H13" s="355"/>
      <c r="I13" s="129"/>
    </row>
    <row r="14" spans="1:10" ht="24" customHeight="1">
      <c r="A14" s="809" t="s">
        <v>453</v>
      </c>
      <c r="B14" s="809"/>
      <c r="C14" s="355" t="str">
        <f>$F$23</f>
        <v>UDC</v>
      </c>
      <c r="D14" s="355"/>
      <c r="E14" s="355"/>
      <c r="F14" s="355"/>
      <c r="G14" s="355" t="s">
        <v>486</v>
      </c>
      <c r="H14" s="355"/>
      <c r="I14" s="128"/>
      <c r="J14" s="179"/>
    </row>
    <row r="15" spans="1:10" ht="24" customHeight="1">
      <c r="A15" s="847" t="s">
        <v>487</v>
      </c>
      <c r="B15" s="847"/>
      <c r="C15" s="848" t="str">
        <f>IF($B$13="I husband of",$D$13,"I")</f>
        <v>I</v>
      </c>
      <c r="D15" s="848"/>
      <c r="E15" s="848"/>
      <c r="F15" s="848" t="s">
        <v>488</v>
      </c>
      <c r="G15" s="848"/>
      <c r="H15" s="848"/>
      <c r="I15" s="848"/>
      <c r="J15" s="180"/>
    </row>
    <row r="16" spans="1:10" ht="24" customHeight="1">
      <c r="A16" s="847" t="s">
        <v>489</v>
      </c>
      <c r="B16" s="847"/>
      <c r="C16" s="847"/>
      <c r="D16" s="847"/>
      <c r="E16" s="847"/>
      <c r="F16" s="847"/>
      <c r="G16" s="847"/>
      <c r="H16" s="847"/>
      <c r="I16" s="847"/>
      <c r="J16" s="181"/>
    </row>
    <row r="17" spans="1:9" ht="24" customHeight="1">
      <c r="A17" s="809" t="s">
        <v>490</v>
      </c>
      <c r="B17" s="809"/>
      <c r="C17" s="809"/>
      <c r="D17" s="809"/>
      <c r="E17" s="129" t="str">
        <f>IF($D$13=$C$15,"his/her","my")</f>
        <v>my</v>
      </c>
      <c r="F17" s="355" t="s">
        <v>491</v>
      </c>
      <c r="G17" s="355"/>
      <c r="H17" s="355"/>
      <c r="I17" s="355"/>
    </row>
    <row r="18" spans="1:9" ht="15.75">
      <c r="A18" s="129"/>
      <c r="B18" s="129"/>
      <c r="C18" s="129"/>
      <c r="D18" s="129"/>
      <c r="E18" s="129"/>
      <c r="F18" s="129"/>
      <c r="G18" s="129"/>
      <c r="H18" s="129"/>
      <c r="I18" s="129"/>
    </row>
    <row r="19" spans="1:9" ht="15.75">
      <c r="A19" s="129"/>
      <c r="B19" s="129"/>
      <c r="C19" s="129"/>
      <c r="D19" s="129"/>
      <c r="E19" s="129"/>
      <c r="F19" s="355" t="s">
        <v>492</v>
      </c>
      <c r="G19" s="355"/>
      <c r="H19" s="355"/>
      <c r="I19" s="355"/>
    </row>
    <row r="20" spans="1:9" ht="15.75">
      <c r="A20" s="129"/>
      <c r="B20" s="129"/>
      <c r="C20" s="129"/>
      <c r="D20" s="129"/>
      <c r="E20" s="129"/>
      <c r="F20" s="128"/>
      <c r="G20" s="128"/>
      <c r="H20" s="128"/>
      <c r="I20" s="128"/>
    </row>
    <row r="21" spans="1:9" ht="21" customHeight="1">
      <c r="A21" s="129"/>
      <c r="B21" s="129"/>
      <c r="C21" s="129"/>
      <c r="D21" s="129"/>
      <c r="E21" s="182"/>
      <c r="F21" s="849" t="str">
        <f>[1]Pravesh!$D$230</f>
        <v>Savitri Devi wife of Dau Lal Purohit</v>
      </c>
      <c r="G21" s="849"/>
      <c r="H21" s="849"/>
      <c r="I21" s="849"/>
    </row>
    <row r="22" spans="1:9" ht="15.75">
      <c r="A22" s="129"/>
      <c r="B22" s="129"/>
      <c r="C22" s="129"/>
      <c r="D22" s="182"/>
      <c r="E22" s="182"/>
      <c r="F22" s="849"/>
      <c r="G22" s="849"/>
      <c r="H22" s="849"/>
      <c r="I22" s="849"/>
    </row>
    <row r="23" spans="1:9" ht="15.75">
      <c r="A23" s="129"/>
      <c r="B23" s="129"/>
      <c r="C23" s="129"/>
      <c r="D23" s="129"/>
      <c r="E23" s="183"/>
      <c r="F23" s="372" t="str">
        <f>[1]Mastersheet!$B$4</f>
        <v>UDC</v>
      </c>
      <c r="G23" s="372"/>
      <c r="H23" s="372"/>
      <c r="I23" s="850"/>
    </row>
    <row r="24" spans="1:9" ht="19.5" customHeight="1">
      <c r="A24" s="129" t="s">
        <v>101</v>
      </c>
      <c r="B24" s="129"/>
      <c r="C24" s="129"/>
      <c r="D24" s="129"/>
      <c r="E24" s="129"/>
      <c r="F24" s="129" t="s">
        <v>385</v>
      </c>
      <c r="G24" s="129"/>
      <c r="H24" s="129"/>
      <c r="I24" s="129"/>
    </row>
    <row r="25" spans="1:9" ht="15.75">
      <c r="A25" s="129"/>
      <c r="B25" s="129"/>
      <c r="C25" s="129"/>
      <c r="D25" s="129"/>
      <c r="E25" s="129"/>
      <c r="F25" s="129"/>
      <c r="G25" s="129"/>
      <c r="H25" s="129"/>
      <c r="I25" s="129"/>
    </row>
    <row r="26" spans="1:9">
      <c r="A26" s="851" t="s">
        <v>493</v>
      </c>
      <c r="B26" s="851"/>
      <c r="C26" s="851"/>
      <c r="D26" s="851"/>
      <c r="E26" s="851"/>
      <c r="F26" s="851"/>
      <c r="G26" s="851"/>
      <c r="H26" s="851"/>
      <c r="I26" s="851"/>
    </row>
    <row r="27" spans="1:9" ht="18" customHeight="1">
      <c r="A27" s="851"/>
      <c r="B27" s="851"/>
      <c r="C27" s="851"/>
      <c r="D27" s="851"/>
      <c r="E27" s="851"/>
      <c r="F27" s="851"/>
      <c r="G27" s="851"/>
      <c r="H27" s="851"/>
      <c r="I27" s="851"/>
    </row>
    <row r="28" spans="1:9">
      <c r="A28" s="851"/>
      <c r="B28" s="851"/>
      <c r="C28" s="851"/>
      <c r="D28" s="851"/>
      <c r="E28" s="851"/>
      <c r="F28" s="851"/>
      <c r="G28" s="851"/>
      <c r="H28" s="851"/>
      <c r="I28" s="851"/>
    </row>
    <row r="29" spans="1:9" ht="18" customHeight="1">
      <c r="A29" s="851"/>
      <c r="B29" s="851"/>
      <c r="C29" s="851"/>
      <c r="D29" s="851"/>
      <c r="E29" s="851"/>
      <c r="F29" s="851"/>
      <c r="G29" s="851"/>
      <c r="H29" s="851"/>
      <c r="I29" s="851"/>
    </row>
    <row r="30" spans="1:9" ht="15.75">
      <c r="A30" s="129"/>
      <c r="B30" s="129"/>
      <c r="C30" s="129"/>
      <c r="D30" s="129"/>
      <c r="E30" s="129"/>
      <c r="F30" s="355" t="s">
        <v>494</v>
      </c>
      <c r="G30" s="355"/>
      <c r="H30" s="129"/>
      <c r="I30" s="129"/>
    </row>
    <row r="31" spans="1:9" ht="15.75">
      <c r="A31" s="129"/>
      <c r="B31" s="129"/>
      <c r="C31" s="129"/>
      <c r="D31" s="129"/>
      <c r="E31" s="129"/>
      <c r="F31" s="129"/>
      <c r="G31" s="129"/>
      <c r="H31" s="129"/>
      <c r="I31" s="129"/>
    </row>
    <row r="32" spans="1:9" ht="27" customHeight="1">
      <c r="A32" s="129"/>
      <c r="B32" s="129"/>
      <c r="C32" s="129"/>
      <c r="D32" s="129"/>
      <c r="E32" s="129"/>
      <c r="F32" s="129" t="s">
        <v>495</v>
      </c>
      <c r="G32" s="129"/>
      <c r="H32" s="129"/>
      <c r="I32" s="129"/>
    </row>
    <row r="33" spans="1:9" ht="15.75">
      <c r="A33" s="129"/>
      <c r="B33" s="129"/>
      <c r="C33" s="129"/>
      <c r="D33" s="129"/>
      <c r="E33" s="129"/>
      <c r="F33" s="129"/>
      <c r="G33" s="129"/>
      <c r="H33" s="129"/>
      <c r="I33" s="184">
        <v>24</v>
      </c>
    </row>
    <row r="34" spans="1:9" ht="15.75">
      <c r="A34" s="354" t="s">
        <v>480</v>
      </c>
      <c r="B34" s="354"/>
      <c r="C34" s="354"/>
      <c r="D34" s="354"/>
      <c r="E34" s="354"/>
      <c r="F34" s="354"/>
      <c r="G34" s="354"/>
      <c r="H34" s="354"/>
      <c r="I34" s="354"/>
    </row>
    <row r="35" spans="1:9" ht="15.75">
      <c r="A35" s="355" t="s">
        <v>481</v>
      </c>
      <c r="B35" s="355"/>
      <c r="C35" s="355"/>
      <c r="D35" s="355"/>
      <c r="E35" s="355"/>
      <c r="F35" s="355"/>
      <c r="G35" s="355"/>
      <c r="H35" s="355"/>
      <c r="I35" s="355"/>
    </row>
    <row r="36" spans="1:9">
      <c r="A36" s="356" t="s">
        <v>482</v>
      </c>
      <c r="B36" s="356"/>
      <c r="C36" s="356"/>
      <c r="D36" s="356"/>
      <c r="E36" s="356"/>
      <c r="F36" s="356"/>
      <c r="G36" s="356"/>
      <c r="H36" s="356"/>
      <c r="I36" s="356"/>
    </row>
    <row r="37" spans="1:9" ht="18.75" customHeight="1">
      <c r="A37" s="356"/>
      <c r="B37" s="356"/>
      <c r="C37" s="356"/>
      <c r="D37" s="356"/>
      <c r="E37" s="356"/>
      <c r="F37" s="356"/>
      <c r="G37" s="356"/>
      <c r="H37" s="356"/>
      <c r="I37" s="356"/>
    </row>
    <row r="38" spans="1:9" ht="15.75">
      <c r="A38" s="355" t="s">
        <v>483</v>
      </c>
      <c r="B38" s="355"/>
      <c r="C38" s="355"/>
      <c r="D38" s="355"/>
      <c r="E38" s="355"/>
      <c r="F38" s="355"/>
      <c r="G38" s="355"/>
      <c r="H38" s="355"/>
      <c r="I38" s="355"/>
    </row>
    <row r="39" spans="1:9" ht="15.75">
      <c r="A39" s="129" t="s">
        <v>216</v>
      </c>
      <c r="B39" s="129"/>
      <c r="C39" s="129"/>
      <c r="D39" s="129"/>
      <c r="E39" s="129"/>
      <c r="F39" s="129"/>
      <c r="G39" s="129"/>
      <c r="H39" s="129"/>
      <c r="I39" s="129"/>
    </row>
    <row r="40" spans="1:9" ht="15.75">
      <c r="A40" s="158" t="s">
        <v>484</v>
      </c>
      <c r="B40" s="129"/>
      <c r="C40" s="129"/>
      <c r="D40" s="129"/>
      <c r="E40" s="129"/>
      <c r="F40" s="129"/>
      <c r="G40" s="129"/>
      <c r="H40" s="129"/>
      <c r="I40" s="129"/>
    </row>
    <row r="41" spans="1:9" ht="15.75">
      <c r="A41" s="846" t="str">
        <f>[1]Mastersheet!$G$9</f>
        <v>ASSISTANT DIRECTOR, DEVSTHAN VIBHAG, BIKANER</v>
      </c>
      <c r="B41" s="846"/>
      <c r="C41" s="846"/>
      <c r="D41" s="846"/>
      <c r="E41" s="129"/>
      <c r="F41" s="129"/>
      <c r="G41" s="129"/>
      <c r="H41" s="129"/>
      <c r="I41" s="129"/>
    </row>
    <row r="42" spans="1:9" ht="21" customHeight="1">
      <c r="A42" s="846"/>
      <c r="B42" s="846"/>
      <c r="C42" s="846"/>
      <c r="D42" s="846"/>
      <c r="E42" s="129"/>
      <c r="F42" s="129"/>
      <c r="G42" s="129"/>
      <c r="H42" s="129"/>
      <c r="I42" s="129"/>
    </row>
    <row r="43" spans="1:9" ht="27" customHeight="1">
      <c r="A43" s="129"/>
      <c r="B43" s="158" t="s">
        <v>485</v>
      </c>
      <c r="C43" s="129"/>
      <c r="D43" s="129"/>
      <c r="E43" s="129"/>
      <c r="F43" s="129"/>
      <c r="G43" s="129"/>
      <c r="H43" s="129"/>
      <c r="I43" s="129"/>
    </row>
    <row r="44" spans="1:9" ht="19.5" customHeight="1">
      <c r="A44" s="129" t="s">
        <v>110</v>
      </c>
      <c r="B44" s="129"/>
      <c r="C44" s="129"/>
      <c r="D44" s="129"/>
      <c r="E44" s="129"/>
      <c r="F44" s="129"/>
      <c r="G44" s="129"/>
      <c r="H44" s="129"/>
      <c r="I44" s="129"/>
    </row>
    <row r="45" spans="1:9" ht="15.75">
      <c r="A45" s="129"/>
      <c r="B45" s="355" t="str">
        <f>[1]Pravesh!$D$228</f>
        <v>I wife of</v>
      </c>
      <c r="C45" s="355"/>
      <c r="D45" s="355" t="str">
        <f>[1]Mastersheet!$B$3</f>
        <v>DAU LAL PUROHIT</v>
      </c>
      <c r="E45" s="355"/>
      <c r="F45" s="355"/>
      <c r="G45" s="355"/>
      <c r="H45" s="355"/>
      <c r="I45" s="129"/>
    </row>
    <row r="46" spans="1:9" ht="26.25" customHeight="1">
      <c r="A46" s="809" t="s">
        <v>453</v>
      </c>
      <c r="B46" s="809"/>
      <c r="C46" s="355" t="str">
        <f>$F$23</f>
        <v>UDC</v>
      </c>
      <c r="D46" s="355"/>
      <c r="E46" s="355"/>
      <c r="F46" s="355"/>
      <c r="G46" s="355" t="s">
        <v>486</v>
      </c>
      <c r="H46" s="355"/>
      <c r="I46" s="128"/>
    </row>
    <row r="47" spans="1:9" ht="20.25" customHeight="1">
      <c r="A47" s="847" t="s">
        <v>487</v>
      </c>
      <c r="B47" s="847"/>
      <c r="C47" s="848" t="str">
        <f>IF($B$13="I husband of",$D$13,"I")</f>
        <v>I</v>
      </c>
      <c r="D47" s="848"/>
      <c r="E47" s="848"/>
      <c r="F47" s="848" t="s">
        <v>488</v>
      </c>
      <c r="G47" s="848"/>
      <c r="H47" s="848"/>
      <c r="I47" s="848"/>
    </row>
    <row r="48" spans="1:9" ht="16.5" customHeight="1">
      <c r="A48" s="847" t="s">
        <v>489</v>
      </c>
      <c r="B48" s="847"/>
      <c r="C48" s="847"/>
      <c r="D48" s="847"/>
      <c r="E48" s="847"/>
      <c r="F48" s="847"/>
      <c r="G48" s="847"/>
      <c r="H48" s="847"/>
      <c r="I48" s="847"/>
    </row>
    <row r="49" spans="1:9" ht="20.25" customHeight="1">
      <c r="A49" s="809" t="s">
        <v>490</v>
      </c>
      <c r="B49" s="809"/>
      <c r="C49" s="809"/>
      <c r="D49" s="809"/>
      <c r="E49" s="129" t="str">
        <f>IF($D$13=$C$15,"his/her","my")</f>
        <v>my</v>
      </c>
      <c r="F49" s="355" t="s">
        <v>491</v>
      </c>
      <c r="G49" s="355"/>
      <c r="H49" s="355"/>
      <c r="I49" s="355"/>
    </row>
    <row r="50" spans="1:9" ht="15.75">
      <c r="A50" s="129"/>
      <c r="B50" s="129"/>
      <c r="C50" s="129"/>
      <c r="D50" s="129"/>
      <c r="E50" s="129"/>
      <c r="F50" s="129"/>
      <c r="G50" s="129"/>
      <c r="H50" s="129"/>
      <c r="I50" s="129"/>
    </row>
    <row r="51" spans="1:9" ht="15.75">
      <c r="A51" s="129"/>
      <c r="B51" s="129"/>
      <c r="C51" s="129"/>
      <c r="D51" s="129"/>
      <c r="E51" s="129"/>
      <c r="F51" s="355" t="s">
        <v>492</v>
      </c>
      <c r="G51" s="355"/>
      <c r="H51" s="355"/>
      <c r="I51" s="355"/>
    </row>
    <row r="52" spans="1:9" ht="17.25" customHeight="1">
      <c r="A52" s="129"/>
      <c r="B52" s="129"/>
      <c r="C52" s="129"/>
      <c r="D52" s="129"/>
      <c r="E52" s="129"/>
      <c r="F52" s="128"/>
      <c r="G52" s="128"/>
      <c r="H52" s="128"/>
      <c r="I52" s="128"/>
    </row>
    <row r="53" spans="1:9" ht="15.75">
      <c r="A53" s="129"/>
      <c r="B53" s="129"/>
      <c r="C53" s="129"/>
      <c r="D53" s="129"/>
      <c r="E53" s="182"/>
      <c r="F53" s="849" t="str">
        <f>[1]Pravesh!$D$230</f>
        <v>Savitri Devi wife of Dau Lal Purohit</v>
      </c>
      <c r="G53" s="849"/>
      <c r="H53" s="849"/>
      <c r="I53" s="849"/>
    </row>
    <row r="54" spans="1:9" ht="15.75">
      <c r="A54" s="129"/>
      <c r="B54" s="129"/>
      <c r="C54" s="129"/>
      <c r="D54" s="182"/>
      <c r="E54" s="182"/>
      <c r="F54" s="849"/>
      <c r="G54" s="849"/>
      <c r="H54" s="849"/>
      <c r="I54" s="849"/>
    </row>
    <row r="55" spans="1:9" ht="15.75">
      <c r="A55" s="129"/>
      <c r="B55" s="129"/>
      <c r="C55" s="129"/>
      <c r="D55" s="129"/>
      <c r="E55" s="183"/>
      <c r="F55" s="372" t="str">
        <f>[1]Mastersheet!$B$4</f>
        <v>UDC</v>
      </c>
      <c r="G55" s="372"/>
      <c r="H55" s="372"/>
      <c r="I55" s="850"/>
    </row>
    <row r="56" spans="1:9" ht="15.75">
      <c r="A56" s="129" t="s">
        <v>101</v>
      </c>
      <c r="B56" s="129"/>
      <c r="C56" s="129"/>
      <c r="D56" s="129"/>
      <c r="E56" s="129"/>
      <c r="F56" s="129" t="s">
        <v>385</v>
      </c>
      <c r="G56" s="129"/>
      <c r="H56" s="129"/>
      <c r="I56" s="129"/>
    </row>
    <row r="57" spans="1:9" ht="15.75">
      <c r="A57" s="129"/>
      <c r="B57" s="129"/>
      <c r="C57" s="129"/>
      <c r="D57" s="129"/>
      <c r="E57" s="129"/>
      <c r="F57" s="129"/>
      <c r="G57" s="129"/>
      <c r="H57" s="129"/>
      <c r="I57" s="129"/>
    </row>
    <row r="58" spans="1:9">
      <c r="A58" s="851" t="s">
        <v>493</v>
      </c>
      <c r="B58" s="851"/>
      <c r="C58" s="851"/>
      <c r="D58" s="851"/>
      <c r="E58" s="851"/>
      <c r="F58" s="851"/>
      <c r="G58" s="851"/>
      <c r="H58" s="851"/>
      <c r="I58" s="851"/>
    </row>
    <row r="59" spans="1:9">
      <c r="A59" s="851"/>
      <c r="B59" s="851"/>
      <c r="C59" s="851"/>
      <c r="D59" s="851"/>
      <c r="E59" s="851"/>
      <c r="F59" s="851"/>
      <c r="G59" s="851"/>
      <c r="H59" s="851"/>
      <c r="I59" s="851"/>
    </row>
    <row r="60" spans="1:9">
      <c r="A60" s="851"/>
      <c r="B60" s="851"/>
      <c r="C60" s="851"/>
      <c r="D60" s="851"/>
      <c r="E60" s="851"/>
      <c r="F60" s="851"/>
      <c r="G60" s="851"/>
      <c r="H60" s="851"/>
      <c r="I60" s="851"/>
    </row>
    <row r="61" spans="1:9">
      <c r="A61" s="851"/>
      <c r="B61" s="851"/>
      <c r="C61" s="851"/>
      <c r="D61" s="851"/>
      <c r="E61" s="851"/>
      <c r="F61" s="851"/>
      <c r="G61" s="851"/>
      <c r="H61" s="851"/>
      <c r="I61" s="851"/>
    </row>
    <row r="62" spans="1:9" ht="15.75">
      <c r="A62" s="129"/>
      <c r="B62" s="129"/>
      <c r="C62" s="129"/>
      <c r="D62" s="129"/>
      <c r="E62" s="129"/>
      <c r="F62" s="355" t="s">
        <v>494</v>
      </c>
      <c r="G62" s="355"/>
      <c r="H62" s="129"/>
      <c r="I62" s="129"/>
    </row>
    <row r="63" spans="1:9" ht="15.75">
      <c r="A63" s="129"/>
      <c r="B63" s="129"/>
      <c r="C63" s="129"/>
      <c r="D63" s="129"/>
      <c r="E63" s="129"/>
      <c r="F63" s="129"/>
      <c r="G63" s="129"/>
      <c r="H63" s="129"/>
      <c r="I63" s="129"/>
    </row>
    <row r="64" spans="1:9" ht="15.75">
      <c r="A64" s="129"/>
      <c r="B64" s="129"/>
      <c r="C64" s="129"/>
      <c r="D64" s="129"/>
      <c r="E64" s="129"/>
      <c r="F64" s="129" t="s">
        <v>495</v>
      </c>
      <c r="G64" s="129"/>
      <c r="H64" s="129"/>
      <c r="I64" s="129"/>
    </row>
    <row r="65" spans="1:9">
      <c r="A65" s="176"/>
      <c r="B65" s="176"/>
      <c r="C65" s="176"/>
      <c r="D65" s="176"/>
      <c r="E65" s="176"/>
      <c r="F65" s="176"/>
      <c r="G65" s="176"/>
      <c r="H65" s="176"/>
      <c r="I65" s="176"/>
    </row>
    <row r="66" spans="1:9">
      <c r="A66" s="176"/>
      <c r="B66" s="176"/>
      <c r="C66" s="176"/>
      <c r="D66" s="176"/>
      <c r="E66" s="176"/>
      <c r="F66" s="176"/>
      <c r="G66" s="176"/>
      <c r="H66" s="176"/>
      <c r="I66" s="176"/>
    </row>
  </sheetData>
  <mergeCells count="42">
    <mergeCell ref="F51:I51"/>
    <mergeCell ref="F53:I54"/>
    <mergeCell ref="F55:I55"/>
    <mergeCell ref="A58:I61"/>
    <mergeCell ref="F62:G62"/>
    <mergeCell ref="A47:B47"/>
    <mergeCell ref="C47:E47"/>
    <mergeCell ref="F47:I47"/>
    <mergeCell ref="A48:I48"/>
    <mergeCell ref="A49:D49"/>
    <mergeCell ref="F49:I49"/>
    <mergeCell ref="A41:D42"/>
    <mergeCell ref="B45:C45"/>
    <mergeCell ref="D45:H45"/>
    <mergeCell ref="A46:B46"/>
    <mergeCell ref="C46:F46"/>
    <mergeCell ref="G46:H46"/>
    <mergeCell ref="A38:I38"/>
    <mergeCell ref="A16:I16"/>
    <mergeCell ref="A17:D17"/>
    <mergeCell ref="F17:I17"/>
    <mergeCell ref="F19:I19"/>
    <mergeCell ref="F21:I22"/>
    <mergeCell ref="F23:I23"/>
    <mergeCell ref="A26:I29"/>
    <mergeCell ref="F30:G30"/>
    <mergeCell ref="A34:I34"/>
    <mergeCell ref="A35:I35"/>
    <mergeCell ref="A36:I37"/>
    <mergeCell ref="A14:B14"/>
    <mergeCell ref="C14:F14"/>
    <mergeCell ref="G14:H14"/>
    <mergeCell ref="A15:B15"/>
    <mergeCell ref="C15:E15"/>
    <mergeCell ref="F15:I15"/>
    <mergeCell ref="B13:C13"/>
    <mergeCell ref="D13:H13"/>
    <mergeCell ref="A2:I2"/>
    <mergeCell ref="A3:I3"/>
    <mergeCell ref="A4:I5"/>
    <mergeCell ref="A6:I6"/>
    <mergeCell ref="A9:D10"/>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4.xml><?xml version="1.0" encoding="utf-8"?>
<worksheet xmlns="http://schemas.openxmlformats.org/spreadsheetml/2006/main" xmlns:r="http://schemas.openxmlformats.org/officeDocument/2006/relationships">
  <sheetPr codeName="Sheet27"/>
  <dimension ref="A1:N49"/>
  <sheetViews>
    <sheetView view="pageBreakPreview" zoomScaleNormal="100" zoomScaleSheetLayoutView="100" workbookViewId="0">
      <selection activeCell="A2" sqref="J2"/>
    </sheetView>
  </sheetViews>
  <sheetFormatPr defaultRowHeight="15.75"/>
  <cols>
    <col min="1" max="7" width="9.140625" style="186"/>
    <col min="8" max="8" width="8.7109375" style="186" customWidth="1"/>
    <col min="9" max="9" width="9.140625" style="186"/>
    <col min="10" max="10" width="12.85546875" style="186" customWidth="1"/>
    <col min="11" max="263" width="9.140625" style="186"/>
    <col min="264" max="264" width="8.7109375" style="186" customWidth="1"/>
    <col min="265" max="265" width="9.140625" style="186"/>
    <col min="266" max="266" width="12.85546875" style="186" customWidth="1"/>
    <col min="267" max="519" width="9.140625" style="186"/>
    <col min="520" max="520" width="8.7109375" style="186" customWidth="1"/>
    <col min="521" max="521" width="9.140625" style="186"/>
    <col min="522" max="522" width="12.85546875" style="186" customWidth="1"/>
    <col min="523" max="775" width="9.140625" style="186"/>
    <col min="776" max="776" width="8.7109375" style="186" customWidth="1"/>
    <col min="777" max="777" width="9.140625" style="186"/>
    <col min="778" max="778" width="12.85546875" style="186" customWidth="1"/>
    <col min="779" max="1031" width="9.140625" style="186"/>
    <col min="1032" max="1032" width="8.7109375" style="186" customWidth="1"/>
    <col min="1033" max="1033" width="9.140625" style="186"/>
    <col min="1034" max="1034" width="12.85546875" style="186" customWidth="1"/>
    <col min="1035" max="1287" width="9.140625" style="186"/>
    <col min="1288" max="1288" width="8.7109375" style="186" customWidth="1"/>
    <col min="1289" max="1289" width="9.140625" style="186"/>
    <col min="1290" max="1290" width="12.85546875" style="186" customWidth="1"/>
    <col min="1291" max="1543" width="9.140625" style="186"/>
    <col min="1544" max="1544" width="8.7109375" style="186" customWidth="1"/>
    <col min="1545" max="1545" width="9.140625" style="186"/>
    <col min="1546" max="1546" width="12.85546875" style="186" customWidth="1"/>
    <col min="1547" max="1799" width="9.140625" style="186"/>
    <col min="1800" max="1800" width="8.7109375" style="186" customWidth="1"/>
    <col min="1801" max="1801" width="9.140625" style="186"/>
    <col min="1802" max="1802" width="12.85546875" style="186" customWidth="1"/>
    <col min="1803" max="2055" width="9.140625" style="186"/>
    <col min="2056" max="2056" width="8.7109375" style="186" customWidth="1"/>
    <col min="2057" max="2057" width="9.140625" style="186"/>
    <col min="2058" max="2058" width="12.85546875" style="186" customWidth="1"/>
    <col min="2059" max="2311" width="9.140625" style="186"/>
    <col min="2312" max="2312" width="8.7109375" style="186" customWidth="1"/>
    <col min="2313" max="2313" width="9.140625" style="186"/>
    <col min="2314" max="2314" width="12.85546875" style="186" customWidth="1"/>
    <col min="2315" max="2567" width="9.140625" style="186"/>
    <col min="2568" max="2568" width="8.7109375" style="186" customWidth="1"/>
    <col min="2569" max="2569" width="9.140625" style="186"/>
    <col min="2570" max="2570" width="12.85546875" style="186" customWidth="1"/>
    <col min="2571" max="2823" width="9.140625" style="186"/>
    <col min="2824" max="2824" width="8.7109375" style="186" customWidth="1"/>
    <col min="2825" max="2825" width="9.140625" style="186"/>
    <col min="2826" max="2826" width="12.85546875" style="186" customWidth="1"/>
    <col min="2827" max="3079" width="9.140625" style="186"/>
    <col min="3080" max="3080" width="8.7109375" style="186" customWidth="1"/>
    <col min="3081" max="3081" width="9.140625" style="186"/>
    <col min="3082" max="3082" width="12.85546875" style="186" customWidth="1"/>
    <col min="3083" max="3335" width="9.140625" style="186"/>
    <col min="3336" max="3336" width="8.7109375" style="186" customWidth="1"/>
    <col min="3337" max="3337" width="9.140625" style="186"/>
    <col min="3338" max="3338" width="12.85546875" style="186" customWidth="1"/>
    <col min="3339" max="3591" width="9.140625" style="186"/>
    <col min="3592" max="3592" width="8.7109375" style="186" customWidth="1"/>
    <col min="3593" max="3593" width="9.140625" style="186"/>
    <col min="3594" max="3594" width="12.85546875" style="186" customWidth="1"/>
    <col min="3595" max="3847" width="9.140625" style="186"/>
    <col min="3848" max="3848" width="8.7109375" style="186" customWidth="1"/>
    <col min="3849" max="3849" width="9.140625" style="186"/>
    <col min="3850" max="3850" width="12.85546875" style="186" customWidth="1"/>
    <col min="3851" max="4103" width="9.140625" style="186"/>
    <col min="4104" max="4104" width="8.7109375" style="186" customWidth="1"/>
    <col min="4105" max="4105" width="9.140625" style="186"/>
    <col min="4106" max="4106" width="12.85546875" style="186" customWidth="1"/>
    <col min="4107" max="4359" width="9.140625" style="186"/>
    <col min="4360" max="4360" width="8.7109375" style="186" customWidth="1"/>
    <col min="4361" max="4361" width="9.140625" style="186"/>
    <col min="4362" max="4362" width="12.85546875" style="186" customWidth="1"/>
    <col min="4363" max="4615" width="9.140625" style="186"/>
    <col min="4616" max="4616" width="8.7109375" style="186" customWidth="1"/>
    <col min="4617" max="4617" width="9.140625" style="186"/>
    <col min="4618" max="4618" width="12.85546875" style="186" customWidth="1"/>
    <col min="4619" max="4871" width="9.140625" style="186"/>
    <col min="4872" max="4872" width="8.7109375" style="186" customWidth="1"/>
    <col min="4873" max="4873" width="9.140625" style="186"/>
    <col min="4874" max="4874" width="12.85546875" style="186" customWidth="1"/>
    <col min="4875" max="5127" width="9.140625" style="186"/>
    <col min="5128" max="5128" width="8.7109375" style="186" customWidth="1"/>
    <col min="5129" max="5129" width="9.140625" style="186"/>
    <col min="5130" max="5130" width="12.85546875" style="186" customWidth="1"/>
    <col min="5131" max="5383" width="9.140625" style="186"/>
    <col min="5384" max="5384" width="8.7109375" style="186" customWidth="1"/>
    <col min="5385" max="5385" width="9.140625" style="186"/>
    <col min="5386" max="5386" width="12.85546875" style="186" customWidth="1"/>
    <col min="5387" max="5639" width="9.140625" style="186"/>
    <col min="5640" max="5640" width="8.7109375" style="186" customWidth="1"/>
    <col min="5641" max="5641" width="9.140625" style="186"/>
    <col min="5642" max="5642" width="12.85546875" style="186" customWidth="1"/>
    <col min="5643" max="5895" width="9.140625" style="186"/>
    <col min="5896" max="5896" width="8.7109375" style="186" customWidth="1"/>
    <col min="5897" max="5897" width="9.140625" style="186"/>
    <col min="5898" max="5898" width="12.85546875" style="186" customWidth="1"/>
    <col min="5899" max="6151" width="9.140625" style="186"/>
    <col min="6152" max="6152" width="8.7109375" style="186" customWidth="1"/>
    <col min="6153" max="6153" width="9.140625" style="186"/>
    <col min="6154" max="6154" width="12.85546875" style="186" customWidth="1"/>
    <col min="6155" max="6407" width="9.140625" style="186"/>
    <col min="6408" max="6408" width="8.7109375" style="186" customWidth="1"/>
    <col min="6409" max="6409" width="9.140625" style="186"/>
    <col min="6410" max="6410" width="12.85546875" style="186" customWidth="1"/>
    <col min="6411" max="6663" width="9.140625" style="186"/>
    <col min="6664" max="6664" width="8.7109375" style="186" customWidth="1"/>
    <col min="6665" max="6665" width="9.140625" style="186"/>
    <col min="6666" max="6666" width="12.85546875" style="186" customWidth="1"/>
    <col min="6667" max="6919" width="9.140625" style="186"/>
    <col min="6920" max="6920" width="8.7109375" style="186" customWidth="1"/>
    <col min="6921" max="6921" width="9.140625" style="186"/>
    <col min="6922" max="6922" width="12.85546875" style="186" customWidth="1"/>
    <col min="6923" max="7175" width="9.140625" style="186"/>
    <col min="7176" max="7176" width="8.7109375" style="186" customWidth="1"/>
    <col min="7177" max="7177" width="9.140625" style="186"/>
    <col min="7178" max="7178" width="12.85546875" style="186" customWidth="1"/>
    <col min="7179" max="7431" width="9.140625" style="186"/>
    <col min="7432" max="7432" width="8.7109375" style="186" customWidth="1"/>
    <col min="7433" max="7433" width="9.140625" style="186"/>
    <col min="7434" max="7434" width="12.85546875" style="186" customWidth="1"/>
    <col min="7435" max="7687" width="9.140625" style="186"/>
    <col min="7688" max="7688" width="8.7109375" style="186" customWidth="1"/>
    <col min="7689" max="7689" width="9.140625" style="186"/>
    <col min="7690" max="7690" width="12.85546875" style="186" customWidth="1"/>
    <col min="7691" max="7943" width="9.140625" style="186"/>
    <col min="7944" max="7944" width="8.7109375" style="186" customWidth="1"/>
    <col min="7945" max="7945" width="9.140625" style="186"/>
    <col min="7946" max="7946" width="12.85546875" style="186" customWidth="1"/>
    <col min="7947" max="8199" width="9.140625" style="186"/>
    <col min="8200" max="8200" width="8.7109375" style="186" customWidth="1"/>
    <col min="8201" max="8201" width="9.140625" style="186"/>
    <col min="8202" max="8202" width="12.85546875" style="186" customWidth="1"/>
    <col min="8203" max="8455" width="9.140625" style="186"/>
    <col min="8456" max="8456" width="8.7109375" style="186" customWidth="1"/>
    <col min="8457" max="8457" width="9.140625" style="186"/>
    <col min="8458" max="8458" width="12.85546875" style="186" customWidth="1"/>
    <col min="8459" max="8711" width="9.140625" style="186"/>
    <col min="8712" max="8712" width="8.7109375" style="186" customWidth="1"/>
    <col min="8713" max="8713" width="9.140625" style="186"/>
    <col min="8714" max="8714" width="12.85546875" style="186" customWidth="1"/>
    <col min="8715" max="8967" width="9.140625" style="186"/>
    <col min="8968" max="8968" width="8.7109375" style="186" customWidth="1"/>
    <col min="8969" max="8969" width="9.140625" style="186"/>
    <col min="8970" max="8970" width="12.85546875" style="186" customWidth="1"/>
    <col min="8971" max="9223" width="9.140625" style="186"/>
    <col min="9224" max="9224" width="8.7109375" style="186" customWidth="1"/>
    <col min="9225" max="9225" width="9.140625" style="186"/>
    <col min="9226" max="9226" width="12.85546875" style="186" customWidth="1"/>
    <col min="9227" max="9479" width="9.140625" style="186"/>
    <col min="9480" max="9480" width="8.7109375" style="186" customWidth="1"/>
    <col min="9481" max="9481" width="9.140625" style="186"/>
    <col min="9482" max="9482" width="12.85546875" style="186" customWidth="1"/>
    <col min="9483" max="9735" width="9.140625" style="186"/>
    <col min="9736" max="9736" width="8.7109375" style="186" customWidth="1"/>
    <col min="9737" max="9737" width="9.140625" style="186"/>
    <col min="9738" max="9738" width="12.85546875" style="186" customWidth="1"/>
    <col min="9739" max="9991" width="9.140625" style="186"/>
    <col min="9992" max="9992" width="8.7109375" style="186" customWidth="1"/>
    <col min="9993" max="9993" width="9.140625" style="186"/>
    <col min="9994" max="9994" width="12.85546875" style="186" customWidth="1"/>
    <col min="9995" max="10247" width="9.140625" style="186"/>
    <col min="10248" max="10248" width="8.7109375" style="186" customWidth="1"/>
    <col min="10249" max="10249" width="9.140625" style="186"/>
    <col min="10250" max="10250" width="12.85546875" style="186" customWidth="1"/>
    <col min="10251" max="10503" width="9.140625" style="186"/>
    <col min="10504" max="10504" width="8.7109375" style="186" customWidth="1"/>
    <col min="10505" max="10505" width="9.140625" style="186"/>
    <col min="10506" max="10506" width="12.85546875" style="186" customWidth="1"/>
    <col min="10507" max="10759" width="9.140625" style="186"/>
    <col min="10760" max="10760" width="8.7109375" style="186" customWidth="1"/>
    <col min="10761" max="10761" width="9.140625" style="186"/>
    <col min="10762" max="10762" width="12.85546875" style="186" customWidth="1"/>
    <col min="10763" max="11015" width="9.140625" style="186"/>
    <col min="11016" max="11016" width="8.7109375" style="186" customWidth="1"/>
    <col min="11017" max="11017" width="9.140625" style="186"/>
    <col min="11018" max="11018" width="12.85546875" style="186" customWidth="1"/>
    <col min="11019" max="11271" width="9.140625" style="186"/>
    <col min="11272" max="11272" width="8.7109375" style="186" customWidth="1"/>
    <col min="11273" max="11273" width="9.140625" style="186"/>
    <col min="11274" max="11274" width="12.85546875" style="186" customWidth="1"/>
    <col min="11275" max="11527" width="9.140625" style="186"/>
    <col min="11528" max="11528" width="8.7109375" style="186" customWidth="1"/>
    <col min="11529" max="11529" width="9.140625" style="186"/>
    <col min="11530" max="11530" width="12.85546875" style="186" customWidth="1"/>
    <col min="11531" max="11783" width="9.140625" style="186"/>
    <col min="11784" max="11784" width="8.7109375" style="186" customWidth="1"/>
    <col min="11785" max="11785" width="9.140625" style="186"/>
    <col min="11786" max="11786" width="12.85546875" style="186" customWidth="1"/>
    <col min="11787" max="12039" width="9.140625" style="186"/>
    <col min="12040" max="12040" width="8.7109375" style="186" customWidth="1"/>
    <col min="12041" max="12041" width="9.140625" style="186"/>
    <col min="12042" max="12042" width="12.85546875" style="186" customWidth="1"/>
    <col min="12043" max="12295" width="9.140625" style="186"/>
    <col min="12296" max="12296" width="8.7109375" style="186" customWidth="1"/>
    <col min="12297" max="12297" width="9.140625" style="186"/>
    <col min="12298" max="12298" width="12.85546875" style="186" customWidth="1"/>
    <col min="12299" max="12551" width="9.140625" style="186"/>
    <col min="12552" max="12552" width="8.7109375" style="186" customWidth="1"/>
    <col min="12553" max="12553" width="9.140625" style="186"/>
    <col min="12554" max="12554" width="12.85546875" style="186" customWidth="1"/>
    <col min="12555" max="12807" width="9.140625" style="186"/>
    <col min="12808" max="12808" width="8.7109375" style="186" customWidth="1"/>
    <col min="12809" max="12809" width="9.140625" style="186"/>
    <col min="12810" max="12810" width="12.85546875" style="186" customWidth="1"/>
    <col min="12811" max="13063" width="9.140625" style="186"/>
    <col min="13064" max="13064" width="8.7109375" style="186" customWidth="1"/>
    <col min="13065" max="13065" width="9.140625" style="186"/>
    <col min="13066" max="13066" width="12.85546875" style="186" customWidth="1"/>
    <col min="13067" max="13319" width="9.140625" style="186"/>
    <col min="13320" max="13320" width="8.7109375" style="186" customWidth="1"/>
    <col min="13321" max="13321" width="9.140625" style="186"/>
    <col min="13322" max="13322" width="12.85546875" style="186" customWidth="1"/>
    <col min="13323" max="13575" width="9.140625" style="186"/>
    <col min="13576" max="13576" width="8.7109375" style="186" customWidth="1"/>
    <col min="13577" max="13577" width="9.140625" style="186"/>
    <col min="13578" max="13578" width="12.85546875" style="186" customWidth="1"/>
    <col min="13579" max="13831" width="9.140625" style="186"/>
    <col min="13832" max="13832" width="8.7109375" style="186" customWidth="1"/>
    <col min="13833" max="13833" width="9.140625" style="186"/>
    <col min="13834" max="13834" width="12.85546875" style="186" customWidth="1"/>
    <col min="13835" max="14087" width="9.140625" style="186"/>
    <col min="14088" max="14088" width="8.7109375" style="186" customWidth="1"/>
    <col min="14089" max="14089" width="9.140625" style="186"/>
    <col min="14090" max="14090" width="12.85546875" style="186" customWidth="1"/>
    <col min="14091" max="14343" width="9.140625" style="186"/>
    <col min="14344" max="14344" width="8.7109375" style="186" customWidth="1"/>
    <col min="14345" max="14345" width="9.140625" style="186"/>
    <col min="14346" max="14346" width="12.85546875" style="186" customWidth="1"/>
    <col min="14347" max="14599" width="9.140625" style="186"/>
    <col min="14600" max="14600" width="8.7109375" style="186" customWidth="1"/>
    <col min="14601" max="14601" width="9.140625" style="186"/>
    <col min="14602" max="14602" width="12.85546875" style="186" customWidth="1"/>
    <col min="14603" max="14855" width="9.140625" style="186"/>
    <col min="14856" max="14856" width="8.7109375" style="186" customWidth="1"/>
    <col min="14857" max="14857" width="9.140625" style="186"/>
    <col min="14858" max="14858" width="12.85546875" style="186" customWidth="1"/>
    <col min="14859" max="15111" width="9.140625" style="186"/>
    <col min="15112" max="15112" width="8.7109375" style="186" customWidth="1"/>
    <col min="15113" max="15113" width="9.140625" style="186"/>
    <col min="15114" max="15114" width="12.85546875" style="186" customWidth="1"/>
    <col min="15115" max="15367" width="9.140625" style="186"/>
    <col min="15368" max="15368" width="8.7109375" style="186" customWidth="1"/>
    <col min="15369" max="15369" width="9.140625" style="186"/>
    <col min="15370" max="15370" width="12.85546875" style="186" customWidth="1"/>
    <col min="15371" max="15623" width="9.140625" style="186"/>
    <col min="15624" max="15624" width="8.7109375" style="186" customWidth="1"/>
    <col min="15625" max="15625" width="9.140625" style="186"/>
    <col min="15626" max="15626" width="12.85546875" style="186" customWidth="1"/>
    <col min="15627" max="15879" width="9.140625" style="186"/>
    <col min="15880" max="15880" width="8.7109375" style="186" customWidth="1"/>
    <col min="15881" max="15881" width="9.140625" style="186"/>
    <col min="15882" max="15882" width="12.85546875" style="186" customWidth="1"/>
    <col min="15883" max="16135" width="9.140625" style="186"/>
    <col min="16136" max="16136" width="8.7109375" style="186" customWidth="1"/>
    <col min="16137" max="16137" width="9.140625" style="186"/>
    <col min="16138" max="16138" width="12.85546875" style="186" customWidth="1"/>
    <col min="16139" max="16384" width="9.140625" style="186"/>
  </cols>
  <sheetData>
    <row r="1" spans="1:14" hidden="1">
      <c r="A1" s="185"/>
      <c r="B1" s="185"/>
      <c r="C1" s="185"/>
      <c r="D1" s="185"/>
      <c r="E1" s="185"/>
      <c r="F1" s="185"/>
      <c r="G1" s="185"/>
      <c r="H1" s="185"/>
      <c r="I1" s="185"/>
      <c r="J1" s="185">
        <v>25</v>
      </c>
      <c r="N1" s="187" t="str">
        <f>[1]Mastersheet!$H$49</f>
        <v>NO</v>
      </c>
    </row>
    <row r="2" spans="1:14">
      <c r="A2" s="852" t="s">
        <v>496</v>
      </c>
      <c r="B2" s="852"/>
      <c r="C2" s="852"/>
      <c r="D2" s="852"/>
      <c r="E2" s="852"/>
      <c r="F2" s="852"/>
      <c r="G2" s="852"/>
      <c r="H2" s="852"/>
      <c r="I2" s="852"/>
      <c r="J2" s="852"/>
    </row>
    <row r="3" spans="1:14">
      <c r="A3" s="852" t="s">
        <v>497</v>
      </c>
      <c r="B3" s="852"/>
      <c r="C3" s="852"/>
      <c r="D3" s="852"/>
      <c r="E3" s="852"/>
      <c r="F3" s="852"/>
      <c r="G3" s="852"/>
      <c r="H3" s="852"/>
      <c r="I3" s="852"/>
      <c r="J3" s="852"/>
    </row>
    <row r="4" spans="1:14" ht="18" customHeight="1">
      <c r="A4" s="853" t="s">
        <v>498</v>
      </c>
      <c r="B4" s="853"/>
      <c r="C4" s="853"/>
      <c r="D4" s="853"/>
      <c r="E4" s="853"/>
      <c r="F4" s="853"/>
      <c r="G4" s="853"/>
      <c r="H4" s="853"/>
      <c r="I4" s="853"/>
      <c r="J4" s="853"/>
    </row>
    <row r="5" spans="1:14">
      <c r="A5" s="853"/>
      <c r="B5" s="853"/>
      <c r="C5" s="853"/>
      <c r="D5" s="853"/>
      <c r="E5" s="853"/>
      <c r="F5" s="853"/>
      <c r="G5" s="853"/>
      <c r="H5" s="853"/>
      <c r="I5" s="853"/>
      <c r="J5" s="853"/>
    </row>
    <row r="6" spans="1:14">
      <c r="A6" s="63" t="s">
        <v>216</v>
      </c>
      <c r="B6" s="63"/>
      <c r="C6" s="63"/>
      <c r="D6" s="63"/>
      <c r="E6" s="63"/>
      <c r="F6" s="63"/>
      <c r="G6" s="63"/>
      <c r="H6" s="63"/>
      <c r="I6" s="63"/>
      <c r="J6" s="63"/>
    </row>
    <row r="7" spans="1:14">
      <c r="A7" s="339" t="s">
        <v>499</v>
      </c>
      <c r="B7" s="339"/>
      <c r="C7" s="339"/>
      <c r="D7" s="63"/>
      <c r="E7" s="63"/>
      <c r="F7" s="63"/>
      <c r="G7" s="854" t="str">
        <f>IF($N$1="NO","THE FORM NO 27 IS NOT APPLICABLE DUE TO NOT HAVING ANY GOVTT. ACCOMMODATION","")</f>
        <v>THE FORM NO 27 IS NOT APPLICABLE DUE TO NOT HAVING ANY GOVTT. ACCOMMODATION</v>
      </c>
      <c r="H7" s="854"/>
      <c r="I7" s="854"/>
      <c r="J7" s="63"/>
    </row>
    <row r="8" spans="1:14">
      <c r="A8" s="339" t="s">
        <v>500</v>
      </c>
      <c r="B8" s="339"/>
      <c r="C8" s="339"/>
      <c r="D8" s="63"/>
      <c r="E8" s="63"/>
      <c r="F8" s="63"/>
      <c r="G8" s="854"/>
      <c r="H8" s="854"/>
      <c r="I8" s="854"/>
      <c r="J8" s="63"/>
    </row>
    <row r="9" spans="1:14">
      <c r="A9" s="188" t="s">
        <v>501</v>
      </c>
      <c r="B9" s="63"/>
      <c r="C9" s="63"/>
      <c r="D9" s="63"/>
      <c r="E9" s="63"/>
      <c r="F9" s="63"/>
      <c r="G9" s="854"/>
      <c r="H9" s="854"/>
      <c r="I9" s="854"/>
      <c r="J9" s="63"/>
    </row>
    <row r="10" spans="1:14">
      <c r="A10" s="188" t="s">
        <v>502</v>
      </c>
      <c r="B10" s="63"/>
      <c r="C10" s="63"/>
      <c r="D10" s="63"/>
      <c r="E10" s="63"/>
      <c r="F10" s="63"/>
      <c r="G10" s="854"/>
      <c r="H10" s="854"/>
      <c r="I10" s="854"/>
      <c r="J10" s="63"/>
    </row>
    <row r="11" spans="1:14">
      <c r="A11" s="340" t="s">
        <v>503</v>
      </c>
      <c r="B11" s="340"/>
      <c r="C11" s="340"/>
      <c r="D11" s="340"/>
      <c r="E11" s="340"/>
      <c r="F11" s="340"/>
      <c r="G11" s="340"/>
      <c r="H11" s="340"/>
      <c r="I11" s="340"/>
      <c r="J11" s="63"/>
    </row>
    <row r="12" spans="1:14">
      <c r="A12" s="63" t="s">
        <v>110</v>
      </c>
      <c r="B12" s="63"/>
      <c r="C12" s="63"/>
      <c r="D12" s="63"/>
      <c r="E12" s="63"/>
      <c r="F12" s="63"/>
      <c r="G12" s="63"/>
      <c r="H12" s="63"/>
      <c r="I12" s="63"/>
      <c r="J12" s="63"/>
    </row>
    <row r="13" spans="1:14">
      <c r="A13" s="63"/>
      <c r="B13" s="340" t="str">
        <f>IF($N$1="YES",[1]Pravesh!D228,"--N.A.---")</f>
        <v>--N.A.---</v>
      </c>
      <c r="C13" s="340"/>
      <c r="D13" s="340" t="str">
        <f>IF($N$1="YES",[1]Mastersheet!$B$3,"----------N.A.--------------")</f>
        <v>----------N.A.--------------</v>
      </c>
      <c r="E13" s="340"/>
      <c r="F13" s="340"/>
      <c r="G13" s="340"/>
      <c r="H13" s="340"/>
      <c r="I13" s="340" t="s">
        <v>453</v>
      </c>
      <c r="J13" s="340"/>
    </row>
    <row r="14" spans="1:14" ht="29.25" customHeight="1">
      <c r="A14" s="855" t="str">
        <f>IF($N$1="YES",[1]Mastersheet!B4,"----------")</f>
        <v>----------</v>
      </c>
      <c r="B14" s="855"/>
      <c r="C14" s="855"/>
      <c r="D14" s="856" t="s">
        <v>454</v>
      </c>
      <c r="E14" s="856"/>
      <c r="F14" s="855" t="str">
        <f>IF($N$1="YES",[1]Mastersheet!B5,"-------------------N.A.----------------------------")</f>
        <v>-------------------N.A.----------------------------</v>
      </c>
      <c r="G14" s="855"/>
      <c r="H14" s="855"/>
      <c r="I14" s="855"/>
      <c r="J14" s="855"/>
    </row>
    <row r="15" spans="1:14" ht="21.75" customHeight="1">
      <c r="A15" s="341" t="s">
        <v>504</v>
      </c>
      <c r="B15" s="341"/>
      <c r="C15" s="341"/>
      <c r="D15" s="341"/>
      <c r="E15" s="341"/>
      <c r="F15" s="341"/>
      <c r="G15" s="341"/>
      <c r="H15" s="341"/>
      <c r="I15" s="341"/>
      <c r="J15" s="341"/>
    </row>
    <row r="16" spans="1:14">
      <c r="A16" s="341"/>
      <c r="B16" s="341"/>
      <c r="C16" s="341"/>
      <c r="D16" s="341"/>
      <c r="E16" s="341"/>
      <c r="F16" s="341"/>
      <c r="G16" s="341"/>
      <c r="H16" s="341"/>
      <c r="I16" s="341"/>
      <c r="J16" s="341"/>
    </row>
    <row r="17" spans="1:10">
      <c r="A17" s="63">
        <v>1</v>
      </c>
      <c r="B17" s="339" t="s">
        <v>505</v>
      </c>
      <c r="C17" s="339"/>
      <c r="D17" s="339"/>
      <c r="E17" s="857" t="str">
        <f>[1]Pravesh!A351</f>
        <v>NIL</v>
      </c>
      <c r="F17" s="339"/>
      <c r="G17" s="339"/>
      <c r="H17" s="339"/>
      <c r="I17" s="339"/>
      <c r="J17" s="339"/>
    </row>
    <row r="18" spans="1:10">
      <c r="A18" s="63">
        <v>2</v>
      </c>
      <c r="B18" s="339" t="s">
        <v>506</v>
      </c>
      <c r="C18" s="339"/>
      <c r="D18" s="339"/>
      <c r="E18" s="857" t="str">
        <f>[1]Pravesh!B351</f>
        <v>NIL</v>
      </c>
      <c r="F18" s="339"/>
      <c r="G18" s="339"/>
      <c r="H18" s="339"/>
      <c r="I18" s="339"/>
      <c r="J18" s="339"/>
    </row>
    <row r="19" spans="1:10">
      <c r="A19" s="63">
        <v>3</v>
      </c>
      <c r="B19" s="339" t="s">
        <v>507</v>
      </c>
      <c r="C19" s="339"/>
      <c r="D19" s="339"/>
      <c r="E19" s="857" t="str">
        <f>[1]Pravesh!D351</f>
        <v>NIL</v>
      </c>
      <c r="F19" s="339"/>
      <c r="G19" s="339"/>
      <c r="H19" s="339"/>
      <c r="I19" s="339"/>
      <c r="J19" s="339"/>
    </row>
    <row r="20" spans="1:10">
      <c r="A20" s="339" t="s">
        <v>508</v>
      </c>
      <c r="B20" s="339"/>
      <c r="C20" s="339"/>
      <c r="D20" s="339"/>
      <c r="E20" s="857" t="str">
        <f>[1]Pravesh!G351</f>
        <v>NIL</v>
      </c>
      <c r="F20" s="339"/>
      <c r="G20" s="339"/>
      <c r="H20" s="339"/>
      <c r="I20" s="339"/>
      <c r="J20" s="339"/>
    </row>
    <row r="21" spans="1:10">
      <c r="A21" s="339" t="s">
        <v>509</v>
      </c>
      <c r="B21" s="339"/>
      <c r="C21" s="339"/>
      <c r="D21" s="339"/>
      <c r="E21" s="857" t="str">
        <f>[1]Pravesh!H351</f>
        <v>NIL</v>
      </c>
      <c r="F21" s="339"/>
      <c r="G21" s="339"/>
      <c r="H21" s="339"/>
      <c r="I21" s="339"/>
      <c r="J21" s="339"/>
    </row>
    <row r="22" spans="1:10">
      <c r="A22" s="339" t="s">
        <v>510</v>
      </c>
      <c r="B22" s="339"/>
      <c r="C22" s="339"/>
      <c r="D22" s="339"/>
      <c r="E22" s="339"/>
      <c r="F22" s="339"/>
      <c r="G22" s="339"/>
      <c r="H22" s="339"/>
      <c r="I22" s="339"/>
      <c r="J22" s="339"/>
    </row>
    <row r="23" spans="1:10">
      <c r="A23" s="339" t="s">
        <v>511</v>
      </c>
      <c r="B23" s="339"/>
      <c r="C23" s="339"/>
      <c r="D23" s="339"/>
      <c r="E23" s="339"/>
      <c r="F23" s="339"/>
      <c r="G23" s="339"/>
      <c r="H23" s="339"/>
      <c r="I23" s="339"/>
      <c r="J23" s="339"/>
    </row>
    <row r="24" spans="1:10">
      <c r="A24" s="63"/>
      <c r="B24" s="63"/>
      <c r="C24" s="63"/>
      <c r="D24" s="63"/>
      <c r="E24" s="63"/>
      <c r="F24" s="189"/>
      <c r="G24" s="189"/>
      <c r="H24" s="189"/>
      <c r="I24" s="189" t="s">
        <v>128</v>
      </c>
      <c r="J24" s="189"/>
    </row>
    <row r="25" spans="1:10">
      <c r="A25" s="189" t="s">
        <v>380</v>
      </c>
      <c r="B25" s="858" t="str">
        <f>IF($N$1="YES",[1]Pravesh!I202,"")</f>
        <v/>
      </c>
      <c r="C25" s="858"/>
      <c r="D25" s="63"/>
      <c r="E25" s="340"/>
      <c r="F25" s="340"/>
      <c r="G25" s="392"/>
      <c r="H25" s="392"/>
      <c r="I25" s="392"/>
      <c r="J25" s="111"/>
    </row>
    <row r="26" spans="1:10">
      <c r="A26" s="63"/>
      <c r="B26" s="63"/>
      <c r="C26" s="63"/>
      <c r="D26" s="63"/>
      <c r="E26" s="859" t="str">
        <f>IF($N$1="YES",[1]Pravesh!D230,"------------N.A.------------")</f>
        <v>------------N.A.------------</v>
      </c>
      <c r="F26" s="859"/>
      <c r="G26" s="859"/>
      <c r="H26" s="859"/>
      <c r="I26" s="859"/>
      <c r="J26" s="860"/>
    </row>
    <row r="27" spans="1:10">
      <c r="A27" s="63"/>
      <c r="B27" s="98"/>
      <c r="C27" s="98"/>
      <c r="D27" s="98"/>
      <c r="E27" s="392" t="str">
        <f>IF($N$1="YES",[1]Mastersheet!B4,"----------------N.A.---------------")</f>
        <v>----------------N.A.---------------</v>
      </c>
      <c r="F27" s="392"/>
      <c r="G27" s="392"/>
      <c r="H27" s="392"/>
      <c r="I27" s="392"/>
      <c r="J27" s="861"/>
    </row>
    <row r="28" spans="1:10">
      <c r="A28" s="852" t="s">
        <v>512</v>
      </c>
      <c r="B28" s="852"/>
      <c r="C28" s="852"/>
      <c r="D28" s="852"/>
      <c r="E28" s="852"/>
      <c r="F28" s="852"/>
      <c r="G28" s="852"/>
      <c r="H28" s="852"/>
      <c r="I28" s="852"/>
      <c r="J28" s="852"/>
    </row>
    <row r="29" spans="1:10">
      <c r="A29" s="852" t="s">
        <v>513</v>
      </c>
      <c r="B29" s="852"/>
      <c r="C29" s="852"/>
      <c r="D29" s="852"/>
      <c r="E29" s="852"/>
      <c r="F29" s="852"/>
      <c r="G29" s="852"/>
      <c r="H29" s="852"/>
      <c r="I29" s="852"/>
      <c r="J29" s="852"/>
    </row>
    <row r="30" spans="1:10">
      <c r="A30" s="852" t="s">
        <v>514</v>
      </c>
      <c r="B30" s="852"/>
      <c r="C30" s="852"/>
      <c r="D30" s="852"/>
      <c r="E30" s="852"/>
      <c r="F30" s="852"/>
      <c r="G30" s="852"/>
      <c r="H30" s="852"/>
      <c r="I30" s="852"/>
      <c r="J30" s="852"/>
    </row>
    <row r="31" spans="1:10" ht="18" customHeight="1">
      <c r="A31" s="853" t="s">
        <v>515</v>
      </c>
      <c r="B31" s="853"/>
      <c r="C31" s="853"/>
      <c r="D31" s="853"/>
      <c r="E31" s="853"/>
      <c r="F31" s="853"/>
      <c r="G31" s="853"/>
      <c r="H31" s="853"/>
      <c r="I31" s="853"/>
      <c r="J31" s="853"/>
    </row>
    <row r="32" spans="1:10">
      <c r="A32" s="853"/>
      <c r="B32" s="853"/>
      <c r="C32" s="853"/>
      <c r="D32" s="853"/>
      <c r="E32" s="853"/>
      <c r="F32" s="853"/>
      <c r="G32" s="853"/>
      <c r="H32" s="853"/>
      <c r="I32" s="853"/>
      <c r="J32" s="853"/>
    </row>
    <row r="33" spans="1:10" ht="15.75" customHeight="1">
      <c r="A33" s="63" t="s">
        <v>216</v>
      </c>
      <c r="B33" s="63"/>
      <c r="C33" s="63"/>
      <c r="D33" s="63"/>
      <c r="E33" s="63"/>
      <c r="F33" s="854" t="str">
        <f>IF($N$1="YES","THE FORM NO 27 A IS NOT APPLICABLE DUE TO  HAVING  GOVTT. ACCOMMODATION","")</f>
        <v/>
      </c>
      <c r="G33" s="854"/>
      <c r="H33" s="854"/>
      <c r="I33" s="854"/>
      <c r="J33" s="63"/>
    </row>
    <row r="34" spans="1:10">
      <c r="A34" s="188" t="s">
        <v>516</v>
      </c>
      <c r="B34" s="63"/>
      <c r="C34" s="63"/>
      <c r="D34" s="63"/>
      <c r="E34" s="63"/>
      <c r="F34" s="854"/>
      <c r="G34" s="854"/>
      <c r="H34" s="854"/>
      <c r="I34" s="854"/>
      <c r="J34" s="63"/>
    </row>
    <row r="35" spans="1:10" ht="9" customHeight="1">
      <c r="A35" s="190"/>
      <c r="B35" s="63"/>
      <c r="C35" s="63"/>
      <c r="D35" s="63"/>
      <c r="E35" s="63"/>
      <c r="F35" s="854"/>
      <c r="G35" s="854"/>
      <c r="H35" s="854"/>
      <c r="I35" s="854"/>
      <c r="J35" s="63"/>
    </row>
    <row r="36" spans="1:10">
      <c r="A36" s="339" t="s">
        <v>517</v>
      </c>
      <c r="B36" s="339"/>
      <c r="C36" s="339"/>
      <c r="D36" s="339"/>
      <c r="E36" s="63"/>
      <c r="F36" s="854"/>
      <c r="G36" s="854"/>
      <c r="H36" s="854"/>
      <c r="I36" s="854"/>
      <c r="J36" s="63"/>
    </row>
    <row r="37" spans="1:10">
      <c r="A37" s="63"/>
      <c r="B37" s="339" t="s">
        <v>518</v>
      </c>
      <c r="C37" s="339"/>
      <c r="D37" s="339"/>
      <c r="E37" s="339"/>
      <c r="F37" s="339"/>
      <c r="G37" s="339"/>
      <c r="H37" s="339"/>
      <c r="I37" s="339"/>
      <c r="J37" s="63"/>
    </row>
    <row r="38" spans="1:10">
      <c r="A38" s="63" t="s">
        <v>110</v>
      </c>
      <c r="B38" s="63"/>
      <c r="C38" s="63"/>
      <c r="D38" s="63"/>
      <c r="E38" s="63"/>
      <c r="F38" s="63"/>
      <c r="G38" s="63"/>
      <c r="H38" s="63"/>
      <c r="I38" s="63"/>
      <c r="J38" s="63"/>
    </row>
    <row r="39" spans="1:10">
      <c r="A39" s="63"/>
      <c r="B39" s="340" t="str">
        <f>IF($N$1="NO",[1]Pravesh!D228,"-----N.A.----")</f>
        <v>I wife of</v>
      </c>
      <c r="C39" s="340"/>
      <c r="D39" s="340" t="str">
        <f>IF($N$1="NO",[1]Mastersheet!$B$3,"------------N.A.-------------")</f>
        <v>DAU LAL PUROHIT</v>
      </c>
      <c r="E39" s="340"/>
      <c r="F39" s="340"/>
      <c r="G39" s="340"/>
      <c r="H39" s="340"/>
      <c r="I39" s="340" t="s">
        <v>519</v>
      </c>
      <c r="J39" s="340"/>
    </row>
    <row r="40" spans="1:10">
      <c r="A40" s="340" t="str">
        <f>IF($N$1="NO",[1]Mastersheet!B4,"-----------N.A.-------------")</f>
        <v>UDC</v>
      </c>
      <c r="B40" s="340"/>
      <c r="C40" s="340"/>
      <c r="D40" s="340"/>
      <c r="E40" s="340" t="s">
        <v>520</v>
      </c>
      <c r="F40" s="340"/>
      <c r="G40" s="340"/>
      <c r="H40" s="340"/>
      <c r="I40" s="340"/>
      <c r="J40" s="340"/>
    </row>
    <row r="41" spans="1:10" ht="18" customHeight="1">
      <c r="A41" s="341" t="s">
        <v>521</v>
      </c>
      <c r="B41" s="341"/>
      <c r="C41" s="341"/>
      <c r="D41" s="341"/>
      <c r="E41" s="341"/>
      <c r="F41" s="341"/>
      <c r="G41" s="341"/>
      <c r="H41" s="341"/>
      <c r="I41" s="341"/>
      <c r="J41" s="341"/>
    </row>
    <row r="42" spans="1:10" ht="18" customHeight="1">
      <c r="A42" s="341"/>
      <c r="B42" s="341"/>
      <c r="C42" s="341"/>
      <c r="D42" s="341"/>
      <c r="E42" s="341"/>
      <c r="F42" s="341"/>
      <c r="G42" s="341"/>
      <c r="H42" s="341"/>
      <c r="I42" s="341"/>
      <c r="J42" s="341"/>
    </row>
    <row r="43" spans="1:10" ht="18" customHeight="1">
      <c r="A43" s="341" t="s">
        <v>522</v>
      </c>
      <c r="B43" s="341"/>
      <c r="C43" s="341"/>
      <c r="D43" s="341"/>
      <c r="E43" s="341"/>
      <c r="F43" s="341"/>
      <c r="G43" s="341"/>
      <c r="H43" s="341"/>
      <c r="I43" s="341"/>
      <c r="J43" s="341"/>
    </row>
    <row r="44" spans="1:10">
      <c r="A44" s="341"/>
      <c r="B44" s="341"/>
      <c r="C44" s="341"/>
      <c r="D44" s="341"/>
      <c r="E44" s="341"/>
      <c r="F44" s="341"/>
      <c r="G44" s="341"/>
      <c r="H44" s="341"/>
      <c r="I44" s="341"/>
      <c r="J44" s="341"/>
    </row>
    <row r="45" spans="1:10" ht="4.5" customHeight="1">
      <c r="A45" s="63"/>
      <c r="B45" s="63"/>
      <c r="C45" s="63"/>
      <c r="D45" s="63"/>
      <c r="E45" s="63"/>
      <c r="F45" s="63"/>
      <c r="G45" s="63"/>
      <c r="H45" s="63"/>
      <c r="I45" s="63"/>
      <c r="J45" s="63"/>
    </row>
    <row r="46" spans="1:10">
      <c r="A46" s="63" t="s">
        <v>523</v>
      </c>
      <c r="B46" s="862">
        <f ca="1">IF($N$1="NO",[1]Pravesh!I202,"")</f>
        <v>42708</v>
      </c>
      <c r="C46" s="862"/>
      <c r="D46" s="63"/>
      <c r="E46" s="340" t="s">
        <v>128</v>
      </c>
      <c r="F46" s="340"/>
      <c r="G46" s="340"/>
      <c r="H46" s="340"/>
      <c r="I46" s="340"/>
      <c r="J46" s="340"/>
    </row>
    <row r="47" spans="1:10">
      <c r="A47" s="63"/>
      <c r="B47" s="63"/>
      <c r="C47" s="63"/>
      <c r="D47" s="340"/>
      <c r="E47" s="340"/>
      <c r="F47" s="340"/>
      <c r="G47" s="340"/>
      <c r="H47" s="340"/>
      <c r="I47" s="340"/>
      <c r="J47" s="63"/>
    </row>
    <row r="48" spans="1:10">
      <c r="A48" s="63"/>
      <c r="B48" s="63"/>
      <c r="C48" s="63"/>
      <c r="D48" s="63"/>
      <c r="E48" s="859" t="str">
        <f>IF($N$1="NO",[1]Pravesh!D230,"------------N.A.------------")</f>
        <v>Savitri Devi wife of Dau Lal Purohit</v>
      </c>
      <c r="F48" s="859"/>
      <c r="G48" s="859"/>
      <c r="H48" s="859"/>
      <c r="I48" s="859"/>
      <c r="J48" s="860"/>
    </row>
    <row r="49" spans="1:10">
      <c r="A49" s="63"/>
      <c r="B49" s="63"/>
      <c r="C49" s="63"/>
      <c r="D49" s="189"/>
      <c r="E49" s="340" t="str">
        <f>IF($N$1="NO",[1]Mastersheet!B4,"--------------------N.A.-------------------")</f>
        <v>UDC</v>
      </c>
      <c r="F49" s="340"/>
      <c r="G49" s="340"/>
      <c r="H49" s="340"/>
      <c r="I49" s="340"/>
      <c r="J49" s="340"/>
    </row>
  </sheetData>
  <mergeCells count="49">
    <mergeCell ref="D47:I47"/>
    <mergeCell ref="E48:J48"/>
    <mergeCell ref="E49:J49"/>
    <mergeCell ref="A40:D40"/>
    <mergeCell ref="E40:J40"/>
    <mergeCell ref="A41:J42"/>
    <mergeCell ref="A43:J44"/>
    <mergeCell ref="B46:C46"/>
    <mergeCell ref="E46:J46"/>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A23:J23"/>
    <mergeCell ref="A15:J16"/>
    <mergeCell ref="B17:D17"/>
    <mergeCell ref="E17:J17"/>
    <mergeCell ref="B18:D18"/>
    <mergeCell ref="E18:J18"/>
    <mergeCell ref="B19:D19"/>
    <mergeCell ref="E19:J19"/>
    <mergeCell ref="A20:D20"/>
    <mergeCell ref="E20:J20"/>
    <mergeCell ref="A21:D21"/>
    <mergeCell ref="E21:J21"/>
    <mergeCell ref="A22:J22"/>
    <mergeCell ref="A11:I11"/>
    <mergeCell ref="B13:C13"/>
    <mergeCell ref="D13:H13"/>
    <mergeCell ref="I13:J13"/>
    <mergeCell ref="A14:C14"/>
    <mergeCell ref="D14:E14"/>
    <mergeCell ref="F14:J14"/>
    <mergeCell ref="A2:J2"/>
    <mergeCell ref="A3:J3"/>
    <mergeCell ref="A4:J5"/>
    <mergeCell ref="A7:C7"/>
    <mergeCell ref="G7:I10"/>
    <mergeCell ref="A8:C8"/>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19"/>
  <dimension ref="A1:I83"/>
  <sheetViews>
    <sheetView view="pageBreakPreview" zoomScaleNormal="100" zoomScaleSheetLayoutView="100" workbookViewId="0">
      <selection activeCell="A2" sqref="J2"/>
    </sheetView>
  </sheetViews>
  <sheetFormatPr defaultRowHeight="15.75"/>
  <cols>
    <col min="1" max="1" width="10" style="51" customWidth="1"/>
    <col min="2" max="3" width="9.140625" style="51"/>
    <col min="4" max="4" width="10.140625" style="51" customWidth="1"/>
    <col min="5" max="5" width="9.140625" style="51"/>
    <col min="6" max="6" width="10.5703125" style="51" customWidth="1"/>
    <col min="7" max="7" width="12" style="51" customWidth="1"/>
    <col min="8" max="8" width="9.140625" style="51"/>
    <col min="9" max="9" width="13.140625" style="51" customWidth="1"/>
    <col min="10" max="256" width="9.140625" style="51"/>
    <col min="257" max="257" width="10" style="51" customWidth="1"/>
    <col min="258" max="259" width="9.140625" style="51"/>
    <col min="260" max="260" width="12" style="51" customWidth="1"/>
    <col min="261" max="261" width="9.140625" style="51"/>
    <col min="262" max="262" width="10.5703125" style="51" customWidth="1"/>
    <col min="263" max="263" width="12" style="51" customWidth="1"/>
    <col min="264" max="264" width="9.140625" style="51"/>
    <col min="265" max="265" width="13.140625" style="51" customWidth="1"/>
    <col min="266" max="512" width="9.140625" style="51"/>
    <col min="513" max="513" width="10" style="51" customWidth="1"/>
    <col min="514" max="515" width="9.140625" style="51"/>
    <col min="516" max="516" width="12" style="51" customWidth="1"/>
    <col min="517" max="517" width="9.140625" style="51"/>
    <col min="518" max="518" width="10.5703125" style="51" customWidth="1"/>
    <col min="519" max="519" width="12" style="51" customWidth="1"/>
    <col min="520" max="520" width="9.140625" style="51"/>
    <col min="521" max="521" width="13.140625" style="51" customWidth="1"/>
    <col min="522" max="768" width="9.140625" style="51"/>
    <col min="769" max="769" width="10" style="51" customWidth="1"/>
    <col min="770" max="771" width="9.140625" style="51"/>
    <col min="772" max="772" width="12" style="51" customWidth="1"/>
    <col min="773" max="773" width="9.140625" style="51"/>
    <col min="774" max="774" width="10.5703125" style="51" customWidth="1"/>
    <col min="775" max="775" width="12" style="51" customWidth="1"/>
    <col min="776" max="776" width="9.140625" style="51"/>
    <col min="777" max="777" width="13.140625" style="51" customWidth="1"/>
    <col min="778" max="1024" width="9.140625" style="51"/>
    <col min="1025" max="1025" width="10" style="51" customWidth="1"/>
    <col min="1026" max="1027" width="9.140625" style="51"/>
    <col min="1028" max="1028" width="12" style="51" customWidth="1"/>
    <col min="1029" max="1029" width="9.140625" style="51"/>
    <col min="1030" max="1030" width="10.5703125" style="51" customWidth="1"/>
    <col min="1031" max="1031" width="12" style="51" customWidth="1"/>
    <col min="1032" max="1032" width="9.140625" style="51"/>
    <col min="1033" max="1033" width="13.140625" style="51" customWidth="1"/>
    <col min="1034" max="1280" width="9.140625" style="51"/>
    <col min="1281" max="1281" width="10" style="51" customWidth="1"/>
    <col min="1282" max="1283" width="9.140625" style="51"/>
    <col min="1284" max="1284" width="12" style="51" customWidth="1"/>
    <col min="1285" max="1285" width="9.140625" style="51"/>
    <col min="1286" max="1286" width="10.5703125" style="51" customWidth="1"/>
    <col min="1287" max="1287" width="12" style="51" customWidth="1"/>
    <col min="1288" max="1288" width="9.140625" style="51"/>
    <col min="1289" max="1289" width="13.140625" style="51" customWidth="1"/>
    <col min="1290" max="1536" width="9.140625" style="51"/>
    <col min="1537" max="1537" width="10" style="51" customWidth="1"/>
    <col min="1538" max="1539" width="9.140625" style="51"/>
    <col min="1540" max="1540" width="12" style="51" customWidth="1"/>
    <col min="1541" max="1541" width="9.140625" style="51"/>
    <col min="1542" max="1542" width="10.5703125" style="51" customWidth="1"/>
    <col min="1543" max="1543" width="12" style="51" customWidth="1"/>
    <col min="1544" max="1544" width="9.140625" style="51"/>
    <col min="1545" max="1545" width="13.140625" style="51" customWidth="1"/>
    <col min="1546" max="1792" width="9.140625" style="51"/>
    <col min="1793" max="1793" width="10" style="51" customWidth="1"/>
    <col min="1794" max="1795" width="9.140625" style="51"/>
    <col min="1796" max="1796" width="12" style="51" customWidth="1"/>
    <col min="1797" max="1797" width="9.140625" style="51"/>
    <col min="1798" max="1798" width="10.5703125" style="51" customWidth="1"/>
    <col min="1799" max="1799" width="12" style="51" customWidth="1"/>
    <col min="1800" max="1800" width="9.140625" style="51"/>
    <col min="1801" max="1801" width="13.140625" style="51" customWidth="1"/>
    <col min="1802" max="2048" width="9.140625" style="51"/>
    <col min="2049" max="2049" width="10" style="51" customWidth="1"/>
    <col min="2050" max="2051" width="9.140625" style="51"/>
    <col min="2052" max="2052" width="12" style="51" customWidth="1"/>
    <col min="2053" max="2053" width="9.140625" style="51"/>
    <col min="2054" max="2054" width="10.5703125" style="51" customWidth="1"/>
    <col min="2055" max="2055" width="12" style="51" customWidth="1"/>
    <col min="2056" max="2056" width="9.140625" style="51"/>
    <col min="2057" max="2057" width="13.140625" style="51" customWidth="1"/>
    <col min="2058" max="2304" width="9.140625" style="51"/>
    <col min="2305" max="2305" width="10" style="51" customWidth="1"/>
    <col min="2306" max="2307" width="9.140625" style="51"/>
    <col min="2308" max="2308" width="12" style="51" customWidth="1"/>
    <col min="2309" max="2309" width="9.140625" style="51"/>
    <col min="2310" max="2310" width="10.5703125" style="51" customWidth="1"/>
    <col min="2311" max="2311" width="12" style="51" customWidth="1"/>
    <col min="2312" max="2312" width="9.140625" style="51"/>
    <col min="2313" max="2313" width="13.140625" style="51" customWidth="1"/>
    <col min="2314" max="2560" width="9.140625" style="51"/>
    <col min="2561" max="2561" width="10" style="51" customWidth="1"/>
    <col min="2562" max="2563" width="9.140625" style="51"/>
    <col min="2564" max="2564" width="12" style="51" customWidth="1"/>
    <col min="2565" max="2565" width="9.140625" style="51"/>
    <col min="2566" max="2566" width="10.5703125" style="51" customWidth="1"/>
    <col min="2567" max="2567" width="12" style="51" customWidth="1"/>
    <col min="2568" max="2568" width="9.140625" style="51"/>
    <col min="2569" max="2569" width="13.140625" style="51" customWidth="1"/>
    <col min="2570" max="2816" width="9.140625" style="51"/>
    <col min="2817" max="2817" width="10" style="51" customWidth="1"/>
    <col min="2818" max="2819" width="9.140625" style="51"/>
    <col min="2820" max="2820" width="12" style="51" customWidth="1"/>
    <col min="2821" max="2821" width="9.140625" style="51"/>
    <col min="2822" max="2822" width="10.5703125" style="51" customWidth="1"/>
    <col min="2823" max="2823" width="12" style="51" customWidth="1"/>
    <col min="2824" max="2824" width="9.140625" style="51"/>
    <col min="2825" max="2825" width="13.140625" style="51" customWidth="1"/>
    <col min="2826" max="3072" width="9.140625" style="51"/>
    <col min="3073" max="3073" width="10" style="51" customWidth="1"/>
    <col min="3074" max="3075" width="9.140625" style="51"/>
    <col min="3076" max="3076" width="12" style="51" customWidth="1"/>
    <col min="3077" max="3077" width="9.140625" style="51"/>
    <col min="3078" max="3078" width="10.5703125" style="51" customWidth="1"/>
    <col min="3079" max="3079" width="12" style="51" customWidth="1"/>
    <col min="3080" max="3080" width="9.140625" style="51"/>
    <col min="3081" max="3081" width="13.140625" style="51" customWidth="1"/>
    <col min="3082" max="3328" width="9.140625" style="51"/>
    <col min="3329" max="3329" width="10" style="51" customWidth="1"/>
    <col min="3330" max="3331" width="9.140625" style="51"/>
    <col min="3332" max="3332" width="12" style="51" customWidth="1"/>
    <col min="3333" max="3333" width="9.140625" style="51"/>
    <col min="3334" max="3334" width="10.5703125" style="51" customWidth="1"/>
    <col min="3335" max="3335" width="12" style="51" customWidth="1"/>
    <col min="3336" max="3336" width="9.140625" style="51"/>
    <col min="3337" max="3337" width="13.140625" style="51" customWidth="1"/>
    <col min="3338" max="3584" width="9.140625" style="51"/>
    <col min="3585" max="3585" width="10" style="51" customWidth="1"/>
    <col min="3586" max="3587" width="9.140625" style="51"/>
    <col min="3588" max="3588" width="12" style="51" customWidth="1"/>
    <col min="3589" max="3589" width="9.140625" style="51"/>
    <col min="3590" max="3590" width="10.5703125" style="51" customWidth="1"/>
    <col min="3591" max="3591" width="12" style="51" customWidth="1"/>
    <col min="3592" max="3592" width="9.140625" style="51"/>
    <col min="3593" max="3593" width="13.140625" style="51" customWidth="1"/>
    <col min="3594" max="3840" width="9.140625" style="51"/>
    <col min="3841" max="3841" width="10" style="51" customWidth="1"/>
    <col min="3842" max="3843" width="9.140625" style="51"/>
    <col min="3844" max="3844" width="12" style="51" customWidth="1"/>
    <col min="3845" max="3845" width="9.140625" style="51"/>
    <col min="3846" max="3846" width="10.5703125" style="51" customWidth="1"/>
    <col min="3847" max="3847" width="12" style="51" customWidth="1"/>
    <col min="3848" max="3848" width="9.140625" style="51"/>
    <col min="3849" max="3849" width="13.140625" style="51" customWidth="1"/>
    <col min="3850" max="4096" width="9.140625" style="51"/>
    <col min="4097" max="4097" width="10" style="51" customWidth="1"/>
    <col min="4098" max="4099" width="9.140625" style="51"/>
    <col min="4100" max="4100" width="12" style="51" customWidth="1"/>
    <col min="4101" max="4101" width="9.140625" style="51"/>
    <col min="4102" max="4102" width="10.5703125" style="51" customWidth="1"/>
    <col min="4103" max="4103" width="12" style="51" customWidth="1"/>
    <col min="4104" max="4104" width="9.140625" style="51"/>
    <col min="4105" max="4105" width="13.140625" style="51" customWidth="1"/>
    <col min="4106" max="4352" width="9.140625" style="51"/>
    <col min="4353" max="4353" width="10" style="51" customWidth="1"/>
    <col min="4354" max="4355" width="9.140625" style="51"/>
    <col min="4356" max="4356" width="12" style="51" customWidth="1"/>
    <col min="4357" max="4357" width="9.140625" style="51"/>
    <col min="4358" max="4358" width="10.5703125" style="51" customWidth="1"/>
    <col min="4359" max="4359" width="12" style="51" customWidth="1"/>
    <col min="4360" max="4360" width="9.140625" style="51"/>
    <col min="4361" max="4361" width="13.140625" style="51" customWidth="1"/>
    <col min="4362" max="4608" width="9.140625" style="51"/>
    <col min="4609" max="4609" width="10" style="51" customWidth="1"/>
    <col min="4610" max="4611" width="9.140625" style="51"/>
    <col min="4612" max="4612" width="12" style="51" customWidth="1"/>
    <col min="4613" max="4613" width="9.140625" style="51"/>
    <col min="4614" max="4614" width="10.5703125" style="51" customWidth="1"/>
    <col min="4615" max="4615" width="12" style="51" customWidth="1"/>
    <col min="4616" max="4616" width="9.140625" style="51"/>
    <col min="4617" max="4617" width="13.140625" style="51" customWidth="1"/>
    <col min="4618" max="4864" width="9.140625" style="51"/>
    <col min="4865" max="4865" width="10" style="51" customWidth="1"/>
    <col min="4866" max="4867" width="9.140625" style="51"/>
    <col min="4868" max="4868" width="12" style="51" customWidth="1"/>
    <col min="4869" max="4869" width="9.140625" style="51"/>
    <col min="4870" max="4870" width="10.5703125" style="51" customWidth="1"/>
    <col min="4871" max="4871" width="12" style="51" customWidth="1"/>
    <col min="4872" max="4872" width="9.140625" style="51"/>
    <col min="4873" max="4873" width="13.140625" style="51" customWidth="1"/>
    <col min="4874" max="5120" width="9.140625" style="51"/>
    <col min="5121" max="5121" width="10" style="51" customWidth="1"/>
    <col min="5122" max="5123" width="9.140625" style="51"/>
    <col min="5124" max="5124" width="12" style="51" customWidth="1"/>
    <col min="5125" max="5125" width="9.140625" style="51"/>
    <col min="5126" max="5126" width="10.5703125" style="51" customWidth="1"/>
    <col min="5127" max="5127" width="12" style="51" customWidth="1"/>
    <col min="5128" max="5128" width="9.140625" style="51"/>
    <col min="5129" max="5129" width="13.140625" style="51" customWidth="1"/>
    <col min="5130" max="5376" width="9.140625" style="51"/>
    <col min="5377" max="5377" width="10" style="51" customWidth="1"/>
    <col min="5378" max="5379" width="9.140625" style="51"/>
    <col min="5380" max="5380" width="12" style="51" customWidth="1"/>
    <col min="5381" max="5381" width="9.140625" style="51"/>
    <col min="5382" max="5382" width="10.5703125" style="51" customWidth="1"/>
    <col min="5383" max="5383" width="12" style="51" customWidth="1"/>
    <col min="5384" max="5384" width="9.140625" style="51"/>
    <col min="5385" max="5385" width="13.140625" style="51" customWidth="1"/>
    <col min="5386" max="5632" width="9.140625" style="51"/>
    <col min="5633" max="5633" width="10" style="51" customWidth="1"/>
    <col min="5634" max="5635" width="9.140625" style="51"/>
    <col min="5636" max="5636" width="12" style="51" customWidth="1"/>
    <col min="5637" max="5637" width="9.140625" style="51"/>
    <col min="5638" max="5638" width="10.5703125" style="51" customWidth="1"/>
    <col min="5639" max="5639" width="12" style="51" customWidth="1"/>
    <col min="5640" max="5640" width="9.140625" style="51"/>
    <col min="5641" max="5641" width="13.140625" style="51" customWidth="1"/>
    <col min="5642" max="5888" width="9.140625" style="51"/>
    <col min="5889" max="5889" width="10" style="51" customWidth="1"/>
    <col min="5890" max="5891" width="9.140625" style="51"/>
    <col min="5892" max="5892" width="12" style="51" customWidth="1"/>
    <col min="5893" max="5893" width="9.140625" style="51"/>
    <col min="5894" max="5894" width="10.5703125" style="51" customWidth="1"/>
    <col min="5895" max="5895" width="12" style="51" customWidth="1"/>
    <col min="5896" max="5896" width="9.140625" style="51"/>
    <col min="5897" max="5897" width="13.140625" style="51" customWidth="1"/>
    <col min="5898" max="6144" width="9.140625" style="51"/>
    <col min="6145" max="6145" width="10" style="51" customWidth="1"/>
    <col min="6146" max="6147" width="9.140625" style="51"/>
    <col min="6148" max="6148" width="12" style="51" customWidth="1"/>
    <col min="6149" max="6149" width="9.140625" style="51"/>
    <col min="6150" max="6150" width="10.5703125" style="51" customWidth="1"/>
    <col min="6151" max="6151" width="12" style="51" customWidth="1"/>
    <col min="6152" max="6152" width="9.140625" style="51"/>
    <col min="6153" max="6153" width="13.140625" style="51" customWidth="1"/>
    <col min="6154" max="6400" width="9.140625" style="51"/>
    <col min="6401" max="6401" width="10" style="51" customWidth="1"/>
    <col min="6402" max="6403" width="9.140625" style="51"/>
    <col min="6404" max="6404" width="12" style="51" customWidth="1"/>
    <col min="6405" max="6405" width="9.140625" style="51"/>
    <col min="6406" max="6406" width="10.5703125" style="51" customWidth="1"/>
    <col min="6407" max="6407" width="12" style="51" customWidth="1"/>
    <col min="6408" max="6408" width="9.140625" style="51"/>
    <col min="6409" max="6409" width="13.140625" style="51" customWidth="1"/>
    <col min="6410" max="6656" width="9.140625" style="51"/>
    <col min="6657" max="6657" width="10" style="51" customWidth="1"/>
    <col min="6658" max="6659" width="9.140625" style="51"/>
    <col min="6660" max="6660" width="12" style="51" customWidth="1"/>
    <col min="6661" max="6661" width="9.140625" style="51"/>
    <col min="6662" max="6662" width="10.5703125" style="51" customWidth="1"/>
    <col min="6663" max="6663" width="12" style="51" customWidth="1"/>
    <col min="6664" max="6664" width="9.140625" style="51"/>
    <col min="6665" max="6665" width="13.140625" style="51" customWidth="1"/>
    <col min="6666" max="6912" width="9.140625" style="51"/>
    <col min="6913" max="6913" width="10" style="51" customWidth="1"/>
    <col min="6914" max="6915" width="9.140625" style="51"/>
    <col min="6916" max="6916" width="12" style="51" customWidth="1"/>
    <col min="6917" max="6917" width="9.140625" style="51"/>
    <col min="6918" max="6918" width="10.5703125" style="51" customWidth="1"/>
    <col min="6919" max="6919" width="12" style="51" customWidth="1"/>
    <col min="6920" max="6920" width="9.140625" style="51"/>
    <col min="6921" max="6921" width="13.140625" style="51" customWidth="1"/>
    <col min="6922" max="7168" width="9.140625" style="51"/>
    <col min="7169" max="7169" width="10" style="51" customWidth="1"/>
    <col min="7170" max="7171" width="9.140625" style="51"/>
    <col min="7172" max="7172" width="12" style="51" customWidth="1"/>
    <col min="7173" max="7173" width="9.140625" style="51"/>
    <col min="7174" max="7174" width="10.5703125" style="51" customWidth="1"/>
    <col min="7175" max="7175" width="12" style="51" customWidth="1"/>
    <col min="7176" max="7176" width="9.140625" style="51"/>
    <col min="7177" max="7177" width="13.140625" style="51" customWidth="1"/>
    <col min="7178" max="7424" width="9.140625" style="51"/>
    <col min="7425" max="7425" width="10" style="51" customWidth="1"/>
    <col min="7426" max="7427" width="9.140625" style="51"/>
    <col min="7428" max="7428" width="12" style="51" customWidth="1"/>
    <col min="7429" max="7429" width="9.140625" style="51"/>
    <col min="7430" max="7430" width="10.5703125" style="51" customWidth="1"/>
    <col min="7431" max="7431" width="12" style="51" customWidth="1"/>
    <col min="7432" max="7432" width="9.140625" style="51"/>
    <col min="7433" max="7433" width="13.140625" style="51" customWidth="1"/>
    <col min="7434" max="7680" width="9.140625" style="51"/>
    <col min="7681" max="7681" width="10" style="51" customWidth="1"/>
    <col min="7682" max="7683" width="9.140625" style="51"/>
    <col min="7684" max="7684" width="12" style="51" customWidth="1"/>
    <col min="7685" max="7685" width="9.140625" style="51"/>
    <col min="7686" max="7686" width="10.5703125" style="51" customWidth="1"/>
    <col min="7687" max="7687" width="12" style="51" customWidth="1"/>
    <col min="7688" max="7688" width="9.140625" style="51"/>
    <col min="7689" max="7689" width="13.140625" style="51" customWidth="1"/>
    <col min="7690" max="7936" width="9.140625" style="51"/>
    <col min="7937" max="7937" width="10" style="51" customWidth="1"/>
    <col min="7938" max="7939" width="9.140625" style="51"/>
    <col min="7940" max="7940" width="12" style="51" customWidth="1"/>
    <col min="7941" max="7941" width="9.140625" style="51"/>
    <col min="7942" max="7942" width="10.5703125" style="51" customWidth="1"/>
    <col min="7943" max="7943" width="12" style="51" customWidth="1"/>
    <col min="7944" max="7944" width="9.140625" style="51"/>
    <col min="7945" max="7945" width="13.140625" style="51" customWidth="1"/>
    <col min="7946" max="8192" width="9.140625" style="51"/>
    <col min="8193" max="8193" width="10" style="51" customWidth="1"/>
    <col min="8194" max="8195" width="9.140625" style="51"/>
    <col min="8196" max="8196" width="12" style="51" customWidth="1"/>
    <col min="8197" max="8197" width="9.140625" style="51"/>
    <col min="8198" max="8198" width="10.5703125" style="51" customWidth="1"/>
    <col min="8199" max="8199" width="12" style="51" customWidth="1"/>
    <col min="8200" max="8200" width="9.140625" style="51"/>
    <col min="8201" max="8201" width="13.140625" style="51" customWidth="1"/>
    <col min="8202" max="8448" width="9.140625" style="51"/>
    <col min="8449" max="8449" width="10" style="51" customWidth="1"/>
    <col min="8450" max="8451" width="9.140625" style="51"/>
    <col min="8452" max="8452" width="12" style="51" customWidth="1"/>
    <col min="8453" max="8453" width="9.140625" style="51"/>
    <col min="8454" max="8454" width="10.5703125" style="51" customWidth="1"/>
    <col min="8455" max="8455" width="12" style="51" customWidth="1"/>
    <col min="8456" max="8456" width="9.140625" style="51"/>
    <col min="8457" max="8457" width="13.140625" style="51" customWidth="1"/>
    <col min="8458" max="8704" width="9.140625" style="51"/>
    <col min="8705" max="8705" width="10" style="51" customWidth="1"/>
    <col min="8706" max="8707" width="9.140625" style="51"/>
    <col min="8708" max="8708" width="12" style="51" customWidth="1"/>
    <col min="8709" max="8709" width="9.140625" style="51"/>
    <col min="8710" max="8710" width="10.5703125" style="51" customWidth="1"/>
    <col min="8711" max="8711" width="12" style="51" customWidth="1"/>
    <col min="8712" max="8712" width="9.140625" style="51"/>
    <col min="8713" max="8713" width="13.140625" style="51" customWidth="1"/>
    <col min="8714" max="8960" width="9.140625" style="51"/>
    <col min="8961" max="8961" width="10" style="51" customWidth="1"/>
    <col min="8962" max="8963" width="9.140625" style="51"/>
    <col min="8964" max="8964" width="12" style="51" customWidth="1"/>
    <col min="8965" max="8965" width="9.140625" style="51"/>
    <col min="8966" max="8966" width="10.5703125" style="51" customWidth="1"/>
    <col min="8967" max="8967" width="12" style="51" customWidth="1"/>
    <col min="8968" max="8968" width="9.140625" style="51"/>
    <col min="8969" max="8969" width="13.140625" style="51" customWidth="1"/>
    <col min="8970" max="9216" width="9.140625" style="51"/>
    <col min="9217" max="9217" width="10" style="51" customWidth="1"/>
    <col min="9218" max="9219" width="9.140625" style="51"/>
    <col min="9220" max="9220" width="12" style="51" customWidth="1"/>
    <col min="9221" max="9221" width="9.140625" style="51"/>
    <col min="9222" max="9222" width="10.5703125" style="51" customWidth="1"/>
    <col min="9223" max="9223" width="12" style="51" customWidth="1"/>
    <col min="9224" max="9224" width="9.140625" style="51"/>
    <col min="9225" max="9225" width="13.140625" style="51" customWidth="1"/>
    <col min="9226" max="9472" width="9.140625" style="51"/>
    <col min="9473" max="9473" width="10" style="51" customWidth="1"/>
    <col min="9474" max="9475" width="9.140625" style="51"/>
    <col min="9476" max="9476" width="12" style="51" customWidth="1"/>
    <col min="9477" max="9477" width="9.140625" style="51"/>
    <col min="9478" max="9478" width="10.5703125" style="51" customWidth="1"/>
    <col min="9479" max="9479" width="12" style="51" customWidth="1"/>
    <col min="9480" max="9480" width="9.140625" style="51"/>
    <col min="9481" max="9481" width="13.140625" style="51" customWidth="1"/>
    <col min="9482" max="9728" width="9.140625" style="51"/>
    <col min="9729" max="9729" width="10" style="51" customWidth="1"/>
    <col min="9730" max="9731" width="9.140625" style="51"/>
    <col min="9732" max="9732" width="12" style="51" customWidth="1"/>
    <col min="9733" max="9733" width="9.140625" style="51"/>
    <col min="9734" max="9734" width="10.5703125" style="51" customWidth="1"/>
    <col min="9735" max="9735" width="12" style="51" customWidth="1"/>
    <col min="9736" max="9736" width="9.140625" style="51"/>
    <col min="9737" max="9737" width="13.140625" style="51" customWidth="1"/>
    <col min="9738" max="9984" width="9.140625" style="51"/>
    <col min="9985" max="9985" width="10" style="51" customWidth="1"/>
    <col min="9986" max="9987" width="9.140625" style="51"/>
    <col min="9988" max="9988" width="12" style="51" customWidth="1"/>
    <col min="9989" max="9989" width="9.140625" style="51"/>
    <col min="9990" max="9990" width="10.5703125" style="51" customWidth="1"/>
    <col min="9991" max="9991" width="12" style="51" customWidth="1"/>
    <col min="9992" max="9992" width="9.140625" style="51"/>
    <col min="9993" max="9993" width="13.140625" style="51" customWidth="1"/>
    <col min="9994" max="10240" width="9.140625" style="51"/>
    <col min="10241" max="10241" width="10" style="51" customWidth="1"/>
    <col min="10242" max="10243" width="9.140625" style="51"/>
    <col min="10244" max="10244" width="12" style="51" customWidth="1"/>
    <col min="10245" max="10245" width="9.140625" style="51"/>
    <col min="10246" max="10246" width="10.5703125" style="51" customWidth="1"/>
    <col min="10247" max="10247" width="12" style="51" customWidth="1"/>
    <col min="10248" max="10248" width="9.140625" style="51"/>
    <col min="10249" max="10249" width="13.140625" style="51" customWidth="1"/>
    <col min="10250" max="10496" width="9.140625" style="51"/>
    <col min="10497" max="10497" width="10" style="51" customWidth="1"/>
    <col min="10498" max="10499" width="9.140625" style="51"/>
    <col min="10500" max="10500" width="12" style="51" customWidth="1"/>
    <col min="10501" max="10501" width="9.140625" style="51"/>
    <col min="10502" max="10502" width="10.5703125" style="51" customWidth="1"/>
    <col min="10503" max="10503" width="12" style="51" customWidth="1"/>
    <col min="10504" max="10504" width="9.140625" style="51"/>
    <col min="10505" max="10505" width="13.140625" style="51" customWidth="1"/>
    <col min="10506" max="10752" width="9.140625" style="51"/>
    <col min="10753" max="10753" width="10" style="51" customWidth="1"/>
    <col min="10754" max="10755" width="9.140625" style="51"/>
    <col min="10756" max="10756" width="12" style="51" customWidth="1"/>
    <col min="10757" max="10757" width="9.140625" style="51"/>
    <col min="10758" max="10758" width="10.5703125" style="51" customWidth="1"/>
    <col min="10759" max="10759" width="12" style="51" customWidth="1"/>
    <col min="10760" max="10760" width="9.140625" style="51"/>
    <col min="10761" max="10761" width="13.140625" style="51" customWidth="1"/>
    <col min="10762" max="11008" width="9.140625" style="51"/>
    <col min="11009" max="11009" width="10" style="51" customWidth="1"/>
    <col min="11010" max="11011" width="9.140625" style="51"/>
    <col min="11012" max="11012" width="12" style="51" customWidth="1"/>
    <col min="11013" max="11013" width="9.140625" style="51"/>
    <col min="11014" max="11014" width="10.5703125" style="51" customWidth="1"/>
    <col min="11015" max="11015" width="12" style="51" customWidth="1"/>
    <col min="11016" max="11016" width="9.140625" style="51"/>
    <col min="11017" max="11017" width="13.140625" style="51" customWidth="1"/>
    <col min="11018" max="11264" width="9.140625" style="51"/>
    <col min="11265" max="11265" width="10" style="51" customWidth="1"/>
    <col min="11266" max="11267" width="9.140625" style="51"/>
    <col min="11268" max="11268" width="12" style="51" customWidth="1"/>
    <col min="11269" max="11269" width="9.140625" style="51"/>
    <col min="11270" max="11270" width="10.5703125" style="51" customWidth="1"/>
    <col min="11271" max="11271" width="12" style="51" customWidth="1"/>
    <col min="11272" max="11272" width="9.140625" style="51"/>
    <col min="11273" max="11273" width="13.140625" style="51" customWidth="1"/>
    <col min="11274" max="11520" width="9.140625" style="51"/>
    <col min="11521" max="11521" width="10" style="51" customWidth="1"/>
    <col min="11522" max="11523" width="9.140625" style="51"/>
    <col min="11524" max="11524" width="12" style="51" customWidth="1"/>
    <col min="11525" max="11525" width="9.140625" style="51"/>
    <col min="11526" max="11526" width="10.5703125" style="51" customWidth="1"/>
    <col min="11527" max="11527" width="12" style="51" customWidth="1"/>
    <col min="11528" max="11528" width="9.140625" style="51"/>
    <col min="11529" max="11529" width="13.140625" style="51" customWidth="1"/>
    <col min="11530" max="11776" width="9.140625" style="51"/>
    <col min="11777" max="11777" width="10" style="51" customWidth="1"/>
    <col min="11778" max="11779" width="9.140625" style="51"/>
    <col min="11780" max="11780" width="12" style="51" customWidth="1"/>
    <col min="11781" max="11781" width="9.140625" style="51"/>
    <col min="11782" max="11782" width="10.5703125" style="51" customWidth="1"/>
    <col min="11783" max="11783" width="12" style="51" customWidth="1"/>
    <col min="11784" max="11784" width="9.140625" style="51"/>
    <col min="11785" max="11785" width="13.140625" style="51" customWidth="1"/>
    <col min="11786" max="12032" width="9.140625" style="51"/>
    <col min="12033" max="12033" width="10" style="51" customWidth="1"/>
    <col min="12034" max="12035" width="9.140625" style="51"/>
    <col min="12036" max="12036" width="12" style="51" customWidth="1"/>
    <col min="12037" max="12037" width="9.140625" style="51"/>
    <col min="12038" max="12038" width="10.5703125" style="51" customWidth="1"/>
    <col min="12039" max="12039" width="12" style="51" customWidth="1"/>
    <col min="12040" max="12040" width="9.140625" style="51"/>
    <col min="12041" max="12041" width="13.140625" style="51" customWidth="1"/>
    <col min="12042" max="12288" width="9.140625" style="51"/>
    <col min="12289" max="12289" width="10" style="51" customWidth="1"/>
    <col min="12290" max="12291" width="9.140625" style="51"/>
    <col min="12292" max="12292" width="12" style="51" customWidth="1"/>
    <col min="12293" max="12293" width="9.140625" style="51"/>
    <col min="12294" max="12294" width="10.5703125" style="51" customWidth="1"/>
    <col min="12295" max="12295" width="12" style="51" customWidth="1"/>
    <col min="12296" max="12296" width="9.140625" style="51"/>
    <col min="12297" max="12297" width="13.140625" style="51" customWidth="1"/>
    <col min="12298" max="12544" width="9.140625" style="51"/>
    <col min="12545" max="12545" width="10" style="51" customWidth="1"/>
    <col min="12546" max="12547" width="9.140625" style="51"/>
    <col min="12548" max="12548" width="12" style="51" customWidth="1"/>
    <col min="12549" max="12549" width="9.140625" style="51"/>
    <col min="12550" max="12550" width="10.5703125" style="51" customWidth="1"/>
    <col min="12551" max="12551" width="12" style="51" customWidth="1"/>
    <col min="12552" max="12552" width="9.140625" style="51"/>
    <col min="12553" max="12553" width="13.140625" style="51" customWidth="1"/>
    <col min="12554" max="12800" width="9.140625" style="51"/>
    <col min="12801" max="12801" width="10" style="51" customWidth="1"/>
    <col min="12802" max="12803" width="9.140625" style="51"/>
    <col min="12804" max="12804" width="12" style="51" customWidth="1"/>
    <col min="12805" max="12805" width="9.140625" style="51"/>
    <col min="12806" max="12806" width="10.5703125" style="51" customWidth="1"/>
    <col min="12807" max="12807" width="12" style="51" customWidth="1"/>
    <col min="12808" max="12808" width="9.140625" style="51"/>
    <col min="12809" max="12809" width="13.140625" style="51" customWidth="1"/>
    <col min="12810" max="13056" width="9.140625" style="51"/>
    <col min="13057" max="13057" width="10" style="51" customWidth="1"/>
    <col min="13058" max="13059" width="9.140625" style="51"/>
    <col min="13060" max="13060" width="12" style="51" customWidth="1"/>
    <col min="13061" max="13061" width="9.140625" style="51"/>
    <col min="13062" max="13062" width="10.5703125" style="51" customWidth="1"/>
    <col min="13063" max="13063" width="12" style="51" customWidth="1"/>
    <col min="13064" max="13064" width="9.140625" style="51"/>
    <col min="13065" max="13065" width="13.140625" style="51" customWidth="1"/>
    <col min="13066" max="13312" width="9.140625" style="51"/>
    <col min="13313" max="13313" width="10" style="51" customWidth="1"/>
    <col min="13314" max="13315" width="9.140625" style="51"/>
    <col min="13316" max="13316" width="12" style="51" customWidth="1"/>
    <col min="13317" max="13317" width="9.140625" style="51"/>
    <col min="13318" max="13318" width="10.5703125" style="51" customWidth="1"/>
    <col min="13319" max="13319" width="12" style="51" customWidth="1"/>
    <col min="13320" max="13320" width="9.140625" style="51"/>
    <col min="13321" max="13321" width="13.140625" style="51" customWidth="1"/>
    <col min="13322" max="13568" width="9.140625" style="51"/>
    <col min="13569" max="13569" width="10" style="51" customWidth="1"/>
    <col min="13570" max="13571" width="9.140625" style="51"/>
    <col min="13572" max="13572" width="12" style="51" customWidth="1"/>
    <col min="13573" max="13573" width="9.140625" style="51"/>
    <col min="13574" max="13574" width="10.5703125" style="51" customWidth="1"/>
    <col min="13575" max="13575" width="12" style="51" customWidth="1"/>
    <col min="13576" max="13576" width="9.140625" style="51"/>
    <col min="13577" max="13577" width="13.140625" style="51" customWidth="1"/>
    <col min="13578" max="13824" width="9.140625" style="51"/>
    <col min="13825" max="13825" width="10" style="51" customWidth="1"/>
    <col min="13826" max="13827" width="9.140625" style="51"/>
    <col min="13828" max="13828" width="12" style="51" customWidth="1"/>
    <col min="13829" max="13829" width="9.140625" style="51"/>
    <col min="13830" max="13830" width="10.5703125" style="51" customWidth="1"/>
    <col min="13831" max="13831" width="12" style="51" customWidth="1"/>
    <col min="13832" max="13832" width="9.140625" style="51"/>
    <col min="13833" max="13833" width="13.140625" style="51" customWidth="1"/>
    <col min="13834" max="14080" width="9.140625" style="51"/>
    <col min="14081" max="14081" width="10" style="51" customWidth="1"/>
    <col min="14082" max="14083" width="9.140625" style="51"/>
    <col min="14084" max="14084" width="12" style="51" customWidth="1"/>
    <col min="14085" max="14085" width="9.140625" style="51"/>
    <col min="14086" max="14086" width="10.5703125" style="51" customWidth="1"/>
    <col min="14087" max="14087" width="12" style="51" customWidth="1"/>
    <col min="14088" max="14088" width="9.140625" style="51"/>
    <col min="14089" max="14089" width="13.140625" style="51" customWidth="1"/>
    <col min="14090" max="14336" width="9.140625" style="51"/>
    <col min="14337" max="14337" width="10" style="51" customWidth="1"/>
    <col min="14338" max="14339" width="9.140625" style="51"/>
    <col min="14340" max="14340" width="12" style="51" customWidth="1"/>
    <col min="14341" max="14341" width="9.140625" style="51"/>
    <col min="14342" max="14342" width="10.5703125" style="51" customWidth="1"/>
    <col min="14343" max="14343" width="12" style="51" customWidth="1"/>
    <col min="14344" max="14344" width="9.140625" style="51"/>
    <col min="14345" max="14345" width="13.140625" style="51" customWidth="1"/>
    <col min="14346" max="14592" width="9.140625" style="51"/>
    <col min="14593" max="14593" width="10" style="51" customWidth="1"/>
    <col min="14594" max="14595" width="9.140625" style="51"/>
    <col min="14596" max="14596" width="12" style="51" customWidth="1"/>
    <col min="14597" max="14597" width="9.140625" style="51"/>
    <col min="14598" max="14598" width="10.5703125" style="51" customWidth="1"/>
    <col min="14599" max="14599" width="12" style="51" customWidth="1"/>
    <col min="14600" max="14600" width="9.140625" style="51"/>
    <col min="14601" max="14601" width="13.140625" style="51" customWidth="1"/>
    <col min="14602" max="14848" width="9.140625" style="51"/>
    <col min="14849" max="14849" width="10" style="51" customWidth="1"/>
    <col min="14850" max="14851" width="9.140625" style="51"/>
    <col min="14852" max="14852" width="12" style="51" customWidth="1"/>
    <col min="14853" max="14853" width="9.140625" style="51"/>
    <col min="14854" max="14854" width="10.5703125" style="51" customWidth="1"/>
    <col min="14855" max="14855" width="12" style="51" customWidth="1"/>
    <col min="14856" max="14856" width="9.140625" style="51"/>
    <col min="14857" max="14857" width="13.140625" style="51" customWidth="1"/>
    <col min="14858" max="15104" width="9.140625" style="51"/>
    <col min="15105" max="15105" width="10" style="51" customWidth="1"/>
    <col min="15106" max="15107" width="9.140625" style="51"/>
    <col min="15108" max="15108" width="12" style="51" customWidth="1"/>
    <col min="15109" max="15109" width="9.140625" style="51"/>
    <col min="15110" max="15110" width="10.5703125" style="51" customWidth="1"/>
    <col min="15111" max="15111" width="12" style="51" customWidth="1"/>
    <col min="15112" max="15112" width="9.140625" style="51"/>
    <col min="15113" max="15113" width="13.140625" style="51" customWidth="1"/>
    <col min="15114" max="15360" width="9.140625" style="51"/>
    <col min="15361" max="15361" width="10" style="51" customWidth="1"/>
    <col min="15362" max="15363" width="9.140625" style="51"/>
    <col min="15364" max="15364" width="12" style="51" customWidth="1"/>
    <col min="15365" max="15365" width="9.140625" style="51"/>
    <col min="15366" max="15366" width="10.5703125" style="51" customWidth="1"/>
    <col min="15367" max="15367" width="12" style="51" customWidth="1"/>
    <col min="15368" max="15368" width="9.140625" style="51"/>
    <col min="15369" max="15369" width="13.140625" style="51" customWidth="1"/>
    <col min="15370" max="15616" width="9.140625" style="51"/>
    <col min="15617" max="15617" width="10" style="51" customWidth="1"/>
    <col min="15618" max="15619" width="9.140625" style="51"/>
    <col min="15620" max="15620" width="12" style="51" customWidth="1"/>
    <col min="15621" max="15621" width="9.140625" style="51"/>
    <col min="15622" max="15622" width="10.5703125" style="51" customWidth="1"/>
    <col min="15623" max="15623" width="12" style="51" customWidth="1"/>
    <col min="15624" max="15624" width="9.140625" style="51"/>
    <col min="15625" max="15625" width="13.140625" style="51" customWidth="1"/>
    <col min="15626" max="15872" width="9.140625" style="51"/>
    <col min="15873" max="15873" width="10" style="51" customWidth="1"/>
    <col min="15874" max="15875" width="9.140625" style="51"/>
    <col min="15876" max="15876" width="12" style="51" customWidth="1"/>
    <col min="15877" max="15877" width="9.140625" style="51"/>
    <col min="15878" max="15878" width="10.5703125" style="51" customWidth="1"/>
    <col min="15879" max="15879" width="12" style="51" customWidth="1"/>
    <col min="15880" max="15880" width="9.140625" style="51"/>
    <col min="15881" max="15881" width="13.140625" style="51" customWidth="1"/>
    <col min="15882" max="16128" width="9.140625" style="51"/>
    <col min="16129" max="16129" width="10" style="51" customWidth="1"/>
    <col min="16130" max="16131" width="9.140625" style="51"/>
    <col min="16132" max="16132" width="12" style="51" customWidth="1"/>
    <col min="16133" max="16133" width="9.140625" style="51"/>
    <col min="16134" max="16134" width="10.5703125" style="51" customWidth="1"/>
    <col min="16135" max="16135" width="12" style="51" customWidth="1"/>
    <col min="16136" max="16136" width="9.140625" style="51"/>
    <col min="16137" max="16137" width="13.140625" style="51" customWidth="1"/>
    <col min="16138" max="16384" width="9.140625" style="51"/>
  </cols>
  <sheetData>
    <row r="1" spans="1:9" hidden="1">
      <c r="A1" s="185"/>
      <c r="B1" s="185"/>
      <c r="C1" s="185"/>
      <c r="D1" s="185"/>
      <c r="E1" s="185"/>
      <c r="F1" s="185"/>
      <c r="G1" s="185"/>
      <c r="H1" s="185"/>
      <c r="I1" s="191">
        <v>26</v>
      </c>
    </row>
    <row r="2" spans="1:9">
      <c r="A2" s="852" t="s">
        <v>524</v>
      </c>
      <c r="B2" s="852"/>
      <c r="C2" s="852"/>
      <c r="D2" s="852"/>
      <c r="E2" s="852"/>
      <c r="F2" s="852"/>
      <c r="G2" s="852"/>
      <c r="H2" s="852"/>
      <c r="I2" s="852"/>
    </row>
    <row r="3" spans="1:9">
      <c r="A3" s="863" t="s">
        <v>525</v>
      </c>
      <c r="B3" s="863"/>
      <c r="C3" s="863"/>
      <c r="D3" s="863"/>
      <c r="E3" s="863"/>
      <c r="F3" s="863"/>
      <c r="G3" s="863"/>
      <c r="H3" s="863"/>
      <c r="I3" s="863"/>
    </row>
    <row r="4" spans="1:9">
      <c r="A4" s="852" t="s">
        <v>526</v>
      </c>
      <c r="B4" s="852"/>
      <c r="C4" s="852"/>
      <c r="D4" s="852"/>
      <c r="E4" s="852"/>
      <c r="F4" s="852"/>
      <c r="G4" s="852"/>
      <c r="H4" s="852"/>
      <c r="I4" s="852"/>
    </row>
    <row r="5" spans="1:9">
      <c r="A5" s="63"/>
      <c r="B5" s="63"/>
      <c r="C5" s="63"/>
      <c r="D5" s="63"/>
      <c r="E5" s="63"/>
      <c r="F5" s="63"/>
      <c r="G5" s="63"/>
      <c r="H5" s="63"/>
      <c r="I5" s="63"/>
    </row>
    <row r="6" spans="1:9" ht="18" customHeight="1">
      <c r="A6" s="864" t="s">
        <v>527</v>
      </c>
      <c r="B6" s="865"/>
      <c r="C6" s="865"/>
      <c r="D6" s="865"/>
      <c r="E6" s="865"/>
      <c r="F6" s="865"/>
      <c r="G6" s="865"/>
      <c r="H6" s="865"/>
      <c r="I6" s="865"/>
    </row>
    <row r="7" spans="1:9">
      <c r="A7" s="865"/>
      <c r="B7" s="865"/>
      <c r="C7" s="865"/>
      <c r="D7" s="865"/>
      <c r="E7" s="865"/>
      <c r="F7" s="865"/>
      <c r="G7" s="865"/>
      <c r="H7" s="865"/>
      <c r="I7" s="865"/>
    </row>
    <row r="8" spans="1:9" ht="15.75" customHeight="1">
      <c r="A8" s="192" t="s">
        <v>528</v>
      </c>
      <c r="B8" s="333" t="str">
        <f>[1]Mastersheet!B3</f>
        <v>DAU LAL PUROHIT</v>
      </c>
      <c r="C8" s="333"/>
      <c r="D8" s="333"/>
      <c r="E8" s="333"/>
      <c r="F8" s="333"/>
      <c r="G8" s="866" t="s">
        <v>529</v>
      </c>
      <c r="H8" s="866"/>
      <c r="I8" s="866"/>
    </row>
    <row r="9" spans="1:9" ht="14.25" customHeight="1">
      <c r="A9" s="867" t="s">
        <v>530</v>
      </c>
      <c r="B9" s="867"/>
      <c r="C9" s="867"/>
      <c r="D9" s="867"/>
      <c r="E9" s="867"/>
      <c r="F9" s="867"/>
      <c r="G9" s="867"/>
      <c r="H9" s="867"/>
      <c r="I9" s="867"/>
    </row>
    <row r="10" spans="1:9" ht="14.25" customHeight="1">
      <c r="A10" s="867"/>
      <c r="B10" s="867"/>
      <c r="C10" s="867"/>
      <c r="D10" s="867"/>
      <c r="E10" s="867"/>
      <c r="F10" s="867"/>
      <c r="G10" s="867"/>
      <c r="H10" s="867"/>
      <c r="I10" s="867"/>
    </row>
    <row r="11" spans="1:9" ht="14.25" customHeight="1">
      <c r="A11" s="867"/>
      <c r="B11" s="867"/>
      <c r="C11" s="867"/>
      <c r="D11" s="867"/>
      <c r="E11" s="867"/>
      <c r="F11" s="867"/>
      <c r="G11" s="867"/>
      <c r="H11" s="867"/>
      <c r="I11" s="867"/>
    </row>
    <row r="12" spans="1:9" ht="14.25" customHeight="1">
      <c r="A12" s="868"/>
      <c r="B12" s="868"/>
      <c r="C12" s="868"/>
      <c r="D12" s="868"/>
      <c r="E12" s="868"/>
      <c r="F12" s="868"/>
      <c r="G12" s="868"/>
      <c r="H12" s="868"/>
      <c r="I12" s="868"/>
    </row>
    <row r="13" spans="1:9">
      <c r="A13" s="413" t="s">
        <v>531</v>
      </c>
      <c r="B13" s="413"/>
      <c r="C13" s="413"/>
      <c r="D13" s="413"/>
      <c r="E13" s="404" t="s">
        <v>267</v>
      </c>
      <c r="F13" s="869"/>
      <c r="G13" s="404" t="s">
        <v>532</v>
      </c>
      <c r="H13" s="404" t="s">
        <v>533</v>
      </c>
      <c r="I13" s="869"/>
    </row>
    <row r="14" spans="1:9" ht="18" customHeight="1">
      <c r="A14" s="404" t="s">
        <v>534</v>
      </c>
      <c r="B14" s="404"/>
      <c r="C14" s="404"/>
      <c r="D14" s="404"/>
      <c r="E14" s="869"/>
      <c r="F14" s="869"/>
      <c r="G14" s="404"/>
      <c r="H14" s="869"/>
      <c r="I14" s="869"/>
    </row>
    <row r="15" spans="1:9">
      <c r="A15" s="404"/>
      <c r="B15" s="404"/>
      <c r="C15" s="404"/>
      <c r="D15" s="404"/>
      <c r="E15" s="869"/>
      <c r="F15" s="869"/>
      <c r="G15" s="404"/>
      <c r="H15" s="869"/>
      <c r="I15" s="869"/>
    </row>
    <row r="16" spans="1:9">
      <c r="A16" s="413">
        <v>1</v>
      </c>
      <c r="B16" s="413"/>
      <c r="C16" s="413"/>
      <c r="D16" s="413"/>
      <c r="E16" s="413">
        <v>2</v>
      </c>
      <c r="F16" s="413"/>
      <c r="G16" s="78">
        <v>3</v>
      </c>
      <c r="H16" s="413">
        <v>4</v>
      </c>
      <c r="I16" s="413"/>
    </row>
    <row r="17" spans="1:9">
      <c r="A17" s="477" t="str">
        <f>IF('[1]Family data'!$B$3="No Family","",IF('[1]Family data'!H11="Original nominee",'[1]Family data'!A11,""))</f>
        <v>SAVITRI DEVI</v>
      </c>
      <c r="B17" s="485"/>
      <c r="C17" s="485"/>
      <c r="D17" s="486"/>
      <c r="E17" s="479" t="str">
        <f>IF('[1]Family data'!$B$3="No Family","",IF('[1]Family data'!H11="Original nominee",'[1]Family data'!B11,""))</f>
        <v>Wife</v>
      </c>
      <c r="F17" s="480"/>
      <c r="G17" s="92">
        <f ca="1">IF('[1]Family data'!$B$3="No Family","",IF('[1]Family data'!H11="Original nominee",'[1]Family data'!C11,""))</f>
        <v>62</v>
      </c>
      <c r="H17" s="870">
        <f>IF('[1]Family data'!$B$3="No Family","",IF('[1]Family data'!H11="Original nominee",'[1]Family data'!D11,""))</f>
        <v>1</v>
      </c>
      <c r="I17" s="871"/>
    </row>
    <row r="18" spans="1:9">
      <c r="A18" s="477" t="str">
        <f>IF('[1]Family data'!$B$3="No Family","",IF('[1]Family data'!H12="Original nominee",'[1]Family data'!A12,""))</f>
        <v/>
      </c>
      <c r="B18" s="485"/>
      <c r="C18" s="485"/>
      <c r="D18" s="486"/>
      <c r="E18" s="479" t="str">
        <f>IF('[1]Family data'!$B$3="No Family","",IF('[1]Family data'!H12="Original nominee",'[1]Family data'!B12,""))</f>
        <v/>
      </c>
      <c r="F18" s="480"/>
      <c r="G18" s="92" t="str">
        <f>IF('[1]Family data'!$B$3="No Family","",IF('[1]Family data'!H12="Original nominee",'[1]Family data'!C12,""))</f>
        <v/>
      </c>
      <c r="H18" s="870" t="str">
        <f>IF('[1]Family data'!$B$3="No Family","",IF('[1]Family data'!H12="Original nominee",'[1]Family data'!D12,""))</f>
        <v/>
      </c>
      <c r="I18" s="871"/>
    </row>
    <row r="19" spans="1:9">
      <c r="A19" s="477" t="str">
        <f>IF('[1]Family data'!$B$3="No Family","",IF('[1]Family data'!H13="Original nominee",'[1]Family data'!A13,""))</f>
        <v/>
      </c>
      <c r="B19" s="485"/>
      <c r="C19" s="485"/>
      <c r="D19" s="486"/>
      <c r="E19" s="479" t="str">
        <f>IF('[1]Family data'!$B$3="No Family","",IF('[1]Family data'!H13="Original nominee",'[1]Family data'!B13,""))</f>
        <v/>
      </c>
      <c r="F19" s="480"/>
      <c r="G19" s="92" t="str">
        <f>IF('[1]Family data'!$B$3="No Family","",IF('[1]Family data'!H13="Original nominee",'[1]Family data'!C13,""))</f>
        <v/>
      </c>
      <c r="H19" s="870" t="str">
        <f>IF('[1]Family data'!$B$3="No Family","",IF('[1]Family data'!H13="Original nominee",'[1]Family data'!D13,""))</f>
        <v/>
      </c>
      <c r="I19" s="871"/>
    </row>
    <row r="20" spans="1:9">
      <c r="A20" s="477" t="str">
        <f>IF('[1]Family data'!$B$3="No Family","",IF('[1]Family data'!H14="Original nominee",'[1]Family data'!A14,""))</f>
        <v/>
      </c>
      <c r="B20" s="485"/>
      <c r="C20" s="485"/>
      <c r="D20" s="486"/>
      <c r="E20" s="479" t="str">
        <f>IF('[1]Family data'!$B$3="No Family","",IF('[1]Family data'!H14="Original nominee",'[1]Family data'!B14,""))</f>
        <v/>
      </c>
      <c r="F20" s="480"/>
      <c r="G20" s="92" t="str">
        <f>IF('[1]Family data'!$B$3="No Family","",IF('[1]Family data'!H14="Original nominee",'[1]Family data'!C14,""))</f>
        <v/>
      </c>
      <c r="H20" s="870" t="str">
        <f>IF('[1]Family data'!$B$3="No Family","",IF('[1]Family data'!H14="Original nominee",'[1]Family data'!D14,""))</f>
        <v/>
      </c>
      <c r="I20" s="871"/>
    </row>
    <row r="21" spans="1:9">
      <c r="A21" s="477" t="str">
        <f>IF('[1]Family data'!$B$3="No Family","",IF('[1]Family data'!H15="Original nominee",'[1]Family data'!A15,""))</f>
        <v/>
      </c>
      <c r="B21" s="485"/>
      <c r="C21" s="485"/>
      <c r="D21" s="486"/>
      <c r="E21" s="479" t="str">
        <f>IF('[1]Family data'!$B$3="No Family","",IF('[1]Family data'!H15="Original nominee",'[1]Family data'!B15,""))</f>
        <v/>
      </c>
      <c r="F21" s="480"/>
      <c r="G21" s="92" t="str">
        <f>IF('[1]Family data'!$B$3="No Family","",IF('[1]Family data'!H15="Original nominee",'[1]Family data'!C15,""))</f>
        <v/>
      </c>
      <c r="H21" s="870" t="str">
        <f>IF('[1]Family data'!$B$3="No Family","",IF('[1]Family data'!H15="Original nominee",'[1]Family data'!D15,""))</f>
        <v/>
      </c>
      <c r="I21" s="871"/>
    </row>
    <row r="22" spans="1:9">
      <c r="A22" s="477" t="str">
        <f>IF('[1]Family data'!$B$3="No Family","",IF('[1]Family data'!H16="Original nominee",'[1]Family data'!A16,""))</f>
        <v/>
      </c>
      <c r="B22" s="485"/>
      <c r="C22" s="485"/>
      <c r="D22" s="486"/>
      <c r="E22" s="479" t="str">
        <f>IF('[1]Family data'!$B$3="No Family","",IF('[1]Family data'!H16="Original nominee",'[1]Family data'!B16,""))</f>
        <v/>
      </c>
      <c r="F22" s="480"/>
      <c r="G22" s="92" t="str">
        <f>IF('[1]Family data'!$B$3="No Family","",IF('[1]Family data'!H16="Original nominee",'[1]Family data'!C16,""))</f>
        <v/>
      </c>
      <c r="H22" s="870" t="str">
        <f>IF('[1]Family data'!$B$3="No Family","",IF('[1]Family data'!H16="Original nominee",'[1]Family data'!D16,""))</f>
        <v/>
      </c>
      <c r="I22" s="871"/>
    </row>
    <row r="23" spans="1:9">
      <c r="A23" s="477" t="str">
        <f>IF('[1]Family data'!$B$3="No Family","",IF('[1]Family data'!H17="Original nominee",'[1]Family data'!A17,""))</f>
        <v/>
      </c>
      <c r="B23" s="485"/>
      <c r="C23" s="485"/>
      <c r="D23" s="486"/>
      <c r="E23" s="479" t="str">
        <f>IF('[1]Family data'!$B$3="No Family","",IF('[1]Family data'!H17="Original nominee",'[1]Family data'!B17,""))</f>
        <v/>
      </c>
      <c r="F23" s="480"/>
      <c r="G23" s="92" t="str">
        <f>IF('[1]Family data'!$B$3="No Family","",IF('[1]Family data'!H17="Original nominee",'[1]Family data'!C17,""))</f>
        <v/>
      </c>
      <c r="H23" s="870" t="str">
        <f>IF('[1]Family data'!$B$3="No Family","",IF('[1]Family data'!H17="Original nominee",'[1]Family data'!D17,""))</f>
        <v/>
      </c>
      <c r="I23" s="871"/>
    </row>
    <row r="24" spans="1:9">
      <c r="A24" s="477" t="str">
        <f>IF('[1]Family data'!$B$3="No Family","",IF('[1]Family data'!H18="Original nominee",'[1]Family data'!A18,""))</f>
        <v/>
      </c>
      <c r="B24" s="485"/>
      <c r="C24" s="485"/>
      <c r="D24" s="486"/>
      <c r="E24" s="479" t="str">
        <f>IF('[1]Family data'!$B$3="No Family","",IF('[1]Family data'!H18="Original nominee",'[1]Family data'!B18,""))</f>
        <v/>
      </c>
      <c r="F24" s="480"/>
      <c r="G24" s="92" t="str">
        <f>IF('[1]Family data'!$B$3="No Family","",IF('[1]Family data'!H18="Original nominee",'[1]Family data'!C18,""))</f>
        <v/>
      </c>
      <c r="H24" s="870" t="str">
        <f>IF('[1]Family data'!$B$3="No Family","",IF('[1]Family data'!H18="Original nominee",'[1]Family data'!D18,""))</f>
        <v/>
      </c>
      <c r="I24" s="871"/>
    </row>
    <row r="25" spans="1:9" ht="18" customHeight="1">
      <c r="A25" s="312" t="s">
        <v>535</v>
      </c>
      <c r="B25" s="312"/>
      <c r="C25" s="312"/>
      <c r="D25" s="312"/>
      <c r="E25" s="312"/>
      <c r="F25" s="312"/>
      <c r="G25" s="312"/>
      <c r="H25" s="404" t="s">
        <v>533</v>
      </c>
      <c r="I25" s="404"/>
    </row>
    <row r="26" spans="1:9" ht="18" customHeight="1">
      <c r="A26" s="872" t="s">
        <v>536</v>
      </c>
      <c r="B26" s="873"/>
      <c r="C26" s="873"/>
      <c r="D26" s="873"/>
      <c r="E26" s="873"/>
      <c r="F26" s="873"/>
      <c r="G26" s="874"/>
      <c r="H26" s="404"/>
      <c r="I26" s="404"/>
    </row>
    <row r="27" spans="1:9" ht="42.75" customHeight="1">
      <c r="A27" s="875"/>
      <c r="B27" s="876"/>
      <c r="C27" s="876"/>
      <c r="D27" s="876"/>
      <c r="E27" s="876"/>
      <c r="F27" s="876"/>
      <c r="G27" s="877"/>
      <c r="H27" s="404"/>
      <c r="I27" s="404"/>
    </row>
    <row r="28" spans="1:9" ht="26.25" customHeight="1">
      <c r="A28" s="878"/>
      <c r="B28" s="879"/>
      <c r="C28" s="879"/>
      <c r="D28" s="879"/>
      <c r="E28" s="879"/>
      <c r="F28" s="879"/>
      <c r="G28" s="880"/>
      <c r="H28" s="404"/>
      <c r="I28" s="404"/>
    </row>
    <row r="29" spans="1:9">
      <c r="A29" s="413">
        <v>5</v>
      </c>
      <c r="B29" s="413"/>
      <c r="C29" s="413"/>
      <c r="D29" s="413"/>
      <c r="E29" s="413"/>
      <c r="F29" s="413"/>
      <c r="G29" s="413"/>
      <c r="H29" s="413">
        <v>6</v>
      </c>
      <c r="I29" s="413"/>
    </row>
    <row r="30" spans="1:9">
      <c r="A30" s="477" t="str">
        <f>IF('[1]Family data'!$B$3="No Family","",IF('[1]Family data'!I11="YES",'[1]Family data'!A11,""))</f>
        <v/>
      </c>
      <c r="B30" s="485"/>
      <c r="C30" s="485"/>
      <c r="D30" s="486"/>
      <c r="E30" s="479" t="str">
        <f>IF('[1]Family data'!$B$3="No Family","",IF('[1]Family data'!I11="YES",'[1]Family data'!B11,""))</f>
        <v/>
      </c>
      <c r="F30" s="480"/>
      <c r="G30" s="92" t="str">
        <f>IF('[1]Family data'!$B$3="No Family","",IF('[1]Family data'!I11="YES",'[1]Family data'!C11,""))</f>
        <v/>
      </c>
      <c r="H30" s="870" t="str">
        <f>IF('[1]Family data'!$B$3="No Family","",IF('[1]Family data'!I11="YES",'[1]Family data'!D11,""))</f>
        <v/>
      </c>
      <c r="I30" s="871"/>
    </row>
    <row r="31" spans="1:9">
      <c r="A31" s="477" t="str">
        <f>IF('[1]Family data'!$B$3="No Family","",IF('[1]Family data'!I12="YES",'[1]Family data'!A12,""))</f>
        <v/>
      </c>
      <c r="B31" s="485"/>
      <c r="C31" s="485"/>
      <c r="D31" s="486"/>
      <c r="E31" s="479" t="str">
        <f>IF('[1]Family data'!$B$3="No Family","",IF('[1]Family data'!I12="YES",'[1]Family data'!B12,""))</f>
        <v/>
      </c>
      <c r="F31" s="480"/>
      <c r="G31" s="92" t="str">
        <f>IF('[1]Family data'!$B$3="No Family","",IF('[1]Family data'!I12="YES",'[1]Family data'!C12,""))</f>
        <v/>
      </c>
      <c r="H31" s="870" t="str">
        <f>IF('[1]Family data'!$B$3="No Family","",IF('[1]Family data'!I12="YES",'[1]Family data'!D12,""))</f>
        <v/>
      </c>
      <c r="I31" s="871"/>
    </row>
    <row r="32" spans="1:9">
      <c r="A32" s="477" t="str">
        <f>IF('[1]Family data'!$B$3="No Family","",IF('[1]Family data'!I13="YES",'[1]Family data'!A13,""))</f>
        <v/>
      </c>
      <c r="B32" s="485"/>
      <c r="C32" s="485"/>
      <c r="D32" s="486"/>
      <c r="E32" s="479" t="str">
        <f>IF('[1]Family data'!$B$3="No Family","",IF('[1]Family data'!I13="YES",'[1]Family data'!B13,""))</f>
        <v/>
      </c>
      <c r="F32" s="480"/>
      <c r="G32" s="92" t="str">
        <f>IF('[1]Family data'!$B$3="No Family","",IF('[1]Family data'!I13="YES",'[1]Family data'!C13,""))</f>
        <v/>
      </c>
      <c r="H32" s="870" t="str">
        <f>IF('[1]Family data'!$B$3="No Family","",IF('[1]Family data'!I13="YES",'[1]Family data'!D13,""))</f>
        <v/>
      </c>
      <c r="I32" s="871"/>
    </row>
    <row r="33" spans="1:9">
      <c r="A33" s="477" t="str">
        <f>IF('[1]Family data'!$B$3="No Family","",IF('[1]Family data'!I14="YES",'[1]Family data'!A14,""))</f>
        <v/>
      </c>
      <c r="B33" s="485"/>
      <c r="C33" s="485"/>
      <c r="D33" s="486"/>
      <c r="E33" s="479" t="str">
        <f>IF('[1]Family data'!$B$3="No Family","",IF('[1]Family data'!I14="YES",'[1]Family data'!B14,""))</f>
        <v/>
      </c>
      <c r="F33" s="480"/>
      <c r="G33" s="92" t="str">
        <f>IF('[1]Family data'!$B$3="No Family","",IF('[1]Family data'!I14="YES",'[1]Family data'!C14,""))</f>
        <v/>
      </c>
      <c r="H33" s="870" t="str">
        <f>IF('[1]Family data'!$B$3="No Family","",IF('[1]Family data'!I14="YES",'[1]Family data'!D14,""))</f>
        <v/>
      </c>
      <c r="I33" s="871"/>
    </row>
    <row r="34" spans="1:9">
      <c r="A34" s="477" t="str">
        <f>IF('[1]Family data'!$B$3="No Family","",IF('[1]Family data'!I15="YES",'[1]Family data'!A15,""))</f>
        <v/>
      </c>
      <c r="B34" s="485"/>
      <c r="C34" s="485"/>
      <c r="D34" s="486"/>
      <c r="E34" s="479" t="str">
        <f>IF('[1]Family data'!$B$3="No Family","",IF('[1]Family data'!I15="YES",'[1]Family data'!B15,""))</f>
        <v/>
      </c>
      <c r="F34" s="480"/>
      <c r="G34" s="92" t="str">
        <f>IF('[1]Family data'!$B$3="No Family","",IF('[1]Family data'!I15="YES",'[1]Family data'!C15,""))</f>
        <v/>
      </c>
      <c r="H34" s="870" t="str">
        <f>IF('[1]Family data'!$B$3="No Family","",IF('[1]Family data'!I15="YES",'[1]Family data'!D15,""))</f>
        <v/>
      </c>
      <c r="I34" s="871"/>
    </row>
    <row r="35" spans="1:9">
      <c r="A35" s="479" t="str">
        <f>IF('[1]Family data'!$B$3="No Family","",IF('[1]Family data'!I16="YES",'[1]Family data'!A16,""))</f>
        <v/>
      </c>
      <c r="B35" s="882"/>
      <c r="C35" s="882"/>
      <c r="D35" s="480"/>
      <c r="E35" s="479" t="str">
        <f>IF('[1]Family data'!$B$3="No Family","",IF('[1]Family data'!I16="YES",'[1]Family data'!B16,""))</f>
        <v/>
      </c>
      <c r="F35" s="480"/>
      <c r="G35" s="92" t="str">
        <f>IF('[1]Family data'!$B$3="No Family","",IF('[1]Family data'!I16="YES",'[1]Family data'!C16,""))</f>
        <v/>
      </c>
      <c r="H35" s="870" t="str">
        <f>IF('[1]Family data'!$B$3="No Family","",IF('[1]Family data'!I16="YES",'[1]Family data'!D16,""))</f>
        <v/>
      </c>
      <c r="I35" s="871"/>
    </row>
    <row r="36" spans="1:9">
      <c r="A36" s="479" t="str">
        <f>IF('[1]Family data'!$B$3="No Family","",IF('[1]Family data'!I17="YES",'[1]Family data'!A17,""))</f>
        <v/>
      </c>
      <c r="B36" s="882"/>
      <c r="C36" s="882"/>
      <c r="D36" s="480"/>
      <c r="E36" s="479" t="str">
        <f>IF('[1]Family data'!$B$3="No Family","",IF('[1]Family data'!I17="YES",'[1]Family data'!B17,""))</f>
        <v/>
      </c>
      <c r="F36" s="480"/>
      <c r="G36" s="92" t="str">
        <f>IF('[1]Family data'!$B$3="No Family","",IF('[1]Family data'!I17="YES",'[1]Family data'!C17,""))</f>
        <v/>
      </c>
      <c r="H36" s="870" t="str">
        <f>IF('[1]Family data'!$B$3="No Family","",IF('[1]Family data'!I17="YES",'[1]Family data'!D17,""))</f>
        <v/>
      </c>
      <c r="I36" s="871"/>
    </row>
    <row r="37" spans="1:9">
      <c r="A37" s="342" t="s">
        <v>537</v>
      </c>
      <c r="B37" s="342"/>
      <c r="C37" s="342"/>
      <c r="D37" s="342"/>
      <c r="E37" s="342"/>
      <c r="F37" s="342"/>
      <c r="G37" s="342"/>
      <c r="H37" s="342"/>
      <c r="I37" s="342"/>
    </row>
    <row r="38" spans="1:9">
      <c r="A38" s="109"/>
      <c r="B38" s="109"/>
      <c r="C38" s="109"/>
      <c r="D38" s="109"/>
      <c r="E38" s="109"/>
      <c r="F38" s="109"/>
      <c r="G38" s="109"/>
      <c r="H38" s="109"/>
      <c r="I38" s="110">
        <v>27</v>
      </c>
    </row>
    <row r="39" spans="1:9">
      <c r="A39" s="193" t="s">
        <v>538</v>
      </c>
      <c r="B39" s="883" t="s">
        <v>539</v>
      </c>
      <c r="C39" s="883"/>
      <c r="D39" s="883"/>
      <c r="E39" s="883"/>
      <c r="F39" s="883"/>
      <c r="G39" s="883"/>
      <c r="H39" s="883"/>
      <c r="I39" s="883"/>
    </row>
    <row r="40" spans="1:9" ht="20.25" customHeight="1">
      <c r="A40" s="63"/>
      <c r="B40" s="883"/>
      <c r="C40" s="883"/>
      <c r="D40" s="883"/>
      <c r="E40" s="883"/>
      <c r="F40" s="883"/>
      <c r="G40" s="883"/>
      <c r="H40" s="883"/>
      <c r="I40" s="883"/>
    </row>
    <row r="41" spans="1:9" ht="21" customHeight="1">
      <c r="A41" s="63"/>
      <c r="B41" s="881" t="s">
        <v>540</v>
      </c>
      <c r="C41" s="881"/>
      <c r="D41" s="881"/>
      <c r="E41" s="881"/>
      <c r="F41" s="881"/>
      <c r="G41" s="881"/>
      <c r="H41" s="881"/>
      <c r="I41" s="881"/>
    </row>
    <row r="42" spans="1:9" ht="21" customHeight="1">
      <c r="A42" s="194" t="s">
        <v>541</v>
      </c>
      <c r="B42" s="59">
        <f ca="1">IF('[1]Family data'!$D$6="","",DAY('[1]Family data'!D6))</f>
        <v>4</v>
      </c>
      <c r="C42" s="52" t="s">
        <v>542</v>
      </c>
      <c r="D42" s="59">
        <f ca="1">IF('[1]Family data'!$D$6="","",MONTH('[1]Family data'!D6))</f>
        <v>12</v>
      </c>
      <c r="E42" s="194" t="s">
        <v>543</v>
      </c>
      <c r="F42" s="194">
        <f ca="1">IF('[1]Family data'!$D$6="","",YEAR('[1]Family data'!D6))</f>
        <v>2016</v>
      </c>
      <c r="G42" s="59" t="s">
        <v>544</v>
      </c>
      <c r="H42" s="319" t="str">
        <f>'[1]Family data'!H3</f>
        <v>BIKANER</v>
      </c>
      <c r="I42" s="319"/>
    </row>
    <row r="43" spans="1:9" ht="19.5" customHeight="1">
      <c r="A43" s="63" t="s">
        <v>545</v>
      </c>
      <c r="B43" s="63"/>
      <c r="C43" s="63"/>
      <c r="D43" s="63"/>
      <c r="E43" s="63"/>
      <c r="F43" s="63"/>
      <c r="G43" s="63"/>
      <c r="H43" s="63"/>
      <c r="I43" s="63"/>
    </row>
    <row r="44" spans="1:9" ht="23.25" customHeight="1">
      <c r="A44" s="60">
        <v>1</v>
      </c>
      <c r="B44" s="63" t="str">
        <f>PROPER(IF([1]Mastersheet!A54&gt;0,[1]Mastersheet!A54,""))</f>
        <v/>
      </c>
      <c r="C44" s="63"/>
      <c r="D44" s="63"/>
      <c r="E44" s="63"/>
      <c r="F44" s="63" t="str">
        <f>IF([1]Mastersheet!C54&gt;0,[1]Mastersheet!C54,"")</f>
        <v/>
      </c>
      <c r="G44" s="63"/>
      <c r="H44" s="63"/>
      <c r="I44" s="63"/>
    </row>
    <row r="45" spans="1:9" ht="22.5" customHeight="1">
      <c r="A45" s="60">
        <v>2</v>
      </c>
      <c r="B45" s="63" t="str">
        <f>PROPER(IF([1]Mastersheet!A55&gt;0,[1]Mastersheet!A55,""))</f>
        <v/>
      </c>
      <c r="C45" s="63"/>
      <c r="D45" s="63"/>
      <c r="E45" s="63"/>
      <c r="F45" s="63" t="str">
        <f>IF([1]Mastersheet!C55&gt;0,[1]Mastersheet!C55,"")</f>
        <v/>
      </c>
      <c r="G45" s="63"/>
      <c r="H45" s="63"/>
      <c r="I45" s="63"/>
    </row>
    <row r="46" spans="1:9">
      <c r="A46" s="63"/>
      <c r="B46" s="63"/>
      <c r="C46" s="63"/>
      <c r="D46" s="63"/>
      <c r="E46" s="52"/>
      <c r="F46" s="52"/>
      <c r="G46" s="52"/>
      <c r="H46" s="52"/>
      <c r="I46" s="52"/>
    </row>
    <row r="47" spans="1:9">
      <c r="A47" s="63"/>
      <c r="B47" s="63"/>
      <c r="C47" s="63"/>
      <c r="D47" s="63"/>
      <c r="E47" s="340" t="s">
        <v>546</v>
      </c>
      <c r="F47" s="340"/>
      <c r="G47" s="340"/>
      <c r="H47" s="340"/>
      <c r="I47" s="340"/>
    </row>
    <row r="48" spans="1:9">
      <c r="A48" s="852" t="s">
        <v>547</v>
      </c>
      <c r="B48" s="852"/>
      <c r="C48" s="852"/>
      <c r="D48" s="852"/>
      <c r="E48" s="852"/>
      <c r="F48" s="852"/>
      <c r="G48" s="852"/>
      <c r="H48" s="852"/>
      <c r="I48" s="852"/>
    </row>
    <row r="49" spans="1:9">
      <c r="A49" s="63"/>
      <c r="B49" s="63"/>
      <c r="C49" s="63"/>
      <c r="D49" s="63"/>
      <c r="E49" s="63"/>
      <c r="F49" s="63"/>
      <c r="G49" s="63"/>
      <c r="H49" s="63"/>
      <c r="I49" s="63"/>
    </row>
    <row r="50" spans="1:9">
      <c r="A50" s="339" t="s">
        <v>548</v>
      </c>
      <c r="B50" s="339"/>
      <c r="C50" s="339"/>
      <c r="D50" s="885" t="str">
        <f>[1]Mastersheet!B3</f>
        <v>DAU LAL PUROHIT</v>
      </c>
      <c r="E50" s="885"/>
      <c r="F50" s="885"/>
      <c r="G50" s="885"/>
      <c r="H50" s="885"/>
      <c r="I50" s="885"/>
    </row>
    <row r="51" spans="1:9">
      <c r="A51" s="339" t="s">
        <v>549</v>
      </c>
      <c r="B51" s="339"/>
      <c r="C51" s="339"/>
      <c r="D51" s="885" t="str">
        <f>[1]Mastersheet!B4</f>
        <v>UDC</v>
      </c>
      <c r="E51" s="885"/>
      <c r="F51" s="885"/>
      <c r="G51" s="885"/>
      <c r="H51" s="885"/>
      <c r="I51" s="885"/>
    </row>
    <row r="52" spans="1:9">
      <c r="A52" s="339" t="s">
        <v>417</v>
      </c>
      <c r="B52" s="339"/>
      <c r="C52" s="339"/>
      <c r="D52" s="885" t="str">
        <f>[1]Mastersheet!B5</f>
        <v>ASSISTANT DIRECTOR, DEVSTHAN VIBHAG, BIKANER</v>
      </c>
      <c r="E52" s="885"/>
      <c r="F52" s="885"/>
      <c r="G52" s="885"/>
      <c r="H52" s="885"/>
      <c r="I52" s="885"/>
    </row>
    <row r="53" spans="1:9" ht="30" customHeight="1">
      <c r="A53" s="63"/>
      <c r="B53" s="63"/>
      <c r="C53" s="63"/>
      <c r="D53" s="63"/>
      <c r="E53" s="63"/>
      <c r="F53" s="63"/>
      <c r="G53" s="63"/>
      <c r="H53" s="63"/>
      <c r="I53" s="63"/>
    </row>
    <row r="54" spans="1:9">
      <c r="A54" s="63"/>
      <c r="B54" s="63"/>
      <c r="C54" s="63"/>
      <c r="D54" s="63"/>
      <c r="E54" s="340" t="s">
        <v>550</v>
      </c>
      <c r="F54" s="340"/>
      <c r="G54" s="340"/>
      <c r="H54" s="340"/>
      <c r="I54" s="340"/>
    </row>
    <row r="55" spans="1:9">
      <c r="A55" s="63"/>
      <c r="B55" s="63"/>
      <c r="C55" s="63"/>
      <c r="D55" s="63"/>
      <c r="E55" s="339" t="s">
        <v>102</v>
      </c>
      <c r="F55" s="339"/>
      <c r="G55" s="339"/>
      <c r="H55" s="339"/>
      <c r="I55" s="339"/>
    </row>
    <row r="56" spans="1:9">
      <c r="A56" s="195"/>
      <c r="B56" s="63"/>
      <c r="C56" s="63"/>
      <c r="D56" s="63"/>
      <c r="E56" s="339" t="s">
        <v>3</v>
      </c>
      <c r="F56" s="339"/>
      <c r="G56" s="339"/>
      <c r="H56" s="339"/>
      <c r="I56" s="339"/>
    </row>
    <row r="57" spans="1:9">
      <c r="A57" s="853" t="s">
        <v>551</v>
      </c>
      <c r="B57" s="884"/>
      <c r="C57" s="884"/>
      <c r="D57" s="884"/>
      <c r="E57" s="884"/>
      <c r="F57" s="884"/>
      <c r="G57" s="884"/>
      <c r="H57" s="884"/>
      <c r="I57" s="884"/>
    </row>
    <row r="58" spans="1:9">
      <c r="A58" s="884"/>
      <c r="B58" s="884"/>
      <c r="C58" s="884"/>
      <c r="D58" s="884"/>
      <c r="E58" s="884"/>
      <c r="F58" s="884"/>
      <c r="G58" s="884"/>
      <c r="H58" s="884"/>
      <c r="I58" s="884"/>
    </row>
    <row r="59" spans="1:9" hidden="1">
      <c r="A59" s="63"/>
      <c r="B59" s="63"/>
      <c r="C59" s="63"/>
      <c r="D59" s="63"/>
      <c r="E59" s="63"/>
      <c r="F59" s="63"/>
      <c r="G59" s="63"/>
      <c r="H59" s="63"/>
      <c r="I59" s="63"/>
    </row>
    <row r="60" spans="1:9">
      <c r="A60" s="63" t="s">
        <v>216</v>
      </c>
      <c r="B60" s="63"/>
      <c r="C60" s="63"/>
      <c r="D60" s="63"/>
      <c r="E60" s="63"/>
      <c r="F60" s="63"/>
      <c r="G60" s="63"/>
      <c r="H60" s="63"/>
      <c r="I60" s="63"/>
    </row>
    <row r="61" spans="1:9">
      <c r="A61" s="339" t="str">
        <f>D50</f>
        <v>DAU LAL PUROHIT</v>
      </c>
      <c r="B61" s="339"/>
      <c r="C61" s="339"/>
      <c r="D61" s="339"/>
      <c r="E61" s="339"/>
      <c r="F61" s="339"/>
      <c r="G61" s="63"/>
      <c r="H61" s="63"/>
      <c r="I61" s="63"/>
    </row>
    <row r="62" spans="1:9">
      <c r="A62" s="339" t="str">
        <f>D51</f>
        <v>UDC</v>
      </c>
      <c r="B62" s="339"/>
      <c r="C62" s="339"/>
      <c r="D62" s="339"/>
      <c r="E62" s="339"/>
      <c r="F62" s="339"/>
      <c r="G62" s="63"/>
      <c r="H62" s="63"/>
      <c r="I62" s="63"/>
    </row>
    <row r="63" spans="1:9">
      <c r="A63" s="339" t="str">
        <f>D52</f>
        <v>ASSISTANT DIRECTOR, DEVSTHAN VIBHAG, BIKANER</v>
      </c>
      <c r="B63" s="339"/>
      <c r="C63" s="339"/>
      <c r="D63" s="339"/>
      <c r="E63" s="339"/>
      <c r="F63" s="339"/>
      <c r="G63" s="63"/>
      <c r="H63" s="63"/>
      <c r="I63" s="63"/>
    </row>
    <row r="64" spans="1:9" ht="26.25" customHeight="1">
      <c r="A64" s="63" t="s">
        <v>110</v>
      </c>
      <c r="B64" s="63"/>
      <c r="C64" s="63"/>
      <c r="D64" s="63"/>
      <c r="E64" s="63"/>
      <c r="F64" s="63"/>
      <c r="G64" s="63"/>
      <c r="H64" s="63"/>
      <c r="I64" s="63"/>
    </row>
    <row r="65" spans="1:9">
      <c r="A65" s="340" t="s">
        <v>552</v>
      </c>
      <c r="B65" s="340"/>
      <c r="C65" s="340"/>
      <c r="D65" s="340"/>
      <c r="E65" s="340"/>
      <c r="F65" s="340"/>
      <c r="G65" s="340"/>
      <c r="H65" s="340"/>
      <c r="I65" s="340"/>
    </row>
    <row r="66" spans="1:9">
      <c r="A66" s="63" t="s">
        <v>553</v>
      </c>
      <c r="B66" s="318">
        <f ca="1">IF('[1]Family data'!D6&gt;0,'[1]Family data'!D6,"")</f>
        <v>42708</v>
      </c>
      <c r="C66" s="318"/>
      <c r="D66" s="339" t="s">
        <v>554</v>
      </c>
      <c r="E66" s="339"/>
      <c r="F66" s="339"/>
      <c r="G66" s="339"/>
      <c r="H66" s="339"/>
      <c r="I66" s="339"/>
    </row>
    <row r="67" spans="1:9">
      <c r="A67" s="63" t="s">
        <v>555</v>
      </c>
      <c r="B67" s="319" t="s">
        <v>556</v>
      </c>
      <c r="C67" s="319"/>
      <c r="D67" s="339" t="s">
        <v>557</v>
      </c>
      <c r="E67" s="339"/>
      <c r="F67" s="339"/>
      <c r="G67" s="339"/>
      <c r="H67" s="339"/>
      <c r="I67" s="339"/>
    </row>
    <row r="68" spans="1:9">
      <c r="A68" s="63"/>
      <c r="B68" s="63"/>
      <c r="C68" s="63"/>
      <c r="D68" s="63"/>
      <c r="E68" s="63"/>
      <c r="F68" s="63"/>
      <c r="G68" s="63"/>
      <c r="H68" s="63"/>
      <c r="I68" s="63"/>
    </row>
    <row r="69" spans="1:9" hidden="1">
      <c r="A69" s="63"/>
      <c r="B69" s="63"/>
      <c r="C69" s="63"/>
      <c r="D69" s="63"/>
      <c r="E69" s="63"/>
      <c r="F69" s="63"/>
      <c r="G69" s="63"/>
      <c r="H69" s="63"/>
      <c r="I69" s="63"/>
    </row>
    <row r="70" spans="1:9">
      <c r="A70" s="63"/>
      <c r="B70" s="63"/>
      <c r="C70" s="63"/>
      <c r="D70" s="63"/>
      <c r="E70" s="63"/>
      <c r="F70" s="63"/>
      <c r="G70" s="63"/>
      <c r="H70" s="63"/>
      <c r="I70" s="63"/>
    </row>
    <row r="71" spans="1:9">
      <c r="A71" s="63" t="s">
        <v>158</v>
      </c>
      <c r="B71" s="339" t="str">
        <f>IF('[1]Family data'!H3="","",'[1]Family data'!H3)</f>
        <v>BIKANER</v>
      </c>
      <c r="C71" s="339"/>
      <c r="D71" s="339"/>
      <c r="E71" s="340" t="s">
        <v>550</v>
      </c>
      <c r="F71" s="340"/>
      <c r="G71" s="340"/>
      <c r="H71" s="340"/>
      <c r="I71" s="340"/>
    </row>
    <row r="72" spans="1:9">
      <c r="A72" s="63" t="s">
        <v>385</v>
      </c>
      <c r="B72" s="886" t="str">
        <f>[1]Pravesh!I201</f>
        <v/>
      </c>
      <c r="C72" s="886"/>
      <c r="D72" s="886"/>
      <c r="E72" s="340" t="s">
        <v>558</v>
      </c>
      <c r="F72" s="340"/>
      <c r="G72" s="340"/>
      <c r="H72" s="340"/>
      <c r="I72" s="340"/>
    </row>
    <row r="73" spans="1:9">
      <c r="A73" s="63"/>
      <c r="B73" s="63"/>
      <c r="C73" s="63"/>
      <c r="D73" s="63"/>
      <c r="E73" s="63"/>
      <c r="F73" s="63"/>
      <c r="G73" s="63"/>
      <c r="H73" s="63"/>
      <c r="I73" s="63"/>
    </row>
    <row r="74" spans="1:9" ht="18" customHeight="1">
      <c r="A74" s="63" t="s">
        <v>559</v>
      </c>
      <c r="B74" s="341" t="s">
        <v>560</v>
      </c>
      <c r="C74" s="341"/>
      <c r="D74" s="341"/>
      <c r="E74" s="341"/>
      <c r="F74" s="341"/>
      <c r="G74" s="341"/>
      <c r="H74" s="341"/>
      <c r="I74" s="341"/>
    </row>
    <row r="75" spans="1:9">
      <c r="A75" s="63"/>
      <c r="B75" s="341"/>
      <c r="C75" s="341"/>
      <c r="D75" s="341"/>
      <c r="E75" s="341"/>
      <c r="F75" s="341"/>
      <c r="G75" s="341"/>
      <c r="H75" s="341"/>
      <c r="I75" s="341"/>
    </row>
    <row r="76" spans="1:9">
      <c r="A76" s="190"/>
      <c r="B76" s="341"/>
      <c r="C76" s="341"/>
      <c r="D76" s="341"/>
      <c r="E76" s="341"/>
      <c r="F76" s="341"/>
      <c r="G76" s="341"/>
      <c r="H76" s="341"/>
      <c r="I76" s="341"/>
    </row>
    <row r="77" spans="1:9">
      <c r="A77" s="192"/>
      <c r="B77" s="341"/>
      <c r="C77" s="341"/>
      <c r="D77" s="341"/>
      <c r="E77" s="341"/>
      <c r="F77" s="341"/>
      <c r="G77" s="341"/>
      <c r="H77" s="341"/>
      <c r="I77" s="341"/>
    </row>
    <row r="78" spans="1:9">
      <c r="A78" s="63" t="s">
        <v>561</v>
      </c>
      <c r="B78" s="63"/>
      <c r="C78" s="63"/>
      <c r="D78" s="63"/>
      <c r="E78" s="63"/>
      <c r="F78" s="63"/>
      <c r="G78" s="63"/>
      <c r="H78" s="63"/>
      <c r="I78" s="196">
        <f ca="1">B66</f>
        <v>42708</v>
      </c>
    </row>
    <row r="79" spans="1:9">
      <c r="A79" s="345" t="s">
        <v>562</v>
      </c>
      <c r="B79" s="345"/>
      <c r="C79" s="345"/>
      <c r="D79" s="345"/>
      <c r="E79" s="345"/>
      <c r="F79" s="345"/>
      <c r="G79" s="345"/>
      <c r="H79" s="345"/>
      <c r="I79" s="345"/>
    </row>
    <row r="80" spans="1:9">
      <c r="A80" s="345"/>
      <c r="B80" s="345"/>
      <c r="C80" s="345"/>
      <c r="D80" s="345"/>
      <c r="E80" s="345"/>
      <c r="F80" s="345"/>
      <c r="G80" s="345"/>
      <c r="H80" s="345"/>
      <c r="I80" s="345"/>
    </row>
    <row r="81" spans="1:1">
      <c r="A81" s="197"/>
    </row>
    <row r="83" spans="1:1">
      <c r="A83" s="197"/>
    </row>
  </sheetData>
  <mergeCells count="95">
    <mergeCell ref="B74:I77"/>
    <mergeCell ref="A79:I80"/>
    <mergeCell ref="B67:C67"/>
    <mergeCell ref="D67:I67"/>
    <mergeCell ref="B71:D71"/>
    <mergeCell ref="E71:I71"/>
    <mergeCell ref="B72:D72"/>
    <mergeCell ref="E72:I72"/>
    <mergeCell ref="A61:F61"/>
    <mergeCell ref="A62:F62"/>
    <mergeCell ref="A63:F63"/>
    <mergeCell ref="A65:I65"/>
    <mergeCell ref="B66:C66"/>
    <mergeCell ref="D66:I66"/>
    <mergeCell ref="A57:I58"/>
    <mergeCell ref="H42:I42"/>
    <mergeCell ref="E47:I47"/>
    <mergeCell ref="A48:I48"/>
    <mergeCell ref="A50:C50"/>
    <mergeCell ref="D50:I50"/>
    <mergeCell ref="A51:C51"/>
    <mergeCell ref="D51:I51"/>
    <mergeCell ref="A52:C52"/>
    <mergeCell ref="D52:I52"/>
    <mergeCell ref="E54:I54"/>
    <mergeCell ref="E55:I55"/>
    <mergeCell ref="E56:I56"/>
    <mergeCell ref="B41:I41"/>
    <mergeCell ref="A34:D34"/>
    <mergeCell ref="E34:F34"/>
    <mergeCell ref="H34:I34"/>
    <mergeCell ref="A35:D35"/>
    <mergeCell ref="E35:F35"/>
    <mergeCell ref="H35:I35"/>
    <mergeCell ref="A36:D36"/>
    <mergeCell ref="E36:F36"/>
    <mergeCell ref="H36:I36"/>
    <mergeCell ref="A37:I37"/>
    <mergeCell ref="B39:I40"/>
    <mergeCell ref="A32:D32"/>
    <mergeCell ref="E32:F32"/>
    <mergeCell ref="H32:I32"/>
    <mergeCell ref="A33:D33"/>
    <mergeCell ref="E33:F33"/>
    <mergeCell ref="H33:I3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22:D22"/>
    <mergeCell ref="E22:F22"/>
    <mergeCell ref="H22:I22"/>
    <mergeCell ref="A23:D23"/>
    <mergeCell ref="E23:F23"/>
    <mergeCell ref="H23:I23"/>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A9:I12"/>
    <mergeCell ref="A13:D13"/>
    <mergeCell ref="E13:F15"/>
    <mergeCell ref="G13:G15"/>
    <mergeCell ref="H13:I15"/>
    <mergeCell ref="A14:D15"/>
    <mergeCell ref="A2:I2"/>
    <mergeCell ref="A3:I3"/>
    <mergeCell ref="A4:I4"/>
    <mergeCell ref="A6:I7"/>
    <mergeCell ref="B8:F8"/>
    <mergeCell ref="G8:I8"/>
  </mergeCells>
  <conditionalFormatting sqref="I18 A18:H24">
    <cfRule type="containsBlanks" dxfId="72" priority="60" stopIfTrue="1">
      <formula>LEN(TRIM(A18))=0</formula>
    </cfRule>
  </conditionalFormatting>
  <conditionalFormatting sqref="G30 E30 A31:A36 H30:H36">
    <cfRule type="containsBlanks" dxfId="71" priority="59" stopIfTrue="1">
      <formula>LEN(TRIM(A30))=0</formula>
    </cfRule>
  </conditionalFormatting>
  <conditionalFormatting sqref="A17:D17">
    <cfRule type="containsBlanks" dxfId="70" priority="58" stopIfTrue="1">
      <formula>LEN(TRIM(A17))=0</formula>
    </cfRule>
  </conditionalFormatting>
  <conditionalFormatting sqref="E17:F17">
    <cfRule type="containsBlanks" dxfId="69" priority="57" stopIfTrue="1">
      <formula>LEN(TRIM(E17))=0</formula>
    </cfRule>
  </conditionalFormatting>
  <conditionalFormatting sqref="G17:H17">
    <cfRule type="containsBlanks" dxfId="68" priority="56" stopIfTrue="1">
      <formula>LEN(TRIM(G17))=0</formula>
    </cfRule>
  </conditionalFormatting>
  <conditionalFormatting sqref="A18:D24">
    <cfRule type="containsBlanks" dxfId="67" priority="55" stopIfTrue="1">
      <formula>LEN(TRIM(A18))=0</formula>
    </cfRule>
  </conditionalFormatting>
  <conditionalFormatting sqref="E18:F18">
    <cfRule type="containsBlanks" dxfId="66" priority="54" stopIfTrue="1">
      <formula>LEN(TRIM(E18))=0</formula>
    </cfRule>
  </conditionalFormatting>
  <conditionalFormatting sqref="G18:I18 G19:G24">
    <cfRule type="containsBlanks" dxfId="65" priority="53" stopIfTrue="1">
      <formula>LEN(TRIM(G18))=0</formula>
    </cfRule>
  </conditionalFormatting>
  <conditionalFormatting sqref="A19:D24">
    <cfRule type="containsBlanks" dxfId="64" priority="52" stopIfTrue="1">
      <formula>LEN(TRIM(A19))=0</formula>
    </cfRule>
  </conditionalFormatting>
  <conditionalFormatting sqref="E19:F24">
    <cfRule type="containsBlanks" dxfId="63" priority="51" stopIfTrue="1">
      <formula>LEN(TRIM(E19))=0</formula>
    </cfRule>
  </conditionalFormatting>
  <conditionalFormatting sqref="G19:H19 G20:G24">
    <cfRule type="containsBlanks" dxfId="62" priority="50" stopIfTrue="1">
      <formula>LEN(TRIM(G19))=0</formula>
    </cfRule>
  </conditionalFormatting>
  <conditionalFormatting sqref="A20:D24">
    <cfRule type="containsBlanks" dxfId="61" priority="49" stopIfTrue="1">
      <formula>LEN(TRIM(A20))=0</formula>
    </cfRule>
  </conditionalFormatting>
  <conditionalFormatting sqref="E20:F24">
    <cfRule type="containsBlanks" dxfId="60" priority="48" stopIfTrue="1">
      <formula>LEN(TRIM(E20))=0</formula>
    </cfRule>
  </conditionalFormatting>
  <conditionalFormatting sqref="G20:H20 G21:G24">
    <cfRule type="containsBlanks" dxfId="59" priority="47" stopIfTrue="1">
      <formula>LEN(TRIM(G20))=0</formula>
    </cfRule>
  </conditionalFormatting>
  <conditionalFormatting sqref="A21:D24">
    <cfRule type="containsBlanks" dxfId="58" priority="46" stopIfTrue="1">
      <formula>LEN(TRIM(A21))=0</formula>
    </cfRule>
  </conditionalFormatting>
  <conditionalFormatting sqref="E21:F24">
    <cfRule type="containsBlanks" dxfId="57" priority="45" stopIfTrue="1">
      <formula>LEN(TRIM(E21))=0</formula>
    </cfRule>
  </conditionalFormatting>
  <conditionalFormatting sqref="G21:H21 G22:G24">
    <cfRule type="containsBlanks" dxfId="56" priority="44" stopIfTrue="1">
      <formula>LEN(TRIM(G21))=0</formula>
    </cfRule>
  </conditionalFormatting>
  <conditionalFormatting sqref="A18:D24">
    <cfRule type="containsBlanks" dxfId="55" priority="43" stopIfTrue="1">
      <formula>LEN(TRIM(A18))=0</formula>
    </cfRule>
  </conditionalFormatting>
  <conditionalFormatting sqref="H18">
    <cfRule type="containsBlanks" dxfId="54" priority="42" stopIfTrue="1">
      <formula>LEN(TRIM(H18))=0</formula>
    </cfRule>
  </conditionalFormatting>
  <conditionalFormatting sqref="H19">
    <cfRule type="containsBlanks" dxfId="53" priority="41" stopIfTrue="1">
      <formula>LEN(TRIM(H19))=0</formula>
    </cfRule>
  </conditionalFormatting>
  <conditionalFormatting sqref="H20">
    <cfRule type="containsBlanks" dxfId="52" priority="40" stopIfTrue="1">
      <formula>LEN(TRIM(H20))=0</formula>
    </cfRule>
  </conditionalFormatting>
  <conditionalFormatting sqref="H21">
    <cfRule type="containsBlanks" dxfId="51" priority="39" stopIfTrue="1">
      <formula>LEN(TRIM(H21))=0</formula>
    </cfRule>
  </conditionalFormatting>
  <conditionalFormatting sqref="H22">
    <cfRule type="containsBlanks" dxfId="50" priority="38" stopIfTrue="1">
      <formula>LEN(TRIM(H22))=0</formula>
    </cfRule>
  </conditionalFormatting>
  <conditionalFormatting sqref="H23">
    <cfRule type="containsBlanks" dxfId="49" priority="37" stopIfTrue="1">
      <formula>LEN(TRIM(H23))=0</formula>
    </cfRule>
  </conditionalFormatting>
  <conditionalFormatting sqref="H24">
    <cfRule type="containsBlanks" dxfId="48" priority="36" stopIfTrue="1">
      <formula>LEN(TRIM(H24))=0</formula>
    </cfRule>
  </conditionalFormatting>
  <conditionalFormatting sqref="H18">
    <cfRule type="containsBlanks" dxfId="47" priority="35" stopIfTrue="1">
      <formula>LEN(TRIM(H18))=0</formula>
    </cfRule>
  </conditionalFormatting>
  <conditionalFormatting sqref="A30:A36">
    <cfRule type="containsBlanks" dxfId="46" priority="34" stopIfTrue="1">
      <formula>LEN(TRIM(A30))=0</formula>
    </cfRule>
  </conditionalFormatting>
  <conditionalFormatting sqref="E30">
    <cfRule type="containsBlanks" dxfId="45" priority="33" stopIfTrue="1">
      <formula>LEN(TRIM(E30))=0</formula>
    </cfRule>
  </conditionalFormatting>
  <conditionalFormatting sqref="G30">
    <cfRule type="containsBlanks" dxfId="44" priority="32" stopIfTrue="1">
      <formula>LEN(TRIM(G30))=0</formula>
    </cfRule>
  </conditionalFormatting>
  <conditionalFormatting sqref="H30">
    <cfRule type="containsBlanks" dxfId="43" priority="31" stopIfTrue="1">
      <formula>LEN(TRIM(H30))=0</formula>
    </cfRule>
  </conditionalFormatting>
  <conditionalFormatting sqref="E31">
    <cfRule type="containsBlanks" dxfId="42" priority="30" stopIfTrue="1">
      <formula>LEN(TRIM(E31))=0</formula>
    </cfRule>
  </conditionalFormatting>
  <conditionalFormatting sqref="E31">
    <cfRule type="containsBlanks" dxfId="41" priority="29" stopIfTrue="1">
      <formula>LEN(TRIM(E31))=0</formula>
    </cfRule>
  </conditionalFormatting>
  <conditionalFormatting sqref="E32">
    <cfRule type="containsBlanks" dxfId="40" priority="28" stopIfTrue="1">
      <formula>LEN(TRIM(E32))=0</formula>
    </cfRule>
  </conditionalFormatting>
  <conditionalFormatting sqref="E32">
    <cfRule type="containsBlanks" dxfId="39" priority="27" stopIfTrue="1">
      <formula>LEN(TRIM(E32))=0</formula>
    </cfRule>
  </conditionalFormatting>
  <conditionalFormatting sqref="E33">
    <cfRule type="containsBlanks" dxfId="38" priority="26" stopIfTrue="1">
      <formula>LEN(TRIM(E33))=0</formula>
    </cfRule>
  </conditionalFormatting>
  <conditionalFormatting sqref="E33">
    <cfRule type="containsBlanks" dxfId="37" priority="25" stopIfTrue="1">
      <formula>LEN(TRIM(E33))=0</formula>
    </cfRule>
  </conditionalFormatting>
  <conditionalFormatting sqref="E34">
    <cfRule type="containsBlanks" dxfId="36" priority="24" stopIfTrue="1">
      <formula>LEN(TRIM(E34))=0</formula>
    </cfRule>
  </conditionalFormatting>
  <conditionalFormatting sqref="E34">
    <cfRule type="containsBlanks" dxfId="35" priority="23" stopIfTrue="1">
      <formula>LEN(TRIM(E34))=0</formula>
    </cfRule>
  </conditionalFormatting>
  <conditionalFormatting sqref="E35">
    <cfRule type="containsBlanks" dxfId="34" priority="22" stopIfTrue="1">
      <formula>LEN(TRIM(E35))=0</formula>
    </cfRule>
  </conditionalFormatting>
  <conditionalFormatting sqref="E35">
    <cfRule type="containsBlanks" dxfId="33" priority="21" stopIfTrue="1">
      <formula>LEN(TRIM(E35))=0</formula>
    </cfRule>
  </conditionalFormatting>
  <conditionalFormatting sqref="E36">
    <cfRule type="containsBlanks" dxfId="32" priority="20" stopIfTrue="1">
      <formula>LEN(TRIM(E36))=0</formula>
    </cfRule>
  </conditionalFormatting>
  <conditionalFormatting sqref="E36">
    <cfRule type="containsBlanks" dxfId="31" priority="19" stopIfTrue="1">
      <formula>LEN(TRIM(E36))=0</formula>
    </cfRule>
  </conditionalFormatting>
  <conditionalFormatting sqref="G31">
    <cfRule type="containsBlanks" dxfId="30" priority="18" stopIfTrue="1">
      <formula>LEN(TRIM(G31))=0</formula>
    </cfRule>
  </conditionalFormatting>
  <conditionalFormatting sqref="G31">
    <cfRule type="containsBlanks" dxfId="29" priority="17" stopIfTrue="1">
      <formula>LEN(TRIM(G31))=0</formula>
    </cfRule>
  </conditionalFormatting>
  <conditionalFormatting sqref="G32">
    <cfRule type="containsBlanks" dxfId="28" priority="16" stopIfTrue="1">
      <formula>LEN(TRIM(G32))=0</formula>
    </cfRule>
  </conditionalFormatting>
  <conditionalFormatting sqref="G32">
    <cfRule type="containsBlanks" dxfId="27" priority="15" stopIfTrue="1">
      <formula>LEN(TRIM(G32))=0</formula>
    </cfRule>
  </conditionalFormatting>
  <conditionalFormatting sqref="G33">
    <cfRule type="containsBlanks" dxfId="26" priority="14" stopIfTrue="1">
      <formula>LEN(TRIM(G33))=0</formula>
    </cfRule>
  </conditionalFormatting>
  <conditionalFormatting sqref="G33">
    <cfRule type="containsBlanks" dxfId="25" priority="13" stopIfTrue="1">
      <formula>LEN(TRIM(G33))=0</formula>
    </cfRule>
  </conditionalFormatting>
  <conditionalFormatting sqref="G34">
    <cfRule type="containsBlanks" dxfId="24" priority="12" stopIfTrue="1">
      <formula>LEN(TRIM(G34))=0</formula>
    </cfRule>
  </conditionalFormatting>
  <conditionalFormatting sqref="G34">
    <cfRule type="containsBlanks" dxfId="23" priority="11" stopIfTrue="1">
      <formula>LEN(TRIM(G34))=0</formula>
    </cfRule>
  </conditionalFormatting>
  <conditionalFormatting sqref="G35">
    <cfRule type="containsBlanks" dxfId="22" priority="10" stopIfTrue="1">
      <formula>LEN(TRIM(G35))=0</formula>
    </cfRule>
  </conditionalFormatting>
  <conditionalFormatting sqref="G35">
    <cfRule type="containsBlanks" dxfId="21" priority="9" stopIfTrue="1">
      <formula>LEN(TRIM(G35))=0</formula>
    </cfRule>
  </conditionalFormatting>
  <conditionalFormatting sqref="G36">
    <cfRule type="containsBlanks" dxfId="20" priority="8" stopIfTrue="1">
      <formula>LEN(TRIM(G36))=0</formula>
    </cfRule>
  </conditionalFormatting>
  <conditionalFormatting sqref="G36">
    <cfRule type="containsBlanks" dxfId="19" priority="7" stopIfTrue="1">
      <formula>LEN(TRIM(G36))=0</formula>
    </cfRule>
  </conditionalFormatting>
  <conditionalFormatting sqref="H31">
    <cfRule type="containsBlanks" dxfId="18" priority="6" stopIfTrue="1">
      <formula>LEN(TRIM(H31))=0</formula>
    </cfRule>
  </conditionalFormatting>
  <conditionalFormatting sqref="H32">
    <cfRule type="containsBlanks" dxfId="17" priority="5" stopIfTrue="1">
      <formula>LEN(TRIM(H32))=0</formula>
    </cfRule>
  </conditionalFormatting>
  <conditionalFormatting sqref="H33">
    <cfRule type="containsBlanks" dxfId="16" priority="4" stopIfTrue="1">
      <formula>LEN(TRIM(H33))=0</formula>
    </cfRule>
  </conditionalFormatting>
  <conditionalFormatting sqref="H34">
    <cfRule type="containsBlanks" dxfId="15" priority="3" stopIfTrue="1">
      <formula>LEN(TRIM(H34))=0</formula>
    </cfRule>
  </conditionalFormatting>
  <conditionalFormatting sqref="H35">
    <cfRule type="containsBlanks" dxfId="14" priority="2" stopIfTrue="1">
      <formula>LEN(TRIM(H35))=0</formula>
    </cfRule>
  </conditionalFormatting>
  <conditionalFormatting sqref="H36">
    <cfRule type="containsBlanks" dxfId="13" priority="1" stopIfTrue="1">
      <formula>LEN(TRIM(H36))=0</formula>
    </cfRule>
  </conditionalFormatting>
  <pageMargins left="0.55118110236220474" right="0.35433070866141736" top="0.59055118110236227" bottom="0.47" header="0.51181102362204722" footer="0.42"/>
  <pageSetup paperSize="9" orientation="portrait" r:id="rId1"/>
  <headerFooter alignWithMargins="0">
    <oddFooter>&amp;L16.18.1.22.5.19.8√97263.0458756048</oddFooter>
  </headerFooter>
  <rowBreaks count="1" manualBreakCount="1">
    <brk id="37" max="8" man="1"/>
  </rowBreaks>
  <drawing r:id="rId2"/>
</worksheet>
</file>

<file path=xl/worksheets/sheet16.xml><?xml version="1.0" encoding="utf-8"?>
<worksheet xmlns="http://schemas.openxmlformats.org/spreadsheetml/2006/main" xmlns:r="http://schemas.openxmlformats.org/officeDocument/2006/relationships">
  <sheetPr codeName="Sheet33"/>
  <dimension ref="A1:J40"/>
  <sheetViews>
    <sheetView view="pageBreakPreview" zoomScaleNormal="100" zoomScaleSheetLayoutView="100" workbookViewId="0">
      <selection activeCell="A2" sqref="J2"/>
    </sheetView>
  </sheetViews>
  <sheetFormatPr defaultRowHeight="18.75" customHeight="1"/>
  <cols>
    <col min="1" max="1" width="6.28515625" style="198" bestFit="1" customWidth="1"/>
    <col min="2" max="9" width="9.140625" style="198"/>
    <col min="10" max="10" width="11.42578125" style="198" customWidth="1"/>
    <col min="11" max="256" width="9.140625" style="198"/>
    <col min="257" max="257" width="6.28515625" style="198" bestFit="1" customWidth="1"/>
    <col min="258" max="265" width="9.140625" style="198"/>
    <col min="266" max="266" width="11.42578125" style="198" customWidth="1"/>
    <col min="267" max="512" width="9.140625" style="198"/>
    <col min="513" max="513" width="6.28515625" style="198" bestFit="1" customWidth="1"/>
    <col min="514" max="521" width="9.140625" style="198"/>
    <col min="522" max="522" width="11.42578125" style="198" customWidth="1"/>
    <col min="523" max="768" width="9.140625" style="198"/>
    <col min="769" max="769" width="6.28515625" style="198" bestFit="1" customWidth="1"/>
    <col min="770" max="777" width="9.140625" style="198"/>
    <col min="778" max="778" width="11.42578125" style="198" customWidth="1"/>
    <col min="779" max="1024" width="9.140625" style="198"/>
    <col min="1025" max="1025" width="6.28515625" style="198" bestFit="1" customWidth="1"/>
    <col min="1026" max="1033" width="9.140625" style="198"/>
    <col min="1034" max="1034" width="11.42578125" style="198" customWidth="1"/>
    <col min="1035" max="1280" width="9.140625" style="198"/>
    <col min="1281" max="1281" width="6.28515625" style="198" bestFit="1" customWidth="1"/>
    <col min="1282" max="1289" width="9.140625" style="198"/>
    <col min="1290" max="1290" width="11.42578125" style="198" customWidth="1"/>
    <col min="1291" max="1536" width="9.140625" style="198"/>
    <col min="1537" max="1537" width="6.28515625" style="198" bestFit="1" customWidth="1"/>
    <col min="1538" max="1545" width="9.140625" style="198"/>
    <col min="1546" max="1546" width="11.42578125" style="198" customWidth="1"/>
    <col min="1547" max="1792" width="9.140625" style="198"/>
    <col min="1793" max="1793" width="6.28515625" style="198" bestFit="1" customWidth="1"/>
    <col min="1794" max="1801" width="9.140625" style="198"/>
    <col min="1802" max="1802" width="11.42578125" style="198" customWidth="1"/>
    <col min="1803" max="2048" width="9.140625" style="198"/>
    <col min="2049" max="2049" width="6.28515625" style="198" bestFit="1" customWidth="1"/>
    <col min="2050" max="2057" width="9.140625" style="198"/>
    <col min="2058" max="2058" width="11.42578125" style="198" customWidth="1"/>
    <col min="2059" max="2304" width="9.140625" style="198"/>
    <col min="2305" max="2305" width="6.28515625" style="198" bestFit="1" customWidth="1"/>
    <col min="2306" max="2313" width="9.140625" style="198"/>
    <col min="2314" max="2314" width="11.42578125" style="198" customWidth="1"/>
    <col min="2315" max="2560" width="9.140625" style="198"/>
    <col min="2561" max="2561" width="6.28515625" style="198" bestFit="1" customWidth="1"/>
    <col min="2562" max="2569" width="9.140625" style="198"/>
    <col min="2570" max="2570" width="11.42578125" style="198" customWidth="1"/>
    <col min="2571" max="2816" width="9.140625" style="198"/>
    <col min="2817" max="2817" width="6.28515625" style="198" bestFit="1" customWidth="1"/>
    <col min="2818" max="2825" width="9.140625" style="198"/>
    <col min="2826" max="2826" width="11.42578125" style="198" customWidth="1"/>
    <col min="2827" max="3072" width="9.140625" style="198"/>
    <col min="3073" max="3073" width="6.28515625" style="198" bestFit="1" customWidth="1"/>
    <col min="3074" max="3081" width="9.140625" style="198"/>
    <col min="3082" max="3082" width="11.42578125" style="198" customWidth="1"/>
    <col min="3083" max="3328" width="9.140625" style="198"/>
    <col min="3329" max="3329" width="6.28515625" style="198" bestFit="1" customWidth="1"/>
    <col min="3330" max="3337" width="9.140625" style="198"/>
    <col min="3338" max="3338" width="11.42578125" style="198" customWidth="1"/>
    <col min="3339" max="3584" width="9.140625" style="198"/>
    <col min="3585" max="3585" width="6.28515625" style="198" bestFit="1" customWidth="1"/>
    <col min="3586" max="3593" width="9.140625" style="198"/>
    <col min="3594" max="3594" width="11.42578125" style="198" customWidth="1"/>
    <col min="3595" max="3840" width="9.140625" style="198"/>
    <col min="3841" max="3841" width="6.28515625" style="198" bestFit="1" customWidth="1"/>
    <col min="3842" max="3849" width="9.140625" style="198"/>
    <col min="3850" max="3850" width="11.42578125" style="198" customWidth="1"/>
    <col min="3851" max="4096" width="9.140625" style="198"/>
    <col min="4097" max="4097" width="6.28515625" style="198" bestFit="1" customWidth="1"/>
    <col min="4098" max="4105" width="9.140625" style="198"/>
    <col min="4106" max="4106" width="11.42578125" style="198" customWidth="1"/>
    <col min="4107" max="4352" width="9.140625" style="198"/>
    <col min="4353" max="4353" width="6.28515625" style="198" bestFit="1" customWidth="1"/>
    <col min="4354" max="4361" width="9.140625" style="198"/>
    <col min="4362" max="4362" width="11.42578125" style="198" customWidth="1"/>
    <col min="4363" max="4608" width="9.140625" style="198"/>
    <col min="4609" max="4609" width="6.28515625" style="198" bestFit="1" customWidth="1"/>
    <col min="4610" max="4617" width="9.140625" style="198"/>
    <col min="4618" max="4618" width="11.42578125" style="198" customWidth="1"/>
    <col min="4619" max="4864" width="9.140625" style="198"/>
    <col min="4865" max="4865" width="6.28515625" style="198" bestFit="1" customWidth="1"/>
    <col min="4866" max="4873" width="9.140625" style="198"/>
    <col min="4874" max="4874" width="11.42578125" style="198" customWidth="1"/>
    <col min="4875" max="5120" width="9.140625" style="198"/>
    <col min="5121" max="5121" width="6.28515625" style="198" bestFit="1" customWidth="1"/>
    <col min="5122" max="5129" width="9.140625" style="198"/>
    <col min="5130" max="5130" width="11.42578125" style="198" customWidth="1"/>
    <col min="5131" max="5376" width="9.140625" style="198"/>
    <col min="5377" max="5377" width="6.28515625" style="198" bestFit="1" customWidth="1"/>
    <col min="5378" max="5385" width="9.140625" style="198"/>
    <col min="5386" max="5386" width="11.42578125" style="198" customWidth="1"/>
    <col min="5387" max="5632" width="9.140625" style="198"/>
    <col min="5633" max="5633" width="6.28515625" style="198" bestFit="1" customWidth="1"/>
    <col min="5634" max="5641" width="9.140625" style="198"/>
    <col min="5642" max="5642" width="11.42578125" style="198" customWidth="1"/>
    <col min="5643" max="5888" width="9.140625" style="198"/>
    <col min="5889" max="5889" width="6.28515625" style="198" bestFit="1" customWidth="1"/>
    <col min="5890" max="5897" width="9.140625" style="198"/>
    <col min="5898" max="5898" width="11.42578125" style="198" customWidth="1"/>
    <col min="5899" max="6144" width="9.140625" style="198"/>
    <col min="6145" max="6145" width="6.28515625" style="198" bestFit="1" customWidth="1"/>
    <col min="6146" max="6153" width="9.140625" style="198"/>
    <col min="6154" max="6154" width="11.42578125" style="198" customWidth="1"/>
    <col min="6155" max="6400" width="9.140625" style="198"/>
    <col min="6401" max="6401" width="6.28515625" style="198" bestFit="1" customWidth="1"/>
    <col min="6402" max="6409" width="9.140625" style="198"/>
    <col min="6410" max="6410" width="11.42578125" style="198" customWidth="1"/>
    <col min="6411" max="6656" width="9.140625" style="198"/>
    <col min="6657" max="6657" width="6.28515625" style="198" bestFit="1" customWidth="1"/>
    <col min="6658" max="6665" width="9.140625" style="198"/>
    <col min="6666" max="6666" width="11.42578125" style="198" customWidth="1"/>
    <col min="6667" max="6912" width="9.140625" style="198"/>
    <col min="6913" max="6913" width="6.28515625" style="198" bestFit="1" customWidth="1"/>
    <col min="6914" max="6921" width="9.140625" style="198"/>
    <col min="6922" max="6922" width="11.42578125" style="198" customWidth="1"/>
    <col min="6923" max="7168" width="9.140625" style="198"/>
    <col min="7169" max="7169" width="6.28515625" style="198" bestFit="1" customWidth="1"/>
    <col min="7170" max="7177" width="9.140625" style="198"/>
    <col min="7178" max="7178" width="11.42578125" style="198" customWidth="1"/>
    <col min="7179" max="7424" width="9.140625" style="198"/>
    <col min="7425" max="7425" width="6.28515625" style="198" bestFit="1" customWidth="1"/>
    <col min="7426" max="7433" width="9.140625" style="198"/>
    <col min="7434" max="7434" width="11.42578125" style="198" customWidth="1"/>
    <col min="7435" max="7680" width="9.140625" style="198"/>
    <col min="7681" max="7681" width="6.28515625" style="198" bestFit="1" customWidth="1"/>
    <col min="7682" max="7689" width="9.140625" style="198"/>
    <col min="7690" max="7690" width="11.42578125" style="198" customWidth="1"/>
    <col min="7691" max="7936" width="9.140625" style="198"/>
    <col min="7937" max="7937" width="6.28515625" style="198" bestFit="1" customWidth="1"/>
    <col min="7938" max="7945" width="9.140625" style="198"/>
    <col min="7946" max="7946" width="11.42578125" style="198" customWidth="1"/>
    <col min="7947" max="8192" width="9.140625" style="198"/>
    <col min="8193" max="8193" width="6.28515625" style="198" bestFit="1" customWidth="1"/>
    <col min="8194" max="8201" width="9.140625" style="198"/>
    <col min="8202" max="8202" width="11.42578125" style="198" customWidth="1"/>
    <col min="8203" max="8448" width="9.140625" style="198"/>
    <col min="8449" max="8449" width="6.28515625" style="198" bestFit="1" customWidth="1"/>
    <col min="8450" max="8457" width="9.140625" style="198"/>
    <col min="8458" max="8458" width="11.42578125" style="198" customWidth="1"/>
    <col min="8459" max="8704" width="9.140625" style="198"/>
    <col min="8705" max="8705" width="6.28515625" style="198" bestFit="1" customWidth="1"/>
    <col min="8706" max="8713" width="9.140625" style="198"/>
    <col min="8714" max="8714" width="11.42578125" style="198" customWidth="1"/>
    <col min="8715" max="8960" width="9.140625" style="198"/>
    <col min="8961" max="8961" width="6.28515625" style="198" bestFit="1" customWidth="1"/>
    <col min="8962" max="8969" width="9.140625" style="198"/>
    <col min="8970" max="8970" width="11.42578125" style="198" customWidth="1"/>
    <col min="8971" max="9216" width="9.140625" style="198"/>
    <col min="9217" max="9217" width="6.28515625" style="198" bestFit="1" customWidth="1"/>
    <col min="9218" max="9225" width="9.140625" style="198"/>
    <col min="9226" max="9226" width="11.42578125" style="198" customWidth="1"/>
    <col min="9227" max="9472" width="9.140625" style="198"/>
    <col min="9473" max="9473" width="6.28515625" style="198" bestFit="1" customWidth="1"/>
    <col min="9474" max="9481" width="9.140625" style="198"/>
    <col min="9482" max="9482" width="11.42578125" style="198" customWidth="1"/>
    <col min="9483" max="9728" width="9.140625" style="198"/>
    <col min="9729" max="9729" width="6.28515625" style="198" bestFit="1" customWidth="1"/>
    <col min="9730" max="9737" width="9.140625" style="198"/>
    <col min="9738" max="9738" width="11.42578125" style="198" customWidth="1"/>
    <col min="9739" max="9984" width="9.140625" style="198"/>
    <col min="9985" max="9985" width="6.28515625" style="198" bestFit="1" customWidth="1"/>
    <col min="9986" max="9993" width="9.140625" style="198"/>
    <col min="9994" max="9994" width="11.42578125" style="198" customWidth="1"/>
    <col min="9995" max="10240" width="9.140625" style="198"/>
    <col min="10241" max="10241" width="6.28515625" style="198" bestFit="1" customWidth="1"/>
    <col min="10242" max="10249" width="9.140625" style="198"/>
    <col min="10250" max="10250" width="11.42578125" style="198" customWidth="1"/>
    <col min="10251" max="10496" width="9.140625" style="198"/>
    <col min="10497" max="10497" width="6.28515625" style="198" bestFit="1" customWidth="1"/>
    <col min="10498" max="10505" width="9.140625" style="198"/>
    <col min="10506" max="10506" width="11.42578125" style="198" customWidth="1"/>
    <col min="10507" max="10752" width="9.140625" style="198"/>
    <col min="10753" max="10753" width="6.28515625" style="198" bestFit="1" customWidth="1"/>
    <col min="10754" max="10761" width="9.140625" style="198"/>
    <col min="10762" max="10762" width="11.42578125" style="198" customWidth="1"/>
    <col min="10763" max="11008" width="9.140625" style="198"/>
    <col min="11009" max="11009" width="6.28515625" style="198" bestFit="1" customWidth="1"/>
    <col min="11010" max="11017" width="9.140625" style="198"/>
    <col min="11018" max="11018" width="11.42578125" style="198" customWidth="1"/>
    <col min="11019" max="11264" width="9.140625" style="198"/>
    <col min="11265" max="11265" width="6.28515625" style="198" bestFit="1" customWidth="1"/>
    <col min="11266" max="11273" width="9.140625" style="198"/>
    <col min="11274" max="11274" width="11.42578125" style="198" customWidth="1"/>
    <col min="11275" max="11520" width="9.140625" style="198"/>
    <col min="11521" max="11521" width="6.28515625" style="198" bestFit="1" customWidth="1"/>
    <col min="11522" max="11529" width="9.140625" style="198"/>
    <col min="11530" max="11530" width="11.42578125" style="198" customWidth="1"/>
    <col min="11531" max="11776" width="9.140625" style="198"/>
    <col min="11777" max="11777" width="6.28515625" style="198" bestFit="1" customWidth="1"/>
    <col min="11778" max="11785" width="9.140625" style="198"/>
    <col min="11786" max="11786" width="11.42578125" style="198" customWidth="1"/>
    <col min="11787" max="12032" width="9.140625" style="198"/>
    <col min="12033" max="12033" width="6.28515625" style="198" bestFit="1" customWidth="1"/>
    <col min="12034" max="12041" width="9.140625" style="198"/>
    <col min="12042" max="12042" width="11.42578125" style="198" customWidth="1"/>
    <col min="12043" max="12288" width="9.140625" style="198"/>
    <col min="12289" max="12289" width="6.28515625" style="198" bestFit="1" customWidth="1"/>
    <col min="12290" max="12297" width="9.140625" style="198"/>
    <col min="12298" max="12298" width="11.42578125" style="198" customWidth="1"/>
    <col min="12299" max="12544" width="9.140625" style="198"/>
    <col min="12545" max="12545" width="6.28515625" style="198" bestFit="1" customWidth="1"/>
    <col min="12546" max="12553" width="9.140625" style="198"/>
    <col min="12554" max="12554" width="11.42578125" style="198" customWidth="1"/>
    <col min="12555" max="12800" width="9.140625" style="198"/>
    <col min="12801" max="12801" width="6.28515625" style="198" bestFit="1" customWidth="1"/>
    <col min="12802" max="12809" width="9.140625" style="198"/>
    <col min="12810" max="12810" width="11.42578125" style="198" customWidth="1"/>
    <col min="12811" max="13056" width="9.140625" style="198"/>
    <col min="13057" max="13057" width="6.28515625" style="198" bestFit="1" customWidth="1"/>
    <col min="13058" max="13065" width="9.140625" style="198"/>
    <col min="13066" max="13066" width="11.42578125" style="198" customWidth="1"/>
    <col min="13067" max="13312" width="9.140625" style="198"/>
    <col min="13313" max="13313" width="6.28515625" style="198" bestFit="1" customWidth="1"/>
    <col min="13314" max="13321" width="9.140625" style="198"/>
    <col min="13322" max="13322" width="11.42578125" style="198" customWidth="1"/>
    <col min="13323" max="13568" width="9.140625" style="198"/>
    <col min="13569" max="13569" width="6.28515625" style="198" bestFit="1" customWidth="1"/>
    <col min="13570" max="13577" width="9.140625" style="198"/>
    <col min="13578" max="13578" width="11.42578125" style="198" customWidth="1"/>
    <col min="13579" max="13824" width="9.140625" style="198"/>
    <col min="13825" max="13825" width="6.28515625" style="198" bestFit="1" customWidth="1"/>
    <col min="13826" max="13833" width="9.140625" style="198"/>
    <col min="13834" max="13834" width="11.42578125" style="198" customWidth="1"/>
    <col min="13835" max="14080" width="9.140625" style="198"/>
    <col min="14081" max="14081" width="6.28515625" style="198" bestFit="1" customWidth="1"/>
    <col min="14082" max="14089" width="9.140625" style="198"/>
    <col min="14090" max="14090" width="11.42578125" style="198" customWidth="1"/>
    <col min="14091" max="14336" width="9.140625" style="198"/>
    <col min="14337" max="14337" width="6.28515625" style="198" bestFit="1" customWidth="1"/>
    <col min="14338" max="14345" width="9.140625" style="198"/>
    <col min="14346" max="14346" width="11.42578125" style="198" customWidth="1"/>
    <col min="14347" max="14592" width="9.140625" style="198"/>
    <col min="14593" max="14593" width="6.28515625" style="198" bestFit="1" customWidth="1"/>
    <col min="14594" max="14601" width="9.140625" style="198"/>
    <col min="14602" max="14602" width="11.42578125" style="198" customWidth="1"/>
    <col min="14603" max="14848" width="9.140625" style="198"/>
    <col min="14849" max="14849" width="6.28515625" style="198" bestFit="1" customWidth="1"/>
    <col min="14850" max="14857" width="9.140625" style="198"/>
    <col min="14858" max="14858" width="11.42578125" style="198" customWidth="1"/>
    <col min="14859" max="15104" width="9.140625" style="198"/>
    <col min="15105" max="15105" width="6.28515625" style="198" bestFit="1" customWidth="1"/>
    <col min="15106" max="15113" width="9.140625" style="198"/>
    <col min="15114" max="15114" width="11.42578125" style="198" customWidth="1"/>
    <col min="15115" max="15360" width="9.140625" style="198"/>
    <col min="15361" max="15361" width="6.28515625" style="198" bestFit="1" customWidth="1"/>
    <col min="15362" max="15369" width="9.140625" style="198"/>
    <col min="15370" max="15370" width="11.42578125" style="198" customWidth="1"/>
    <col min="15371" max="15616" width="9.140625" style="198"/>
    <col min="15617" max="15617" width="6.28515625" style="198" bestFit="1" customWidth="1"/>
    <col min="15618" max="15625" width="9.140625" style="198"/>
    <col min="15626" max="15626" width="11.42578125" style="198" customWidth="1"/>
    <col min="15627" max="15872" width="9.140625" style="198"/>
    <col min="15873" max="15873" width="6.28515625" style="198" bestFit="1" customWidth="1"/>
    <col min="15874" max="15881" width="9.140625" style="198"/>
    <col min="15882" max="15882" width="11.42578125" style="198" customWidth="1"/>
    <col min="15883" max="16128" width="9.140625" style="198"/>
    <col min="16129" max="16129" width="6.28515625" style="198" bestFit="1" customWidth="1"/>
    <col min="16130" max="16137" width="9.140625" style="198"/>
    <col min="16138" max="16138" width="11.42578125" style="198" customWidth="1"/>
    <col min="16139" max="16384" width="9.140625" style="198"/>
  </cols>
  <sheetData>
    <row r="1" spans="1:10" ht="18.75" hidden="1" customHeight="1">
      <c r="J1" s="199">
        <v>28</v>
      </c>
    </row>
    <row r="2" spans="1:10" ht="18.75" customHeight="1">
      <c r="A2" s="887" t="s">
        <v>563</v>
      </c>
      <c r="B2" s="887"/>
      <c r="C2" s="887"/>
      <c r="D2" s="887"/>
      <c r="E2" s="887"/>
      <c r="F2" s="887"/>
      <c r="G2" s="887"/>
      <c r="H2" s="887"/>
      <c r="I2" s="887"/>
      <c r="J2" s="887"/>
    </row>
    <row r="3" spans="1:10" ht="18.75" customHeight="1">
      <c r="A3" s="887" t="s">
        <v>564</v>
      </c>
      <c r="B3" s="887"/>
      <c r="C3" s="887"/>
      <c r="D3" s="887"/>
      <c r="E3" s="887"/>
      <c r="F3" s="887"/>
      <c r="G3" s="887"/>
      <c r="H3" s="887"/>
      <c r="I3" s="887"/>
      <c r="J3" s="887"/>
    </row>
    <row r="4" spans="1:10" ht="23.25" customHeight="1">
      <c r="A4" s="887" t="s">
        <v>565</v>
      </c>
      <c r="B4" s="887"/>
      <c r="C4" s="887"/>
      <c r="D4" s="887"/>
      <c r="E4" s="887"/>
      <c r="F4" s="887"/>
      <c r="G4" s="887"/>
      <c r="H4" s="887"/>
      <c r="I4" s="887"/>
      <c r="J4" s="887"/>
    </row>
    <row r="5" spans="1:10" ht="18.75" customHeight="1">
      <c r="A5" s="324" t="s">
        <v>320</v>
      </c>
      <c r="B5" s="324"/>
      <c r="C5" s="324"/>
      <c r="D5" s="324"/>
      <c r="E5" s="324"/>
      <c r="F5" s="324" t="str">
        <f>[1]Mastersheet!B3</f>
        <v>DAU LAL PUROHIT</v>
      </c>
      <c r="G5" s="324"/>
      <c r="H5" s="324"/>
      <c r="I5" s="324"/>
      <c r="J5" s="324"/>
    </row>
    <row r="6" spans="1:10" ht="18.75" customHeight="1">
      <c r="A6" s="324" t="s">
        <v>3</v>
      </c>
      <c r="B6" s="324"/>
      <c r="C6" s="324"/>
      <c r="D6" s="324"/>
      <c r="E6" s="324"/>
      <c r="F6" s="324" t="str">
        <f>[1]Mastersheet!B4</f>
        <v>UDC</v>
      </c>
      <c r="G6" s="324"/>
      <c r="H6" s="324"/>
      <c r="I6" s="324"/>
      <c r="J6" s="324"/>
    </row>
    <row r="7" spans="1:10" ht="18.75" customHeight="1">
      <c r="A7" s="324" t="s">
        <v>566</v>
      </c>
      <c r="B7" s="324"/>
      <c r="C7" s="324"/>
      <c r="D7" s="324"/>
      <c r="E7" s="324"/>
      <c r="F7" s="888">
        <f>[1]Mastersheet!C62</f>
        <v>18403</v>
      </c>
      <c r="G7" s="888"/>
      <c r="H7" s="888"/>
      <c r="I7" s="888"/>
      <c r="J7" s="888"/>
    </row>
    <row r="8" spans="1:10" ht="18.75" customHeight="1">
      <c r="A8" s="324" t="s">
        <v>567</v>
      </c>
      <c r="B8" s="324"/>
      <c r="C8" s="324"/>
      <c r="D8" s="324"/>
      <c r="E8" s="324"/>
      <c r="F8" s="888">
        <f>[1]Mastersheet!C63</f>
        <v>28159</v>
      </c>
      <c r="G8" s="888"/>
      <c r="H8" s="888"/>
      <c r="I8" s="888"/>
      <c r="J8" s="888"/>
    </row>
    <row r="9" spans="1:10" ht="18.75" customHeight="1">
      <c r="A9" s="324" t="s">
        <v>568</v>
      </c>
      <c r="B9" s="324"/>
      <c r="C9" s="324"/>
      <c r="D9" s="324"/>
      <c r="E9" s="324"/>
      <c r="F9" s="324"/>
      <c r="G9" s="324"/>
      <c r="H9" s="324"/>
      <c r="I9" s="324"/>
      <c r="J9" s="324"/>
    </row>
    <row r="10" spans="1:10" ht="18.75" customHeight="1">
      <c r="A10" s="324" t="s">
        <v>569</v>
      </c>
      <c r="B10" s="324"/>
      <c r="C10" s="324"/>
      <c r="D10" s="324"/>
      <c r="E10" s="324"/>
      <c r="F10" s="888" t="str">
        <f>IF([1]Mastersheet!H33&gt;0,[1]Mastersheet!H33,"")</f>
        <v/>
      </c>
      <c r="G10" s="888"/>
      <c r="H10" s="888"/>
      <c r="I10" s="888"/>
      <c r="J10" s="888"/>
    </row>
    <row r="11" spans="1:10" ht="18.75" customHeight="1">
      <c r="A11" s="889" t="s">
        <v>570</v>
      </c>
      <c r="B11" s="892" t="s">
        <v>571</v>
      </c>
      <c r="C11" s="892"/>
      <c r="D11" s="892"/>
      <c r="E11" s="892" t="s">
        <v>83</v>
      </c>
      <c r="F11" s="892"/>
      <c r="G11" s="892" t="s">
        <v>572</v>
      </c>
      <c r="H11" s="892"/>
      <c r="I11" s="893" t="s">
        <v>573</v>
      </c>
      <c r="J11" s="893" t="s">
        <v>574</v>
      </c>
    </row>
    <row r="12" spans="1:10" ht="18.75" customHeight="1">
      <c r="A12" s="890"/>
      <c r="B12" s="892"/>
      <c r="C12" s="892"/>
      <c r="D12" s="892"/>
      <c r="E12" s="892"/>
      <c r="F12" s="892"/>
      <c r="G12" s="892"/>
      <c r="H12" s="892"/>
      <c r="I12" s="893"/>
      <c r="J12" s="893"/>
    </row>
    <row r="13" spans="1:10" ht="27" customHeight="1">
      <c r="A13" s="891"/>
      <c r="B13" s="892"/>
      <c r="C13" s="892"/>
      <c r="D13" s="892"/>
      <c r="E13" s="892"/>
      <c r="F13" s="892"/>
      <c r="G13" s="892"/>
      <c r="H13" s="892"/>
      <c r="I13" s="893"/>
      <c r="J13" s="893"/>
    </row>
    <row r="14" spans="1:10" s="202" customFormat="1" ht="18.75" customHeight="1">
      <c r="A14" s="200">
        <v>1</v>
      </c>
      <c r="B14" s="534">
        <v>2</v>
      </c>
      <c r="C14" s="534"/>
      <c r="D14" s="534"/>
      <c r="E14" s="534">
        <v>3</v>
      </c>
      <c r="F14" s="534"/>
      <c r="G14" s="534">
        <v>4</v>
      </c>
      <c r="H14" s="534"/>
      <c r="I14" s="201">
        <v>5</v>
      </c>
      <c r="J14" s="200">
        <v>6</v>
      </c>
    </row>
    <row r="15" spans="1:10" ht="18.75" customHeight="1">
      <c r="A15" s="200">
        <v>1</v>
      </c>
      <c r="B15" s="894" t="str">
        <f>IF('[1]Family data'!A11&gt;0,'[1]Family data'!A11,"")</f>
        <v>SAVITRI DEVI</v>
      </c>
      <c r="C15" s="895"/>
      <c r="D15" s="896"/>
      <c r="E15" s="897">
        <f>IF('[1]Family data'!E11&gt;0,'[1]Family data'!E11,"")</f>
        <v>19824</v>
      </c>
      <c r="F15" s="898"/>
      <c r="G15" s="899" t="str">
        <f>IF('[1]Family data'!B11&gt;0,'[1]Family data'!B11,"")</f>
        <v>Wife</v>
      </c>
      <c r="H15" s="900"/>
      <c r="I15" s="57"/>
      <c r="J15" s="203" t="str">
        <f>'[1]Family data'!$F$108</f>
        <v/>
      </c>
    </row>
    <row r="16" spans="1:10" ht="18.75" customHeight="1">
      <c r="A16" s="78">
        <f t="shared" ref="A16:A23" si="0">IF(B16="","",A15+1)</f>
        <v>2</v>
      </c>
      <c r="B16" s="894" t="str">
        <f>IF('[1]Family data'!A12&gt;0,'[1]Family data'!A12,"")</f>
        <v>ANIAL PUROHIT</v>
      </c>
      <c r="C16" s="895"/>
      <c r="D16" s="896"/>
      <c r="E16" s="897">
        <f>IF('[1]Family data'!E12&gt;0,'[1]Family data'!E12,"")</f>
        <v>34666</v>
      </c>
      <c r="F16" s="898"/>
      <c r="G16" s="899" t="str">
        <f>IF('[1]Family data'!B12&gt;0,'[1]Family data'!B12,"")</f>
        <v>Son</v>
      </c>
      <c r="H16" s="900"/>
      <c r="I16" s="57"/>
      <c r="J16" s="57"/>
    </row>
    <row r="17" spans="1:10" ht="18.75" customHeight="1">
      <c r="A17" s="78" t="str">
        <f t="shared" si="0"/>
        <v/>
      </c>
      <c r="B17" s="894" t="str">
        <f>IF('[1]Family data'!A13&gt;0,'[1]Family data'!A13,"")</f>
        <v/>
      </c>
      <c r="C17" s="895"/>
      <c r="D17" s="896"/>
      <c r="E17" s="897" t="str">
        <f>IF('[1]Family data'!E13&gt;0,'[1]Family data'!E13,"")</f>
        <v/>
      </c>
      <c r="F17" s="898"/>
      <c r="G17" s="899" t="str">
        <f>IF('[1]Family data'!B13&gt;0,'[1]Family data'!B13,"")</f>
        <v/>
      </c>
      <c r="H17" s="900"/>
      <c r="I17" s="57"/>
      <c r="J17" s="57"/>
    </row>
    <row r="18" spans="1:10" ht="18.75" customHeight="1">
      <c r="A18" s="78" t="str">
        <f t="shared" si="0"/>
        <v/>
      </c>
      <c r="B18" s="894" t="str">
        <f>IF('[1]Family data'!A14&gt;0,'[1]Family data'!A14,"")</f>
        <v/>
      </c>
      <c r="C18" s="895"/>
      <c r="D18" s="896"/>
      <c r="E18" s="897" t="str">
        <f>IF('[1]Family data'!E14&gt;0,'[1]Family data'!E14,"")</f>
        <v/>
      </c>
      <c r="F18" s="898"/>
      <c r="G18" s="899" t="str">
        <f>IF('[1]Family data'!B14&gt;0,'[1]Family data'!B14,"")</f>
        <v/>
      </c>
      <c r="H18" s="900"/>
      <c r="I18" s="57"/>
      <c r="J18" s="57"/>
    </row>
    <row r="19" spans="1:10" ht="18.75" customHeight="1">
      <c r="A19" s="78" t="str">
        <f t="shared" si="0"/>
        <v/>
      </c>
      <c r="B19" s="899" t="str">
        <f>IF('[1]Family data'!A15&gt;0,'[1]Family data'!A15,"")</f>
        <v/>
      </c>
      <c r="C19" s="901"/>
      <c r="D19" s="900"/>
      <c r="E19" s="897" t="str">
        <f>IF('[1]Family data'!E15&gt;0,'[1]Family data'!E15,"")</f>
        <v/>
      </c>
      <c r="F19" s="898"/>
      <c r="G19" s="899" t="str">
        <f>IF('[1]Family data'!B15&gt;0,'[1]Family data'!B15,"")</f>
        <v/>
      </c>
      <c r="H19" s="900"/>
      <c r="I19" s="57"/>
      <c r="J19" s="57"/>
    </row>
    <row r="20" spans="1:10" ht="18.75" customHeight="1">
      <c r="A20" s="78" t="str">
        <f t="shared" si="0"/>
        <v/>
      </c>
      <c r="B20" s="899" t="str">
        <f>IF('[1]Family data'!A16&gt;0,'[1]Family data'!A16,"")</f>
        <v/>
      </c>
      <c r="C20" s="901"/>
      <c r="D20" s="900"/>
      <c r="E20" s="897" t="str">
        <f>IF('[1]Family data'!E16&gt;0,'[1]Family data'!E16,"")</f>
        <v/>
      </c>
      <c r="F20" s="898"/>
      <c r="G20" s="899" t="str">
        <f>IF('[1]Family data'!B16&gt;0,'[1]Family data'!B16,"")</f>
        <v/>
      </c>
      <c r="H20" s="900"/>
      <c r="I20" s="57"/>
      <c r="J20" s="57"/>
    </row>
    <row r="21" spans="1:10" ht="18.75" customHeight="1">
      <c r="A21" s="78" t="str">
        <f t="shared" si="0"/>
        <v/>
      </c>
      <c r="B21" s="899" t="str">
        <f>IF('[1]Family data'!A17&gt;0,'[1]Family data'!A17,"")</f>
        <v/>
      </c>
      <c r="C21" s="901"/>
      <c r="D21" s="900"/>
      <c r="E21" s="897" t="str">
        <f>IF('[1]Family data'!E17&gt;0,'[1]Family data'!E17,"")</f>
        <v/>
      </c>
      <c r="F21" s="898"/>
      <c r="G21" s="899" t="str">
        <f>IF('[1]Family data'!B17&gt;0,'[1]Family data'!B17,"")</f>
        <v/>
      </c>
      <c r="H21" s="900"/>
      <c r="I21" s="57"/>
      <c r="J21" s="57"/>
    </row>
    <row r="22" spans="1:10" ht="18.75" customHeight="1">
      <c r="A22" s="78" t="str">
        <f t="shared" si="0"/>
        <v/>
      </c>
      <c r="B22" s="899" t="str">
        <f>IF('[1]Family data'!A18&gt;0,'[1]Family data'!A18,"")</f>
        <v/>
      </c>
      <c r="C22" s="901"/>
      <c r="D22" s="900"/>
      <c r="E22" s="897" t="str">
        <f>IF('[1]Family data'!E18&gt;0,'[1]Family data'!E18,"")</f>
        <v/>
      </c>
      <c r="F22" s="898"/>
      <c r="G22" s="899" t="str">
        <f>IF('[1]Family data'!B18&gt;0,'[1]Family data'!B18,"")</f>
        <v/>
      </c>
      <c r="H22" s="900"/>
      <c r="I22" s="57"/>
      <c r="J22" s="57"/>
    </row>
    <row r="23" spans="1:10" ht="18.75" customHeight="1">
      <c r="A23" s="78" t="str">
        <f t="shared" si="0"/>
        <v/>
      </c>
      <c r="B23" s="899" t="str">
        <f>IF('[1]Family data'!A19&gt;0,'[1]Family data'!A19,"")</f>
        <v/>
      </c>
      <c r="C23" s="901"/>
      <c r="D23" s="900"/>
      <c r="E23" s="897" t="str">
        <f>IF('[1]Family data'!E19&gt;0,'[1]Family data'!E19,"")</f>
        <v/>
      </c>
      <c r="F23" s="898"/>
      <c r="G23" s="899" t="str">
        <f>IF('[1]Family data'!B19&gt;0,'[1]Family data'!B19,"")</f>
        <v/>
      </c>
      <c r="H23" s="900"/>
      <c r="I23" s="57"/>
      <c r="J23" s="57"/>
    </row>
    <row r="24" spans="1:10" ht="18.75" customHeight="1">
      <c r="A24" s="204" t="str">
        <f>IF(J15="See Note","Note-:","")</f>
        <v/>
      </c>
      <c r="B24" s="903" t="str">
        <f>'[1]Family data'!$E$113</f>
        <v/>
      </c>
      <c r="C24" s="903"/>
      <c r="D24" s="903"/>
      <c r="E24" s="903"/>
      <c r="F24" s="903"/>
      <c r="G24" s="903"/>
      <c r="H24" s="903"/>
      <c r="I24" s="903"/>
      <c r="J24" s="903"/>
    </row>
    <row r="25" spans="1:10" ht="18.75" customHeight="1">
      <c r="A25" s="204"/>
      <c r="B25" s="904"/>
      <c r="C25" s="904"/>
      <c r="D25" s="904"/>
      <c r="E25" s="904"/>
      <c r="F25" s="904"/>
      <c r="G25" s="904"/>
      <c r="H25" s="904"/>
      <c r="I25" s="904"/>
      <c r="J25" s="904"/>
    </row>
    <row r="26" spans="1:10" ht="18.75" customHeight="1">
      <c r="A26" s="902" t="s">
        <v>575</v>
      </c>
      <c r="B26" s="902"/>
      <c r="C26" s="902"/>
      <c r="D26" s="902"/>
      <c r="E26" s="902"/>
      <c r="F26" s="902"/>
      <c r="G26" s="902"/>
      <c r="H26" s="902"/>
      <c r="I26" s="902"/>
      <c r="J26" s="902"/>
    </row>
    <row r="27" spans="1:10" ht="18.75" customHeight="1">
      <c r="A27" s="902"/>
      <c r="B27" s="902"/>
      <c r="C27" s="902"/>
      <c r="D27" s="902"/>
      <c r="E27" s="902"/>
      <c r="F27" s="902"/>
      <c r="G27" s="902"/>
      <c r="H27" s="902"/>
      <c r="I27" s="902"/>
      <c r="J27" s="902"/>
    </row>
    <row r="28" spans="1:10" ht="18.75" customHeight="1">
      <c r="A28" s="52"/>
      <c r="B28" s="52"/>
      <c r="C28" s="52"/>
      <c r="D28" s="52"/>
      <c r="E28" s="52"/>
      <c r="F28" s="319" t="str">
        <f>[1]Pravesh!D232</f>
        <v>Signature of applicant</v>
      </c>
      <c r="G28" s="319"/>
      <c r="H28" s="319"/>
      <c r="I28" s="319"/>
      <c r="J28" s="319"/>
    </row>
    <row r="29" spans="1:10" ht="18.75" customHeight="1">
      <c r="A29" s="317" t="s">
        <v>158</v>
      </c>
      <c r="B29" s="317"/>
      <c r="C29" s="317" t="str">
        <f>'[1]Family data'!H3</f>
        <v>BIKANER</v>
      </c>
      <c r="D29" s="317"/>
      <c r="E29" s="317"/>
      <c r="F29" s="52"/>
      <c r="G29" s="52"/>
      <c r="H29" s="52"/>
      <c r="I29" s="52"/>
      <c r="J29" s="52"/>
    </row>
    <row r="30" spans="1:10" ht="18.75" customHeight="1">
      <c r="A30" s="317" t="s">
        <v>160</v>
      </c>
      <c r="B30" s="317"/>
      <c r="C30" s="905" t="str">
        <f>[1]Pravesh!I201</f>
        <v/>
      </c>
      <c r="D30" s="317"/>
      <c r="E30" s="317"/>
      <c r="F30" s="52"/>
      <c r="G30" s="52"/>
      <c r="H30" s="52"/>
      <c r="I30" s="52"/>
      <c r="J30" s="52"/>
    </row>
    <row r="31" spans="1:10" ht="18.75" customHeight="1">
      <c r="A31" s="52"/>
      <c r="B31" s="52"/>
      <c r="C31" s="52"/>
      <c r="D31" s="52"/>
      <c r="E31" s="52"/>
      <c r="F31" s="52"/>
      <c r="G31" s="52"/>
      <c r="H31" s="52"/>
      <c r="I31" s="52"/>
      <c r="J31" s="52"/>
    </row>
    <row r="32" spans="1:10" ht="18.75" customHeight="1">
      <c r="A32" s="52"/>
      <c r="B32" s="52"/>
      <c r="C32" s="52"/>
      <c r="D32" s="52"/>
      <c r="E32" s="52"/>
      <c r="F32" s="52"/>
      <c r="G32" s="52"/>
      <c r="H32" s="52"/>
      <c r="I32" s="52"/>
      <c r="J32" s="52"/>
    </row>
    <row r="33" spans="1:10" ht="18.75" customHeight="1">
      <c r="A33" s="902" t="s">
        <v>576</v>
      </c>
      <c r="B33" s="902"/>
      <c r="C33" s="902"/>
      <c r="D33" s="902"/>
      <c r="E33" s="902"/>
      <c r="F33" s="902"/>
      <c r="G33" s="902"/>
      <c r="H33" s="902"/>
      <c r="I33" s="902"/>
      <c r="J33" s="902"/>
    </row>
    <row r="34" spans="1:10" ht="18.75" customHeight="1">
      <c r="A34" s="902"/>
      <c r="B34" s="902"/>
      <c r="C34" s="902"/>
      <c r="D34" s="902"/>
      <c r="E34" s="902"/>
      <c r="F34" s="902"/>
      <c r="G34" s="902"/>
      <c r="H34" s="902"/>
      <c r="I34" s="902"/>
      <c r="J34" s="902"/>
    </row>
    <row r="35" spans="1:10" ht="18.75" customHeight="1">
      <c r="A35" s="52"/>
      <c r="B35" s="52"/>
      <c r="C35" s="52"/>
      <c r="D35" s="52"/>
      <c r="E35" s="52"/>
      <c r="F35" s="52"/>
      <c r="G35" s="52"/>
      <c r="H35" s="52"/>
      <c r="I35" s="52"/>
      <c r="J35" s="52"/>
    </row>
    <row r="36" spans="1:10" ht="18.75" customHeight="1">
      <c r="A36" s="319" t="s">
        <v>577</v>
      </c>
      <c r="B36" s="319"/>
      <c r="C36" s="319"/>
      <c r="D36" s="319"/>
      <c r="E36" s="319"/>
      <c r="F36" s="319"/>
      <c r="G36" s="319"/>
      <c r="H36" s="319"/>
      <c r="I36" s="319"/>
      <c r="J36" s="319"/>
    </row>
    <row r="37" spans="1:10" ht="18.75" customHeight="1">
      <c r="A37" s="52"/>
      <c r="B37" s="52"/>
      <c r="C37" s="52"/>
      <c r="D37" s="52"/>
      <c r="E37" s="52"/>
      <c r="F37" s="52"/>
      <c r="G37" s="52"/>
      <c r="H37" s="52"/>
      <c r="I37" s="52"/>
      <c r="J37" s="52"/>
    </row>
    <row r="38" spans="1:10" ht="18.75" customHeight="1">
      <c r="A38" s="319" t="s">
        <v>578</v>
      </c>
      <c r="B38" s="319"/>
      <c r="C38" s="319"/>
      <c r="D38" s="319"/>
      <c r="E38" s="52"/>
      <c r="F38" s="52"/>
      <c r="G38" s="52"/>
      <c r="H38" s="52"/>
      <c r="I38" s="52"/>
      <c r="J38" s="52"/>
    </row>
    <row r="39" spans="1:10" ht="18.75" customHeight="1">
      <c r="A39" s="52"/>
      <c r="B39" s="52"/>
      <c r="C39" s="52"/>
      <c r="D39" s="52"/>
      <c r="E39" s="52"/>
      <c r="F39" s="52"/>
      <c r="G39" s="52"/>
      <c r="H39" s="52"/>
      <c r="I39" s="52"/>
      <c r="J39" s="52"/>
    </row>
    <row r="40" spans="1:10" ht="18.75" customHeight="1">
      <c r="A40" s="319" t="s">
        <v>579</v>
      </c>
      <c r="B40" s="319"/>
      <c r="C40" s="319"/>
      <c r="D40" s="319"/>
      <c r="E40" s="52"/>
      <c r="F40" s="52"/>
      <c r="G40" s="52"/>
      <c r="H40" s="52"/>
      <c r="I40" s="52"/>
      <c r="J40" s="52"/>
    </row>
  </sheetData>
  <mergeCells count="62">
    <mergeCell ref="A33:J34"/>
    <mergeCell ref="A36:J36"/>
    <mergeCell ref="A38:D38"/>
    <mergeCell ref="A40:D40"/>
    <mergeCell ref="B24:J25"/>
    <mergeCell ref="A26:J27"/>
    <mergeCell ref="F28:J28"/>
    <mergeCell ref="A29:B29"/>
    <mergeCell ref="C29:E29"/>
    <mergeCell ref="A30:B30"/>
    <mergeCell ref="C30:E30"/>
    <mergeCell ref="B22:D22"/>
    <mergeCell ref="E22:F22"/>
    <mergeCell ref="G22:H22"/>
    <mergeCell ref="B23:D23"/>
    <mergeCell ref="E23:F23"/>
    <mergeCell ref="G23:H23"/>
    <mergeCell ref="B20:D20"/>
    <mergeCell ref="E20:F20"/>
    <mergeCell ref="G20:H20"/>
    <mergeCell ref="B21:D21"/>
    <mergeCell ref="E21:F21"/>
    <mergeCell ref="G21:H21"/>
    <mergeCell ref="B18:D18"/>
    <mergeCell ref="E18:F18"/>
    <mergeCell ref="G18:H18"/>
    <mergeCell ref="B19:D19"/>
    <mergeCell ref="E19:F19"/>
    <mergeCell ref="G19:H19"/>
    <mergeCell ref="B16:D16"/>
    <mergeCell ref="E16:F16"/>
    <mergeCell ref="G16:H16"/>
    <mergeCell ref="B17:D17"/>
    <mergeCell ref="E17:F17"/>
    <mergeCell ref="G17:H17"/>
    <mergeCell ref="B14:D14"/>
    <mergeCell ref="E14:F14"/>
    <mergeCell ref="G14:H14"/>
    <mergeCell ref="B15:D15"/>
    <mergeCell ref="E15:F15"/>
    <mergeCell ref="G15:H15"/>
    <mergeCell ref="A10:E10"/>
    <mergeCell ref="F10:J10"/>
    <mergeCell ref="A11:A13"/>
    <mergeCell ref="B11:D13"/>
    <mergeCell ref="E11:F13"/>
    <mergeCell ref="G11:H13"/>
    <mergeCell ref="I11:I13"/>
    <mergeCell ref="J11:J13"/>
    <mergeCell ref="A7:E7"/>
    <mergeCell ref="F7:J7"/>
    <mergeCell ref="A8:E8"/>
    <mergeCell ref="F8:J8"/>
    <mergeCell ref="A9:E9"/>
    <mergeCell ref="F9:J9"/>
    <mergeCell ref="A6:E6"/>
    <mergeCell ref="F6:J6"/>
    <mergeCell ref="A2:J2"/>
    <mergeCell ref="A3:J3"/>
    <mergeCell ref="A4:J4"/>
    <mergeCell ref="A5:E5"/>
    <mergeCell ref="F5:J5"/>
  </mergeCells>
  <conditionalFormatting sqref="A15:H23">
    <cfRule type="containsBlanks" dxfId="12"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7.xml><?xml version="1.0" encoding="utf-8"?>
<worksheet xmlns="http://schemas.openxmlformats.org/spreadsheetml/2006/main" xmlns:r="http://schemas.openxmlformats.org/officeDocument/2006/relationships">
  <sheetPr codeName="Sheet18"/>
  <dimension ref="A1:I82"/>
  <sheetViews>
    <sheetView view="pageBreakPreview" zoomScaleNormal="100" zoomScaleSheetLayoutView="100" workbookViewId="0">
      <selection activeCell="A2" sqref="J2"/>
    </sheetView>
  </sheetViews>
  <sheetFormatPr defaultRowHeight="15.75"/>
  <cols>
    <col min="1" max="1" width="10" style="51" customWidth="1"/>
    <col min="2" max="2" width="11.140625" style="51" customWidth="1"/>
    <col min="3" max="5" width="9.140625" style="51"/>
    <col min="6" max="6" width="10.42578125" style="51" customWidth="1"/>
    <col min="7" max="7" width="11" style="51" customWidth="1"/>
    <col min="8" max="8" width="9.140625" style="51"/>
    <col min="9" max="9" width="11.28515625" style="51" customWidth="1"/>
    <col min="10" max="256" width="9.140625" style="51"/>
    <col min="257" max="257" width="10" style="51" customWidth="1"/>
    <col min="258" max="258" width="11.140625" style="51" customWidth="1"/>
    <col min="259" max="261" width="9.140625" style="51"/>
    <col min="262" max="262" width="10.42578125" style="51" customWidth="1"/>
    <col min="263" max="263" width="11" style="51" customWidth="1"/>
    <col min="264" max="264" width="9.140625" style="51"/>
    <col min="265" max="265" width="11.28515625" style="51" customWidth="1"/>
    <col min="266" max="512" width="9.140625" style="51"/>
    <col min="513" max="513" width="10" style="51" customWidth="1"/>
    <col min="514" max="514" width="11.140625" style="51" customWidth="1"/>
    <col min="515" max="517" width="9.140625" style="51"/>
    <col min="518" max="518" width="10.42578125" style="51" customWidth="1"/>
    <col min="519" max="519" width="11" style="51" customWidth="1"/>
    <col min="520" max="520" width="9.140625" style="51"/>
    <col min="521" max="521" width="11.28515625" style="51" customWidth="1"/>
    <col min="522" max="768" width="9.140625" style="51"/>
    <col min="769" max="769" width="10" style="51" customWidth="1"/>
    <col min="770" max="770" width="11.140625" style="51" customWidth="1"/>
    <col min="771" max="773" width="9.140625" style="51"/>
    <col min="774" max="774" width="10.42578125" style="51" customWidth="1"/>
    <col min="775" max="775" width="11" style="51" customWidth="1"/>
    <col min="776" max="776" width="9.140625" style="51"/>
    <col min="777" max="777" width="11.28515625" style="51" customWidth="1"/>
    <col min="778" max="1024" width="9.140625" style="51"/>
    <col min="1025" max="1025" width="10" style="51" customWidth="1"/>
    <col min="1026" max="1026" width="11.140625" style="51" customWidth="1"/>
    <col min="1027" max="1029" width="9.140625" style="51"/>
    <col min="1030" max="1030" width="10.42578125" style="51" customWidth="1"/>
    <col min="1031" max="1031" width="11" style="51" customWidth="1"/>
    <col min="1032" max="1032" width="9.140625" style="51"/>
    <col min="1033" max="1033" width="11.28515625" style="51" customWidth="1"/>
    <col min="1034" max="1280" width="9.140625" style="51"/>
    <col min="1281" max="1281" width="10" style="51" customWidth="1"/>
    <col min="1282" max="1282" width="11.140625" style="51" customWidth="1"/>
    <col min="1283" max="1285" width="9.140625" style="51"/>
    <col min="1286" max="1286" width="10.42578125" style="51" customWidth="1"/>
    <col min="1287" max="1287" width="11" style="51" customWidth="1"/>
    <col min="1288" max="1288" width="9.140625" style="51"/>
    <col min="1289" max="1289" width="11.28515625" style="51" customWidth="1"/>
    <col min="1290" max="1536" width="9.140625" style="51"/>
    <col min="1537" max="1537" width="10" style="51" customWidth="1"/>
    <col min="1538" max="1538" width="11.140625" style="51" customWidth="1"/>
    <col min="1539" max="1541" width="9.140625" style="51"/>
    <col min="1542" max="1542" width="10.42578125" style="51" customWidth="1"/>
    <col min="1543" max="1543" width="11" style="51" customWidth="1"/>
    <col min="1544" max="1544" width="9.140625" style="51"/>
    <col min="1545" max="1545" width="11.28515625" style="51" customWidth="1"/>
    <col min="1546" max="1792" width="9.140625" style="51"/>
    <col min="1793" max="1793" width="10" style="51" customWidth="1"/>
    <col min="1794" max="1794" width="11.140625" style="51" customWidth="1"/>
    <col min="1795" max="1797" width="9.140625" style="51"/>
    <col min="1798" max="1798" width="10.42578125" style="51" customWidth="1"/>
    <col min="1799" max="1799" width="11" style="51" customWidth="1"/>
    <col min="1800" max="1800" width="9.140625" style="51"/>
    <col min="1801" max="1801" width="11.28515625" style="51" customWidth="1"/>
    <col min="1802" max="2048" width="9.140625" style="51"/>
    <col min="2049" max="2049" width="10" style="51" customWidth="1"/>
    <col min="2050" max="2050" width="11.140625" style="51" customWidth="1"/>
    <col min="2051" max="2053" width="9.140625" style="51"/>
    <col min="2054" max="2054" width="10.42578125" style="51" customWidth="1"/>
    <col min="2055" max="2055" width="11" style="51" customWidth="1"/>
    <col min="2056" max="2056" width="9.140625" style="51"/>
    <col min="2057" max="2057" width="11.28515625" style="51" customWidth="1"/>
    <col min="2058" max="2304" width="9.140625" style="51"/>
    <col min="2305" max="2305" width="10" style="51" customWidth="1"/>
    <col min="2306" max="2306" width="11.140625" style="51" customWidth="1"/>
    <col min="2307" max="2309" width="9.140625" style="51"/>
    <col min="2310" max="2310" width="10.42578125" style="51" customWidth="1"/>
    <col min="2311" max="2311" width="11" style="51" customWidth="1"/>
    <col min="2312" max="2312" width="9.140625" style="51"/>
    <col min="2313" max="2313" width="11.28515625" style="51" customWidth="1"/>
    <col min="2314" max="2560" width="9.140625" style="51"/>
    <col min="2561" max="2561" width="10" style="51" customWidth="1"/>
    <col min="2562" max="2562" width="11.140625" style="51" customWidth="1"/>
    <col min="2563" max="2565" width="9.140625" style="51"/>
    <col min="2566" max="2566" width="10.42578125" style="51" customWidth="1"/>
    <col min="2567" max="2567" width="11" style="51" customWidth="1"/>
    <col min="2568" max="2568" width="9.140625" style="51"/>
    <col min="2569" max="2569" width="11.28515625" style="51" customWidth="1"/>
    <col min="2570" max="2816" width="9.140625" style="51"/>
    <col min="2817" max="2817" width="10" style="51" customWidth="1"/>
    <col min="2818" max="2818" width="11.140625" style="51" customWidth="1"/>
    <col min="2819" max="2821" width="9.140625" style="51"/>
    <col min="2822" max="2822" width="10.42578125" style="51" customWidth="1"/>
    <col min="2823" max="2823" width="11" style="51" customWidth="1"/>
    <col min="2824" max="2824" width="9.140625" style="51"/>
    <col min="2825" max="2825" width="11.28515625" style="51" customWidth="1"/>
    <col min="2826" max="3072" width="9.140625" style="51"/>
    <col min="3073" max="3073" width="10" style="51" customWidth="1"/>
    <col min="3074" max="3074" width="11.140625" style="51" customWidth="1"/>
    <col min="3075" max="3077" width="9.140625" style="51"/>
    <col min="3078" max="3078" width="10.42578125" style="51" customWidth="1"/>
    <col min="3079" max="3079" width="11" style="51" customWidth="1"/>
    <col min="3080" max="3080" width="9.140625" style="51"/>
    <col min="3081" max="3081" width="11.28515625" style="51" customWidth="1"/>
    <col min="3082" max="3328" width="9.140625" style="51"/>
    <col min="3329" max="3329" width="10" style="51" customWidth="1"/>
    <col min="3330" max="3330" width="11.140625" style="51" customWidth="1"/>
    <col min="3331" max="3333" width="9.140625" style="51"/>
    <col min="3334" max="3334" width="10.42578125" style="51" customWidth="1"/>
    <col min="3335" max="3335" width="11" style="51" customWidth="1"/>
    <col min="3336" max="3336" width="9.140625" style="51"/>
    <col min="3337" max="3337" width="11.28515625" style="51" customWidth="1"/>
    <col min="3338" max="3584" width="9.140625" style="51"/>
    <col min="3585" max="3585" width="10" style="51" customWidth="1"/>
    <col min="3586" max="3586" width="11.140625" style="51" customWidth="1"/>
    <col min="3587" max="3589" width="9.140625" style="51"/>
    <col min="3590" max="3590" width="10.42578125" style="51" customWidth="1"/>
    <col min="3591" max="3591" width="11" style="51" customWidth="1"/>
    <col min="3592" max="3592" width="9.140625" style="51"/>
    <col min="3593" max="3593" width="11.28515625" style="51" customWidth="1"/>
    <col min="3594" max="3840" width="9.140625" style="51"/>
    <col min="3841" max="3841" width="10" style="51" customWidth="1"/>
    <col min="3842" max="3842" width="11.140625" style="51" customWidth="1"/>
    <col min="3843" max="3845" width="9.140625" style="51"/>
    <col min="3846" max="3846" width="10.42578125" style="51" customWidth="1"/>
    <col min="3847" max="3847" width="11" style="51" customWidth="1"/>
    <col min="3848" max="3848" width="9.140625" style="51"/>
    <col min="3849" max="3849" width="11.28515625" style="51" customWidth="1"/>
    <col min="3850" max="4096" width="9.140625" style="51"/>
    <col min="4097" max="4097" width="10" style="51" customWidth="1"/>
    <col min="4098" max="4098" width="11.140625" style="51" customWidth="1"/>
    <col min="4099" max="4101" width="9.140625" style="51"/>
    <col min="4102" max="4102" width="10.42578125" style="51" customWidth="1"/>
    <col min="4103" max="4103" width="11" style="51" customWidth="1"/>
    <col min="4104" max="4104" width="9.140625" style="51"/>
    <col min="4105" max="4105" width="11.28515625" style="51" customWidth="1"/>
    <col min="4106" max="4352" width="9.140625" style="51"/>
    <col min="4353" max="4353" width="10" style="51" customWidth="1"/>
    <col min="4354" max="4354" width="11.140625" style="51" customWidth="1"/>
    <col min="4355" max="4357" width="9.140625" style="51"/>
    <col min="4358" max="4358" width="10.42578125" style="51" customWidth="1"/>
    <col min="4359" max="4359" width="11" style="51" customWidth="1"/>
    <col min="4360" max="4360" width="9.140625" style="51"/>
    <col min="4361" max="4361" width="11.28515625" style="51" customWidth="1"/>
    <col min="4362" max="4608" width="9.140625" style="51"/>
    <col min="4609" max="4609" width="10" style="51" customWidth="1"/>
    <col min="4610" max="4610" width="11.140625" style="51" customWidth="1"/>
    <col min="4611" max="4613" width="9.140625" style="51"/>
    <col min="4614" max="4614" width="10.42578125" style="51" customWidth="1"/>
    <col min="4615" max="4615" width="11" style="51" customWidth="1"/>
    <col min="4616" max="4616" width="9.140625" style="51"/>
    <col min="4617" max="4617" width="11.28515625" style="51" customWidth="1"/>
    <col min="4618" max="4864" width="9.140625" style="51"/>
    <col min="4865" max="4865" width="10" style="51" customWidth="1"/>
    <col min="4866" max="4866" width="11.140625" style="51" customWidth="1"/>
    <col min="4867" max="4869" width="9.140625" style="51"/>
    <col min="4870" max="4870" width="10.42578125" style="51" customWidth="1"/>
    <col min="4871" max="4871" width="11" style="51" customWidth="1"/>
    <col min="4872" max="4872" width="9.140625" style="51"/>
    <col min="4873" max="4873" width="11.28515625" style="51" customWidth="1"/>
    <col min="4874" max="5120" width="9.140625" style="51"/>
    <col min="5121" max="5121" width="10" style="51" customWidth="1"/>
    <col min="5122" max="5122" width="11.140625" style="51" customWidth="1"/>
    <col min="5123" max="5125" width="9.140625" style="51"/>
    <col min="5126" max="5126" width="10.42578125" style="51" customWidth="1"/>
    <col min="5127" max="5127" width="11" style="51" customWidth="1"/>
    <col min="5128" max="5128" width="9.140625" style="51"/>
    <col min="5129" max="5129" width="11.28515625" style="51" customWidth="1"/>
    <col min="5130" max="5376" width="9.140625" style="51"/>
    <col min="5377" max="5377" width="10" style="51" customWidth="1"/>
    <col min="5378" max="5378" width="11.140625" style="51" customWidth="1"/>
    <col min="5379" max="5381" width="9.140625" style="51"/>
    <col min="5382" max="5382" width="10.42578125" style="51" customWidth="1"/>
    <col min="5383" max="5383" width="11" style="51" customWidth="1"/>
    <col min="5384" max="5384" width="9.140625" style="51"/>
    <col min="5385" max="5385" width="11.28515625" style="51" customWidth="1"/>
    <col min="5386" max="5632" width="9.140625" style="51"/>
    <col min="5633" max="5633" width="10" style="51" customWidth="1"/>
    <col min="5634" max="5634" width="11.140625" style="51" customWidth="1"/>
    <col min="5635" max="5637" width="9.140625" style="51"/>
    <col min="5638" max="5638" width="10.42578125" style="51" customWidth="1"/>
    <col min="5639" max="5639" width="11" style="51" customWidth="1"/>
    <col min="5640" max="5640" width="9.140625" style="51"/>
    <col min="5641" max="5641" width="11.28515625" style="51" customWidth="1"/>
    <col min="5642" max="5888" width="9.140625" style="51"/>
    <col min="5889" max="5889" width="10" style="51" customWidth="1"/>
    <col min="5890" max="5890" width="11.140625" style="51" customWidth="1"/>
    <col min="5891" max="5893" width="9.140625" style="51"/>
    <col min="5894" max="5894" width="10.42578125" style="51" customWidth="1"/>
    <col min="5895" max="5895" width="11" style="51" customWidth="1"/>
    <col min="5896" max="5896" width="9.140625" style="51"/>
    <col min="5897" max="5897" width="11.28515625" style="51" customWidth="1"/>
    <col min="5898" max="6144" width="9.140625" style="51"/>
    <col min="6145" max="6145" width="10" style="51" customWidth="1"/>
    <col min="6146" max="6146" width="11.140625" style="51" customWidth="1"/>
    <col min="6147" max="6149" width="9.140625" style="51"/>
    <col min="6150" max="6150" width="10.42578125" style="51" customWidth="1"/>
    <col min="6151" max="6151" width="11" style="51" customWidth="1"/>
    <col min="6152" max="6152" width="9.140625" style="51"/>
    <col min="6153" max="6153" width="11.28515625" style="51" customWidth="1"/>
    <col min="6154" max="6400" width="9.140625" style="51"/>
    <col min="6401" max="6401" width="10" style="51" customWidth="1"/>
    <col min="6402" max="6402" width="11.140625" style="51" customWidth="1"/>
    <col min="6403" max="6405" width="9.140625" style="51"/>
    <col min="6406" max="6406" width="10.42578125" style="51" customWidth="1"/>
    <col min="6407" max="6407" width="11" style="51" customWidth="1"/>
    <col min="6408" max="6408" width="9.140625" style="51"/>
    <col min="6409" max="6409" width="11.28515625" style="51" customWidth="1"/>
    <col min="6410" max="6656" width="9.140625" style="51"/>
    <col min="6657" max="6657" width="10" style="51" customWidth="1"/>
    <col min="6658" max="6658" width="11.140625" style="51" customWidth="1"/>
    <col min="6659" max="6661" width="9.140625" style="51"/>
    <col min="6662" max="6662" width="10.42578125" style="51" customWidth="1"/>
    <col min="6663" max="6663" width="11" style="51" customWidth="1"/>
    <col min="6664" max="6664" width="9.140625" style="51"/>
    <col min="6665" max="6665" width="11.28515625" style="51" customWidth="1"/>
    <col min="6666" max="6912" width="9.140625" style="51"/>
    <col min="6913" max="6913" width="10" style="51" customWidth="1"/>
    <col min="6914" max="6914" width="11.140625" style="51" customWidth="1"/>
    <col min="6915" max="6917" width="9.140625" style="51"/>
    <col min="6918" max="6918" width="10.42578125" style="51" customWidth="1"/>
    <col min="6919" max="6919" width="11" style="51" customWidth="1"/>
    <col min="6920" max="6920" width="9.140625" style="51"/>
    <col min="6921" max="6921" width="11.28515625" style="51" customWidth="1"/>
    <col min="6922" max="7168" width="9.140625" style="51"/>
    <col min="7169" max="7169" width="10" style="51" customWidth="1"/>
    <col min="7170" max="7170" width="11.140625" style="51" customWidth="1"/>
    <col min="7171" max="7173" width="9.140625" style="51"/>
    <col min="7174" max="7174" width="10.42578125" style="51" customWidth="1"/>
    <col min="7175" max="7175" width="11" style="51" customWidth="1"/>
    <col min="7176" max="7176" width="9.140625" style="51"/>
    <col min="7177" max="7177" width="11.28515625" style="51" customWidth="1"/>
    <col min="7178" max="7424" width="9.140625" style="51"/>
    <col min="7425" max="7425" width="10" style="51" customWidth="1"/>
    <col min="7426" max="7426" width="11.140625" style="51" customWidth="1"/>
    <col min="7427" max="7429" width="9.140625" style="51"/>
    <col min="7430" max="7430" width="10.42578125" style="51" customWidth="1"/>
    <col min="7431" max="7431" width="11" style="51" customWidth="1"/>
    <col min="7432" max="7432" width="9.140625" style="51"/>
    <col min="7433" max="7433" width="11.28515625" style="51" customWidth="1"/>
    <col min="7434" max="7680" width="9.140625" style="51"/>
    <col min="7681" max="7681" width="10" style="51" customWidth="1"/>
    <col min="7682" max="7682" width="11.140625" style="51" customWidth="1"/>
    <col min="7683" max="7685" width="9.140625" style="51"/>
    <col min="7686" max="7686" width="10.42578125" style="51" customWidth="1"/>
    <col min="7687" max="7687" width="11" style="51" customWidth="1"/>
    <col min="7688" max="7688" width="9.140625" style="51"/>
    <col min="7689" max="7689" width="11.28515625" style="51" customWidth="1"/>
    <col min="7690" max="7936" width="9.140625" style="51"/>
    <col min="7937" max="7937" width="10" style="51" customWidth="1"/>
    <col min="7938" max="7938" width="11.140625" style="51" customWidth="1"/>
    <col min="7939" max="7941" width="9.140625" style="51"/>
    <col min="7942" max="7942" width="10.42578125" style="51" customWidth="1"/>
    <col min="7943" max="7943" width="11" style="51" customWidth="1"/>
    <col min="7944" max="7944" width="9.140625" style="51"/>
    <col min="7945" max="7945" width="11.28515625" style="51" customWidth="1"/>
    <col min="7946" max="8192" width="9.140625" style="51"/>
    <col min="8193" max="8193" width="10" style="51" customWidth="1"/>
    <col min="8194" max="8194" width="11.140625" style="51" customWidth="1"/>
    <col min="8195" max="8197" width="9.140625" style="51"/>
    <col min="8198" max="8198" width="10.42578125" style="51" customWidth="1"/>
    <col min="8199" max="8199" width="11" style="51" customWidth="1"/>
    <col min="8200" max="8200" width="9.140625" style="51"/>
    <col min="8201" max="8201" width="11.28515625" style="51" customWidth="1"/>
    <col min="8202" max="8448" width="9.140625" style="51"/>
    <col min="8449" max="8449" width="10" style="51" customWidth="1"/>
    <col min="8450" max="8450" width="11.140625" style="51" customWidth="1"/>
    <col min="8451" max="8453" width="9.140625" style="51"/>
    <col min="8454" max="8454" width="10.42578125" style="51" customWidth="1"/>
    <col min="8455" max="8455" width="11" style="51" customWidth="1"/>
    <col min="8456" max="8456" width="9.140625" style="51"/>
    <col min="8457" max="8457" width="11.28515625" style="51" customWidth="1"/>
    <col min="8458" max="8704" width="9.140625" style="51"/>
    <col min="8705" max="8705" width="10" style="51" customWidth="1"/>
    <col min="8706" max="8706" width="11.140625" style="51" customWidth="1"/>
    <col min="8707" max="8709" width="9.140625" style="51"/>
    <col min="8710" max="8710" width="10.42578125" style="51" customWidth="1"/>
    <col min="8711" max="8711" width="11" style="51" customWidth="1"/>
    <col min="8712" max="8712" width="9.140625" style="51"/>
    <col min="8713" max="8713" width="11.28515625" style="51" customWidth="1"/>
    <col min="8714" max="8960" width="9.140625" style="51"/>
    <col min="8961" max="8961" width="10" style="51" customWidth="1"/>
    <col min="8962" max="8962" width="11.140625" style="51" customWidth="1"/>
    <col min="8963" max="8965" width="9.140625" style="51"/>
    <col min="8966" max="8966" width="10.42578125" style="51" customWidth="1"/>
    <col min="8967" max="8967" width="11" style="51" customWidth="1"/>
    <col min="8968" max="8968" width="9.140625" style="51"/>
    <col min="8969" max="8969" width="11.28515625" style="51" customWidth="1"/>
    <col min="8970" max="9216" width="9.140625" style="51"/>
    <col min="9217" max="9217" width="10" style="51" customWidth="1"/>
    <col min="9218" max="9218" width="11.140625" style="51" customWidth="1"/>
    <col min="9219" max="9221" width="9.140625" style="51"/>
    <col min="9222" max="9222" width="10.42578125" style="51" customWidth="1"/>
    <col min="9223" max="9223" width="11" style="51" customWidth="1"/>
    <col min="9224" max="9224" width="9.140625" style="51"/>
    <col min="9225" max="9225" width="11.28515625" style="51" customWidth="1"/>
    <col min="9226" max="9472" width="9.140625" style="51"/>
    <col min="9473" max="9473" width="10" style="51" customWidth="1"/>
    <col min="9474" max="9474" width="11.140625" style="51" customWidth="1"/>
    <col min="9475" max="9477" width="9.140625" style="51"/>
    <col min="9478" max="9478" width="10.42578125" style="51" customWidth="1"/>
    <col min="9479" max="9479" width="11" style="51" customWidth="1"/>
    <col min="9480" max="9480" width="9.140625" style="51"/>
    <col min="9481" max="9481" width="11.28515625" style="51" customWidth="1"/>
    <col min="9482" max="9728" width="9.140625" style="51"/>
    <col min="9729" max="9729" width="10" style="51" customWidth="1"/>
    <col min="9730" max="9730" width="11.140625" style="51" customWidth="1"/>
    <col min="9731" max="9733" width="9.140625" style="51"/>
    <col min="9734" max="9734" width="10.42578125" style="51" customWidth="1"/>
    <col min="9735" max="9735" width="11" style="51" customWidth="1"/>
    <col min="9736" max="9736" width="9.140625" style="51"/>
    <col min="9737" max="9737" width="11.28515625" style="51" customWidth="1"/>
    <col min="9738" max="9984" width="9.140625" style="51"/>
    <col min="9985" max="9985" width="10" style="51" customWidth="1"/>
    <col min="9986" max="9986" width="11.140625" style="51" customWidth="1"/>
    <col min="9987" max="9989" width="9.140625" style="51"/>
    <col min="9990" max="9990" width="10.42578125" style="51" customWidth="1"/>
    <col min="9991" max="9991" width="11" style="51" customWidth="1"/>
    <col min="9992" max="9992" width="9.140625" style="51"/>
    <col min="9993" max="9993" width="11.28515625" style="51" customWidth="1"/>
    <col min="9994" max="10240" width="9.140625" style="51"/>
    <col min="10241" max="10241" width="10" style="51" customWidth="1"/>
    <col min="10242" max="10242" width="11.140625" style="51" customWidth="1"/>
    <col min="10243" max="10245" width="9.140625" style="51"/>
    <col min="10246" max="10246" width="10.42578125" style="51" customWidth="1"/>
    <col min="10247" max="10247" width="11" style="51" customWidth="1"/>
    <col min="10248" max="10248" width="9.140625" style="51"/>
    <col min="10249" max="10249" width="11.28515625" style="51" customWidth="1"/>
    <col min="10250" max="10496" width="9.140625" style="51"/>
    <col min="10497" max="10497" width="10" style="51" customWidth="1"/>
    <col min="10498" max="10498" width="11.140625" style="51" customWidth="1"/>
    <col min="10499" max="10501" width="9.140625" style="51"/>
    <col min="10502" max="10502" width="10.42578125" style="51" customWidth="1"/>
    <col min="10503" max="10503" width="11" style="51" customWidth="1"/>
    <col min="10504" max="10504" width="9.140625" style="51"/>
    <col min="10505" max="10505" width="11.28515625" style="51" customWidth="1"/>
    <col min="10506" max="10752" width="9.140625" style="51"/>
    <col min="10753" max="10753" width="10" style="51" customWidth="1"/>
    <col min="10754" max="10754" width="11.140625" style="51" customWidth="1"/>
    <col min="10755" max="10757" width="9.140625" style="51"/>
    <col min="10758" max="10758" width="10.42578125" style="51" customWidth="1"/>
    <col min="10759" max="10759" width="11" style="51" customWidth="1"/>
    <col min="10760" max="10760" width="9.140625" style="51"/>
    <col min="10761" max="10761" width="11.28515625" style="51" customWidth="1"/>
    <col min="10762" max="11008" width="9.140625" style="51"/>
    <col min="11009" max="11009" width="10" style="51" customWidth="1"/>
    <col min="11010" max="11010" width="11.140625" style="51" customWidth="1"/>
    <col min="11011" max="11013" width="9.140625" style="51"/>
    <col min="11014" max="11014" width="10.42578125" style="51" customWidth="1"/>
    <col min="11015" max="11015" width="11" style="51" customWidth="1"/>
    <col min="11016" max="11016" width="9.140625" style="51"/>
    <col min="11017" max="11017" width="11.28515625" style="51" customWidth="1"/>
    <col min="11018" max="11264" width="9.140625" style="51"/>
    <col min="11265" max="11265" width="10" style="51" customWidth="1"/>
    <col min="11266" max="11266" width="11.140625" style="51" customWidth="1"/>
    <col min="11267" max="11269" width="9.140625" style="51"/>
    <col min="11270" max="11270" width="10.42578125" style="51" customWidth="1"/>
    <col min="11271" max="11271" width="11" style="51" customWidth="1"/>
    <col min="11272" max="11272" width="9.140625" style="51"/>
    <col min="11273" max="11273" width="11.28515625" style="51" customWidth="1"/>
    <col min="11274" max="11520" width="9.140625" style="51"/>
    <col min="11521" max="11521" width="10" style="51" customWidth="1"/>
    <col min="11522" max="11522" width="11.140625" style="51" customWidth="1"/>
    <col min="11523" max="11525" width="9.140625" style="51"/>
    <col min="11526" max="11526" width="10.42578125" style="51" customWidth="1"/>
    <col min="11527" max="11527" width="11" style="51" customWidth="1"/>
    <col min="11528" max="11528" width="9.140625" style="51"/>
    <col min="11529" max="11529" width="11.28515625" style="51" customWidth="1"/>
    <col min="11530" max="11776" width="9.140625" style="51"/>
    <col min="11777" max="11777" width="10" style="51" customWidth="1"/>
    <col min="11778" max="11778" width="11.140625" style="51" customWidth="1"/>
    <col min="11779" max="11781" width="9.140625" style="51"/>
    <col min="11782" max="11782" width="10.42578125" style="51" customWidth="1"/>
    <col min="11783" max="11783" width="11" style="51" customWidth="1"/>
    <col min="11784" max="11784" width="9.140625" style="51"/>
    <col min="11785" max="11785" width="11.28515625" style="51" customWidth="1"/>
    <col min="11786" max="12032" width="9.140625" style="51"/>
    <col min="12033" max="12033" width="10" style="51" customWidth="1"/>
    <col min="12034" max="12034" width="11.140625" style="51" customWidth="1"/>
    <col min="12035" max="12037" width="9.140625" style="51"/>
    <col min="12038" max="12038" width="10.42578125" style="51" customWidth="1"/>
    <col min="12039" max="12039" width="11" style="51" customWidth="1"/>
    <col min="12040" max="12040" width="9.140625" style="51"/>
    <col min="12041" max="12041" width="11.28515625" style="51" customWidth="1"/>
    <col min="12042" max="12288" width="9.140625" style="51"/>
    <col min="12289" max="12289" width="10" style="51" customWidth="1"/>
    <col min="12290" max="12290" width="11.140625" style="51" customWidth="1"/>
    <col min="12291" max="12293" width="9.140625" style="51"/>
    <col min="12294" max="12294" width="10.42578125" style="51" customWidth="1"/>
    <col min="12295" max="12295" width="11" style="51" customWidth="1"/>
    <col min="12296" max="12296" width="9.140625" style="51"/>
    <col min="12297" max="12297" width="11.28515625" style="51" customWidth="1"/>
    <col min="12298" max="12544" width="9.140625" style="51"/>
    <col min="12545" max="12545" width="10" style="51" customWidth="1"/>
    <col min="12546" max="12546" width="11.140625" style="51" customWidth="1"/>
    <col min="12547" max="12549" width="9.140625" style="51"/>
    <col min="12550" max="12550" width="10.42578125" style="51" customWidth="1"/>
    <col min="12551" max="12551" width="11" style="51" customWidth="1"/>
    <col min="12552" max="12552" width="9.140625" style="51"/>
    <col min="12553" max="12553" width="11.28515625" style="51" customWidth="1"/>
    <col min="12554" max="12800" width="9.140625" style="51"/>
    <col min="12801" max="12801" width="10" style="51" customWidth="1"/>
    <col min="12802" max="12802" width="11.140625" style="51" customWidth="1"/>
    <col min="12803" max="12805" width="9.140625" style="51"/>
    <col min="12806" max="12806" width="10.42578125" style="51" customWidth="1"/>
    <col min="12807" max="12807" width="11" style="51" customWidth="1"/>
    <col min="12808" max="12808" width="9.140625" style="51"/>
    <col min="12809" max="12809" width="11.28515625" style="51" customWidth="1"/>
    <col min="12810" max="13056" width="9.140625" style="51"/>
    <col min="13057" max="13057" width="10" style="51" customWidth="1"/>
    <col min="13058" max="13058" width="11.140625" style="51" customWidth="1"/>
    <col min="13059" max="13061" width="9.140625" style="51"/>
    <col min="13062" max="13062" width="10.42578125" style="51" customWidth="1"/>
    <col min="13063" max="13063" width="11" style="51" customWidth="1"/>
    <col min="13064" max="13064" width="9.140625" style="51"/>
    <col min="13065" max="13065" width="11.28515625" style="51" customWidth="1"/>
    <col min="13066" max="13312" width="9.140625" style="51"/>
    <col min="13313" max="13313" width="10" style="51" customWidth="1"/>
    <col min="13314" max="13314" width="11.140625" style="51" customWidth="1"/>
    <col min="13315" max="13317" width="9.140625" style="51"/>
    <col min="13318" max="13318" width="10.42578125" style="51" customWidth="1"/>
    <col min="13319" max="13319" width="11" style="51" customWidth="1"/>
    <col min="13320" max="13320" width="9.140625" style="51"/>
    <col min="13321" max="13321" width="11.28515625" style="51" customWidth="1"/>
    <col min="13322" max="13568" width="9.140625" style="51"/>
    <col min="13569" max="13569" width="10" style="51" customWidth="1"/>
    <col min="13570" max="13570" width="11.140625" style="51" customWidth="1"/>
    <col min="13571" max="13573" width="9.140625" style="51"/>
    <col min="13574" max="13574" width="10.42578125" style="51" customWidth="1"/>
    <col min="13575" max="13575" width="11" style="51" customWidth="1"/>
    <col min="13576" max="13576" width="9.140625" style="51"/>
    <col min="13577" max="13577" width="11.28515625" style="51" customWidth="1"/>
    <col min="13578" max="13824" width="9.140625" style="51"/>
    <col min="13825" max="13825" width="10" style="51" customWidth="1"/>
    <col min="13826" max="13826" width="11.140625" style="51" customWidth="1"/>
    <col min="13827" max="13829" width="9.140625" style="51"/>
    <col min="13830" max="13830" width="10.42578125" style="51" customWidth="1"/>
    <col min="13831" max="13831" width="11" style="51" customWidth="1"/>
    <col min="13832" max="13832" width="9.140625" style="51"/>
    <col min="13833" max="13833" width="11.28515625" style="51" customWidth="1"/>
    <col min="13834" max="14080" width="9.140625" style="51"/>
    <col min="14081" max="14081" width="10" style="51" customWidth="1"/>
    <col min="14082" max="14082" width="11.140625" style="51" customWidth="1"/>
    <col min="14083" max="14085" width="9.140625" style="51"/>
    <col min="14086" max="14086" width="10.42578125" style="51" customWidth="1"/>
    <col min="14087" max="14087" width="11" style="51" customWidth="1"/>
    <col min="14088" max="14088" width="9.140625" style="51"/>
    <col min="14089" max="14089" width="11.28515625" style="51" customWidth="1"/>
    <col min="14090" max="14336" width="9.140625" style="51"/>
    <col min="14337" max="14337" width="10" style="51" customWidth="1"/>
    <col min="14338" max="14338" width="11.140625" style="51" customWidth="1"/>
    <col min="14339" max="14341" width="9.140625" style="51"/>
    <col min="14342" max="14342" width="10.42578125" style="51" customWidth="1"/>
    <col min="14343" max="14343" width="11" style="51" customWidth="1"/>
    <col min="14344" max="14344" width="9.140625" style="51"/>
    <col min="14345" max="14345" width="11.28515625" style="51" customWidth="1"/>
    <col min="14346" max="14592" width="9.140625" style="51"/>
    <col min="14593" max="14593" width="10" style="51" customWidth="1"/>
    <col min="14594" max="14594" width="11.140625" style="51" customWidth="1"/>
    <col min="14595" max="14597" width="9.140625" style="51"/>
    <col min="14598" max="14598" width="10.42578125" style="51" customWidth="1"/>
    <col min="14599" max="14599" width="11" style="51" customWidth="1"/>
    <col min="14600" max="14600" width="9.140625" style="51"/>
    <col min="14601" max="14601" width="11.28515625" style="51" customWidth="1"/>
    <col min="14602" max="14848" width="9.140625" style="51"/>
    <col min="14849" max="14849" width="10" style="51" customWidth="1"/>
    <col min="14850" max="14850" width="11.140625" style="51" customWidth="1"/>
    <col min="14851" max="14853" width="9.140625" style="51"/>
    <col min="14854" max="14854" width="10.42578125" style="51" customWidth="1"/>
    <col min="14855" max="14855" width="11" style="51" customWidth="1"/>
    <col min="14856" max="14856" width="9.140625" style="51"/>
    <col min="14857" max="14857" width="11.28515625" style="51" customWidth="1"/>
    <col min="14858" max="15104" width="9.140625" style="51"/>
    <col min="15105" max="15105" width="10" style="51" customWidth="1"/>
    <col min="15106" max="15106" width="11.140625" style="51" customWidth="1"/>
    <col min="15107" max="15109" width="9.140625" style="51"/>
    <col min="15110" max="15110" width="10.42578125" style="51" customWidth="1"/>
    <col min="15111" max="15111" width="11" style="51" customWidth="1"/>
    <col min="15112" max="15112" width="9.140625" style="51"/>
    <col min="15113" max="15113" width="11.28515625" style="51" customWidth="1"/>
    <col min="15114" max="15360" width="9.140625" style="51"/>
    <col min="15361" max="15361" width="10" style="51" customWidth="1"/>
    <col min="15362" max="15362" width="11.140625" style="51" customWidth="1"/>
    <col min="15363" max="15365" width="9.140625" style="51"/>
    <col min="15366" max="15366" width="10.42578125" style="51" customWidth="1"/>
    <col min="15367" max="15367" width="11" style="51" customWidth="1"/>
    <col min="15368" max="15368" width="9.140625" style="51"/>
    <col min="15369" max="15369" width="11.28515625" style="51" customWidth="1"/>
    <col min="15370" max="15616" width="9.140625" style="51"/>
    <col min="15617" max="15617" width="10" style="51" customWidth="1"/>
    <col min="15618" max="15618" width="11.140625" style="51" customWidth="1"/>
    <col min="15619" max="15621" width="9.140625" style="51"/>
    <col min="15622" max="15622" width="10.42578125" style="51" customWidth="1"/>
    <col min="15623" max="15623" width="11" style="51" customWidth="1"/>
    <col min="15624" max="15624" width="9.140625" style="51"/>
    <col min="15625" max="15625" width="11.28515625" style="51" customWidth="1"/>
    <col min="15626" max="15872" width="9.140625" style="51"/>
    <col min="15873" max="15873" width="10" style="51" customWidth="1"/>
    <col min="15874" max="15874" width="11.140625" style="51" customWidth="1"/>
    <col min="15875" max="15877" width="9.140625" style="51"/>
    <col min="15878" max="15878" width="10.42578125" style="51" customWidth="1"/>
    <col min="15879" max="15879" width="11" style="51" customWidth="1"/>
    <col min="15880" max="15880" width="9.140625" style="51"/>
    <col min="15881" max="15881" width="11.28515625" style="51" customWidth="1"/>
    <col min="15882" max="16128" width="9.140625" style="51"/>
    <col min="16129" max="16129" width="10" style="51" customWidth="1"/>
    <col min="16130" max="16130" width="11.140625" style="51" customWidth="1"/>
    <col min="16131" max="16133" width="9.140625" style="51"/>
    <col min="16134" max="16134" width="10.42578125" style="51" customWidth="1"/>
    <col min="16135" max="16135" width="11" style="51" customWidth="1"/>
    <col min="16136" max="16136" width="9.140625" style="51"/>
    <col min="16137" max="16137" width="11.28515625" style="51" customWidth="1"/>
    <col min="16138" max="16384" width="9.140625" style="51"/>
  </cols>
  <sheetData>
    <row r="1" spans="1:9" hidden="1">
      <c r="A1" s="185"/>
      <c r="B1" s="185"/>
      <c r="C1" s="185"/>
      <c r="D1" s="185"/>
      <c r="E1" s="185"/>
      <c r="F1" s="185"/>
      <c r="G1" s="185"/>
      <c r="H1" s="185"/>
      <c r="I1" s="185">
        <v>29</v>
      </c>
    </row>
    <row r="2" spans="1:9">
      <c r="A2" s="852" t="s">
        <v>580</v>
      </c>
      <c r="B2" s="852"/>
      <c r="C2" s="852"/>
      <c r="D2" s="852"/>
      <c r="E2" s="852"/>
      <c r="F2" s="852"/>
      <c r="G2" s="852"/>
      <c r="H2" s="852"/>
      <c r="I2" s="852"/>
    </row>
    <row r="3" spans="1:9">
      <c r="A3" s="63"/>
      <c r="B3" s="63"/>
      <c r="C3" s="63"/>
      <c r="D3" s="63"/>
      <c r="E3" s="63"/>
      <c r="F3" s="63"/>
      <c r="G3" s="63"/>
      <c r="H3" s="63"/>
      <c r="I3" s="63"/>
    </row>
    <row r="4" spans="1:9">
      <c r="A4" s="852" t="s">
        <v>526</v>
      </c>
      <c r="B4" s="852"/>
      <c r="C4" s="852"/>
      <c r="D4" s="852"/>
      <c r="E4" s="852"/>
      <c r="F4" s="852"/>
      <c r="G4" s="852"/>
      <c r="H4" s="852"/>
      <c r="I4" s="852"/>
    </row>
    <row r="5" spans="1:9" ht="9.75" customHeight="1">
      <c r="A5" s="63"/>
      <c r="B5" s="63"/>
      <c r="C5" s="63"/>
      <c r="D5" s="63"/>
      <c r="E5" s="63"/>
      <c r="F5" s="63"/>
      <c r="G5" s="63"/>
      <c r="H5" s="63"/>
      <c r="I5" s="63"/>
    </row>
    <row r="6" spans="1:9" ht="18" customHeight="1">
      <c r="A6" s="853" t="s">
        <v>581</v>
      </c>
      <c r="B6" s="853"/>
      <c r="C6" s="853"/>
      <c r="D6" s="853"/>
      <c r="E6" s="853"/>
      <c r="F6" s="853"/>
      <c r="G6" s="853"/>
      <c r="H6" s="853"/>
      <c r="I6" s="853"/>
    </row>
    <row r="7" spans="1:9">
      <c r="A7" s="853"/>
      <c r="B7" s="853"/>
      <c r="C7" s="853"/>
      <c r="D7" s="853"/>
      <c r="E7" s="853"/>
      <c r="F7" s="853"/>
      <c r="G7" s="853"/>
      <c r="H7" s="853"/>
      <c r="I7" s="853"/>
    </row>
    <row r="8" spans="1:9" ht="15.75" customHeight="1">
      <c r="A8" s="192" t="s">
        <v>528</v>
      </c>
      <c r="B8" s="333" t="str">
        <f>[1]Mastersheet!B3:D3</f>
        <v>DAU LAL PUROHIT</v>
      </c>
      <c r="C8" s="333"/>
      <c r="D8" s="333"/>
      <c r="E8" s="333"/>
      <c r="F8" s="333"/>
      <c r="G8" s="866" t="s">
        <v>582</v>
      </c>
      <c r="H8" s="866"/>
      <c r="I8" s="866"/>
    </row>
    <row r="9" spans="1:9">
      <c r="A9" s="867" t="s">
        <v>583</v>
      </c>
      <c r="B9" s="867"/>
      <c r="C9" s="867"/>
      <c r="D9" s="867"/>
      <c r="E9" s="867"/>
      <c r="F9" s="867"/>
      <c r="G9" s="867"/>
      <c r="H9" s="867"/>
      <c r="I9" s="867"/>
    </row>
    <row r="10" spans="1:9">
      <c r="A10" s="867"/>
      <c r="B10" s="867"/>
      <c r="C10" s="867"/>
      <c r="D10" s="867"/>
      <c r="E10" s="867"/>
      <c r="F10" s="867"/>
      <c r="G10" s="867"/>
      <c r="H10" s="867"/>
      <c r="I10" s="867"/>
    </row>
    <row r="11" spans="1:9">
      <c r="A11" s="868"/>
      <c r="B11" s="868"/>
      <c r="C11" s="868"/>
      <c r="D11" s="868"/>
      <c r="E11" s="868"/>
      <c r="F11" s="868"/>
      <c r="G11" s="868"/>
      <c r="H11" s="868"/>
      <c r="I11" s="868"/>
    </row>
    <row r="12" spans="1:9">
      <c r="A12" s="413" t="s">
        <v>531</v>
      </c>
      <c r="B12" s="413"/>
      <c r="C12" s="413"/>
      <c r="D12" s="413"/>
      <c r="E12" s="404" t="s">
        <v>267</v>
      </c>
      <c r="F12" s="869"/>
      <c r="G12" s="404" t="s">
        <v>532</v>
      </c>
      <c r="H12" s="404" t="s">
        <v>533</v>
      </c>
      <c r="I12" s="869"/>
    </row>
    <row r="13" spans="1:9" ht="18" customHeight="1">
      <c r="A13" s="404" t="s">
        <v>534</v>
      </c>
      <c r="B13" s="404"/>
      <c r="C13" s="404"/>
      <c r="D13" s="404"/>
      <c r="E13" s="869"/>
      <c r="F13" s="869"/>
      <c r="G13" s="404"/>
      <c r="H13" s="869"/>
      <c r="I13" s="869"/>
    </row>
    <row r="14" spans="1:9">
      <c r="A14" s="404"/>
      <c r="B14" s="404"/>
      <c r="C14" s="404"/>
      <c r="D14" s="404"/>
      <c r="E14" s="869"/>
      <c r="F14" s="869"/>
      <c r="G14" s="404"/>
      <c r="H14" s="869"/>
      <c r="I14" s="869"/>
    </row>
    <row r="15" spans="1:9">
      <c r="A15" s="413">
        <v>1</v>
      </c>
      <c r="B15" s="413"/>
      <c r="C15" s="413"/>
      <c r="D15" s="413"/>
      <c r="E15" s="413">
        <v>2</v>
      </c>
      <c r="F15" s="413"/>
      <c r="G15" s="78">
        <v>3</v>
      </c>
      <c r="H15" s="413">
        <v>4</v>
      </c>
      <c r="I15" s="413"/>
    </row>
    <row r="16" spans="1:9">
      <c r="A16" s="477" t="str">
        <f>IF('[1]Family data'!$B$3="Family","",IF('[1]Family data'!H11="Original nominee",'[1]Family data'!A11,""))</f>
        <v/>
      </c>
      <c r="B16" s="485"/>
      <c r="C16" s="485"/>
      <c r="D16" s="486"/>
      <c r="E16" s="479" t="str">
        <f>IF('[1]Family data'!$B$3="Family","",IF('[1]Family data'!H11="Original nominee",'[1]Family data'!B11,""))</f>
        <v/>
      </c>
      <c r="F16" s="480"/>
      <c r="G16" s="92" t="str">
        <f>IF('[1]Family data'!$B$3="Family","",IF('[1]Family data'!H11="Original nominee",'[1]Family data'!C11,""))</f>
        <v/>
      </c>
      <c r="H16" s="870" t="str">
        <f>IF('[1]Family data'!$B$3="Family","",IF('[1]Family data'!H11="Original nominee",'[1]Family data'!D11,""))</f>
        <v/>
      </c>
      <c r="I16" s="871"/>
    </row>
    <row r="17" spans="1:9">
      <c r="A17" s="477" t="str">
        <f>IF('[1]Family data'!$B$3="Family","",IF('[1]Family data'!H12="Original nominee",'[1]Family data'!A12,""))</f>
        <v/>
      </c>
      <c r="B17" s="485"/>
      <c r="C17" s="485"/>
      <c r="D17" s="486"/>
      <c r="E17" s="479" t="str">
        <f>IF('[1]Family data'!$B$3="Family","",IF('[1]Family data'!H12="Original nominee",'[1]Family data'!B12,""))</f>
        <v/>
      </c>
      <c r="F17" s="480"/>
      <c r="G17" s="92" t="str">
        <f>IF('[1]Family data'!$B$3="Family","",IF('[1]Family data'!H12="Original nominee",'[1]Family data'!C12,""))</f>
        <v/>
      </c>
      <c r="H17" s="870" t="str">
        <f>IF('[1]Family data'!$B$3="Family","",IF('[1]Family data'!H12="Original nominee",'[1]Family data'!D12,""))</f>
        <v/>
      </c>
      <c r="I17" s="871"/>
    </row>
    <row r="18" spans="1:9">
      <c r="A18" s="477" t="str">
        <f>IF('[1]Family data'!$B$3="Family","",IF('[1]Family data'!H13="Original nominee",'[1]Family data'!A13,""))</f>
        <v/>
      </c>
      <c r="B18" s="485"/>
      <c r="C18" s="485"/>
      <c r="D18" s="486"/>
      <c r="E18" s="479" t="str">
        <f>IF('[1]Family data'!$B$3="Family","",IF('[1]Family data'!H13="Original nominee",'[1]Family data'!B13,""))</f>
        <v/>
      </c>
      <c r="F18" s="480"/>
      <c r="G18" s="92" t="str">
        <f>IF('[1]Family data'!$B$3="Family","",IF('[1]Family data'!H13="Original nominee",'[1]Family data'!C13,""))</f>
        <v/>
      </c>
      <c r="H18" s="870" t="str">
        <f>IF('[1]Family data'!$B$3="Family","",IF('[1]Family data'!H13="Original nominee",'[1]Family data'!D13,""))</f>
        <v/>
      </c>
      <c r="I18" s="871"/>
    </row>
    <row r="19" spans="1:9">
      <c r="A19" s="477" t="str">
        <f>IF('[1]Family data'!$B$3="Family","",IF('[1]Family data'!H14="Original nominee",'[1]Family data'!A14,""))</f>
        <v/>
      </c>
      <c r="B19" s="485"/>
      <c r="C19" s="485"/>
      <c r="D19" s="486"/>
      <c r="E19" s="479" t="str">
        <f>IF('[1]Family data'!$B$3="Family","",IF('[1]Family data'!H14="Original nominee",'[1]Family data'!B14,""))</f>
        <v/>
      </c>
      <c r="F19" s="480"/>
      <c r="G19" s="92" t="str">
        <f>IF('[1]Family data'!$B$3="Family","",IF('[1]Family data'!H14="Original nominee",'[1]Family data'!C14,""))</f>
        <v/>
      </c>
      <c r="H19" s="870" t="str">
        <f>IF('[1]Family data'!$B$3="Family","",IF('[1]Family data'!H14="Original nominee",'[1]Family data'!D14,""))</f>
        <v/>
      </c>
      <c r="I19" s="871"/>
    </row>
    <row r="20" spans="1:9">
      <c r="A20" s="477" t="str">
        <f>IF('[1]Family data'!$B$3="Family","",IF('[1]Family data'!H15="Original nominee",'[1]Family data'!A15,""))</f>
        <v/>
      </c>
      <c r="B20" s="485"/>
      <c r="C20" s="485"/>
      <c r="D20" s="486"/>
      <c r="E20" s="479" t="str">
        <f>IF('[1]Family data'!$B$3="Family","",IF('[1]Family data'!H15="Original nominee",'[1]Family data'!B15,""))</f>
        <v/>
      </c>
      <c r="F20" s="480"/>
      <c r="G20" s="92" t="str">
        <f>IF('[1]Family data'!$B$3="Family","",IF('[1]Family data'!H15="Original nominee",'[1]Family data'!C15,""))</f>
        <v/>
      </c>
      <c r="H20" s="870" t="str">
        <f>IF('[1]Family data'!$B$3="Family","",IF('[1]Family data'!H15="Original nominee",'[1]Family data'!D15,""))</f>
        <v/>
      </c>
      <c r="I20" s="871"/>
    </row>
    <row r="21" spans="1:9">
      <c r="A21" s="477" t="str">
        <f>IF('[1]Family data'!$B$3="Family","",IF('[1]Family data'!H16="Original nominee",'[1]Family data'!A16,""))</f>
        <v/>
      </c>
      <c r="B21" s="485"/>
      <c r="C21" s="485"/>
      <c r="D21" s="486"/>
      <c r="E21" s="479" t="str">
        <f>IF('[1]Family data'!$B$3="Family","",IF('[1]Family data'!H16="Original nominee",'[1]Family data'!B16,""))</f>
        <v/>
      </c>
      <c r="F21" s="480"/>
      <c r="G21" s="92" t="str">
        <f>IF('[1]Family data'!$B$3="Family","",IF('[1]Family data'!H16="Original nominee",'[1]Family data'!C16,""))</f>
        <v/>
      </c>
      <c r="H21" s="870" t="str">
        <f>IF('[1]Family data'!$B$3="Family","",IF('[1]Family data'!H16="Original nominee",'[1]Family data'!D16,""))</f>
        <v/>
      </c>
      <c r="I21" s="871"/>
    </row>
    <row r="22" spans="1:9">
      <c r="A22" s="477" t="str">
        <f>IF('[1]Family data'!$B$3="Family","",IF('[1]Family data'!H17="Original nominee",'[1]Family data'!A17,""))</f>
        <v/>
      </c>
      <c r="B22" s="485"/>
      <c r="C22" s="485"/>
      <c r="D22" s="486"/>
      <c r="E22" s="479" t="str">
        <f>IF('[1]Family data'!$B$3="Family","",IF('[1]Family data'!H17="Original nominee",'[1]Family data'!B17,""))</f>
        <v/>
      </c>
      <c r="F22" s="480"/>
      <c r="G22" s="92" t="str">
        <f>IF('[1]Family data'!$B$3="Family","",IF('[1]Family data'!H17="Original nominee",'[1]Family data'!C17,""))</f>
        <v/>
      </c>
      <c r="H22" s="870" t="str">
        <f>IF('[1]Family data'!$B$3="Family","",IF('[1]Family data'!H17="Original nominee",'[1]Family data'!D17,""))</f>
        <v/>
      </c>
      <c r="I22" s="871"/>
    </row>
    <row r="23" spans="1:9">
      <c r="A23" s="477" t="str">
        <f>IF('[1]Family data'!$B$3="Family","",IF('[1]Family data'!H18="Original nominee",'[1]Family data'!A18,""))</f>
        <v/>
      </c>
      <c r="B23" s="485"/>
      <c r="C23" s="485"/>
      <c r="D23" s="486"/>
      <c r="E23" s="479" t="str">
        <f>IF('[1]Family data'!$B$3="Family","",IF('[1]Family data'!H18="Original nominee",'[1]Family data'!B18,""))</f>
        <v/>
      </c>
      <c r="F23" s="480"/>
      <c r="G23" s="92" t="str">
        <f>IF('[1]Family data'!$B$3="Family","",IF('[1]Family data'!H18="Original nominee",'[1]Family data'!C18,""))</f>
        <v/>
      </c>
      <c r="H23" s="870" t="str">
        <f>IF('[1]Family data'!$B$3="Family","",IF('[1]Family data'!H18="Original nominee",'[1]Family data'!D18,""))</f>
        <v/>
      </c>
      <c r="I23" s="871"/>
    </row>
    <row r="24" spans="1:9" ht="18" customHeight="1">
      <c r="A24" s="477" t="s">
        <v>535</v>
      </c>
      <c r="B24" s="485"/>
      <c r="C24" s="485"/>
      <c r="D24" s="485"/>
      <c r="E24" s="485"/>
      <c r="F24" s="485"/>
      <c r="G24" s="486"/>
      <c r="H24" s="404" t="s">
        <v>533</v>
      </c>
      <c r="I24" s="404"/>
    </row>
    <row r="25" spans="1:9" ht="18" customHeight="1">
      <c r="A25" s="382" t="s">
        <v>584</v>
      </c>
      <c r="B25" s="382"/>
      <c r="C25" s="382"/>
      <c r="D25" s="382"/>
      <c r="E25" s="382"/>
      <c r="F25" s="382"/>
      <c r="G25" s="382"/>
      <c r="H25" s="404"/>
      <c r="I25" s="404"/>
    </row>
    <row r="26" spans="1:9" ht="33" customHeight="1">
      <c r="A26" s="382"/>
      <c r="B26" s="382"/>
      <c r="C26" s="382"/>
      <c r="D26" s="382"/>
      <c r="E26" s="382"/>
      <c r="F26" s="382"/>
      <c r="G26" s="382"/>
      <c r="H26" s="404"/>
      <c r="I26" s="404"/>
    </row>
    <row r="27" spans="1:9" ht="27" customHeight="1">
      <c r="A27" s="382"/>
      <c r="B27" s="382"/>
      <c r="C27" s="382"/>
      <c r="D27" s="382"/>
      <c r="E27" s="382"/>
      <c r="F27" s="382"/>
      <c r="G27" s="382"/>
      <c r="H27" s="404"/>
      <c r="I27" s="404"/>
    </row>
    <row r="28" spans="1:9">
      <c r="A28" s="413">
        <v>5</v>
      </c>
      <c r="B28" s="413"/>
      <c r="C28" s="413"/>
      <c r="D28" s="413"/>
      <c r="E28" s="413"/>
      <c r="F28" s="413"/>
      <c r="G28" s="413"/>
      <c r="H28" s="413">
        <v>6</v>
      </c>
      <c r="I28" s="413"/>
    </row>
    <row r="29" spans="1:9">
      <c r="A29" s="479" t="str">
        <f>IF('[1]Family data'!$B$3="Family","",IF('[1]Family data'!I11="YES",'[1]Family data'!A11,""))</f>
        <v/>
      </c>
      <c r="B29" s="882"/>
      <c r="C29" s="882"/>
      <c r="D29" s="480"/>
      <c r="E29" s="479" t="str">
        <f>IF('[1]Family data'!$B$3="Family","",IF('[1]Family data'!I11="YES",'[1]Family data'!B11,""))</f>
        <v/>
      </c>
      <c r="F29" s="480"/>
      <c r="G29" s="92" t="str">
        <f>IF('[1]Family data'!$B$3="Family","",IF('[1]Family data'!I11="YES",'[1]Family data'!C11,""))</f>
        <v/>
      </c>
      <c r="H29" s="870" t="str">
        <f>IF('[1]Family data'!$B$3="Family","",IF('[1]Family data'!I11="YES",'[1]Family data'!D11,""))</f>
        <v/>
      </c>
      <c r="I29" s="871"/>
    </row>
    <row r="30" spans="1:9">
      <c r="A30" s="479" t="str">
        <f>IF('[1]Family data'!$B$3="Family","",IF('[1]Family data'!I12="YES",'[1]Family data'!A12,""))</f>
        <v/>
      </c>
      <c r="B30" s="882"/>
      <c r="C30" s="882"/>
      <c r="D30" s="480"/>
      <c r="E30" s="479" t="str">
        <f>IF('[1]Family data'!$B$3="Family","",IF('[1]Family data'!I12="YES",'[1]Family data'!B12,""))</f>
        <v/>
      </c>
      <c r="F30" s="480"/>
      <c r="G30" s="92" t="str">
        <f>IF('[1]Family data'!$B$3="Family","",IF('[1]Family data'!I12="YES",'[1]Family data'!C12,""))</f>
        <v/>
      </c>
      <c r="H30" s="479" t="str">
        <f>IF('[1]Family data'!$B$3="Family","",IF('[1]Family data'!I12="YES",'[1]Family data'!D12,""))</f>
        <v/>
      </c>
      <c r="I30" s="480"/>
    </row>
    <row r="31" spans="1:9">
      <c r="A31" s="479" t="str">
        <f>IF('[1]Family data'!$B$3="Family","",IF('[1]Family data'!I13="YES",'[1]Family data'!A13,""))</f>
        <v/>
      </c>
      <c r="B31" s="882"/>
      <c r="C31" s="882"/>
      <c r="D31" s="480"/>
      <c r="E31" s="479" t="str">
        <f>IF('[1]Family data'!$B$3="Family","",IF('[1]Family data'!I13="YES",'[1]Family data'!B13,""))</f>
        <v/>
      </c>
      <c r="F31" s="480"/>
      <c r="G31" s="92" t="str">
        <f>IF('[1]Family data'!$B$3="Family","",IF('[1]Family data'!I13="YES",'[1]Family data'!C13,""))</f>
        <v/>
      </c>
      <c r="H31" s="479" t="str">
        <f>IF('[1]Family data'!$B$3="Family","",IF('[1]Family data'!I13="YES",'[1]Family data'!D13,""))</f>
        <v/>
      </c>
      <c r="I31" s="480"/>
    </row>
    <row r="32" spans="1:9">
      <c r="A32" s="479" t="str">
        <f>IF('[1]Family data'!$B$3="Family","",IF('[1]Family data'!I14="YES",'[1]Family data'!A14,""))</f>
        <v/>
      </c>
      <c r="B32" s="882"/>
      <c r="C32" s="882"/>
      <c r="D32" s="480"/>
      <c r="E32" s="479" t="str">
        <f>IF('[1]Family data'!$B$3="Family","",IF('[1]Family data'!I14="YES",'[1]Family data'!B14,""))</f>
        <v/>
      </c>
      <c r="F32" s="480"/>
      <c r="G32" s="92" t="str">
        <f>IF('[1]Family data'!$B$3="Family","",IF('[1]Family data'!I14="YES",'[1]Family data'!C14,""))</f>
        <v/>
      </c>
      <c r="H32" s="479" t="str">
        <f>IF('[1]Family data'!$B$3="Family","",IF('[1]Family data'!I14="YES",'[1]Family data'!D14,""))</f>
        <v/>
      </c>
      <c r="I32" s="480"/>
    </row>
    <row r="33" spans="1:9">
      <c r="A33" s="479" t="str">
        <f>IF('[1]Family data'!$B$3="Family","",IF('[1]Family data'!I15="YES",'[1]Family data'!A15,""))</f>
        <v/>
      </c>
      <c r="B33" s="882"/>
      <c r="C33" s="882"/>
      <c r="D33" s="480"/>
      <c r="E33" s="479" t="str">
        <f>IF('[1]Family data'!$B$3="Family","",IF('[1]Family data'!I15="YES",'[1]Family data'!B15,""))</f>
        <v/>
      </c>
      <c r="F33" s="480"/>
      <c r="G33" s="92" t="str">
        <f>IF('[1]Family data'!$B$3="Family","",IF('[1]Family data'!I15="YES",'[1]Family data'!C15,""))</f>
        <v/>
      </c>
      <c r="H33" s="479" t="str">
        <f>IF('[1]Family data'!$B$3="Family","",IF('[1]Family data'!I15="YES",'[1]Family data'!D15,""))</f>
        <v/>
      </c>
      <c r="I33" s="480"/>
    </row>
    <row r="34" spans="1:9">
      <c r="A34" s="479" t="str">
        <f>IF('[1]Family data'!$B$3="Family","",IF('[1]Family data'!I16="YES",'[1]Family data'!A16,""))</f>
        <v/>
      </c>
      <c r="B34" s="882"/>
      <c r="C34" s="882"/>
      <c r="D34" s="480"/>
      <c r="E34" s="479" t="str">
        <f>IF('[1]Family data'!$B$3="Family","",IF('[1]Family data'!I16="YES",'[1]Family data'!B16,""))</f>
        <v/>
      </c>
      <c r="F34" s="480"/>
      <c r="G34" s="92" t="str">
        <f>IF('[1]Family data'!$B$3="Family","",IF('[1]Family data'!I16="YES",'[1]Family data'!C16,""))</f>
        <v/>
      </c>
      <c r="H34" s="479" t="str">
        <f>IF('[1]Family data'!$B$3="Family","",IF('[1]Family data'!I16="YES",'[1]Family data'!D16,""))</f>
        <v/>
      </c>
      <c r="I34" s="480"/>
    </row>
    <row r="35" spans="1:9">
      <c r="A35" s="479" t="str">
        <f>IF('[1]Family data'!$B$3="Family","",IF('[1]Family data'!I17="YES",'[1]Family data'!A17,""))</f>
        <v/>
      </c>
      <c r="B35" s="882"/>
      <c r="C35" s="882"/>
      <c r="D35" s="480"/>
      <c r="E35" s="479" t="str">
        <f>IF('[1]Family data'!$B$3="Family","",IF('[1]Family data'!I17="YES",'[1]Family data'!B17,""))</f>
        <v/>
      </c>
      <c r="F35" s="480"/>
      <c r="G35" s="92" t="str">
        <f>IF('[1]Family data'!$B$3="Family","",IF('[1]Family data'!I17="YES",'[1]Family data'!C17,""))</f>
        <v/>
      </c>
      <c r="H35" s="479" t="str">
        <f>IF('[1]Family data'!$B$3="Family","",IF('[1]Family data'!I17="YES",'[1]Family data'!D17,""))</f>
        <v/>
      </c>
      <c r="I35" s="480"/>
    </row>
    <row r="36" spans="1:9">
      <c r="A36" s="436" t="s">
        <v>537</v>
      </c>
      <c r="B36" s="436"/>
      <c r="C36" s="436"/>
      <c r="D36" s="436"/>
      <c r="E36" s="436"/>
      <c r="F36" s="436"/>
      <c r="G36" s="436"/>
      <c r="H36" s="436"/>
      <c r="I36" s="436"/>
    </row>
    <row r="37" spans="1:9">
      <c r="A37" s="103"/>
      <c r="B37" s="103"/>
      <c r="C37" s="103"/>
      <c r="D37" s="103"/>
      <c r="E37" s="103"/>
      <c r="F37" s="103"/>
      <c r="G37" s="103"/>
      <c r="H37" s="103"/>
      <c r="I37" s="104">
        <v>30</v>
      </c>
    </row>
    <row r="38" spans="1:9">
      <c r="A38" s="193" t="s">
        <v>538</v>
      </c>
      <c r="B38" s="345" t="s">
        <v>539</v>
      </c>
      <c r="C38" s="345"/>
      <c r="D38" s="345"/>
      <c r="E38" s="345"/>
      <c r="F38" s="345"/>
      <c r="G38" s="345"/>
      <c r="H38" s="345"/>
      <c r="I38" s="345"/>
    </row>
    <row r="39" spans="1:9">
      <c r="A39" s="63"/>
      <c r="B39" s="345"/>
      <c r="C39" s="345"/>
      <c r="D39" s="345"/>
      <c r="E39" s="345"/>
      <c r="F39" s="345"/>
      <c r="G39" s="345"/>
      <c r="H39" s="345"/>
      <c r="I39" s="345"/>
    </row>
    <row r="40" spans="1:9">
      <c r="A40" s="63"/>
      <c r="B40" s="339" t="s">
        <v>540</v>
      </c>
      <c r="C40" s="339"/>
      <c r="D40" s="339"/>
      <c r="E40" s="339"/>
      <c r="F40" s="339"/>
      <c r="G40" s="339"/>
      <c r="H40" s="339"/>
      <c r="I40" s="339"/>
    </row>
    <row r="41" spans="1:9" ht="18" customHeight="1">
      <c r="A41" s="189" t="s">
        <v>585</v>
      </c>
      <c r="B41" s="857">
        <f ca="1">[1]Pravesh!I202</f>
        <v>42708</v>
      </c>
      <c r="C41" s="857"/>
      <c r="D41" s="60"/>
      <c r="E41" s="189"/>
      <c r="F41" s="189"/>
      <c r="G41" s="60"/>
      <c r="H41" s="340"/>
      <c r="I41" s="340"/>
    </row>
    <row r="42" spans="1:9">
      <c r="A42" s="63" t="s">
        <v>545</v>
      </c>
      <c r="B42" s="63"/>
      <c r="C42" s="63"/>
      <c r="D42" s="63"/>
      <c r="E42" s="63"/>
      <c r="F42" s="63"/>
      <c r="G42" s="63"/>
      <c r="H42" s="63"/>
      <c r="I42" s="63"/>
    </row>
    <row r="43" spans="1:9">
      <c r="A43" s="60">
        <v>1</v>
      </c>
      <c r="B43" s="63" t="str">
        <f>PROPER(IF([1]Mastersheet!A54&gt;0,[1]Mastersheet!A54,""))</f>
        <v/>
      </c>
      <c r="C43" s="63"/>
      <c r="D43" s="63"/>
      <c r="E43" s="63"/>
      <c r="F43" s="63" t="str">
        <f>IF([1]Mastersheet!C54&gt;0,[1]Mastersheet!C54,"")</f>
        <v/>
      </c>
      <c r="G43" s="63"/>
      <c r="H43" s="63"/>
      <c r="I43" s="63"/>
    </row>
    <row r="44" spans="1:9">
      <c r="A44" s="60">
        <v>2</v>
      </c>
      <c r="B44" s="63" t="str">
        <f>PROPER(IF([1]Mastersheet!A55&gt;0,[1]Mastersheet!A55,""))</f>
        <v/>
      </c>
      <c r="C44" s="63"/>
      <c r="D44" s="63"/>
      <c r="E44" s="63"/>
      <c r="F44" s="63" t="str">
        <f>IF([1]Mastersheet!C55&gt;0,[1]Mastersheet!C55,"")</f>
        <v/>
      </c>
      <c r="G44" s="63"/>
      <c r="H44" s="63"/>
      <c r="I44" s="63"/>
    </row>
    <row r="45" spans="1:9">
      <c r="A45" s="63"/>
      <c r="B45" s="63"/>
      <c r="C45" s="63"/>
      <c r="D45" s="63"/>
      <c r="E45" s="52"/>
      <c r="F45" s="52"/>
      <c r="G45" s="52"/>
      <c r="H45" s="52"/>
      <c r="I45" s="52"/>
    </row>
    <row r="46" spans="1:9">
      <c r="A46" s="63"/>
      <c r="B46" s="63"/>
      <c r="C46" s="63"/>
      <c r="D46" s="63"/>
      <c r="E46" s="340" t="s">
        <v>546</v>
      </c>
      <c r="F46" s="340"/>
      <c r="G46" s="340"/>
      <c r="H46" s="340"/>
      <c r="I46" s="340"/>
    </row>
    <row r="47" spans="1:9">
      <c r="A47" s="852" t="s">
        <v>547</v>
      </c>
      <c r="B47" s="852"/>
      <c r="C47" s="852"/>
      <c r="D47" s="852"/>
      <c r="E47" s="852"/>
      <c r="F47" s="852"/>
      <c r="G47" s="852"/>
      <c r="H47" s="852"/>
      <c r="I47" s="852"/>
    </row>
    <row r="48" spans="1:9">
      <c r="A48" s="63"/>
      <c r="B48" s="63"/>
      <c r="C48" s="63"/>
      <c r="D48" s="63"/>
      <c r="E48" s="63"/>
      <c r="F48" s="63"/>
      <c r="G48" s="63"/>
      <c r="H48" s="63"/>
      <c r="I48" s="63"/>
    </row>
    <row r="49" spans="1:9">
      <c r="A49" s="339" t="s">
        <v>548</v>
      </c>
      <c r="B49" s="339"/>
      <c r="C49" s="339"/>
      <c r="D49" s="339" t="str">
        <f>[1]Mastersheet!B3</f>
        <v>DAU LAL PUROHIT</v>
      </c>
      <c r="E49" s="339"/>
      <c r="F49" s="339"/>
      <c r="G49" s="339"/>
      <c r="H49" s="339"/>
      <c r="I49" s="339"/>
    </row>
    <row r="50" spans="1:9" ht="18.75" customHeight="1">
      <c r="A50" s="339" t="s">
        <v>549</v>
      </c>
      <c r="B50" s="339"/>
      <c r="C50" s="339"/>
      <c r="D50" s="339" t="str">
        <f>[1]Mastersheet!B4</f>
        <v>UDC</v>
      </c>
      <c r="E50" s="339"/>
      <c r="F50" s="339"/>
      <c r="G50" s="339"/>
      <c r="H50" s="339"/>
      <c r="I50" s="339"/>
    </row>
    <row r="51" spans="1:9" ht="19.5" customHeight="1">
      <c r="A51" s="339" t="s">
        <v>417</v>
      </c>
      <c r="B51" s="339"/>
      <c r="C51" s="339"/>
      <c r="D51" s="339" t="str">
        <f>[1]Mastersheet!B5</f>
        <v>ASSISTANT DIRECTOR, DEVSTHAN VIBHAG, BIKANER</v>
      </c>
      <c r="E51" s="339"/>
      <c r="F51" s="339"/>
      <c r="G51" s="339"/>
      <c r="H51" s="339"/>
      <c r="I51" s="339"/>
    </row>
    <row r="52" spans="1:9">
      <c r="A52" s="63"/>
      <c r="B52" s="63"/>
      <c r="C52" s="63"/>
      <c r="D52" s="63"/>
      <c r="E52" s="63"/>
      <c r="F52" s="63"/>
      <c r="G52" s="63"/>
      <c r="H52" s="63"/>
      <c r="I52" s="63"/>
    </row>
    <row r="53" spans="1:9" ht="23.25" customHeight="1">
      <c r="A53" s="63"/>
      <c r="B53" s="63"/>
      <c r="C53" s="63"/>
      <c r="D53" s="63"/>
      <c r="E53" s="340" t="s">
        <v>550</v>
      </c>
      <c r="F53" s="340"/>
      <c r="G53" s="340"/>
      <c r="H53" s="340"/>
      <c r="I53" s="340"/>
    </row>
    <row r="54" spans="1:9" ht="24" customHeight="1">
      <c r="A54" s="189" t="s">
        <v>102</v>
      </c>
      <c r="B54" s="63"/>
      <c r="C54" s="63"/>
      <c r="D54" s="189" t="s">
        <v>3</v>
      </c>
      <c r="E54" s="63"/>
      <c r="F54" s="855" t="str">
        <f>[1]Mastersheet!G9</f>
        <v>ASSISTANT DIRECTOR, DEVSTHAN VIBHAG, BIKANER</v>
      </c>
      <c r="G54" s="855"/>
      <c r="H54" s="855"/>
      <c r="I54" s="855"/>
    </row>
    <row r="55" spans="1:9">
      <c r="A55" s="195"/>
      <c r="B55" s="63"/>
      <c r="C55" s="63"/>
      <c r="D55" s="63"/>
      <c r="E55" s="63"/>
      <c r="F55" s="855"/>
      <c r="G55" s="855"/>
      <c r="H55" s="855"/>
      <c r="I55" s="855"/>
    </row>
    <row r="56" spans="1:9">
      <c r="A56" s="853" t="s">
        <v>551</v>
      </c>
      <c r="B56" s="884"/>
      <c r="C56" s="884"/>
      <c r="D56" s="884"/>
      <c r="E56" s="884"/>
      <c r="F56" s="884"/>
      <c r="G56" s="884"/>
      <c r="H56" s="884"/>
      <c r="I56" s="884"/>
    </row>
    <row r="57" spans="1:9">
      <c r="A57" s="884"/>
      <c r="B57" s="884"/>
      <c r="C57" s="884"/>
      <c r="D57" s="884"/>
      <c r="E57" s="884"/>
      <c r="F57" s="884"/>
      <c r="G57" s="884"/>
      <c r="H57" s="884"/>
      <c r="I57" s="884"/>
    </row>
    <row r="58" spans="1:9" hidden="1">
      <c r="A58" s="63"/>
      <c r="B58" s="63"/>
      <c r="C58" s="63"/>
      <c r="D58" s="63"/>
      <c r="E58" s="63"/>
      <c r="F58" s="63"/>
      <c r="G58" s="63"/>
      <c r="H58" s="63"/>
      <c r="I58" s="63"/>
    </row>
    <row r="59" spans="1:9">
      <c r="A59" s="63" t="s">
        <v>216</v>
      </c>
      <c r="B59" s="63"/>
      <c r="C59" s="63"/>
      <c r="D59" s="63"/>
      <c r="E59" s="63"/>
      <c r="F59" s="63"/>
      <c r="G59" s="63"/>
      <c r="H59" s="63"/>
      <c r="I59" s="63"/>
    </row>
    <row r="60" spans="1:9">
      <c r="A60" s="339" t="str">
        <f>[1]Mastersheet!$B$3</f>
        <v>DAU LAL PUROHIT</v>
      </c>
      <c r="B60" s="339"/>
      <c r="C60" s="339"/>
      <c r="D60" s="63"/>
      <c r="E60" s="63"/>
      <c r="F60" s="63"/>
      <c r="G60" s="63"/>
      <c r="H60" s="63"/>
      <c r="I60" s="63"/>
    </row>
    <row r="61" spans="1:9">
      <c r="A61" s="339" t="str">
        <f>[1]Mastersheet!$B$4</f>
        <v>UDC</v>
      </c>
      <c r="B61" s="339"/>
      <c r="C61" s="339"/>
      <c r="D61" s="63"/>
      <c r="E61" s="63"/>
      <c r="F61" s="63"/>
      <c r="G61" s="63"/>
      <c r="H61" s="63"/>
      <c r="I61" s="63"/>
    </row>
    <row r="62" spans="1:9">
      <c r="A62" s="906" t="str">
        <f>[1]Mastersheet!$B$5</f>
        <v>ASSISTANT DIRECTOR, DEVSTHAN VIBHAG, BIKANER</v>
      </c>
      <c r="B62" s="906"/>
      <c r="C62" s="906"/>
      <c r="D62" s="906"/>
      <c r="E62" s="906"/>
      <c r="F62" s="63"/>
      <c r="G62" s="63"/>
      <c r="H62" s="63"/>
      <c r="I62" s="63"/>
    </row>
    <row r="63" spans="1:9">
      <c r="A63" s="63" t="s">
        <v>110</v>
      </c>
      <c r="B63" s="63"/>
      <c r="C63" s="63"/>
      <c r="D63" s="63"/>
      <c r="E63" s="63"/>
      <c r="F63" s="63"/>
      <c r="G63" s="63"/>
      <c r="H63" s="63"/>
      <c r="I63" s="63"/>
    </row>
    <row r="64" spans="1:9">
      <c r="A64" s="340" t="s">
        <v>552</v>
      </c>
      <c r="B64" s="340"/>
      <c r="C64" s="340"/>
      <c r="D64" s="340"/>
      <c r="E64" s="340"/>
      <c r="F64" s="340"/>
      <c r="G64" s="340"/>
      <c r="H64" s="340"/>
      <c r="I64" s="340"/>
    </row>
    <row r="65" spans="1:9">
      <c r="A65" s="63" t="s">
        <v>553</v>
      </c>
      <c r="B65" s="318">
        <f ca="1">B41</f>
        <v>42708</v>
      </c>
      <c r="C65" s="319"/>
      <c r="D65" s="339" t="s">
        <v>554</v>
      </c>
      <c r="E65" s="339"/>
      <c r="F65" s="339"/>
      <c r="G65" s="339"/>
      <c r="H65" s="339"/>
      <c r="I65" s="339"/>
    </row>
    <row r="66" spans="1:9">
      <c r="A66" s="63" t="s">
        <v>555</v>
      </c>
      <c r="B66" s="340">
        <v>2</v>
      </c>
      <c r="C66" s="340"/>
      <c r="D66" s="339" t="s">
        <v>557</v>
      </c>
      <c r="E66" s="339"/>
      <c r="F66" s="339"/>
      <c r="G66" s="339"/>
      <c r="H66" s="339"/>
      <c r="I66" s="339"/>
    </row>
    <row r="67" spans="1:9" hidden="1">
      <c r="A67" s="63"/>
      <c r="B67" s="63"/>
      <c r="C67" s="63"/>
      <c r="D67" s="63"/>
      <c r="E67" s="63"/>
      <c r="F67" s="63"/>
      <c r="G67" s="63"/>
      <c r="H67" s="63"/>
      <c r="I67" s="63"/>
    </row>
    <row r="68" spans="1:9" hidden="1">
      <c r="A68" s="63"/>
      <c r="B68" s="63"/>
      <c r="C68" s="63"/>
      <c r="D68" s="63"/>
      <c r="E68" s="63"/>
      <c r="F68" s="63"/>
      <c r="G68" s="63"/>
      <c r="H68" s="63"/>
      <c r="I68" s="63"/>
    </row>
    <row r="69" spans="1:9">
      <c r="A69" s="63"/>
      <c r="B69" s="63"/>
      <c r="C69" s="63"/>
      <c r="D69" s="63"/>
      <c r="E69" s="63"/>
      <c r="F69" s="63"/>
      <c r="G69" s="63"/>
      <c r="H69" s="63"/>
      <c r="I69" s="63"/>
    </row>
    <row r="70" spans="1:9">
      <c r="A70" s="63" t="s">
        <v>158</v>
      </c>
      <c r="B70" s="339" t="str">
        <f>[1]Pravesh!H332</f>
        <v/>
      </c>
      <c r="C70" s="339"/>
      <c r="D70" s="339"/>
      <c r="E70" s="340" t="s">
        <v>550</v>
      </c>
      <c r="F70" s="340"/>
      <c r="G70" s="340"/>
      <c r="H70" s="340"/>
      <c r="I70" s="340"/>
    </row>
    <row r="71" spans="1:9">
      <c r="A71" s="63" t="s">
        <v>385</v>
      </c>
      <c r="B71" s="857" t="str">
        <f>[1]Pravesh!H333</f>
        <v/>
      </c>
      <c r="C71" s="339"/>
      <c r="D71" s="339"/>
      <c r="E71" s="340" t="s">
        <v>558</v>
      </c>
      <c r="F71" s="340"/>
      <c r="G71" s="340"/>
      <c r="H71" s="340"/>
      <c r="I71" s="340"/>
    </row>
    <row r="72" spans="1:9" hidden="1">
      <c r="A72" s="63"/>
      <c r="B72" s="63"/>
      <c r="C72" s="63"/>
      <c r="D72" s="63"/>
      <c r="E72" s="63"/>
      <c r="F72" s="63"/>
      <c r="G72" s="63"/>
      <c r="H72" s="63"/>
      <c r="I72" s="63"/>
    </row>
    <row r="73" spans="1:9" ht="18" customHeight="1">
      <c r="A73" s="63" t="s">
        <v>559</v>
      </c>
      <c r="B73" s="341" t="s">
        <v>560</v>
      </c>
      <c r="C73" s="341"/>
      <c r="D73" s="341"/>
      <c r="E73" s="341"/>
      <c r="F73" s="341"/>
      <c r="G73" s="341"/>
      <c r="H73" s="341"/>
      <c r="I73" s="341"/>
    </row>
    <row r="74" spans="1:9">
      <c r="A74" s="63"/>
      <c r="B74" s="341"/>
      <c r="C74" s="341"/>
      <c r="D74" s="341"/>
      <c r="E74" s="341"/>
      <c r="F74" s="341"/>
      <c r="G74" s="341"/>
      <c r="H74" s="341"/>
      <c r="I74" s="341"/>
    </row>
    <row r="75" spans="1:9">
      <c r="A75" s="190"/>
      <c r="B75" s="341"/>
      <c r="C75" s="341"/>
      <c r="D75" s="341"/>
      <c r="E75" s="341"/>
      <c r="F75" s="341"/>
      <c r="G75" s="341"/>
      <c r="H75" s="341"/>
      <c r="I75" s="341"/>
    </row>
    <row r="76" spans="1:9">
      <c r="A76" s="192"/>
      <c r="B76" s="341"/>
      <c r="C76" s="341"/>
      <c r="D76" s="341"/>
      <c r="E76" s="341"/>
      <c r="F76" s="341"/>
      <c r="G76" s="341"/>
      <c r="H76" s="341"/>
      <c r="I76" s="341"/>
    </row>
    <row r="77" spans="1:9">
      <c r="A77" s="63" t="s">
        <v>561</v>
      </c>
      <c r="B77" s="63"/>
      <c r="C77" s="63"/>
      <c r="D77" s="63"/>
      <c r="E77" s="63"/>
      <c r="F77" s="63"/>
      <c r="G77" s="63"/>
      <c r="H77" s="63"/>
      <c r="I77" s="63"/>
    </row>
    <row r="78" spans="1:9">
      <c r="A78" s="345" t="s">
        <v>562</v>
      </c>
      <c r="B78" s="345"/>
      <c r="C78" s="345"/>
      <c r="D78" s="345"/>
      <c r="E78" s="345"/>
      <c r="F78" s="345"/>
      <c r="G78" s="345"/>
      <c r="H78" s="345"/>
      <c r="I78" s="345"/>
    </row>
    <row r="79" spans="1:9">
      <c r="A79" s="345"/>
      <c r="B79" s="345"/>
      <c r="C79" s="345"/>
      <c r="D79" s="345"/>
      <c r="E79" s="345"/>
      <c r="F79" s="345"/>
      <c r="G79" s="345"/>
      <c r="H79" s="345"/>
      <c r="I79" s="345"/>
    </row>
    <row r="80" spans="1:9">
      <c r="A80" s="197"/>
    </row>
    <row r="82" spans="1:1">
      <c r="A82" s="197"/>
    </row>
  </sheetData>
  <mergeCells count="94">
    <mergeCell ref="B71:D71"/>
    <mergeCell ref="E71:I71"/>
    <mergeCell ref="B73:I76"/>
    <mergeCell ref="A78:I79"/>
    <mergeCell ref="A64:I64"/>
    <mergeCell ref="B65:C65"/>
    <mergeCell ref="D65:I65"/>
    <mergeCell ref="B66:C66"/>
    <mergeCell ref="D66:I66"/>
    <mergeCell ref="B70:D70"/>
    <mergeCell ref="E70:I70"/>
    <mergeCell ref="A62:E62"/>
    <mergeCell ref="A47:I47"/>
    <mergeCell ref="A49:C49"/>
    <mergeCell ref="D49:I49"/>
    <mergeCell ref="A50:C50"/>
    <mergeCell ref="D50:I50"/>
    <mergeCell ref="A51:C51"/>
    <mergeCell ref="D51:I51"/>
    <mergeCell ref="E53:I53"/>
    <mergeCell ref="F54:I55"/>
    <mergeCell ref="A56:I57"/>
    <mergeCell ref="A60:C60"/>
    <mergeCell ref="A61:C61"/>
    <mergeCell ref="E46:I46"/>
    <mergeCell ref="A34:D34"/>
    <mergeCell ref="E34:F34"/>
    <mergeCell ref="H34:I34"/>
    <mergeCell ref="A35:D35"/>
    <mergeCell ref="E35:F35"/>
    <mergeCell ref="H35:I35"/>
    <mergeCell ref="A36:I36"/>
    <mergeCell ref="B38:I39"/>
    <mergeCell ref="B40:I40"/>
    <mergeCell ref="B41:C41"/>
    <mergeCell ref="H41:I41"/>
    <mergeCell ref="A32:D32"/>
    <mergeCell ref="E32:F32"/>
    <mergeCell ref="H32:I32"/>
    <mergeCell ref="A33:D33"/>
    <mergeCell ref="E33:F33"/>
    <mergeCell ref="H33:I33"/>
    <mergeCell ref="A30:D30"/>
    <mergeCell ref="E30:F30"/>
    <mergeCell ref="H30:I30"/>
    <mergeCell ref="A31:D31"/>
    <mergeCell ref="E31:F31"/>
    <mergeCell ref="H31:I31"/>
    <mergeCell ref="A29:D29"/>
    <mergeCell ref="E29:F29"/>
    <mergeCell ref="H29:I29"/>
    <mergeCell ref="A22:D22"/>
    <mergeCell ref="E22:F22"/>
    <mergeCell ref="H22:I22"/>
    <mergeCell ref="A23:D23"/>
    <mergeCell ref="E23:F23"/>
    <mergeCell ref="H23:I23"/>
    <mergeCell ref="A24:G24"/>
    <mergeCell ref="H24:I27"/>
    <mergeCell ref="A25:G27"/>
    <mergeCell ref="A28:G28"/>
    <mergeCell ref="H28:I28"/>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A15:D15"/>
    <mergeCell ref="E15:F15"/>
    <mergeCell ref="H15:I15"/>
    <mergeCell ref="A2:I2"/>
    <mergeCell ref="A4:I4"/>
    <mergeCell ref="A6:I7"/>
    <mergeCell ref="B8:F8"/>
    <mergeCell ref="G8:I8"/>
    <mergeCell ref="A9:I11"/>
    <mergeCell ref="A12:D12"/>
    <mergeCell ref="E12:F14"/>
    <mergeCell ref="G12:G14"/>
    <mergeCell ref="H12:I14"/>
    <mergeCell ref="A13:D14"/>
  </mergeCells>
  <conditionalFormatting sqref="G29:H35 E29:E35">
    <cfRule type="containsBlanks" dxfId="11" priority="11" stopIfTrue="1">
      <formula>LEN(TRIM(E29))=0</formula>
    </cfRule>
  </conditionalFormatting>
  <conditionalFormatting sqref="A29:A35">
    <cfRule type="containsBlanks" dxfId="10" priority="10" stopIfTrue="1">
      <formula>LEN(TRIM(A29))=0</formula>
    </cfRule>
  </conditionalFormatting>
  <conditionalFormatting sqref="E29:E35">
    <cfRule type="containsBlanks" dxfId="9" priority="9" stopIfTrue="1">
      <formula>LEN(TRIM(E29))=0</formula>
    </cfRule>
  </conditionalFormatting>
  <conditionalFormatting sqref="G29:G35">
    <cfRule type="containsBlanks" dxfId="8" priority="8" stopIfTrue="1">
      <formula>LEN(TRIM(G29))=0</formula>
    </cfRule>
  </conditionalFormatting>
  <conditionalFormatting sqref="H29:H35">
    <cfRule type="containsBlanks" dxfId="7" priority="7" stopIfTrue="1">
      <formula>LEN(TRIM(H29))=0</formula>
    </cfRule>
  </conditionalFormatting>
  <conditionalFormatting sqref="E29:E35">
    <cfRule type="containsBlanks" dxfId="6" priority="6" stopIfTrue="1">
      <formula>LEN(TRIM(E29))=0</formula>
    </cfRule>
  </conditionalFormatting>
  <conditionalFormatting sqref="G29:G35">
    <cfRule type="containsBlanks" dxfId="5" priority="5" stopIfTrue="1">
      <formula>LEN(TRIM(G29))=0</formula>
    </cfRule>
  </conditionalFormatting>
  <conditionalFormatting sqref="H29:H35">
    <cfRule type="containsBlanks" dxfId="4" priority="4" stopIfTrue="1">
      <formula>LEN(TRIM(H29))=0</formula>
    </cfRule>
  </conditionalFormatting>
  <conditionalFormatting sqref="A16:A23">
    <cfRule type="containsBlanks" dxfId="3" priority="3" stopIfTrue="1">
      <formula>LEN(TRIM(A16))=0</formula>
    </cfRule>
  </conditionalFormatting>
  <conditionalFormatting sqref="E16:E23">
    <cfRule type="containsBlanks" dxfId="2" priority="2" stopIfTrue="1">
      <formula>LEN(TRIM(E16))=0</formula>
    </cfRule>
  </conditionalFormatting>
  <conditionalFormatting sqref="G16:H23">
    <cfRule type="containsBlanks" dxfId="1" priority="1" stopIfTrue="1">
      <formula>LEN(TRIM(G16))=0</formula>
    </cfRule>
  </conditionalFormatting>
  <pageMargins left="0.55118110236220474" right="0.35433070866141736" top="0.59055118110236227" bottom="0.55118110236220474" header="0.51181102362204722" footer="0.55118110236220474"/>
  <pageSetup paperSize="9" orientation="portrait" r:id="rId1"/>
  <headerFooter alignWithMargins="0">
    <oddFooter>&amp;L16.18.1.22.5.19.8√97263.0458756048</oddFooter>
  </headerFooter>
  <rowBreaks count="1" manualBreakCount="1">
    <brk id="36" max="8" man="1"/>
  </rowBreaks>
  <drawing r:id="rId2"/>
</worksheet>
</file>

<file path=xl/worksheets/sheet18.xml><?xml version="1.0" encoding="utf-8"?>
<worksheet xmlns="http://schemas.openxmlformats.org/spreadsheetml/2006/main" xmlns:r="http://schemas.openxmlformats.org/officeDocument/2006/relationships">
  <sheetPr codeName="Sheet20"/>
  <dimension ref="A1:J88"/>
  <sheetViews>
    <sheetView view="pageBreakPreview" topLeftCell="A8" zoomScaleNormal="100" zoomScaleSheetLayoutView="100" workbookViewId="0">
      <selection activeCell="A2" sqref="J2"/>
    </sheetView>
  </sheetViews>
  <sheetFormatPr defaultRowHeight="15.75"/>
  <cols>
    <col min="1" max="1" width="9.140625" style="186"/>
    <col min="2" max="2" width="6.42578125" style="186" customWidth="1"/>
    <col min="3" max="3" width="5.140625" style="186" customWidth="1"/>
    <col min="4" max="4" width="10.85546875" style="186" customWidth="1"/>
    <col min="5" max="5" width="11" style="186" customWidth="1"/>
    <col min="6" max="6" width="11.140625" style="186" customWidth="1"/>
    <col min="7" max="8" width="9.140625" style="186"/>
    <col min="9" max="9" width="9.85546875" style="186" customWidth="1"/>
    <col min="10" max="10" width="12.42578125" style="186" customWidth="1"/>
    <col min="11" max="257" width="9.140625" style="186"/>
    <col min="258" max="258" width="6.42578125" style="186" customWidth="1"/>
    <col min="259" max="259" width="5.140625" style="186" customWidth="1"/>
    <col min="260" max="260" width="10.85546875" style="186" customWidth="1"/>
    <col min="261" max="261" width="11" style="186" customWidth="1"/>
    <col min="262" max="262" width="11.140625" style="186" customWidth="1"/>
    <col min="263" max="264" width="9.140625" style="186"/>
    <col min="265" max="265" width="9.85546875" style="186" customWidth="1"/>
    <col min="266" max="266" width="12.42578125" style="186" customWidth="1"/>
    <col min="267" max="513" width="9.140625" style="186"/>
    <col min="514" max="514" width="6.42578125" style="186" customWidth="1"/>
    <col min="515" max="515" width="5.140625" style="186" customWidth="1"/>
    <col min="516" max="516" width="10.85546875" style="186" customWidth="1"/>
    <col min="517" max="517" width="11" style="186" customWidth="1"/>
    <col min="518" max="518" width="11.140625" style="186" customWidth="1"/>
    <col min="519" max="520" width="9.140625" style="186"/>
    <col min="521" max="521" width="9.85546875" style="186" customWidth="1"/>
    <col min="522" max="522" width="12.42578125" style="186" customWidth="1"/>
    <col min="523" max="769" width="9.140625" style="186"/>
    <col min="770" max="770" width="6.42578125" style="186" customWidth="1"/>
    <col min="771" max="771" width="5.140625" style="186" customWidth="1"/>
    <col min="772" max="772" width="10.85546875" style="186" customWidth="1"/>
    <col min="773" max="773" width="11" style="186" customWidth="1"/>
    <col min="774" max="774" width="11.140625" style="186" customWidth="1"/>
    <col min="775" max="776" width="9.140625" style="186"/>
    <col min="777" max="777" width="9.85546875" style="186" customWidth="1"/>
    <col min="778" max="778" width="12.42578125" style="186" customWidth="1"/>
    <col min="779" max="1025" width="9.140625" style="186"/>
    <col min="1026" max="1026" width="6.42578125" style="186" customWidth="1"/>
    <col min="1027" max="1027" width="5.140625" style="186" customWidth="1"/>
    <col min="1028" max="1028" width="10.85546875" style="186" customWidth="1"/>
    <col min="1029" max="1029" width="11" style="186" customWidth="1"/>
    <col min="1030" max="1030" width="11.140625" style="186" customWidth="1"/>
    <col min="1031" max="1032" width="9.140625" style="186"/>
    <col min="1033" max="1033" width="9.85546875" style="186" customWidth="1"/>
    <col min="1034" max="1034" width="12.42578125" style="186" customWidth="1"/>
    <col min="1035" max="1281" width="9.140625" style="186"/>
    <col min="1282" max="1282" width="6.42578125" style="186" customWidth="1"/>
    <col min="1283" max="1283" width="5.140625" style="186" customWidth="1"/>
    <col min="1284" max="1284" width="10.85546875" style="186" customWidth="1"/>
    <col min="1285" max="1285" width="11" style="186" customWidth="1"/>
    <col min="1286" max="1286" width="11.140625" style="186" customWidth="1"/>
    <col min="1287" max="1288" width="9.140625" style="186"/>
    <col min="1289" max="1289" width="9.85546875" style="186" customWidth="1"/>
    <col min="1290" max="1290" width="12.42578125" style="186" customWidth="1"/>
    <col min="1291" max="1537" width="9.140625" style="186"/>
    <col min="1538" max="1538" width="6.42578125" style="186" customWidth="1"/>
    <col min="1539" max="1539" width="5.140625" style="186" customWidth="1"/>
    <col min="1540" max="1540" width="10.85546875" style="186" customWidth="1"/>
    <col min="1541" max="1541" width="11" style="186" customWidth="1"/>
    <col min="1542" max="1542" width="11.140625" style="186" customWidth="1"/>
    <col min="1543" max="1544" width="9.140625" style="186"/>
    <col min="1545" max="1545" width="9.85546875" style="186" customWidth="1"/>
    <col min="1546" max="1546" width="12.42578125" style="186" customWidth="1"/>
    <col min="1547" max="1793" width="9.140625" style="186"/>
    <col min="1794" max="1794" width="6.42578125" style="186" customWidth="1"/>
    <col min="1795" max="1795" width="5.140625" style="186" customWidth="1"/>
    <col min="1796" max="1796" width="10.85546875" style="186" customWidth="1"/>
    <col min="1797" max="1797" width="11" style="186" customWidth="1"/>
    <col min="1798" max="1798" width="11.140625" style="186" customWidth="1"/>
    <col min="1799" max="1800" width="9.140625" style="186"/>
    <col min="1801" max="1801" width="9.85546875" style="186" customWidth="1"/>
    <col min="1802" max="1802" width="12.42578125" style="186" customWidth="1"/>
    <col min="1803" max="2049" width="9.140625" style="186"/>
    <col min="2050" max="2050" width="6.42578125" style="186" customWidth="1"/>
    <col min="2051" max="2051" width="5.140625" style="186" customWidth="1"/>
    <col min="2052" max="2052" width="10.85546875" style="186" customWidth="1"/>
    <col min="2053" max="2053" width="11" style="186" customWidth="1"/>
    <col min="2054" max="2054" width="11.140625" style="186" customWidth="1"/>
    <col min="2055" max="2056" width="9.140625" style="186"/>
    <col min="2057" max="2057" width="9.85546875" style="186" customWidth="1"/>
    <col min="2058" max="2058" width="12.42578125" style="186" customWidth="1"/>
    <col min="2059" max="2305" width="9.140625" style="186"/>
    <col min="2306" max="2306" width="6.42578125" style="186" customWidth="1"/>
    <col min="2307" max="2307" width="5.140625" style="186" customWidth="1"/>
    <col min="2308" max="2308" width="10.85546875" style="186" customWidth="1"/>
    <col min="2309" max="2309" width="11" style="186" customWidth="1"/>
    <col min="2310" max="2310" width="11.140625" style="186" customWidth="1"/>
    <col min="2311" max="2312" width="9.140625" style="186"/>
    <col min="2313" max="2313" width="9.85546875" style="186" customWidth="1"/>
    <col min="2314" max="2314" width="12.42578125" style="186" customWidth="1"/>
    <col min="2315" max="2561" width="9.140625" style="186"/>
    <col min="2562" max="2562" width="6.42578125" style="186" customWidth="1"/>
    <col min="2563" max="2563" width="5.140625" style="186" customWidth="1"/>
    <col min="2564" max="2564" width="10.85546875" style="186" customWidth="1"/>
    <col min="2565" max="2565" width="11" style="186" customWidth="1"/>
    <col min="2566" max="2566" width="11.140625" style="186" customWidth="1"/>
    <col min="2567" max="2568" width="9.140625" style="186"/>
    <col min="2569" max="2569" width="9.85546875" style="186" customWidth="1"/>
    <col min="2570" max="2570" width="12.42578125" style="186" customWidth="1"/>
    <col min="2571" max="2817" width="9.140625" style="186"/>
    <col min="2818" max="2818" width="6.42578125" style="186" customWidth="1"/>
    <col min="2819" max="2819" width="5.140625" style="186" customWidth="1"/>
    <col min="2820" max="2820" width="10.85546875" style="186" customWidth="1"/>
    <col min="2821" max="2821" width="11" style="186" customWidth="1"/>
    <col min="2822" max="2822" width="11.140625" style="186" customWidth="1"/>
    <col min="2823" max="2824" width="9.140625" style="186"/>
    <col min="2825" max="2825" width="9.85546875" style="186" customWidth="1"/>
    <col min="2826" max="2826" width="12.42578125" style="186" customWidth="1"/>
    <col min="2827" max="3073" width="9.140625" style="186"/>
    <col min="3074" max="3074" width="6.42578125" style="186" customWidth="1"/>
    <col min="3075" max="3075" width="5.140625" style="186" customWidth="1"/>
    <col min="3076" max="3076" width="10.85546875" style="186" customWidth="1"/>
    <col min="3077" max="3077" width="11" style="186" customWidth="1"/>
    <col min="3078" max="3078" width="11.140625" style="186" customWidth="1"/>
    <col min="3079" max="3080" width="9.140625" style="186"/>
    <col min="3081" max="3081" width="9.85546875" style="186" customWidth="1"/>
    <col min="3082" max="3082" width="12.42578125" style="186" customWidth="1"/>
    <col min="3083" max="3329" width="9.140625" style="186"/>
    <col min="3330" max="3330" width="6.42578125" style="186" customWidth="1"/>
    <col min="3331" max="3331" width="5.140625" style="186" customWidth="1"/>
    <col min="3332" max="3332" width="10.85546875" style="186" customWidth="1"/>
    <col min="3333" max="3333" width="11" style="186" customWidth="1"/>
    <col min="3334" max="3334" width="11.140625" style="186" customWidth="1"/>
    <col min="3335" max="3336" width="9.140625" style="186"/>
    <col min="3337" max="3337" width="9.85546875" style="186" customWidth="1"/>
    <col min="3338" max="3338" width="12.42578125" style="186" customWidth="1"/>
    <col min="3339" max="3585" width="9.140625" style="186"/>
    <col min="3586" max="3586" width="6.42578125" style="186" customWidth="1"/>
    <col min="3587" max="3587" width="5.140625" style="186" customWidth="1"/>
    <col min="3588" max="3588" width="10.85546875" style="186" customWidth="1"/>
    <col min="3589" max="3589" width="11" style="186" customWidth="1"/>
    <col min="3590" max="3590" width="11.140625" style="186" customWidth="1"/>
    <col min="3591" max="3592" width="9.140625" style="186"/>
    <col min="3593" max="3593" width="9.85546875" style="186" customWidth="1"/>
    <col min="3594" max="3594" width="12.42578125" style="186" customWidth="1"/>
    <col min="3595" max="3841" width="9.140625" style="186"/>
    <col min="3842" max="3842" width="6.42578125" style="186" customWidth="1"/>
    <col min="3843" max="3843" width="5.140625" style="186" customWidth="1"/>
    <col min="3844" max="3844" width="10.85546875" style="186" customWidth="1"/>
    <col min="3845" max="3845" width="11" style="186" customWidth="1"/>
    <col min="3846" max="3846" width="11.140625" style="186" customWidth="1"/>
    <col min="3847" max="3848" width="9.140625" style="186"/>
    <col min="3849" max="3849" width="9.85546875" style="186" customWidth="1"/>
    <col min="3850" max="3850" width="12.42578125" style="186" customWidth="1"/>
    <col min="3851" max="4097" width="9.140625" style="186"/>
    <col min="4098" max="4098" width="6.42578125" style="186" customWidth="1"/>
    <col min="4099" max="4099" width="5.140625" style="186" customWidth="1"/>
    <col min="4100" max="4100" width="10.85546875" style="186" customWidth="1"/>
    <col min="4101" max="4101" width="11" style="186" customWidth="1"/>
    <col min="4102" max="4102" width="11.140625" style="186" customWidth="1"/>
    <col min="4103" max="4104" width="9.140625" style="186"/>
    <col min="4105" max="4105" width="9.85546875" style="186" customWidth="1"/>
    <col min="4106" max="4106" width="12.42578125" style="186" customWidth="1"/>
    <col min="4107" max="4353" width="9.140625" style="186"/>
    <col min="4354" max="4354" width="6.42578125" style="186" customWidth="1"/>
    <col min="4355" max="4355" width="5.140625" style="186" customWidth="1"/>
    <col min="4356" max="4356" width="10.85546875" style="186" customWidth="1"/>
    <col min="4357" max="4357" width="11" style="186" customWidth="1"/>
    <col min="4358" max="4358" width="11.140625" style="186" customWidth="1"/>
    <col min="4359" max="4360" width="9.140625" style="186"/>
    <col min="4361" max="4361" width="9.85546875" style="186" customWidth="1"/>
    <col min="4362" max="4362" width="12.42578125" style="186" customWidth="1"/>
    <col min="4363" max="4609" width="9.140625" style="186"/>
    <col min="4610" max="4610" width="6.42578125" style="186" customWidth="1"/>
    <col min="4611" max="4611" width="5.140625" style="186" customWidth="1"/>
    <col min="4612" max="4612" width="10.85546875" style="186" customWidth="1"/>
    <col min="4613" max="4613" width="11" style="186" customWidth="1"/>
    <col min="4614" max="4614" width="11.140625" style="186" customWidth="1"/>
    <col min="4615" max="4616" width="9.140625" style="186"/>
    <col min="4617" max="4617" width="9.85546875" style="186" customWidth="1"/>
    <col min="4618" max="4618" width="12.42578125" style="186" customWidth="1"/>
    <col min="4619" max="4865" width="9.140625" style="186"/>
    <col min="4866" max="4866" width="6.42578125" style="186" customWidth="1"/>
    <col min="4867" max="4867" width="5.140625" style="186" customWidth="1"/>
    <col min="4868" max="4868" width="10.85546875" style="186" customWidth="1"/>
    <col min="4869" max="4869" width="11" style="186" customWidth="1"/>
    <col min="4870" max="4870" width="11.140625" style="186" customWidth="1"/>
    <col min="4871" max="4872" width="9.140625" style="186"/>
    <col min="4873" max="4873" width="9.85546875" style="186" customWidth="1"/>
    <col min="4874" max="4874" width="12.42578125" style="186" customWidth="1"/>
    <col min="4875" max="5121" width="9.140625" style="186"/>
    <col min="5122" max="5122" width="6.42578125" style="186" customWidth="1"/>
    <col min="5123" max="5123" width="5.140625" style="186" customWidth="1"/>
    <col min="5124" max="5124" width="10.85546875" style="186" customWidth="1"/>
    <col min="5125" max="5125" width="11" style="186" customWidth="1"/>
    <col min="5126" max="5126" width="11.140625" style="186" customWidth="1"/>
    <col min="5127" max="5128" width="9.140625" style="186"/>
    <col min="5129" max="5129" width="9.85546875" style="186" customWidth="1"/>
    <col min="5130" max="5130" width="12.42578125" style="186" customWidth="1"/>
    <col min="5131" max="5377" width="9.140625" style="186"/>
    <col min="5378" max="5378" width="6.42578125" style="186" customWidth="1"/>
    <col min="5379" max="5379" width="5.140625" style="186" customWidth="1"/>
    <col min="5380" max="5380" width="10.85546875" style="186" customWidth="1"/>
    <col min="5381" max="5381" width="11" style="186" customWidth="1"/>
    <col min="5382" max="5382" width="11.140625" style="186" customWidth="1"/>
    <col min="5383" max="5384" width="9.140625" style="186"/>
    <col min="5385" max="5385" width="9.85546875" style="186" customWidth="1"/>
    <col min="5386" max="5386" width="12.42578125" style="186" customWidth="1"/>
    <col min="5387" max="5633" width="9.140625" style="186"/>
    <col min="5634" max="5634" width="6.42578125" style="186" customWidth="1"/>
    <col min="5635" max="5635" width="5.140625" style="186" customWidth="1"/>
    <col min="5636" max="5636" width="10.85546875" style="186" customWidth="1"/>
    <col min="5637" max="5637" width="11" style="186" customWidth="1"/>
    <col min="5638" max="5638" width="11.140625" style="186" customWidth="1"/>
    <col min="5639" max="5640" width="9.140625" style="186"/>
    <col min="5641" max="5641" width="9.85546875" style="186" customWidth="1"/>
    <col min="5642" max="5642" width="12.42578125" style="186" customWidth="1"/>
    <col min="5643" max="5889" width="9.140625" style="186"/>
    <col min="5890" max="5890" width="6.42578125" style="186" customWidth="1"/>
    <col min="5891" max="5891" width="5.140625" style="186" customWidth="1"/>
    <col min="5892" max="5892" width="10.85546875" style="186" customWidth="1"/>
    <col min="5893" max="5893" width="11" style="186" customWidth="1"/>
    <col min="5894" max="5894" width="11.140625" style="186" customWidth="1"/>
    <col min="5895" max="5896" width="9.140625" style="186"/>
    <col min="5897" max="5897" width="9.85546875" style="186" customWidth="1"/>
    <col min="5898" max="5898" width="12.42578125" style="186" customWidth="1"/>
    <col min="5899" max="6145" width="9.140625" style="186"/>
    <col min="6146" max="6146" width="6.42578125" style="186" customWidth="1"/>
    <col min="6147" max="6147" width="5.140625" style="186" customWidth="1"/>
    <col min="6148" max="6148" width="10.85546875" style="186" customWidth="1"/>
    <col min="6149" max="6149" width="11" style="186" customWidth="1"/>
    <col min="6150" max="6150" width="11.140625" style="186" customWidth="1"/>
    <col min="6151" max="6152" width="9.140625" style="186"/>
    <col min="6153" max="6153" width="9.85546875" style="186" customWidth="1"/>
    <col min="6154" max="6154" width="12.42578125" style="186" customWidth="1"/>
    <col min="6155" max="6401" width="9.140625" style="186"/>
    <col min="6402" max="6402" width="6.42578125" style="186" customWidth="1"/>
    <col min="6403" max="6403" width="5.140625" style="186" customWidth="1"/>
    <col min="6404" max="6404" width="10.85546875" style="186" customWidth="1"/>
    <col min="6405" max="6405" width="11" style="186" customWidth="1"/>
    <col min="6406" max="6406" width="11.140625" style="186" customWidth="1"/>
    <col min="6407" max="6408" width="9.140625" style="186"/>
    <col min="6409" max="6409" width="9.85546875" style="186" customWidth="1"/>
    <col min="6410" max="6410" width="12.42578125" style="186" customWidth="1"/>
    <col min="6411" max="6657" width="9.140625" style="186"/>
    <col min="6658" max="6658" width="6.42578125" style="186" customWidth="1"/>
    <col min="6659" max="6659" width="5.140625" style="186" customWidth="1"/>
    <col min="6660" max="6660" width="10.85546875" style="186" customWidth="1"/>
    <col min="6661" max="6661" width="11" style="186" customWidth="1"/>
    <col min="6662" max="6662" width="11.140625" style="186" customWidth="1"/>
    <col min="6663" max="6664" width="9.140625" style="186"/>
    <col min="6665" max="6665" width="9.85546875" style="186" customWidth="1"/>
    <col min="6666" max="6666" width="12.42578125" style="186" customWidth="1"/>
    <col min="6667" max="6913" width="9.140625" style="186"/>
    <col min="6914" max="6914" width="6.42578125" style="186" customWidth="1"/>
    <col min="6915" max="6915" width="5.140625" style="186" customWidth="1"/>
    <col min="6916" max="6916" width="10.85546875" style="186" customWidth="1"/>
    <col min="6917" max="6917" width="11" style="186" customWidth="1"/>
    <col min="6918" max="6918" width="11.140625" style="186" customWidth="1"/>
    <col min="6919" max="6920" width="9.140625" style="186"/>
    <col min="6921" max="6921" width="9.85546875" style="186" customWidth="1"/>
    <col min="6922" max="6922" width="12.42578125" style="186" customWidth="1"/>
    <col min="6923" max="7169" width="9.140625" style="186"/>
    <col min="7170" max="7170" width="6.42578125" style="186" customWidth="1"/>
    <col min="7171" max="7171" width="5.140625" style="186" customWidth="1"/>
    <col min="7172" max="7172" width="10.85546875" style="186" customWidth="1"/>
    <col min="7173" max="7173" width="11" style="186" customWidth="1"/>
    <col min="7174" max="7174" width="11.140625" style="186" customWidth="1"/>
    <col min="7175" max="7176" width="9.140625" style="186"/>
    <col min="7177" max="7177" width="9.85546875" style="186" customWidth="1"/>
    <col min="7178" max="7178" width="12.42578125" style="186" customWidth="1"/>
    <col min="7179" max="7425" width="9.140625" style="186"/>
    <col min="7426" max="7426" width="6.42578125" style="186" customWidth="1"/>
    <col min="7427" max="7427" width="5.140625" style="186" customWidth="1"/>
    <col min="7428" max="7428" width="10.85546875" style="186" customWidth="1"/>
    <col min="7429" max="7429" width="11" style="186" customWidth="1"/>
    <col min="7430" max="7430" width="11.140625" style="186" customWidth="1"/>
    <col min="7431" max="7432" width="9.140625" style="186"/>
    <col min="7433" max="7433" width="9.85546875" style="186" customWidth="1"/>
    <col min="7434" max="7434" width="12.42578125" style="186" customWidth="1"/>
    <col min="7435" max="7681" width="9.140625" style="186"/>
    <col min="7682" max="7682" width="6.42578125" style="186" customWidth="1"/>
    <col min="7683" max="7683" width="5.140625" style="186" customWidth="1"/>
    <col min="7684" max="7684" width="10.85546875" style="186" customWidth="1"/>
    <col min="7685" max="7685" width="11" style="186" customWidth="1"/>
    <col min="7686" max="7686" width="11.140625" style="186" customWidth="1"/>
    <col min="7687" max="7688" width="9.140625" style="186"/>
    <col min="7689" max="7689" width="9.85546875" style="186" customWidth="1"/>
    <col min="7690" max="7690" width="12.42578125" style="186" customWidth="1"/>
    <col min="7691" max="7937" width="9.140625" style="186"/>
    <col min="7938" max="7938" width="6.42578125" style="186" customWidth="1"/>
    <col min="7939" max="7939" width="5.140625" style="186" customWidth="1"/>
    <col min="7940" max="7940" width="10.85546875" style="186" customWidth="1"/>
    <col min="7941" max="7941" width="11" style="186" customWidth="1"/>
    <col min="7942" max="7942" width="11.140625" style="186" customWidth="1"/>
    <col min="7943" max="7944" width="9.140625" style="186"/>
    <col min="7945" max="7945" width="9.85546875" style="186" customWidth="1"/>
    <col min="7946" max="7946" width="12.42578125" style="186" customWidth="1"/>
    <col min="7947" max="8193" width="9.140625" style="186"/>
    <col min="8194" max="8194" width="6.42578125" style="186" customWidth="1"/>
    <col min="8195" max="8195" width="5.140625" style="186" customWidth="1"/>
    <col min="8196" max="8196" width="10.85546875" style="186" customWidth="1"/>
    <col min="8197" max="8197" width="11" style="186" customWidth="1"/>
    <col min="8198" max="8198" width="11.140625" style="186" customWidth="1"/>
    <col min="8199" max="8200" width="9.140625" style="186"/>
    <col min="8201" max="8201" width="9.85546875" style="186" customWidth="1"/>
    <col min="8202" max="8202" width="12.42578125" style="186" customWidth="1"/>
    <col min="8203" max="8449" width="9.140625" style="186"/>
    <col min="8450" max="8450" width="6.42578125" style="186" customWidth="1"/>
    <col min="8451" max="8451" width="5.140625" style="186" customWidth="1"/>
    <col min="8452" max="8452" width="10.85546875" style="186" customWidth="1"/>
    <col min="8453" max="8453" width="11" style="186" customWidth="1"/>
    <col min="8454" max="8454" width="11.140625" style="186" customWidth="1"/>
    <col min="8455" max="8456" width="9.140625" style="186"/>
    <col min="8457" max="8457" width="9.85546875" style="186" customWidth="1"/>
    <col min="8458" max="8458" width="12.42578125" style="186" customWidth="1"/>
    <col min="8459" max="8705" width="9.140625" style="186"/>
    <col min="8706" max="8706" width="6.42578125" style="186" customWidth="1"/>
    <col min="8707" max="8707" width="5.140625" style="186" customWidth="1"/>
    <col min="8708" max="8708" width="10.85546875" style="186" customWidth="1"/>
    <col min="8709" max="8709" width="11" style="186" customWidth="1"/>
    <col min="8710" max="8710" width="11.140625" style="186" customWidth="1"/>
    <col min="8711" max="8712" width="9.140625" style="186"/>
    <col min="8713" max="8713" width="9.85546875" style="186" customWidth="1"/>
    <col min="8714" max="8714" width="12.42578125" style="186" customWidth="1"/>
    <col min="8715" max="8961" width="9.140625" style="186"/>
    <col min="8962" max="8962" width="6.42578125" style="186" customWidth="1"/>
    <col min="8963" max="8963" width="5.140625" style="186" customWidth="1"/>
    <col min="8964" max="8964" width="10.85546875" style="186" customWidth="1"/>
    <col min="8965" max="8965" width="11" style="186" customWidth="1"/>
    <col min="8966" max="8966" width="11.140625" style="186" customWidth="1"/>
    <col min="8967" max="8968" width="9.140625" style="186"/>
    <col min="8969" max="8969" width="9.85546875" style="186" customWidth="1"/>
    <col min="8970" max="8970" width="12.42578125" style="186" customWidth="1"/>
    <col min="8971" max="9217" width="9.140625" style="186"/>
    <col min="9218" max="9218" width="6.42578125" style="186" customWidth="1"/>
    <col min="9219" max="9219" width="5.140625" style="186" customWidth="1"/>
    <col min="9220" max="9220" width="10.85546875" style="186" customWidth="1"/>
    <col min="9221" max="9221" width="11" style="186" customWidth="1"/>
    <col min="9222" max="9222" width="11.140625" style="186" customWidth="1"/>
    <col min="9223" max="9224" width="9.140625" style="186"/>
    <col min="9225" max="9225" width="9.85546875" style="186" customWidth="1"/>
    <col min="9226" max="9226" width="12.42578125" style="186" customWidth="1"/>
    <col min="9227" max="9473" width="9.140625" style="186"/>
    <col min="9474" max="9474" width="6.42578125" style="186" customWidth="1"/>
    <col min="9475" max="9475" width="5.140625" style="186" customWidth="1"/>
    <col min="9476" max="9476" width="10.85546875" style="186" customWidth="1"/>
    <col min="9477" max="9477" width="11" style="186" customWidth="1"/>
    <col min="9478" max="9478" width="11.140625" style="186" customWidth="1"/>
    <col min="9479" max="9480" width="9.140625" style="186"/>
    <col min="9481" max="9481" width="9.85546875" style="186" customWidth="1"/>
    <col min="9482" max="9482" width="12.42578125" style="186" customWidth="1"/>
    <col min="9483" max="9729" width="9.140625" style="186"/>
    <col min="9730" max="9730" width="6.42578125" style="186" customWidth="1"/>
    <col min="9731" max="9731" width="5.140625" style="186" customWidth="1"/>
    <col min="9732" max="9732" width="10.85546875" style="186" customWidth="1"/>
    <col min="9733" max="9733" width="11" style="186" customWidth="1"/>
    <col min="9734" max="9734" width="11.140625" style="186" customWidth="1"/>
    <col min="9735" max="9736" width="9.140625" style="186"/>
    <col min="9737" max="9737" width="9.85546875" style="186" customWidth="1"/>
    <col min="9738" max="9738" width="12.42578125" style="186" customWidth="1"/>
    <col min="9739" max="9985" width="9.140625" style="186"/>
    <col min="9986" max="9986" width="6.42578125" style="186" customWidth="1"/>
    <col min="9987" max="9987" width="5.140625" style="186" customWidth="1"/>
    <col min="9988" max="9988" width="10.85546875" style="186" customWidth="1"/>
    <col min="9989" max="9989" width="11" style="186" customWidth="1"/>
    <col min="9990" max="9990" width="11.140625" style="186" customWidth="1"/>
    <col min="9991" max="9992" width="9.140625" style="186"/>
    <col min="9993" max="9993" width="9.85546875" style="186" customWidth="1"/>
    <col min="9994" max="9994" width="12.42578125" style="186" customWidth="1"/>
    <col min="9995" max="10241" width="9.140625" style="186"/>
    <col min="10242" max="10242" width="6.42578125" style="186" customWidth="1"/>
    <col min="10243" max="10243" width="5.140625" style="186" customWidth="1"/>
    <col min="10244" max="10244" width="10.85546875" style="186" customWidth="1"/>
    <col min="10245" max="10245" width="11" style="186" customWidth="1"/>
    <col min="10246" max="10246" width="11.140625" style="186" customWidth="1"/>
    <col min="10247" max="10248" width="9.140625" style="186"/>
    <col min="10249" max="10249" width="9.85546875" style="186" customWidth="1"/>
    <col min="10250" max="10250" width="12.42578125" style="186" customWidth="1"/>
    <col min="10251" max="10497" width="9.140625" style="186"/>
    <col min="10498" max="10498" width="6.42578125" style="186" customWidth="1"/>
    <col min="10499" max="10499" width="5.140625" style="186" customWidth="1"/>
    <col min="10500" max="10500" width="10.85546875" style="186" customWidth="1"/>
    <col min="10501" max="10501" width="11" style="186" customWidth="1"/>
    <col min="10502" max="10502" width="11.140625" style="186" customWidth="1"/>
    <col min="10503" max="10504" width="9.140625" style="186"/>
    <col min="10505" max="10505" width="9.85546875" style="186" customWidth="1"/>
    <col min="10506" max="10506" width="12.42578125" style="186" customWidth="1"/>
    <col min="10507" max="10753" width="9.140625" style="186"/>
    <col min="10754" max="10754" width="6.42578125" style="186" customWidth="1"/>
    <col min="10755" max="10755" width="5.140625" style="186" customWidth="1"/>
    <col min="10756" max="10756" width="10.85546875" style="186" customWidth="1"/>
    <col min="10757" max="10757" width="11" style="186" customWidth="1"/>
    <col min="10758" max="10758" width="11.140625" style="186" customWidth="1"/>
    <col min="10759" max="10760" width="9.140625" style="186"/>
    <col min="10761" max="10761" width="9.85546875" style="186" customWidth="1"/>
    <col min="10762" max="10762" width="12.42578125" style="186" customWidth="1"/>
    <col min="10763" max="11009" width="9.140625" style="186"/>
    <col min="11010" max="11010" width="6.42578125" style="186" customWidth="1"/>
    <col min="11011" max="11011" width="5.140625" style="186" customWidth="1"/>
    <col min="11012" max="11012" width="10.85546875" style="186" customWidth="1"/>
    <col min="11013" max="11013" width="11" style="186" customWidth="1"/>
    <col min="11014" max="11014" width="11.140625" style="186" customWidth="1"/>
    <col min="11015" max="11016" width="9.140625" style="186"/>
    <col min="11017" max="11017" width="9.85546875" style="186" customWidth="1"/>
    <col min="11018" max="11018" width="12.42578125" style="186" customWidth="1"/>
    <col min="11019" max="11265" width="9.140625" style="186"/>
    <col min="11266" max="11266" width="6.42578125" style="186" customWidth="1"/>
    <col min="11267" max="11267" width="5.140625" style="186" customWidth="1"/>
    <col min="11268" max="11268" width="10.85546875" style="186" customWidth="1"/>
    <col min="11269" max="11269" width="11" style="186" customWidth="1"/>
    <col min="11270" max="11270" width="11.140625" style="186" customWidth="1"/>
    <col min="11271" max="11272" width="9.140625" style="186"/>
    <col min="11273" max="11273" width="9.85546875" style="186" customWidth="1"/>
    <col min="11274" max="11274" width="12.42578125" style="186" customWidth="1"/>
    <col min="11275" max="11521" width="9.140625" style="186"/>
    <col min="11522" max="11522" width="6.42578125" style="186" customWidth="1"/>
    <col min="11523" max="11523" width="5.140625" style="186" customWidth="1"/>
    <col min="11524" max="11524" width="10.85546875" style="186" customWidth="1"/>
    <col min="11525" max="11525" width="11" style="186" customWidth="1"/>
    <col min="11526" max="11526" width="11.140625" style="186" customWidth="1"/>
    <col min="11527" max="11528" width="9.140625" style="186"/>
    <col min="11529" max="11529" width="9.85546875" style="186" customWidth="1"/>
    <col min="11530" max="11530" width="12.42578125" style="186" customWidth="1"/>
    <col min="11531" max="11777" width="9.140625" style="186"/>
    <col min="11778" max="11778" width="6.42578125" style="186" customWidth="1"/>
    <col min="11779" max="11779" width="5.140625" style="186" customWidth="1"/>
    <col min="11780" max="11780" width="10.85546875" style="186" customWidth="1"/>
    <col min="11781" max="11781" width="11" style="186" customWidth="1"/>
    <col min="11782" max="11782" width="11.140625" style="186" customWidth="1"/>
    <col min="11783" max="11784" width="9.140625" style="186"/>
    <col min="11785" max="11785" width="9.85546875" style="186" customWidth="1"/>
    <col min="11786" max="11786" width="12.42578125" style="186" customWidth="1"/>
    <col min="11787" max="12033" width="9.140625" style="186"/>
    <col min="12034" max="12034" width="6.42578125" style="186" customWidth="1"/>
    <col min="12035" max="12035" width="5.140625" style="186" customWidth="1"/>
    <col min="12036" max="12036" width="10.85546875" style="186" customWidth="1"/>
    <col min="12037" max="12037" width="11" style="186" customWidth="1"/>
    <col min="12038" max="12038" width="11.140625" style="186" customWidth="1"/>
    <col min="12039" max="12040" width="9.140625" style="186"/>
    <col min="12041" max="12041" width="9.85546875" style="186" customWidth="1"/>
    <col min="12042" max="12042" width="12.42578125" style="186" customWidth="1"/>
    <col min="12043" max="12289" width="9.140625" style="186"/>
    <col min="12290" max="12290" width="6.42578125" style="186" customWidth="1"/>
    <col min="12291" max="12291" width="5.140625" style="186" customWidth="1"/>
    <col min="12292" max="12292" width="10.85546875" style="186" customWidth="1"/>
    <col min="12293" max="12293" width="11" style="186" customWidth="1"/>
    <col min="12294" max="12294" width="11.140625" style="186" customWidth="1"/>
    <col min="12295" max="12296" width="9.140625" style="186"/>
    <col min="12297" max="12297" width="9.85546875" style="186" customWidth="1"/>
    <col min="12298" max="12298" width="12.42578125" style="186" customWidth="1"/>
    <col min="12299" max="12545" width="9.140625" style="186"/>
    <col min="12546" max="12546" width="6.42578125" style="186" customWidth="1"/>
    <col min="12547" max="12547" width="5.140625" style="186" customWidth="1"/>
    <col min="12548" max="12548" width="10.85546875" style="186" customWidth="1"/>
    <col min="12549" max="12549" width="11" style="186" customWidth="1"/>
    <col min="12550" max="12550" width="11.140625" style="186" customWidth="1"/>
    <col min="12551" max="12552" width="9.140625" style="186"/>
    <col min="12553" max="12553" width="9.85546875" style="186" customWidth="1"/>
    <col min="12554" max="12554" width="12.42578125" style="186" customWidth="1"/>
    <col min="12555" max="12801" width="9.140625" style="186"/>
    <col min="12802" max="12802" width="6.42578125" style="186" customWidth="1"/>
    <col min="12803" max="12803" width="5.140625" style="186" customWidth="1"/>
    <col min="12804" max="12804" width="10.85546875" style="186" customWidth="1"/>
    <col min="12805" max="12805" width="11" style="186" customWidth="1"/>
    <col min="12806" max="12806" width="11.140625" style="186" customWidth="1"/>
    <col min="12807" max="12808" width="9.140625" style="186"/>
    <col min="12809" max="12809" width="9.85546875" style="186" customWidth="1"/>
    <col min="12810" max="12810" width="12.42578125" style="186" customWidth="1"/>
    <col min="12811" max="13057" width="9.140625" style="186"/>
    <col min="13058" max="13058" width="6.42578125" style="186" customWidth="1"/>
    <col min="13059" max="13059" width="5.140625" style="186" customWidth="1"/>
    <col min="13060" max="13060" width="10.85546875" style="186" customWidth="1"/>
    <col min="13061" max="13061" width="11" style="186" customWidth="1"/>
    <col min="13062" max="13062" width="11.140625" style="186" customWidth="1"/>
    <col min="13063" max="13064" width="9.140625" style="186"/>
    <col min="13065" max="13065" width="9.85546875" style="186" customWidth="1"/>
    <col min="13066" max="13066" width="12.42578125" style="186" customWidth="1"/>
    <col min="13067" max="13313" width="9.140625" style="186"/>
    <col min="13314" max="13314" width="6.42578125" style="186" customWidth="1"/>
    <col min="13315" max="13315" width="5.140625" style="186" customWidth="1"/>
    <col min="13316" max="13316" width="10.85546875" style="186" customWidth="1"/>
    <col min="13317" max="13317" width="11" style="186" customWidth="1"/>
    <col min="13318" max="13318" width="11.140625" style="186" customWidth="1"/>
    <col min="13319" max="13320" width="9.140625" style="186"/>
    <col min="13321" max="13321" width="9.85546875" style="186" customWidth="1"/>
    <col min="13322" max="13322" width="12.42578125" style="186" customWidth="1"/>
    <col min="13323" max="13569" width="9.140625" style="186"/>
    <col min="13570" max="13570" width="6.42578125" style="186" customWidth="1"/>
    <col min="13571" max="13571" width="5.140625" style="186" customWidth="1"/>
    <col min="13572" max="13572" width="10.85546875" style="186" customWidth="1"/>
    <col min="13573" max="13573" width="11" style="186" customWidth="1"/>
    <col min="13574" max="13574" width="11.140625" style="186" customWidth="1"/>
    <col min="13575" max="13576" width="9.140625" style="186"/>
    <col min="13577" max="13577" width="9.85546875" style="186" customWidth="1"/>
    <col min="13578" max="13578" width="12.42578125" style="186" customWidth="1"/>
    <col min="13579" max="13825" width="9.140625" style="186"/>
    <col min="13826" max="13826" width="6.42578125" style="186" customWidth="1"/>
    <col min="13827" max="13827" width="5.140625" style="186" customWidth="1"/>
    <col min="13828" max="13828" width="10.85546875" style="186" customWidth="1"/>
    <col min="13829" max="13829" width="11" style="186" customWidth="1"/>
    <col min="13830" max="13830" width="11.140625" style="186" customWidth="1"/>
    <col min="13831" max="13832" width="9.140625" style="186"/>
    <col min="13833" max="13833" width="9.85546875" style="186" customWidth="1"/>
    <col min="13834" max="13834" width="12.42578125" style="186" customWidth="1"/>
    <col min="13835" max="14081" width="9.140625" style="186"/>
    <col min="14082" max="14082" width="6.42578125" style="186" customWidth="1"/>
    <col min="14083" max="14083" width="5.140625" style="186" customWidth="1"/>
    <col min="14084" max="14084" width="10.85546875" style="186" customWidth="1"/>
    <col min="14085" max="14085" width="11" style="186" customWidth="1"/>
    <col min="14086" max="14086" width="11.140625" style="186" customWidth="1"/>
    <col min="14087" max="14088" width="9.140625" style="186"/>
    <col min="14089" max="14089" width="9.85546875" style="186" customWidth="1"/>
    <col min="14090" max="14090" width="12.42578125" style="186" customWidth="1"/>
    <col min="14091" max="14337" width="9.140625" style="186"/>
    <col min="14338" max="14338" width="6.42578125" style="186" customWidth="1"/>
    <col min="14339" max="14339" width="5.140625" style="186" customWidth="1"/>
    <col min="14340" max="14340" width="10.85546875" style="186" customWidth="1"/>
    <col min="14341" max="14341" width="11" style="186" customWidth="1"/>
    <col min="14342" max="14342" width="11.140625" style="186" customWidth="1"/>
    <col min="14343" max="14344" width="9.140625" style="186"/>
    <col min="14345" max="14345" width="9.85546875" style="186" customWidth="1"/>
    <col min="14346" max="14346" width="12.42578125" style="186" customWidth="1"/>
    <col min="14347" max="14593" width="9.140625" style="186"/>
    <col min="14594" max="14594" width="6.42578125" style="186" customWidth="1"/>
    <col min="14595" max="14595" width="5.140625" style="186" customWidth="1"/>
    <col min="14596" max="14596" width="10.85546875" style="186" customWidth="1"/>
    <col min="14597" max="14597" width="11" style="186" customWidth="1"/>
    <col min="14598" max="14598" width="11.140625" style="186" customWidth="1"/>
    <col min="14599" max="14600" width="9.140625" style="186"/>
    <col min="14601" max="14601" width="9.85546875" style="186" customWidth="1"/>
    <col min="14602" max="14602" width="12.42578125" style="186" customWidth="1"/>
    <col min="14603" max="14849" width="9.140625" style="186"/>
    <col min="14850" max="14850" width="6.42578125" style="186" customWidth="1"/>
    <col min="14851" max="14851" width="5.140625" style="186" customWidth="1"/>
    <col min="14852" max="14852" width="10.85546875" style="186" customWidth="1"/>
    <col min="14853" max="14853" width="11" style="186" customWidth="1"/>
    <col min="14854" max="14854" width="11.140625" style="186" customWidth="1"/>
    <col min="14855" max="14856" width="9.140625" style="186"/>
    <col min="14857" max="14857" width="9.85546875" style="186" customWidth="1"/>
    <col min="14858" max="14858" width="12.42578125" style="186" customWidth="1"/>
    <col min="14859" max="15105" width="9.140625" style="186"/>
    <col min="15106" max="15106" width="6.42578125" style="186" customWidth="1"/>
    <col min="15107" max="15107" width="5.140625" style="186" customWidth="1"/>
    <col min="15108" max="15108" width="10.85546875" style="186" customWidth="1"/>
    <col min="15109" max="15109" width="11" style="186" customWidth="1"/>
    <col min="15110" max="15110" width="11.140625" style="186" customWidth="1"/>
    <col min="15111" max="15112" width="9.140625" style="186"/>
    <col min="15113" max="15113" width="9.85546875" style="186" customWidth="1"/>
    <col min="15114" max="15114" width="12.42578125" style="186" customWidth="1"/>
    <col min="15115" max="15361" width="9.140625" style="186"/>
    <col min="15362" max="15362" width="6.42578125" style="186" customWidth="1"/>
    <col min="15363" max="15363" width="5.140625" style="186" customWidth="1"/>
    <col min="15364" max="15364" width="10.85546875" style="186" customWidth="1"/>
    <col min="15365" max="15365" width="11" style="186" customWidth="1"/>
    <col min="15366" max="15366" width="11.140625" style="186" customWidth="1"/>
    <col min="15367" max="15368" width="9.140625" style="186"/>
    <col min="15369" max="15369" width="9.85546875" style="186" customWidth="1"/>
    <col min="15370" max="15370" width="12.42578125" style="186" customWidth="1"/>
    <col min="15371" max="15617" width="9.140625" style="186"/>
    <col min="15618" max="15618" width="6.42578125" style="186" customWidth="1"/>
    <col min="15619" max="15619" width="5.140625" style="186" customWidth="1"/>
    <col min="15620" max="15620" width="10.85546875" style="186" customWidth="1"/>
    <col min="15621" max="15621" width="11" style="186" customWidth="1"/>
    <col min="15622" max="15622" width="11.140625" style="186" customWidth="1"/>
    <col min="15623" max="15624" width="9.140625" style="186"/>
    <col min="15625" max="15625" width="9.85546875" style="186" customWidth="1"/>
    <col min="15626" max="15626" width="12.42578125" style="186" customWidth="1"/>
    <col min="15627" max="15873" width="9.140625" style="186"/>
    <col min="15874" max="15874" width="6.42578125" style="186" customWidth="1"/>
    <col min="15875" max="15875" width="5.140625" style="186" customWidth="1"/>
    <col min="15876" max="15876" width="10.85546875" style="186" customWidth="1"/>
    <col min="15877" max="15877" width="11" style="186" customWidth="1"/>
    <col min="15878" max="15878" width="11.140625" style="186" customWidth="1"/>
    <col min="15879" max="15880" width="9.140625" style="186"/>
    <col min="15881" max="15881" width="9.85546875" style="186" customWidth="1"/>
    <col min="15882" max="15882" width="12.42578125" style="186" customWidth="1"/>
    <col min="15883" max="16129" width="9.140625" style="186"/>
    <col min="16130" max="16130" width="6.42578125" style="186" customWidth="1"/>
    <col min="16131" max="16131" width="5.140625" style="186" customWidth="1"/>
    <col min="16132" max="16132" width="10.85546875" style="186" customWidth="1"/>
    <col min="16133" max="16133" width="11" style="186" customWidth="1"/>
    <col min="16134" max="16134" width="11.140625" style="186" customWidth="1"/>
    <col min="16135" max="16136" width="9.140625" style="186"/>
    <col min="16137" max="16137" width="9.85546875" style="186" customWidth="1"/>
    <col min="16138" max="16138" width="12.42578125" style="186" customWidth="1"/>
    <col min="16139" max="16384" width="9.140625" style="186"/>
  </cols>
  <sheetData>
    <row r="1" spans="1:10" ht="19.5" hidden="1" customHeight="1">
      <c r="G1" s="186">
        <f>[1]Mastersheet!$B$131</f>
        <v>86</v>
      </c>
      <c r="H1" s="186" t="str">
        <f>[1]Mastersheet!$C$130</f>
        <v>NO</v>
      </c>
      <c r="J1" s="186" t="b">
        <f>IF(G1=86,IF(H1="YES","YES",FALSE))</f>
        <v>0</v>
      </c>
    </row>
    <row r="2" spans="1:10">
      <c r="A2" s="185"/>
      <c r="B2" s="185"/>
      <c r="C2" s="185"/>
      <c r="D2" s="185"/>
      <c r="E2" s="185"/>
      <c r="F2" s="185"/>
      <c r="G2" s="185"/>
      <c r="H2" s="185"/>
      <c r="I2" s="185"/>
      <c r="J2" s="185">
        <v>31</v>
      </c>
    </row>
    <row r="3" spans="1:10" ht="25.5" customHeight="1">
      <c r="A3" s="852" t="s">
        <v>586</v>
      </c>
      <c r="B3" s="852"/>
      <c r="C3" s="852"/>
      <c r="D3" s="852"/>
      <c r="E3" s="852"/>
      <c r="F3" s="852"/>
      <c r="G3" s="852"/>
      <c r="H3" s="852"/>
      <c r="I3" s="852"/>
      <c r="J3" s="852"/>
    </row>
    <row r="4" spans="1:10" ht="19.5" customHeight="1">
      <c r="A4" s="852" t="s">
        <v>587</v>
      </c>
      <c r="B4" s="852"/>
      <c r="C4" s="852"/>
      <c r="D4" s="852"/>
      <c r="E4" s="852"/>
      <c r="F4" s="852"/>
      <c r="G4" s="852"/>
      <c r="H4" s="852"/>
      <c r="I4" s="852"/>
      <c r="J4" s="852"/>
    </row>
    <row r="5" spans="1:10">
      <c r="A5" s="853" t="s">
        <v>28</v>
      </c>
      <c r="B5" s="853"/>
      <c r="C5" s="853"/>
      <c r="D5" s="853"/>
      <c r="E5" s="853"/>
      <c r="F5" s="853"/>
      <c r="G5" s="853"/>
      <c r="H5" s="853"/>
      <c r="I5" s="853"/>
      <c r="J5" s="853"/>
    </row>
    <row r="6" spans="1:10" hidden="1">
      <c r="A6" s="853"/>
      <c r="B6" s="853"/>
      <c r="C6" s="853"/>
      <c r="D6" s="853"/>
      <c r="E6" s="853"/>
      <c r="F6" s="853"/>
      <c r="G6" s="853"/>
      <c r="H6" s="853"/>
      <c r="I6" s="853"/>
      <c r="J6" s="853"/>
    </row>
    <row r="7" spans="1:10" ht="18" customHeight="1">
      <c r="A7" s="853" t="s">
        <v>588</v>
      </c>
      <c r="B7" s="853"/>
      <c r="C7" s="853"/>
      <c r="D7" s="853"/>
      <c r="E7" s="853"/>
      <c r="F7" s="853"/>
      <c r="G7" s="853"/>
      <c r="H7" s="853"/>
      <c r="I7" s="853"/>
      <c r="J7" s="853"/>
    </row>
    <row r="8" spans="1:10" ht="22.5" customHeight="1">
      <c r="A8" s="853"/>
      <c r="B8" s="853"/>
      <c r="C8" s="853"/>
      <c r="D8" s="853"/>
      <c r="E8" s="853"/>
      <c r="F8" s="853"/>
      <c r="G8" s="853"/>
      <c r="H8" s="853"/>
      <c r="I8" s="853"/>
      <c r="J8" s="853"/>
    </row>
    <row r="9" spans="1:10" ht="22.5" customHeight="1">
      <c r="A9" s="852" t="s">
        <v>589</v>
      </c>
      <c r="B9" s="852"/>
      <c r="C9" s="852"/>
      <c r="D9" s="852"/>
      <c r="E9" s="852"/>
      <c r="F9" s="852"/>
      <c r="G9" s="852"/>
      <c r="H9" s="852"/>
      <c r="I9" s="852"/>
      <c r="J9" s="852"/>
    </row>
    <row r="10" spans="1:10">
      <c r="A10" s="63" t="s">
        <v>103</v>
      </c>
      <c r="B10" s="63"/>
      <c r="C10" s="63"/>
      <c r="D10" s="63"/>
      <c r="E10" s="63"/>
      <c r="F10" s="63"/>
      <c r="G10" s="63"/>
      <c r="H10" s="63"/>
      <c r="I10" s="63"/>
      <c r="J10" s="63"/>
    </row>
    <row r="11" spans="1:10">
      <c r="A11" s="188" t="s">
        <v>484</v>
      </c>
      <c r="B11" s="63"/>
      <c r="C11" s="63"/>
      <c r="D11" s="63"/>
      <c r="E11" s="63"/>
      <c r="F11" s="63"/>
      <c r="G11" s="345" t="s">
        <v>590</v>
      </c>
      <c r="H11" s="345"/>
      <c r="I11" s="345"/>
      <c r="J11" s="345"/>
    </row>
    <row r="12" spans="1:10">
      <c r="A12" s="345" t="str">
        <f>IF($J$1=FALSE,"--&gt;&gt;Not Applicalbe--&lt;&lt;",[1]Mastersheet!G9)</f>
        <v>--&gt;&gt;Not Applicalbe--&lt;&lt;</v>
      </c>
      <c r="B12" s="345"/>
      <c r="C12" s="345"/>
      <c r="D12" s="345"/>
      <c r="E12" s="188"/>
      <c r="F12" s="63"/>
      <c r="G12" s="345"/>
      <c r="H12" s="345"/>
      <c r="I12" s="345"/>
      <c r="J12" s="345"/>
    </row>
    <row r="13" spans="1:10">
      <c r="A13" s="345"/>
      <c r="B13" s="345"/>
      <c r="C13" s="345"/>
      <c r="D13" s="345"/>
      <c r="E13" s="188"/>
      <c r="F13" s="63"/>
      <c r="G13" s="345"/>
      <c r="H13" s="345"/>
      <c r="I13" s="345"/>
      <c r="J13" s="345"/>
    </row>
    <row r="14" spans="1:10">
      <c r="A14" s="345"/>
      <c r="B14" s="345"/>
      <c r="C14" s="345"/>
      <c r="D14" s="345"/>
      <c r="E14" s="188"/>
      <c r="F14" s="63"/>
      <c r="G14" s="63"/>
      <c r="H14" s="63"/>
      <c r="I14" s="63"/>
      <c r="J14" s="63"/>
    </row>
    <row r="15" spans="1:10">
      <c r="A15" s="63"/>
      <c r="B15" s="338" t="s">
        <v>591</v>
      </c>
      <c r="C15" s="338"/>
      <c r="D15" s="338"/>
      <c r="E15" s="338"/>
      <c r="F15" s="338"/>
      <c r="G15" s="338"/>
      <c r="H15" s="338"/>
      <c r="I15" s="338"/>
      <c r="J15" s="338"/>
    </row>
    <row r="16" spans="1:10" ht="24.75" customHeight="1">
      <c r="A16" s="63" t="s">
        <v>110</v>
      </c>
      <c r="B16" s="63"/>
      <c r="C16" s="63"/>
      <c r="D16" s="63"/>
      <c r="E16" s="63"/>
      <c r="F16" s="63"/>
      <c r="G16" s="63"/>
      <c r="H16" s="63"/>
      <c r="I16" s="63"/>
      <c r="J16" s="63"/>
    </row>
    <row r="17" spans="1:10">
      <c r="A17" s="63"/>
      <c r="B17" s="340" t="s">
        <v>592</v>
      </c>
      <c r="C17" s="340"/>
      <c r="D17" s="340"/>
      <c r="E17" s="340"/>
      <c r="F17" s="340"/>
      <c r="G17" s="340"/>
      <c r="H17" s="340"/>
      <c r="I17" s="340"/>
      <c r="J17" s="340"/>
    </row>
    <row r="18" spans="1:10">
      <c r="A18" s="341" t="s">
        <v>593</v>
      </c>
      <c r="B18" s="341"/>
      <c r="C18" s="341"/>
      <c r="D18" s="341"/>
      <c r="E18" s="341"/>
      <c r="F18" s="341"/>
      <c r="G18" s="341"/>
      <c r="H18" s="341"/>
      <c r="I18" s="341"/>
      <c r="J18" s="341"/>
    </row>
    <row r="19" spans="1:10" ht="24.75" customHeight="1">
      <c r="A19" s="341"/>
      <c r="B19" s="341"/>
      <c r="C19" s="341"/>
      <c r="D19" s="341"/>
      <c r="E19" s="341"/>
      <c r="F19" s="341"/>
      <c r="G19" s="341"/>
      <c r="H19" s="341"/>
      <c r="I19" s="341"/>
      <c r="J19" s="341"/>
    </row>
    <row r="20" spans="1:10" ht="24.75" customHeight="1">
      <c r="A20" s="341"/>
      <c r="B20" s="341"/>
      <c r="C20" s="341"/>
      <c r="D20" s="341"/>
      <c r="E20" s="341"/>
      <c r="F20" s="341"/>
      <c r="G20" s="341"/>
      <c r="H20" s="341"/>
      <c r="I20" s="341"/>
      <c r="J20" s="341"/>
    </row>
    <row r="21" spans="1:10" hidden="1">
      <c r="A21" s="61"/>
      <c r="B21" s="61"/>
      <c r="C21" s="61"/>
      <c r="D21" s="61"/>
      <c r="E21" s="61"/>
      <c r="F21" s="61"/>
      <c r="G21" s="61"/>
      <c r="H21" s="61"/>
      <c r="I21" s="61"/>
      <c r="J21" s="61"/>
    </row>
    <row r="22" spans="1:10" ht="22.5" customHeight="1">
      <c r="A22" s="91">
        <v>1</v>
      </c>
      <c r="B22" s="312" t="s">
        <v>594</v>
      </c>
      <c r="C22" s="312"/>
      <c r="D22" s="312"/>
      <c r="E22" s="312"/>
      <c r="F22" s="312"/>
      <c r="G22" s="312" t="str">
        <f>IF($J$1=FALSE,"--&gt;&gt;Not Applicalbe--&lt;&lt;",[1]Mastersheet!B3)</f>
        <v>--&gt;&gt;Not Applicalbe--&lt;&lt;</v>
      </c>
      <c r="H22" s="312"/>
      <c r="I22" s="312"/>
      <c r="J22" s="312"/>
    </row>
    <row r="23" spans="1:10">
      <c r="A23" s="441">
        <v>2</v>
      </c>
      <c r="B23" s="382" t="s">
        <v>595</v>
      </c>
      <c r="C23" s="382"/>
      <c r="D23" s="382"/>
      <c r="E23" s="382"/>
      <c r="F23" s="382"/>
      <c r="G23" s="907" t="str">
        <f>IF($J$1=FALSE,"--&gt;&gt;Not Applicalbe--&lt;&lt;",[1]Mastersheet!G3)</f>
        <v>--&gt;&gt;Not Applicalbe--&lt;&lt;</v>
      </c>
      <c r="H23" s="907"/>
      <c r="I23" s="907"/>
      <c r="J23" s="907"/>
    </row>
    <row r="24" spans="1:10">
      <c r="A24" s="443"/>
      <c r="B24" s="382"/>
      <c r="C24" s="382"/>
      <c r="D24" s="382"/>
      <c r="E24" s="382"/>
      <c r="F24" s="382"/>
      <c r="G24" s="907"/>
      <c r="H24" s="907"/>
      <c r="I24" s="907"/>
      <c r="J24" s="907"/>
    </row>
    <row r="25" spans="1:10" ht="18" customHeight="1">
      <c r="A25" s="441">
        <v>3</v>
      </c>
      <c r="B25" s="412" t="s">
        <v>596</v>
      </c>
      <c r="C25" s="412"/>
      <c r="D25" s="412"/>
      <c r="E25" s="412"/>
      <c r="F25" s="412"/>
      <c r="G25" s="908" t="str">
        <f>IF($J$1=FALSE,"--&gt;&gt;Not Applicalbe--&lt;&lt;",[1]Mastersheet!B4)</f>
        <v>--&gt;&gt;Not Applicalbe--&lt;&lt;</v>
      </c>
      <c r="H25" s="908"/>
      <c r="I25" s="908"/>
      <c r="J25" s="908"/>
    </row>
    <row r="26" spans="1:10">
      <c r="A26" s="442"/>
      <c r="B26" s="412"/>
      <c r="C26" s="412"/>
      <c r="D26" s="412"/>
      <c r="E26" s="412"/>
      <c r="F26" s="412"/>
      <c r="G26" s="908"/>
      <c r="H26" s="908"/>
      <c r="I26" s="908"/>
      <c r="J26" s="908"/>
    </row>
    <row r="27" spans="1:10">
      <c r="A27" s="443"/>
      <c r="B27" s="412"/>
      <c r="C27" s="412"/>
      <c r="D27" s="412"/>
      <c r="E27" s="412"/>
      <c r="F27" s="412"/>
      <c r="G27" s="908"/>
      <c r="H27" s="908"/>
      <c r="I27" s="908"/>
      <c r="J27" s="908"/>
    </row>
    <row r="28" spans="1:10">
      <c r="A28" s="441">
        <v>4</v>
      </c>
      <c r="B28" s="412" t="s">
        <v>597</v>
      </c>
      <c r="C28" s="412"/>
      <c r="D28" s="412"/>
      <c r="E28" s="412"/>
      <c r="F28" s="412"/>
      <c r="G28" s="909" t="str">
        <f>IF($J$1=FALSE,"--&gt;&gt;Not Applicalbe--&lt;&lt;",[1]Mastersheet!B5)</f>
        <v>--&gt;&gt;Not Applicalbe--&lt;&lt;</v>
      </c>
      <c r="H28" s="910"/>
      <c r="I28" s="910"/>
      <c r="J28" s="911"/>
    </row>
    <row r="29" spans="1:10" ht="24" customHeight="1">
      <c r="A29" s="443"/>
      <c r="B29" s="412"/>
      <c r="C29" s="412"/>
      <c r="D29" s="412"/>
      <c r="E29" s="412"/>
      <c r="F29" s="412"/>
      <c r="G29" s="912"/>
      <c r="H29" s="913"/>
      <c r="I29" s="913"/>
      <c r="J29" s="914"/>
    </row>
    <row r="30" spans="1:10" ht="21.75" customHeight="1">
      <c r="A30" s="91">
        <v>5</v>
      </c>
      <c r="B30" s="312" t="s">
        <v>598</v>
      </c>
      <c r="C30" s="312"/>
      <c r="D30" s="312"/>
      <c r="E30" s="312"/>
      <c r="F30" s="312"/>
      <c r="G30" s="915" t="str">
        <f>IF($J$1=FALSE,"--&gt;&gt;Not Applicalbe--&lt;&lt;",[1]Mastersheet!C62)</f>
        <v>--&gt;&gt;Not Applicalbe--&lt;&lt;</v>
      </c>
      <c r="H30" s="915"/>
      <c r="I30" s="915"/>
      <c r="J30" s="915"/>
    </row>
    <row r="31" spans="1:10" ht="21.75" customHeight="1">
      <c r="A31" s="91">
        <v>6</v>
      </c>
      <c r="B31" s="312" t="s">
        <v>599</v>
      </c>
      <c r="C31" s="312"/>
      <c r="D31" s="312"/>
      <c r="E31" s="312"/>
      <c r="F31" s="312"/>
      <c r="G31" s="916" t="str">
        <f>IF($J$1=FALSE,"--&gt;&gt;Not Applicalbe--&lt;&lt;",[1]Mastersheet!H62)</f>
        <v>--&gt;&gt;Not Applicalbe--&lt;&lt;</v>
      </c>
      <c r="H31" s="312"/>
      <c r="I31" s="312"/>
      <c r="J31" s="312"/>
    </row>
    <row r="32" spans="1:10">
      <c r="A32" s="441">
        <v>7</v>
      </c>
      <c r="B32" s="412" t="s">
        <v>600</v>
      </c>
      <c r="C32" s="412"/>
      <c r="D32" s="412"/>
      <c r="E32" s="412"/>
      <c r="F32" s="412"/>
      <c r="G32" s="907" t="str">
        <f>[1]Mastersheet!G6</f>
        <v>Superannuation Pension</v>
      </c>
      <c r="H32" s="907"/>
      <c r="I32" s="907"/>
      <c r="J32" s="907"/>
    </row>
    <row r="33" spans="1:10">
      <c r="A33" s="443"/>
      <c r="B33" s="412"/>
      <c r="C33" s="412"/>
      <c r="D33" s="412"/>
      <c r="E33" s="412"/>
      <c r="F33" s="412"/>
      <c r="G33" s="907"/>
      <c r="H33" s="907"/>
      <c r="I33" s="907"/>
      <c r="J33" s="907"/>
    </row>
    <row r="34" spans="1:10" ht="18.75" customHeight="1">
      <c r="A34" s="91">
        <v>8</v>
      </c>
      <c r="B34" s="412" t="s">
        <v>601</v>
      </c>
      <c r="C34" s="412"/>
      <c r="D34" s="412"/>
      <c r="E34" s="412"/>
      <c r="F34" s="412"/>
      <c r="G34" s="917" t="str">
        <f>IF($J$1=FALSE,"--&gt;&gt;Not Applicalbe--&lt;&lt;",[1]Mastersheet!D70)</f>
        <v>--&gt;&gt;Not Applicalbe--&lt;&lt;</v>
      </c>
      <c r="H34" s="413"/>
      <c r="I34" s="413"/>
      <c r="J34" s="413"/>
    </row>
    <row r="35" spans="1:10">
      <c r="A35" s="918" t="s">
        <v>602</v>
      </c>
      <c r="B35" s="918"/>
      <c r="C35" s="918"/>
      <c r="D35" s="918"/>
      <c r="E35" s="918"/>
      <c r="F35" s="918"/>
      <c r="G35" s="918"/>
      <c r="H35" s="918"/>
      <c r="I35" s="918"/>
      <c r="J35" s="918"/>
    </row>
    <row r="36" spans="1:10" ht="20.25" customHeight="1">
      <c r="A36" s="345"/>
      <c r="B36" s="345"/>
      <c r="C36" s="345"/>
      <c r="D36" s="345"/>
      <c r="E36" s="345"/>
      <c r="F36" s="345"/>
      <c r="G36" s="345"/>
      <c r="H36" s="345"/>
      <c r="I36" s="345"/>
      <c r="J36" s="345"/>
    </row>
    <row r="37" spans="1:10">
      <c r="A37" s="919">
        <v>9</v>
      </c>
      <c r="B37" s="412" t="s">
        <v>603</v>
      </c>
      <c r="C37" s="412"/>
      <c r="D37" s="412"/>
      <c r="E37" s="412"/>
      <c r="F37" s="412"/>
      <c r="G37" s="920">
        <f>[1]Mastersheet!$B$129</f>
        <v>650644</v>
      </c>
      <c r="H37" s="921"/>
      <c r="I37" s="921"/>
      <c r="J37" s="922"/>
    </row>
    <row r="38" spans="1:10">
      <c r="A38" s="919"/>
      <c r="B38" s="412"/>
      <c r="C38" s="412"/>
      <c r="D38" s="412"/>
      <c r="E38" s="412"/>
      <c r="F38" s="412"/>
      <c r="G38" s="923">
        <f>[1]Mastersheet!$C$129</f>
        <v>41318</v>
      </c>
      <c r="H38" s="924"/>
      <c r="I38" s="924"/>
      <c r="J38" s="925"/>
    </row>
    <row r="39" spans="1:10">
      <c r="A39" s="919"/>
      <c r="B39" s="412"/>
      <c r="C39" s="412"/>
      <c r="D39" s="412"/>
      <c r="E39" s="412"/>
      <c r="F39" s="412"/>
      <c r="G39" s="249"/>
      <c r="H39" s="250"/>
      <c r="I39" s="250"/>
      <c r="J39" s="251"/>
    </row>
    <row r="40" spans="1:10">
      <c r="A40" s="926">
        <v>32</v>
      </c>
      <c r="B40" s="926"/>
      <c r="C40" s="926"/>
      <c r="D40" s="926"/>
      <c r="E40" s="926"/>
      <c r="F40" s="926"/>
      <c r="G40" s="926"/>
      <c r="H40" s="926"/>
      <c r="I40" s="926"/>
      <c r="J40" s="926"/>
    </row>
    <row r="41" spans="1:10">
      <c r="A41" s="919">
        <v>10</v>
      </c>
      <c r="B41" s="312" t="s">
        <v>604</v>
      </c>
      <c r="C41" s="312"/>
      <c r="D41" s="312"/>
      <c r="E41" s="312"/>
      <c r="F41" s="312"/>
      <c r="G41" s="916"/>
      <c r="H41" s="312"/>
      <c r="I41" s="312"/>
      <c r="J41" s="312"/>
    </row>
    <row r="42" spans="1:10">
      <c r="A42" s="919"/>
      <c r="B42" s="919" t="s">
        <v>605</v>
      </c>
      <c r="C42" s="382" t="s">
        <v>606</v>
      </c>
      <c r="D42" s="382"/>
      <c r="E42" s="382"/>
      <c r="F42" s="382"/>
      <c r="G42" s="907" t="str">
        <f>IF($J$1=FALSE,"--&gt;&gt;Not Applicalbe--&lt;&lt;",G49)</f>
        <v>--&gt;&gt;Not Applicalbe--&lt;&lt;</v>
      </c>
      <c r="H42" s="907"/>
      <c r="I42" s="907"/>
      <c r="J42" s="907"/>
    </row>
    <row r="43" spans="1:10">
      <c r="A43" s="919"/>
      <c r="B43" s="919"/>
      <c r="C43" s="382"/>
      <c r="D43" s="382"/>
      <c r="E43" s="382"/>
      <c r="F43" s="382"/>
      <c r="G43" s="907"/>
      <c r="H43" s="907"/>
      <c r="I43" s="907"/>
      <c r="J43" s="907"/>
    </row>
    <row r="44" spans="1:10" ht="18" customHeight="1">
      <c r="A44" s="919"/>
      <c r="B44" s="919" t="s">
        <v>607</v>
      </c>
      <c r="C44" s="411" t="s">
        <v>608</v>
      </c>
      <c r="D44" s="927" t="s">
        <v>609</v>
      </c>
      <c r="E44" s="927"/>
      <c r="F44" s="927"/>
      <c r="G44" s="916" t="str">
        <f>IF($J$1=FALSE,"--&gt;&gt;Not Applicalbe--&lt;&lt;",[1]Mastersheet!H26)</f>
        <v>--&gt;&gt;Not Applicalbe--&lt;&lt;</v>
      </c>
      <c r="H44" s="312"/>
      <c r="I44" s="312"/>
      <c r="J44" s="312"/>
    </row>
    <row r="45" spans="1:10">
      <c r="A45" s="919"/>
      <c r="B45" s="919"/>
      <c r="C45" s="411"/>
      <c r="D45" s="927"/>
      <c r="E45" s="927"/>
      <c r="F45" s="927"/>
      <c r="G45" s="928" t="str">
        <f>IF($J$1=FALSE,"--&gt;&gt;Not Applicalbe--&lt;&lt;",[1]Mastersheet!H27)</f>
        <v>--&gt;&gt;Not Applicalbe--&lt;&lt;</v>
      </c>
      <c r="H45" s="382"/>
      <c r="I45" s="382"/>
      <c r="J45" s="382"/>
    </row>
    <row r="46" spans="1:10" ht="4.5" customHeight="1">
      <c r="A46" s="919"/>
      <c r="B46" s="919"/>
      <c r="C46" s="411"/>
      <c r="D46" s="927"/>
      <c r="E46" s="927"/>
      <c r="F46" s="927"/>
      <c r="G46" s="929"/>
      <c r="H46" s="929"/>
      <c r="I46" s="929"/>
      <c r="J46" s="929"/>
    </row>
    <row r="47" spans="1:10" ht="26.25" customHeight="1">
      <c r="A47" s="919"/>
      <c r="B47" s="919"/>
      <c r="C47" s="411" t="s">
        <v>256</v>
      </c>
      <c r="D47" s="328" t="s">
        <v>610</v>
      </c>
      <c r="E47" s="328"/>
      <c r="F47" s="328"/>
      <c r="G47" s="930" t="str">
        <f>IF($J$1=FALSE,"--&gt;&gt;Not Applicalbe--&lt;&lt;",[1]Mastersheet!H28)</f>
        <v>--&gt;&gt;Not Applicalbe--&lt;&lt;</v>
      </c>
      <c r="H47" s="931"/>
      <c r="I47" s="931"/>
      <c r="J47" s="932"/>
    </row>
    <row r="48" spans="1:10" ht="24" customHeight="1">
      <c r="A48" s="919"/>
      <c r="B48" s="919"/>
      <c r="C48" s="411"/>
      <c r="D48" s="328"/>
      <c r="E48" s="328"/>
      <c r="F48" s="328"/>
      <c r="G48" s="933"/>
      <c r="H48" s="934"/>
      <c r="I48" s="934"/>
      <c r="J48" s="935"/>
    </row>
    <row r="49" spans="1:10">
      <c r="A49" s="919"/>
      <c r="B49" s="91" t="s">
        <v>611</v>
      </c>
      <c r="C49" s="312" t="s">
        <v>612</v>
      </c>
      <c r="D49" s="312"/>
      <c r="E49" s="312"/>
      <c r="F49" s="312"/>
      <c r="G49" s="916" t="str">
        <f>IF(J1=FALSE,"&gt;&gt;NOT APPLICABLE&lt;&lt;",PROPER(CONCATENATE([1]Mastersheet!H24,"  ",[1]Mastersheet!H25)))</f>
        <v>&gt;&gt;NOT APPLICABLE&lt;&lt;</v>
      </c>
      <c r="H49" s="312"/>
      <c r="I49" s="312"/>
      <c r="J49" s="312"/>
    </row>
    <row r="50" spans="1:10" ht="9" customHeight="1">
      <c r="A50" s="195" t="s">
        <v>613</v>
      </c>
      <c r="B50" s="63"/>
      <c r="C50" s="63"/>
      <c r="D50" s="63"/>
      <c r="E50" s="63"/>
      <c r="F50" s="63"/>
      <c r="G50" s="63"/>
      <c r="H50" s="63"/>
      <c r="I50" s="63"/>
      <c r="J50" s="63"/>
    </row>
    <row r="51" spans="1:10">
      <c r="A51" s="63"/>
      <c r="B51" s="63"/>
      <c r="C51" s="63"/>
      <c r="D51" s="63"/>
      <c r="E51" s="340" t="s">
        <v>159</v>
      </c>
      <c r="F51" s="340"/>
      <c r="G51" s="189"/>
      <c r="H51" s="189"/>
      <c r="I51" s="189"/>
      <c r="J51" s="189"/>
    </row>
    <row r="52" spans="1:10">
      <c r="A52" s="63" t="s">
        <v>158</v>
      </c>
      <c r="B52" s="339" t="str">
        <f>IF($J$1=FALSE,"--&gt;&gt;Not Applicalbe--&lt;&lt;",'[1]Family data'!$H$3)</f>
        <v>--&gt;&gt;Not Applicalbe--&lt;&lt;</v>
      </c>
      <c r="C52" s="339"/>
      <c r="D52" s="339"/>
      <c r="E52" s="333" t="s">
        <v>614</v>
      </c>
      <c r="F52" s="333"/>
      <c r="G52" s="340" t="str">
        <f>IF($J$1=FALSE,"--&gt;&gt;Not Applicalbe--&lt;&lt;",[1]Mastersheet!B3)</f>
        <v>--&gt;&gt;Not Applicalbe--&lt;&lt;</v>
      </c>
      <c r="H52" s="340"/>
      <c r="I52" s="340"/>
      <c r="J52" s="340"/>
    </row>
    <row r="53" spans="1:10">
      <c r="A53" s="63" t="s">
        <v>102</v>
      </c>
      <c r="B53" s="858">
        <f ca="1">IF([1]Mastersheet!$B$70="","",[1]Mastersheet!$B$70)</f>
        <v>42708</v>
      </c>
      <c r="C53" s="858"/>
      <c r="D53" s="858"/>
      <c r="E53" s="333"/>
      <c r="F53" s="333"/>
      <c r="G53" s="937" t="str">
        <f>IF($J$1=FALSE,"--&gt;&gt;Not Applicalbe--&lt;&lt;",[1]Mastersheet!B8)</f>
        <v>--&gt;&gt;Not Applicalbe--&lt;&lt;</v>
      </c>
      <c r="H53" s="937"/>
      <c r="I53" s="937"/>
      <c r="J53" s="937"/>
    </row>
    <row r="54" spans="1:10" ht="21" customHeight="1">
      <c r="A54" s="63"/>
      <c r="B54" s="63"/>
      <c r="C54" s="63"/>
      <c r="D54" s="63"/>
      <c r="E54" s="333"/>
      <c r="F54" s="333"/>
      <c r="G54" s="937"/>
      <c r="H54" s="937"/>
      <c r="I54" s="937"/>
      <c r="J54" s="937"/>
    </row>
    <row r="55" spans="1:10" ht="18" customHeight="1">
      <c r="A55" s="936" t="s">
        <v>615</v>
      </c>
      <c r="B55" s="341" t="s">
        <v>616</v>
      </c>
      <c r="C55" s="341"/>
      <c r="D55" s="341"/>
      <c r="E55" s="341"/>
      <c r="F55" s="341"/>
      <c r="G55" s="341"/>
      <c r="H55" s="341"/>
      <c r="I55" s="341"/>
      <c r="J55" s="341"/>
    </row>
    <row r="56" spans="1:10">
      <c r="A56" s="936"/>
      <c r="B56" s="341"/>
      <c r="C56" s="341"/>
      <c r="D56" s="341"/>
      <c r="E56" s="341"/>
      <c r="F56" s="341"/>
      <c r="G56" s="341"/>
      <c r="H56" s="341"/>
      <c r="I56" s="341"/>
      <c r="J56" s="341"/>
    </row>
    <row r="57" spans="1:10">
      <c r="A57" s="63"/>
      <c r="B57" s="341"/>
      <c r="C57" s="341"/>
      <c r="D57" s="341"/>
      <c r="E57" s="341"/>
      <c r="F57" s="341"/>
      <c r="G57" s="341"/>
      <c r="H57" s="341"/>
      <c r="I57" s="341"/>
      <c r="J57" s="341"/>
    </row>
    <row r="58" spans="1:10" hidden="1">
      <c r="A58" s="63"/>
      <c r="B58" s="341"/>
      <c r="C58" s="341"/>
      <c r="D58" s="341"/>
      <c r="E58" s="341"/>
      <c r="F58" s="341"/>
      <c r="G58" s="341"/>
      <c r="H58" s="341"/>
      <c r="I58" s="341"/>
      <c r="J58" s="341"/>
    </row>
    <row r="59" spans="1:10">
      <c r="A59" s="852" t="s">
        <v>617</v>
      </c>
      <c r="B59" s="852"/>
      <c r="C59" s="852"/>
      <c r="D59" s="852"/>
      <c r="E59" s="852"/>
      <c r="F59" s="852"/>
      <c r="G59" s="852"/>
      <c r="H59" s="852"/>
      <c r="I59" s="852"/>
      <c r="J59" s="852"/>
    </row>
    <row r="60" spans="1:10">
      <c r="A60" s="852" t="s">
        <v>618</v>
      </c>
      <c r="B60" s="852"/>
      <c r="C60" s="852"/>
      <c r="D60" s="852"/>
      <c r="E60" s="852"/>
      <c r="F60" s="852"/>
      <c r="G60" s="852"/>
      <c r="H60" s="852"/>
      <c r="I60" s="852"/>
      <c r="J60" s="852"/>
    </row>
    <row r="61" spans="1:10">
      <c r="A61" s="63"/>
      <c r="B61" s="339" t="s">
        <v>619</v>
      </c>
      <c r="C61" s="339"/>
      <c r="D61" s="339"/>
      <c r="E61" s="63" t="str">
        <f>IF(J1=FALSE,"",'[1]Family data'!F3)</f>
        <v/>
      </c>
      <c r="F61" s="339" t="str">
        <f>IF($J$1=FALSE,"--&gt;&gt;Not Applicalbe--&lt;&lt;",[1]Mastersheet!B3)</f>
        <v>--&gt;&gt;Not Applicalbe--&lt;&lt;</v>
      </c>
      <c r="G61" s="339"/>
      <c r="H61" s="339"/>
      <c r="I61" s="339"/>
      <c r="J61" s="339"/>
    </row>
    <row r="62" spans="1:10">
      <c r="A62" s="63"/>
      <c r="B62" s="339" t="s">
        <v>620</v>
      </c>
      <c r="C62" s="339"/>
      <c r="D62" s="339"/>
      <c r="E62" s="340" t="str">
        <f>IF($J$1=FALSE,"--&gt;&gt;Not Applicalbe--&lt;&lt;",[1]Mastersheet!B4)</f>
        <v>--&gt;&gt;Not Applicalbe--&lt;&lt;</v>
      </c>
      <c r="F62" s="340"/>
      <c r="G62" s="340"/>
      <c r="H62" s="340"/>
      <c r="I62" s="189" t="s">
        <v>621</v>
      </c>
      <c r="J62" s="189"/>
    </row>
    <row r="63" spans="1:10">
      <c r="A63" s="63"/>
      <c r="B63" s="339" t="s">
        <v>622</v>
      </c>
      <c r="C63" s="339"/>
      <c r="D63" s="339"/>
      <c r="E63" s="339"/>
      <c r="F63" s="339"/>
      <c r="G63" s="339"/>
      <c r="H63" s="339"/>
      <c r="I63" s="339"/>
      <c r="J63" s="339"/>
    </row>
    <row r="64" spans="1:10" ht="11.25" customHeight="1">
      <c r="A64" s="63"/>
      <c r="B64" s="188"/>
      <c r="C64" s="188"/>
      <c r="D64" s="188"/>
      <c r="E64" s="188"/>
      <c r="F64" s="188"/>
      <c r="G64" s="188"/>
      <c r="H64" s="188"/>
      <c r="I64" s="188"/>
      <c r="J64" s="188"/>
    </row>
    <row r="65" spans="1:10">
      <c r="A65" s="63" t="s">
        <v>158</v>
      </c>
      <c r="B65" s="339" t="str">
        <f>[1]Pravesh!H332</f>
        <v/>
      </c>
      <c r="C65" s="339"/>
      <c r="D65" s="339"/>
      <c r="E65" s="63"/>
      <c r="F65" s="63"/>
      <c r="G65" s="63" t="s">
        <v>159</v>
      </c>
      <c r="H65" s="63"/>
      <c r="I65" s="63"/>
      <c r="J65" s="63"/>
    </row>
    <row r="66" spans="1:10">
      <c r="A66" s="63" t="s">
        <v>102</v>
      </c>
      <c r="B66" s="857" t="str">
        <f>[1]Pravesh!H333</f>
        <v/>
      </c>
      <c r="C66" s="857"/>
      <c r="D66" s="857"/>
      <c r="E66" s="63"/>
      <c r="F66" s="63"/>
      <c r="G66" s="63" t="s">
        <v>623</v>
      </c>
      <c r="H66" s="63"/>
      <c r="I66" s="63"/>
      <c r="J66" s="63"/>
    </row>
    <row r="67" spans="1:10">
      <c r="A67" s="205" t="s">
        <v>615</v>
      </c>
      <c r="B67" s="938" t="s">
        <v>624</v>
      </c>
      <c r="C67" s="938"/>
      <c r="D67" s="938"/>
      <c r="E67" s="938"/>
      <c r="F67" s="938"/>
      <c r="G67" s="938"/>
      <c r="H67" s="938"/>
      <c r="I67" s="938"/>
      <c r="J67" s="938"/>
    </row>
    <row r="68" spans="1:10">
      <c r="A68" s="98"/>
      <c r="B68" s="939"/>
      <c r="C68" s="939"/>
      <c r="D68" s="939"/>
      <c r="E68" s="939"/>
      <c r="F68" s="939"/>
      <c r="G68" s="939"/>
      <c r="H68" s="939"/>
      <c r="I68" s="939"/>
      <c r="J68" s="939"/>
    </row>
    <row r="69" spans="1:10">
      <c r="A69" s="206"/>
      <c r="B69" s="940"/>
      <c r="C69" s="940"/>
      <c r="D69" s="940"/>
      <c r="E69" s="940"/>
      <c r="F69" s="940"/>
      <c r="G69" s="940"/>
      <c r="H69" s="940"/>
      <c r="I69" s="940"/>
      <c r="J69" s="940"/>
    </row>
    <row r="70" spans="1:10">
      <c r="A70" s="207" t="s">
        <v>625</v>
      </c>
      <c r="B70" s="941" t="s">
        <v>626</v>
      </c>
      <c r="C70" s="941"/>
      <c r="D70" s="941"/>
      <c r="E70" s="941"/>
      <c r="F70" s="941"/>
      <c r="G70" s="941"/>
      <c r="H70" s="941"/>
      <c r="I70" s="941"/>
      <c r="J70" s="941"/>
    </row>
    <row r="71" spans="1:10">
      <c r="A71" s="852" t="s">
        <v>627</v>
      </c>
      <c r="B71" s="852"/>
      <c r="C71" s="852"/>
      <c r="D71" s="852"/>
      <c r="E71" s="852"/>
      <c r="F71" s="852"/>
      <c r="G71" s="852"/>
      <c r="H71" s="852"/>
      <c r="I71" s="852"/>
      <c r="J71" s="852"/>
    </row>
    <row r="72" spans="1:10" ht="18" customHeight="1">
      <c r="A72" s="441">
        <v>1</v>
      </c>
      <c r="B72" s="942" t="s">
        <v>628</v>
      </c>
      <c r="C72" s="342"/>
      <c r="D72" s="342"/>
      <c r="E72" s="342"/>
      <c r="F72" s="342"/>
      <c r="G72" s="342"/>
      <c r="H72" s="342"/>
      <c r="I72" s="342"/>
      <c r="J72" s="943"/>
    </row>
    <row r="73" spans="1:10" ht="6.75" customHeight="1">
      <c r="A73" s="443"/>
      <c r="B73" s="944"/>
      <c r="C73" s="344"/>
      <c r="D73" s="344"/>
      <c r="E73" s="344"/>
      <c r="F73" s="344"/>
      <c r="G73" s="344"/>
      <c r="H73" s="344"/>
      <c r="I73" s="344"/>
      <c r="J73" s="945"/>
    </row>
    <row r="74" spans="1:10">
      <c r="A74" s="91" t="s">
        <v>184</v>
      </c>
      <c r="B74" s="927" t="s">
        <v>629</v>
      </c>
      <c r="C74" s="927"/>
      <c r="D74" s="927"/>
      <c r="E74" s="927"/>
      <c r="F74" s="927"/>
      <c r="G74" s="927"/>
      <c r="H74" s="927"/>
      <c r="I74" s="927"/>
      <c r="J74" s="927"/>
    </row>
    <row r="75" spans="1:10">
      <c r="A75" s="441" t="s">
        <v>186</v>
      </c>
      <c r="B75" s="412" t="s">
        <v>630</v>
      </c>
      <c r="C75" s="412"/>
      <c r="D75" s="412"/>
      <c r="E75" s="412"/>
      <c r="F75" s="412"/>
      <c r="G75" s="412"/>
      <c r="H75" s="412"/>
      <c r="I75" s="412"/>
      <c r="J75" s="412"/>
    </row>
    <row r="76" spans="1:10">
      <c r="A76" s="443"/>
      <c r="B76" s="412"/>
      <c r="C76" s="412"/>
      <c r="D76" s="412"/>
      <c r="E76" s="412"/>
      <c r="F76" s="412"/>
      <c r="G76" s="412"/>
      <c r="H76" s="412"/>
      <c r="I76" s="412"/>
      <c r="J76" s="412"/>
    </row>
    <row r="77" spans="1:10" ht="19.5" customHeight="1">
      <c r="A77" s="441" t="s">
        <v>286</v>
      </c>
      <c r="B77" s="412" t="s">
        <v>631</v>
      </c>
      <c r="C77" s="412"/>
      <c r="D77" s="412"/>
      <c r="E77" s="412"/>
      <c r="F77" s="412"/>
      <c r="G77" s="412"/>
      <c r="H77" s="412"/>
      <c r="I77" s="947" t="str">
        <f>[1]Mastersheet!H72</f>
        <v>Not Applicable</v>
      </c>
      <c r="J77" s="947"/>
    </row>
    <row r="78" spans="1:10" ht="19.5" customHeight="1">
      <c r="A78" s="443"/>
      <c r="B78" s="412"/>
      <c r="C78" s="412"/>
      <c r="D78" s="412"/>
      <c r="E78" s="412"/>
      <c r="F78" s="412"/>
      <c r="G78" s="412"/>
      <c r="H78" s="412"/>
      <c r="I78" s="947"/>
      <c r="J78" s="947"/>
    </row>
    <row r="79" spans="1:10">
      <c r="A79" s="91" t="s">
        <v>632</v>
      </c>
      <c r="B79" s="312" t="s">
        <v>633</v>
      </c>
      <c r="C79" s="312"/>
      <c r="D79" s="312"/>
      <c r="E79" s="312"/>
      <c r="F79" s="312"/>
      <c r="G79" s="312"/>
      <c r="H79" s="312"/>
      <c r="I79" s="947" t="str">
        <f>[1]Mastersheet!H73</f>
        <v>Not Applicable</v>
      </c>
      <c r="J79" s="947"/>
    </row>
    <row r="80" spans="1:10">
      <c r="A80" s="441">
        <v>2</v>
      </c>
      <c r="B80" s="394" t="s">
        <v>634</v>
      </c>
      <c r="C80" s="394"/>
      <c r="D80" s="394"/>
      <c r="E80" s="394"/>
      <c r="F80" s="394"/>
      <c r="G80" s="394"/>
      <c r="H80" s="394"/>
      <c r="I80" s="394"/>
      <c r="J80" s="394"/>
    </row>
    <row r="81" spans="1:10">
      <c r="A81" s="442"/>
      <c r="B81" s="948"/>
      <c r="C81" s="948"/>
      <c r="D81" s="948"/>
      <c r="E81" s="948"/>
      <c r="F81" s="948"/>
      <c r="G81" s="948"/>
      <c r="H81" s="948"/>
      <c r="I81" s="948"/>
      <c r="J81" s="948"/>
    </row>
    <row r="82" spans="1:10" ht="16.5" customHeight="1">
      <c r="A82" s="443"/>
      <c r="B82" s="948"/>
      <c r="C82" s="948"/>
      <c r="D82" s="948"/>
      <c r="E82" s="948"/>
      <c r="F82" s="948"/>
      <c r="G82" s="948"/>
      <c r="H82" s="948"/>
      <c r="I82" s="948"/>
      <c r="J82" s="948"/>
    </row>
    <row r="83" spans="1:10" ht="18" customHeight="1">
      <c r="A83" s="441">
        <v>3</v>
      </c>
      <c r="B83" s="382" t="s">
        <v>635</v>
      </c>
      <c r="C83" s="382"/>
      <c r="D83" s="382"/>
      <c r="E83" s="382"/>
      <c r="F83" s="382"/>
      <c r="G83" s="382"/>
      <c r="H83" s="382"/>
      <c r="I83" s="949">
        <f ca="1">IF('[1]Family data'!D6&gt;0,'[1]Family data'!D6,"")</f>
        <v>42708</v>
      </c>
      <c r="J83" s="949"/>
    </row>
    <row r="84" spans="1:10">
      <c r="A84" s="443"/>
      <c r="B84" s="382"/>
      <c r="C84" s="382"/>
      <c r="D84" s="382"/>
      <c r="E84" s="382"/>
      <c r="F84" s="382"/>
      <c r="G84" s="382"/>
      <c r="H84" s="382"/>
      <c r="I84" s="949"/>
      <c r="J84" s="949"/>
    </row>
    <row r="85" spans="1:10" ht="9.75" customHeight="1">
      <c r="A85" s="193"/>
      <c r="B85" s="63"/>
      <c r="C85" s="63"/>
      <c r="D85" s="63"/>
      <c r="E85" s="63"/>
      <c r="F85" s="63"/>
      <c r="G85" s="63"/>
      <c r="H85" s="63"/>
      <c r="I85" s="63"/>
      <c r="J85" s="63"/>
    </row>
    <row r="86" spans="1:10">
      <c r="A86" s="63" t="s">
        <v>636</v>
      </c>
      <c r="B86" s="339" t="str">
        <f>[1]Pravesh!H332</f>
        <v/>
      </c>
      <c r="C86" s="339"/>
      <c r="D86" s="339"/>
      <c r="E86" s="340" t="s">
        <v>159</v>
      </c>
      <c r="F86" s="340"/>
      <c r="G86" s="340"/>
      <c r="H86" s="340"/>
      <c r="I86" s="340"/>
      <c r="J86" s="340"/>
    </row>
    <row r="87" spans="1:10">
      <c r="A87" s="63" t="s">
        <v>637</v>
      </c>
      <c r="B87" s="857" t="str">
        <f>[1]Pravesh!H333</f>
        <v/>
      </c>
      <c r="C87" s="857"/>
      <c r="D87" s="857"/>
      <c r="E87" s="946" t="str">
        <f>IF($J$1=FALSE,"--&gt;&gt;Not Applicalbe--&lt;&lt;",[1]Mastersheet!G9)</f>
        <v>--&gt;&gt;Not Applicalbe--&lt;&lt;</v>
      </c>
      <c r="F87" s="946"/>
      <c r="G87" s="946"/>
      <c r="H87" s="946"/>
      <c r="I87" s="946"/>
      <c r="J87" s="946"/>
    </row>
    <row r="88" spans="1:10">
      <c r="E88" s="946"/>
      <c r="F88" s="946"/>
      <c r="G88" s="946"/>
      <c r="H88" s="946"/>
      <c r="I88" s="946"/>
      <c r="J88" s="946"/>
    </row>
  </sheetData>
  <mergeCells count="91">
    <mergeCell ref="B87:D87"/>
    <mergeCell ref="E87:J88"/>
    <mergeCell ref="A77:A78"/>
    <mergeCell ref="B77:H78"/>
    <mergeCell ref="I77:J78"/>
    <mergeCell ref="B79:H79"/>
    <mergeCell ref="I79:J79"/>
    <mergeCell ref="A80:A82"/>
    <mergeCell ref="B80:J82"/>
    <mergeCell ref="A83:A84"/>
    <mergeCell ref="B83:H84"/>
    <mergeCell ref="I83:J84"/>
    <mergeCell ref="B86:D86"/>
    <mergeCell ref="E86:J86"/>
    <mergeCell ref="B61:D61"/>
    <mergeCell ref="F61:J61"/>
    <mergeCell ref="A75:A76"/>
    <mergeCell ref="B75:J76"/>
    <mergeCell ref="B62:D62"/>
    <mergeCell ref="E62:H62"/>
    <mergeCell ref="B63:J63"/>
    <mergeCell ref="B65:D65"/>
    <mergeCell ref="B66:D66"/>
    <mergeCell ref="B67:J69"/>
    <mergeCell ref="B70:J70"/>
    <mergeCell ref="A71:J71"/>
    <mergeCell ref="A72:A73"/>
    <mergeCell ref="B72:J73"/>
    <mergeCell ref="B74:J74"/>
    <mergeCell ref="G49:J49"/>
    <mergeCell ref="A55:A56"/>
    <mergeCell ref="B55:J58"/>
    <mergeCell ref="A59:J59"/>
    <mergeCell ref="A60:J60"/>
    <mergeCell ref="E51:F51"/>
    <mergeCell ref="B52:D52"/>
    <mergeCell ref="E52:F54"/>
    <mergeCell ref="G52:J52"/>
    <mergeCell ref="B53:D53"/>
    <mergeCell ref="G53:J54"/>
    <mergeCell ref="A40:J40"/>
    <mergeCell ref="A41:A49"/>
    <mergeCell ref="B41:F41"/>
    <mergeCell ref="G41:J41"/>
    <mergeCell ref="B42:B43"/>
    <mergeCell ref="C42:F43"/>
    <mergeCell ref="G42:J43"/>
    <mergeCell ref="B44:B48"/>
    <mergeCell ref="C44:C46"/>
    <mergeCell ref="D44:F46"/>
    <mergeCell ref="G44:J44"/>
    <mergeCell ref="G45:J46"/>
    <mergeCell ref="C47:C48"/>
    <mergeCell ref="D47:F48"/>
    <mergeCell ref="G47:J48"/>
    <mergeCell ref="C49:F49"/>
    <mergeCell ref="B34:F34"/>
    <mergeCell ref="G34:J34"/>
    <mergeCell ref="A35:J36"/>
    <mergeCell ref="A37:A39"/>
    <mergeCell ref="B37:F39"/>
    <mergeCell ref="G37:J37"/>
    <mergeCell ref="G38:J38"/>
    <mergeCell ref="B30:F30"/>
    <mergeCell ref="G30:J30"/>
    <mergeCell ref="B31:F31"/>
    <mergeCell ref="G31:J31"/>
    <mergeCell ref="A32:A33"/>
    <mergeCell ref="B32:F33"/>
    <mergeCell ref="G32:J33"/>
    <mergeCell ref="A25:A27"/>
    <mergeCell ref="B25:F27"/>
    <mergeCell ref="G25:J27"/>
    <mergeCell ref="A28:A29"/>
    <mergeCell ref="B28:F29"/>
    <mergeCell ref="G28:J29"/>
    <mergeCell ref="A23:A24"/>
    <mergeCell ref="B23:F24"/>
    <mergeCell ref="G23:J24"/>
    <mergeCell ref="A3:J3"/>
    <mergeCell ref="A4:J4"/>
    <mergeCell ref="A5:J6"/>
    <mergeCell ref="A7:J8"/>
    <mergeCell ref="A9:J9"/>
    <mergeCell ref="G11:J13"/>
    <mergeCell ref="A12:D14"/>
    <mergeCell ref="B15:J15"/>
    <mergeCell ref="B17:J17"/>
    <mergeCell ref="A18:J20"/>
    <mergeCell ref="B22:F22"/>
    <mergeCell ref="G22:J22"/>
  </mergeCells>
  <pageMargins left="0.55118110236220474" right="0.35433070866141736" top="0.5" bottom="0.51181102362204722" header="0.42" footer="0.47244094488188981"/>
  <pageSetup paperSize="9" scale="95" orientation="portrait" r:id="rId1"/>
  <headerFooter alignWithMargins="0">
    <oddFooter>&amp;L16.18.1.22.5.19.8√97263.0458756048</oddFooter>
  </headerFooter>
  <rowBreaks count="1" manualBreakCount="1">
    <brk id="39" max="9" man="1"/>
  </rowBreaks>
</worksheet>
</file>

<file path=xl/worksheets/sheet19.xml><?xml version="1.0" encoding="utf-8"?>
<worksheet xmlns="http://schemas.openxmlformats.org/spreadsheetml/2006/main" xmlns:r="http://schemas.openxmlformats.org/officeDocument/2006/relationships">
  <sheetPr codeName="Sheet3">
    <pageSetUpPr fitToPage="1"/>
  </sheetPr>
  <dimension ref="A1:I49"/>
  <sheetViews>
    <sheetView view="pageBreakPreview" zoomScaleNormal="100" zoomScaleSheetLayoutView="100" workbookViewId="0">
      <selection activeCell="A2" sqref="J2"/>
    </sheetView>
  </sheetViews>
  <sheetFormatPr defaultRowHeight="15.75"/>
  <cols>
    <col min="1" max="1" width="9.5703125" style="209" customWidth="1"/>
    <col min="2" max="2" width="16" style="209" customWidth="1"/>
    <col min="3" max="3" width="12.7109375" style="209" customWidth="1"/>
    <col min="4" max="4" width="11.85546875" style="209" bestFit="1" customWidth="1"/>
    <col min="5" max="5" width="7.7109375" style="209" customWidth="1"/>
    <col min="6" max="6" width="11.85546875" style="209" bestFit="1" customWidth="1"/>
    <col min="7" max="7" width="9.140625" style="209"/>
    <col min="8" max="9" width="9.7109375" style="209" customWidth="1"/>
    <col min="10" max="256" width="9.140625" style="209"/>
    <col min="257" max="257" width="9.5703125" style="209" customWidth="1"/>
    <col min="258" max="258" width="16" style="209" customWidth="1"/>
    <col min="259" max="259" width="12.7109375" style="209" customWidth="1"/>
    <col min="260" max="260" width="11.85546875" style="209" bestFit="1" customWidth="1"/>
    <col min="261" max="261" width="7.7109375" style="209" customWidth="1"/>
    <col min="262" max="262" width="11.85546875" style="209" bestFit="1" customWidth="1"/>
    <col min="263" max="263" width="9.140625" style="209"/>
    <col min="264" max="265" width="9.7109375" style="209" customWidth="1"/>
    <col min="266" max="512" width="9.140625" style="209"/>
    <col min="513" max="513" width="9.5703125" style="209" customWidth="1"/>
    <col min="514" max="514" width="16" style="209" customWidth="1"/>
    <col min="515" max="515" width="12.7109375" style="209" customWidth="1"/>
    <col min="516" max="516" width="11.85546875" style="209" bestFit="1" customWidth="1"/>
    <col min="517" max="517" width="7.7109375" style="209" customWidth="1"/>
    <col min="518" max="518" width="11.85546875" style="209" bestFit="1" customWidth="1"/>
    <col min="519" max="519" width="9.140625" style="209"/>
    <col min="520" max="521" width="9.7109375" style="209" customWidth="1"/>
    <col min="522" max="768" width="9.140625" style="209"/>
    <col min="769" max="769" width="9.5703125" style="209" customWidth="1"/>
    <col min="770" max="770" width="16" style="209" customWidth="1"/>
    <col min="771" max="771" width="12.7109375" style="209" customWidth="1"/>
    <col min="772" max="772" width="11.85546875" style="209" bestFit="1" customWidth="1"/>
    <col min="773" max="773" width="7.7109375" style="209" customWidth="1"/>
    <col min="774" max="774" width="11.85546875" style="209" bestFit="1" customWidth="1"/>
    <col min="775" max="775" width="9.140625" style="209"/>
    <col min="776" max="777" width="9.7109375" style="209" customWidth="1"/>
    <col min="778" max="1024" width="9.140625" style="209"/>
    <col min="1025" max="1025" width="9.5703125" style="209" customWidth="1"/>
    <col min="1026" max="1026" width="16" style="209" customWidth="1"/>
    <col min="1027" max="1027" width="12.7109375" style="209" customWidth="1"/>
    <col min="1028" max="1028" width="11.85546875" style="209" bestFit="1" customWidth="1"/>
    <col min="1029" max="1029" width="7.7109375" style="209" customWidth="1"/>
    <col min="1030" max="1030" width="11.85546875" style="209" bestFit="1" customWidth="1"/>
    <col min="1031" max="1031" width="9.140625" style="209"/>
    <col min="1032" max="1033" width="9.7109375" style="209" customWidth="1"/>
    <col min="1034" max="1280" width="9.140625" style="209"/>
    <col min="1281" max="1281" width="9.5703125" style="209" customWidth="1"/>
    <col min="1282" max="1282" width="16" style="209" customWidth="1"/>
    <col min="1283" max="1283" width="12.7109375" style="209" customWidth="1"/>
    <col min="1284" max="1284" width="11.85546875" style="209" bestFit="1" customWidth="1"/>
    <col min="1285" max="1285" width="7.7109375" style="209" customWidth="1"/>
    <col min="1286" max="1286" width="11.85546875" style="209" bestFit="1" customWidth="1"/>
    <col min="1287" max="1287" width="9.140625" style="209"/>
    <col min="1288" max="1289" width="9.7109375" style="209" customWidth="1"/>
    <col min="1290" max="1536" width="9.140625" style="209"/>
    <col min="1537" max="1537" width="9.5703125" style="209" customWidth="1"/>
    <col min="1538" max="1538" width="16" style="209" customWidth="1"/>
    <col min="1539" max="1539" width="12.7109375" style="209" customWidth="1"/>
    <col min="1540" max="1540" width="11.85546875" style="209" bestFit="1" customWidth="1"/>
    <col min="1541" max="1541" width="7.7109375" style="209" customWidth="1"/>
    <col min="1542" max="1542" width="11.85546875" style="209" bestFit="1" customWidth="1"/>
    <col min="1543" max="1543" width="9.140625" style="209"/>
    <col min="1544" max="1545" width="9.7109375" style="209" customWidth="1"/>
    <col min="1546" max="1792" width="9.140625" style="209"/>
    <col min="1793" max="1793" width="9.5703125" style="209" customWidth="1"/>
    <col min="1794" max="1794" width="16" style="209" customWidth="1"/>
    <col min="1795" max="1795" width="12.7109375" style="209" customWidth="1"/>
    <col min="1796" max="1796" width="11.85546875" style="209" bestFit="1" customWidth="1"/>
    <col min="1797" max="1797" width="7.7109375" style="209" customWidth="1"/>
    <col min="1798" max="1798" width="11.85546875" style="209" bestFit="1" customWidth="1"/>
    <col min="1799" max="1799" width="9.140625" style="209"/>
    <col min="1800" max="1801" width="9.7109375" style="209" customWidth="1"/>
    <col min="1802" max="2048" width="9.140625" style="209"/>
    <col min="2049" max="2049" width="9.5703125" style="209" customWidth="1"/>
    <col min="2050" max="2050" width="16" style="209" customWidth="1"/>
    <col min="2051" max="2051" width="12.7109375" style="209" customWidth="1"/>
    <col min="2052" max="2052" width="11.85546875" style="209" bestFit="1" customWidth="1"/>
    <col min="2053" max="2053" width="7.7109375" style="209" customWidth="1"/>
    <col min="2054" max="2054" width="11.85546875" style="209" bestFit="1" customWidth="1"/>
    <col min="2055" max="2055" width="9.140625" style="209"/>
    <col min="2056" max="2057" width="9.7109375" style="209" customWidth="1"/>
    <col min="2058" max="2304" width="9.140625" style="209"/>
    <col min="2305" max="2305" width="9.5703125" style="209" customWidth="1"/>
    <col min="2306" max="2306" width="16" style="209" customWidth="1"/>
    <col min="2307" max="2307" width="12.7109375" style="209" customWidth="1"/>
    <col min="2308" max="2308" width="11.85546875" style="209" bestFit="1" customWidth="1"/>
    <col min="2309" max="2309" width="7.7109375" style="209" customWidth="1"/>
    <col min="2310" max="2310" width="11.85546875" style="209" bestFit="1" customWidth="1"/>
    <col min="2311" max="2311" width="9.140625" style="209"/>
    <col min="2312" max="2313" width="9.7109375" style="209" customWidth="1"/>
    <col min="2314" max="2560" width="9.140625" style="209"/>
    <col min="2561" max="2561" width="9.5703125" style="209" customWidth="1"/>
    <col min="2562" max="2562" width="16" style="209" customWidth="1"/>
    <col min="2563" max="2563" width="12.7109375" style="209" customWidth="1"/>
    <col min="2564" max="2564" width="11.85546875" style="209" bestFit="1" customWidth="1"/>
    <col min="2565" max="2565" width="7.7109375" style="209" customWidth="1"/>
    <col min="2566" max="2566" width="11.85546875" style="209" bestFit="1" customWidth="1"/>
    <col min="2567" max="2567" width="9.140625" style="209"/>
    <col min="2568" max="2569" width="9.7109375" style="209" customWidth="1"/>
    <col min="2570" max="2816" width="9.140625" style="209"/>
    <col min="2817" max="2817" width="9.5703125" style="209" customWidth="1"/>
    <col min="2818" max="2818" width="16" style="209" customWidth="1"/>
    <col min="2819" max="2819" width="12.7109375" style="209" customWidth="1"/>
    <col min="2820" max="2820" width="11.85546875" style="209" bestFit="1" customWidth="1"/>
    <col min="2821" max="2821" width="7.7109375" style="209" customWidth="1"/>
    <col min="2822" max="2822" width="11.85546875" style="209" bestFit="1" customWidth="1"/>
    <col min="2823" max="2823" width="9.140625" style="209"/>
    <col min="2824" max="2825" width="9.7109375" style="209" customWidth="1"/>
    <col min="2826" max="3072" width="9.140625" style="209"/>
    <col min="3073" max="3073" width="9.5703125" style="209" customWidth="1"/>
    <col min="3074" max="3074" width="16" style="209" customWidth="1"/>
    <col min="3075" max="3075" width="12.7109375" style="209" customWidth="1"/>
    <col min="3076" max="3076" width="11.85546875" style="209" bestFit="1" customWidth="1"/>
    <col min="3077" max="3077" width="7.7109375" style="209" customWidth="1"/>
    <col min="3078" max="3078" width="11.85546875" style="209" bestFit="1" customWidth="1"/>
    <col min="3079" max="3079" width="9.140625" style="209"/>
    <col min="3080" max="3081" width="9.7109375" style="209" customWidth="1"/>
    <col min="3082" max="3328" width="9.140625" style="209"/>
    <col min="3329" max="3329" width="9.5703125" style="209" customWidth="1"/>
    <col min="3330" max="3330" width="16" style="209" customWidth="1"/>
    <col min="3331" max="3331" width="12.7109375" style="209" customWidth="1"/>
    <col min="3332" max="3332" width="11.85546875" style="209" bestFit="1" customWidth="1"/>
    <col min="3333" max="3333" width="7.7109375" style="209" customWidth="1"/>
    <col min="3334" max="3334" width="11.85546875" style="209" bestFit="1" customWidth="1"/>
    <col min="3335" max="3335" width="9.140625" style="209"/>
    <col min="3336" max="3337" width="9.7109375" style="209" customWidth="1"/>
    <col min="3338" max="3584" width="9.140625" style="209"/>
    <col min="3585" max="3585" width="9.5703125" style="209" customWidth="1"/>
    <col min="3586" max="3586" width="16" style="209" customWidth="1"/>
    <col min="3587" max="3587" width="12.7109375" style="209" customWidth="1"/>
    <col min="3588" max="3588" width="11.85546875" style="209" bestFit="1" customWidth="1"/>
    <col min="3589" max="3589" width="7.7109375" style="209" customWidth="1"/>
    <col min="3590" max="3590" width="11.85546875" style="209" bestFit="1" customWidth="1"/>
    <col min="3591" max="3591" width="9.140625" style="209"/>
    <col min="3592" max="3593" width="9.7109375" style="209" customWidth="1"/>
    <col min="3594" max="3840" width="9.140625" style="209"/>
    <col min="3841" max="3841" width="9.5703125" style="209" customWidth="1"/>
    <col min="3842" max="3842" width="16" style="209" customWidth="1"/>
    <col min="3843" max="3843" width="12.7109375" style="209" customWidth="1"/>
    <col min="3844" max="3844" width="11.85546875" style="209" bestFit="1" customWidth="1"/>
    <col min="3845" max="3845" width="7.7109375" style="209" customWidth="1"/>
    <col min="3846" max="3846" width="11.85546875" style="209" bestFit="1" customWidth="1"/>
    <col min="3847" max="3847" width="9.140625" style="209"/>
    <col min="3848" max="3849" width="9.7109375" style="209" customWidth="1"/>
    <col min="3850" max="4096" width="9.140625" style="209"/>
    <col min="4097" max="4097" width="9.5703125" style="209" customWidth="1"/>
    <col min="4098" max="4098" width="16" style="209" customWidth="1"/>
    <col min="4099" max="4099" width="12.7109375" style="209" customWidth="1"/>
    <col min="4100" max="4100" width="11.85546875" style="209" bestFit="1" customWidth="1"/>
    <col min="4101" max="4101" width="7.7109375" style="209" customWidth="1"/>
    <col min="4102" max="4102" width="11.85546875" style="209" bestFit="1" customWidth="1"/>
    <col min="4103" max="4103" width="9.140625" style="209"/>
    <col min="4104" max="4105" width="9.7109375" style="209" customWidth="1"/>
    <col min="4106" max="4352" width="9.140625" style="209"/>
    <col min="4353" max="4353" width="9.5703125" style="209" customWidth="1"/>
    <col min="4354" max="4354" width="16" style="209" customWidth="1"/>
    <col min="4355" max="4355" width="12.7109375" style="209" customWidth="1"/>
    <col min="4356" max="4356" width="11.85546875" style="209" bestFit="1" customWidth="1"/>
    <col min="4357" max="4357" width="7.7109375" style="209" customWidth="1"/>
    <col min="4358" max="4358" width="11.85546875" style="209" bestFit="1" customWidth="1"/>
    <col min="4359" max="4359" width="9.140625" style="209"/>
    <col min="4360" max="4361" width="9.7109375" style="209" customWidth="1"/>
    <col min="4362" max="4608" width="9.140625" style="209"/>
    <col min="4609" max="4609" width="9.5703125" style="209" customWidth="1"/>
    <col min="4610" max="4610" width="16" style="209" customWidth="1"/>
    <col min="4611" max="4611" width="12.7109375" style="209" customWidth="1"/>
    <col min="4612" max="4612" width="11.85546875" style="209" bestFit="1" customWidth="1"/>
    <col min="4613" max="4613" width="7.7109375" style="209" customWidth="1"/>
    <col min="4614" max="4614" width="11.85546875" style="209" bestFit="1" customWidth="1"/>
    <col min="4615" max="4615" width="9.140625" style="209"/>
    <col min="4616" max="4617" width="9.7109375" style="209" customWidth="1"/>
    <col min="4618" max="4864" width="9.140625" style="209"/>
    <col min="4865" max="4865" width="9.5703125" style="209" customWidth="1"/>
    <col min="4866" max="4866" width="16" style="209" customWidth="1"/>
    <col min="4867" max="4867" width="12.7109375" style="209" customWidth="1"/>
    <col min="4868" max="4868" width="11.85546875" style="209" bestFit="1" customWidth="1"/>
    <col min="4869" max="4869" width="7.7109375" style="209" customWidth="1"/>
    <col min="4870" max="4870" width="11.85546875" style="209" bestFit="1" customWidth="1"/>
    <col min="4871" max="4871" width="9.140625" style="209"/>
    <col min="4872" max="4873" width="9.7109375" style="209" customWidth="1"/>
    <col min="4874" max="5120" width="9.140625" style="209"/>
    <col min="5121" max="5121" width="9.5703125" style="209" customWidth="1"/>
    <col min="5122" max="5122" width="16" style="209" customWidth="1"/>
    <col min="5123" max="5123" width="12.7109375" style="209" customWidth="1"/>
    <col min="5124" max="5124" width="11.85546875" style="209" bestFit="1" customWidth="1"/>
    <col min="5125" max="5125" width="7.7109375" style="209" customWidth="1"/>
    <col min="5126" max="5126" width="11.85546875" style="209" bestFit="1" customWidth="1"/>
    <col min="5127" max="5127" width="9.140625" style="209"/>
    <col min="5128" max="5129" width="9.7109375" style="209" customWidth="1"/>
    <col min="5130" max="5376" width="9.140625" style="209"/>
    <col min="5377" max="5377" width="9.5703125" style="209" customWidth="1"/>
    <col min="5378" max="5378" width="16" style="209" customWidth="1"/>
    <col min="5379" max="5379" width="12.7109375" style="209" customWidth="1"/>
    <col min="5380" max="5380" width="11.85546875" style="209" bestFit="1" customWidth="1"/>
    <col min="5381" max="5381" width="7.7109375" style="209" customWidth="1"/>
    <col min="5382" max="5382" width="11.85546875" style="209" bestFit="1" customWidth="1"/>
    <col min="5383" max="5383" width="9.140625" style="209"/>
    <col min="5384" max="5385" width="9.7109375" style="209" customWidth="1"/>
    <col min="5386" max="5632" width="9.140625" style="209"/>
    <col min="5633" max="5633" width="9.5703125" style="209" customWidth="1"/>
    <col min="5634" max="5634" width="16" style="209" customWidth="1"/>
    <col min="5635" max="5635" width="12.7109375" style="209" customWidth="1"/>
    <col min="5636" max="5636" width="11.85546875" style="209" bestFit="1" customWidth="1"/>
    <col min="5637" max="5637" width="7.7109375" style="209" customWidth="1"/>
    <col min="5638" max="5638" width="11.85546875" style="209" bestFit="1" customWidth="1"/>
    <col min="5639" max="5639" width="9.140625" style="209"/>
    <col min="5640" max="5641" width="9.7109375" style="209" customWidth="1"/>
    <col min="5642" max="5888" width="9.140625" style="209"/>
    <col min="5889" max="5889" width="9.5703125" style="209" customWidth="1"/>
    <col min="5890" max="5890" width="16" style="209" customWidth="1"/>
    <col min="5891" max="5891" width="12.7109375" style="209" customWidth="1"/>
    <col min="5892" max="5892" width="11.85546875" style="209" bestFit="1" customWidth="1"/>
    <col min="5893" max="5893" width="7.7109375" style="209" customWidth="1"/>
    <col min="5894" max="5894" width="11.85546875" style="209" bestFit="1" customWidth="1"/>
    <col min="5895" max="5895" width="9.140625" style="209"/>
    <col min="5896" max="5897" width="9.7109375" style="209" customWidth="1"/>
    <col min="5898" max="6144" width="9.140625" style="209"/>
    <col min="6145" max="6145" width="9.5703125" style="209" customWidth="1"/>
    <col min="6146" max="6146" width="16" style="209" customWidth="1"/>
    <col min="6147" max="6147" width="12.7109375" style="209" customWidth="1"/>
    <col min="6148" max="6148" width="11.85546875" style="209" bestFit="1" customWidth="1"/>
    <col min="6149" max="6149" width="7.7109375" style="209" customWidth="1"/>
    <col min="6150" max="6150" width="11.85546875" style="209" bestFit="1" customWidth="1"/>
    <col min="6151" max="6151" width="9.140625" style="209"/>
    <col min="6152" max="6153" width="9.7109375" style="209" customWidth="1"/>
    <col min="6154" max="6400" width="9.140625" style="209"/>
    <col min="6401" max="6401" width="9.5703125" style="209" customWidth="1"/>
    <col min="6402" max="6402" width="16" style="209" customWidth="1"/>
    <col min="6403" max="6403" width="12.7109375" style="209" customWidth="1"/>
    <col min="6404" max="6404" width="11.85546875" style="209" bestFit="1" customWidth="1"/>
    <col min="6405" max="6405" width="7.7109375" style="209" customWidth="1"/>
    <col min="6406" max="6406" width="11.85546875" style="209" bestFit="1" customWidth="1"/>
    <col min="6407" max="6407" width="9.140625" style="209"/>
    <col min="6408" max="6409" width="9.7109375" style="209" customWidth="1"/>
    <col min="6410" max="6656" width="9.140625" style="209"/>
    <col min="6657" max="6657" width="9.5703125" style="209" customWidth="1"/>
    <col min="6658" max="6658" width="16" style="209" customWidth="1"/>
    <col min="6659" max="6659" width="12.7109375" style="209" customWidth="1"/>
    <col min="6660" max="6660" width="11.85546875" style="209" bestFit="1" customWidth="1"/>
    <col min="6661" max="6661" width="7.7109375" style="209" customWidth="1"/>
    <col min="6662" max="6662" width="11.85546875" style="209" bestFit="1" customWidth="1"/>
    <col min="6663" max="6663" width="9.140625" style="209"/>
    <col min="6664" max="6665" width="9.7109375" style="209" customWidth="1"/>
    <col min="6666" max="6912" width="9.140625" style="209"/>
    <col min="6913" max="6913" width="9.5703125" style="209" customWidth="1"/>
    <col min="6914" max="6914" width="16" style="209" customWidth="1"/>
    <col min="6915" max="6915" width="12.7109375" style="209" customWidth="1"/>
    <col min="6916" max="6916" width="11.85546875" style="209" bestFit="1" customWidth="1"/>
    <col min="6917" max="6917" width="7.7109375" style="209" customWidth="1"/>
    <col min="6918" max="6918" width="11.85546875" style="209" bestFit="1" customWidth="1"/>
    <col min="6919" max="6919" width="9.140625" style="209"/>
    <col min="6920" max="6921" width="9.7109375" style="209" customWidth="1"/>
    <col min="6922" max="7168" width="9.140625" style="209"/>
    <col min="7169" max="7169" width="9.5703125" style="209" customWidth="1"/>
    <col min="7170" max="7170" width="16" style="209" customWidth="1"/>
    <col min="7171" max="7171" width="12.7109375" style="209" customWidth="1"/>
    <col min="7172" max="7172" width="11.85546875" style="209" bestFit="1" customWidth="1"/>
    <col min="7173" max="7173" width="7.7109375" style="209" customWidth="1"/>
    <col min="7174" max="7174" width="11.85546875" style="209" bestFit="1" customWidth="1"/>
    <col min="7175" max="7175" width="9.140625" style="209"/>
    <col min="7176" max="7177" width="9.7109375" style="209" customWidth="1"/>
    <col min="7178" max="7424" width="9.140625" style="209"/>
    <col min="7425" max="7425" width="9.5703125" style="209" customWidth="1"/>
    <col min="7426" max="7426" width="16" style="209" customWidth="1"/>
    <col min="7427" max="7427" width="12.7109375" style="209" customWidth="1"/>
    <col min="7428" max="7428" width="11.85546875" style="209" bestFit="1" customWidth="1"/>
    <col min="7429" max="7429" width="7.7109375" style="209" customWidth="1"/>
    <col min="7430" max="7430" width="11.85546875" style="209" bestFit="1" customWidth="1"/>
    <col min="7431" max="7431" width="9.140625" style="209"/>
    <col min="7432" max="7433" width="9.7109375" style="209" customWidth="1"/>
    <col min="7434" max="7680" width="9.140625" style="209"/>
    <col min="7681" max="7681" width="9.5703125" style="209" customWidth="1"/>
    <col min="7682" max="7682" width="16" style="209" customWidth="1"/>
    <col min="7683" max="7683" width="12.7109375" style="209" customWidth="1"/>
    <col min="7684" max="7684" width="11.85546875" style="209" bestFit="1" customWidth="1"/>
    <col min="7685" max="7685" width="7.7109375" style="209" customWidth="1"/>
    <col min="7686" max="7686" width="11.85546875" style="209" bestFit="1" customWidth="1"/>
    <col min="7687" max="7687" width="9.140625" style="209"/>
    <col min="7688" max="7689" width="9.7109375" style="209" customWidth="1"/>
    <col min="7690" max="7936" width="9.140625" style="209"/>
    <col min="7937" max="7937" width="9.5703125" style="209" customWidth="1"/>
    <col min="7938" max="7938" width="16" style="209" customWidth="1"/>
    <col min="7939" max="7939" width="12.7109375" style="209" customWidth="1"/>
    <col min="7940" max="7940" width="11.85546875" style="209" bestFit="1" customWidth="1"/>
    <col min="7941" max="7941" width="7.7109375" style="209" customWidth="1"/>
    <col min="7942" max="7942" width="11.85546875" style="209" bestFit="1" customWidth="1"/>
    <col min="7943" max="7943" width="9.140625" style="209"/>
    <col min="7944" max="7945" width="9.7109375" style="209" customWidth="1"/>
    <col min="7946" max="8192" width="9.140625" style="209"/>
    <col min="8193" max="8193" width="9.5703125" style="209" customWidth="1"/>
    <col min="8194" max="8194" width="16" style="209" customWidth="1"/>
    <col min="8195" max="8195" width="12.7109375" style="209" customWidth="1"/>
    <col min="8196" max="8196" width="11.85546875" style="209" bestFit="1" customWidth="1"/>
    <col min="8197" max="8197" width="7.7109375" style="209" customWidth="1"/>
    <col min="8198" max="8198" width="11.85546875" style="209" bestFit="1" customWidth="1"/>
    <col min="8199" max="8199" width="9.140625" style="209"/>
    <col min="8200" max="8201" width="9.7109375" style="209" customWidth="1"/>
    <col min="8202" max="8448" width="9.140625" style="209"/>
    <col min="8449" max="8449" width="9.5703125" style="209" customWidth="1"/>
    <col min="8450" max="8450" width="16" style="209" customWidth="1"/>
    <col min="8451" max="8451" width="12.7109375" style="209" customWidth="1"/>
    <col min="8452" max="8452" width="11.85546875" style="209" bestFit="1" customWidth="1"/>
    <col min="8453" max="8453" width="7.7109375" style="209" customWidth="1"/>
    <col min="8454" max="8454" width="11.85546875" style="209" bestFit="1" customWidth="1"/>
    <col min="8455" max="8455" width="9.140625" style="209"/>
    <col min="8456" max="8457" width="9.7109375" style="209" customWidth="1"/>
    <col min="8458" max="8704" width="9.140625" style="209"/>
    <col min="8705" max="8705" width="9.5703125" style="209" customWidth="1"/>
    <col min="8706" max="8706" width="16" style="209" customWidth="1"/>
    <col min="8707" max="8707" width="12.7109375" style="209" customWidth="1"/>
    <col min="8708" max="8708" width="11.85546875" style="209" bestFit="1" customWidth="1"/>
    <col min="8709" max="8709" width="7.7109375" style="209" customWidth="1"/>
    <col min="8710" max="8710" width="11.85546875" style="209" bestFit="1" customWidth="1"/>
    <col min="8711" max="8711" width="9.140625" style="209"/>
    <col min="8712" max="8713" width="9.7109375" style="209" customWidth="1"/>
    <col min="8714" max="8960" width="9.140625" style="209"/>
    <col min="8961" max="8961" width="9.5703125" style="209" customWidth="1"/>
    <col min="8962" max="8962" width="16" style="209" customWidth="1"/>
    <col min="8963" max="8963" width="12.7109375" style="209" customWidth="1"/>
    <col min="8964" max="8964" width="11.85546875" style="209" bestFit="1" customWidth="1"/>
    <col min="8965" max="8965" width="7.7109375" style="209" customWidth="1"/>
    <col min="8966" max="8966" width="11.85546875" style="209" bestFit="1" customWidth="1"/>
    <col min="8967" max="8967" width="9.140625" style="209"/>
    <col min="8968" max="8969" width="9.7109375" style="209" customWidth="1"/>
    <col min="8970" max="9216" width="9.140625" style="209"/>
    <col min="9217" max="9217" width="9.5703125" style="209" customWidth="1"/>
    <col min="9218" max="9218" width="16" style="209" customWidth="1"/>
    <col min="9219" max="9219" width="12.7109375" style="209" customWidth="1"/>
    <col min="9220" max="9220" width="11.85546875" style="209" bestFit="1" customWidth="1"/>
    <col min="9221" max="9221" width="7.7109375" style="209" customWidth="1"/>
    <col min="9222" max="9222" width="11.85546875" style="209" bestFit="1" customWidth="1"/>
    <col min="9223" max="9223" width="9.140625" style="209"/>
    <col min="9224" max="9225" width="9.7109375" style="209" customWidth="1"/>
    <col min="9226" max="9472" width="9.140625" style="209"/>
    <col min="9473" max="9473" width="9.5703125" style="209" customWidth="1"/>
    <col min="9474" max="9474" width="16" style="209" customWidth="1"/>
    <col min="9475" max="9475" width="12.7109375" style="209" customWidth="1"/>
    <col min="9476" max="9476" width="11.85546875" style="209" bestFit="1" customWidth="1"/>
    <col min="9477" max="9477" width="7.7109375" style="209" customWidth="1"/>
    <col min="9478" max="9478" width="11.85546875" style="209" bestFit="1" customWidth="1"/>
    <col min="9479" max="9479" width="9.140625" style="209"/>
    <col min="9480" max="9481" width="9.7109375" style="209" customWidth="1"/>
    <col min="9482" max="9728" width="9.140625" style="209"/>
    <col min="9729" max="9729" width="9.5703125" style="209" customWidth="1"/>
    <col min="9730" max="9730" width="16" style="209" customWidth="1"/>
    <col min="9731" max="9731" width="12.7109375" style="209" customWidth="1"/>
    <col min="9732" max="9732" width="11.85546875" style="209" bestFit="1" customWidth="1"/>
    <col min="9733" max="9733" width="7.7109375" style="209" customWidth="1"/>
    <col min="9734" max="9734" width="11.85546875" style="209" bestFit="1" customWidth="1"/>
    <col min="9735" max="9735" width="9.140625" style="209"/>
    <col min="9736" max="9737" width="9.7109375" style="209" customWidth="1"/>
    <col min="9738" max="9984" width="9.140625" style="209"/>
    <col min="9985" max="9985" width="9.5703125" style="209" customWidth="1"/>
    <col min="9986" max="9986" width="16" style="209" customWidth="1"/>
    <col min="9987" max="9987" width="12.7109375" style="209" customWidth="1"/>
    <col min="9988" max="9988" width="11.85546875" style="209" bestFit="1" customWidth="1"/>
    <col min="9989" max="9989" width="7.7109375" style="209" customWidth="1"/>
    <col min="9990" max="9990" width="11.85546875" style="209" bestFit="1" customWidth="1"/>
    <col min="9991" max="9991" width="9.140625" style="209"/>
    <col min="9992" max="9993" width="9.7109375" style="209" customWidth="1"/>
    <col min="9994" max="10240" width="9.140625" style="209"/>
    <col min="10241" max="10241" width="9.5703125" style="209" customWidth="1"/>
    <col min="10242" max="10242" width="16" style="209" customWidth="1"/>
    <col min="10243" max="10243" width="12.7109375" style="209" customWidth="1"/>
    <col min="10244" max="10244" width="11.85546875" style="209" bestFit="1" customWidth="1"/>
    <col min="10245" max="10245" width="7.7109375" style="209" customWidth="1"/>
    <col min="10246" max="10246" width="11.85546875" style="209" bestFit="1" customWidth="1"/>
    <col min="10247" max="10247" width="9.140625" style="209"/>
    <col min="10248" max="10249" width="9.7109375" style="209" customWidth="1"/>
    <col min="10250" max="10496" width="9.140625" style="209"/>
    <col min="10497" max="10497" width="9.5703125" style="209" customWidth="1"/>
    <col min="10498" max="10498" width="16" style="209" customWidth="1"/>
    <col min="10499" max="10499" width="12.7109375" style="209" customWidth="1"/>
    <col min="10500" max="10500" width="11.85546875" style="209" bestFit="1" customWidth="1"/>
    <col min="10501" max="10501" width="7.7109375" style="209" customWidth="1"/>
    <col min="10502" max="10502" width="11.85546875" style="209" bestFit="1" customWidth="1"/>
    <col min="10503" max="10503" width="9.140625" style="209"/>
    <col min="10504" max="10505" width="9.7109375" style="209" customWidth="1"/>
    <col min="10506" max="10752" width="9.140625" style="209"/>
    <col min="10753" max="10753" width="9.5703125" style="209" customWidth="1"/>
    <col min="10754" max="10754" width="16" style="209" customWidth="1"/>
    <col min="10755" max="10755" width="12.7109375" style="209" customWidth="1"/>
    <col min="10756" max="10756" width="11.85546875" style="209" bestFit="1" customWidth="1"/>
    <col min="10757" max="10757" width="7.7109375" style="209" customWidth="1"/>
    <col min="10758" max="10758" width="11.85546875" style="209" bestFit="1" customWidth="1"/>
    <col min="10759" max="10759" width="9.140625" style="209"/>
    <col min="10760" max="10761" width="9.7109375" style="209" customWidth="1"/>
    <col min="10762" max="11008" width="9.140625" style="209"/>
    <col min="11009" max="11009" width="9.5703125" style="209" customWidth="1"/>
    <col min="11010" max="11010" width="16" style="209" customWidth="1"/>
    <col min="11011" max="11011" width="12.7109375" style="209" customWidth="1"/>
    <col min="11012" max="11012" width="11.85546875" style="209" bestFit="1" customWidth="1"/>
    <col min="11013" max="11013" width="7.7109375" style="209" customWidth="1"/>
    <col min="11014" max="11014" width="11.85546875" style="209" bestFit="1" customWidth="1"/>
    <col min="11015" max="11015" width="9.140625" style="209"/>
    <col min="11016" max="11017" width="9.7109375" style="209" customWidth="1"/>
    <col min="11018" max="11264" width="9.140625" style="209"/>
    <col min="11265" max="11265" width="9.5703125" style="209" customWidth="1"/>
    <col min="11266" max="11266" width="16" style="209" customWidth="1"/>
    <col min="11267" max="11267" width="12.7109375" style="209" customWidth="1"/>
    <col min="11268" max="11268" width="11.85546875" style="209" bestFit="1" customWidth="1"/>
    <col min="11269" max="11269" width="7.7109375" style="209" customWidth="1"/>
    <col min="11270" max="11270" width="11.85546875" style="209" bestFit="1" customWidth="1"/>
    <col min="11271" max="11271" width="9.140625" style="209"/>
    <col min="11272" max="11273" width="9.7109375" style="209" customWidth="1"/>
    <col min="11274" max="11520" width="9.140625" style="209"/>
    <col min="11521" max="11521" width="9.5703125" style="209" customWidth="1"/>
    <col min="11522" max="11522" width="16" style="209" customWidth="1"/>
    <col min="11523" max="11523" width="12.7109375" style="209" customWidth="1"/>
    <col min="11524" max="11524" width="11.85546875" style="209" bestFit="1" customWidth="1"/>
    <col min="11525" max="11525" width="7.7109375" style="209" customWidth="1"/>
    <col min="11526" max="11526" width="11.85546875" style="209" bestFit="1" customWidth="1"/>
    <col min="11527" max="11527" width="9.140625" style="209"/>
    <col min="11528" max="11529" width="9.7109375" style="209" customWidth="1"/>
    <col min="11530" max="11776" width="9.140625" style="209"/>
    <col min="11777" max="11777" width="9.5703125" style="209" customWidth="1"/>
    <col min="11778" max="11778" width="16" style="209" customWidth="1"/>
    <col min="11779" max="11779" width="12.7109375" style="209" customWidth="1"/>
    <col min="11780" max="11780" width="11.85546875" style="209" bestFit="1" customWidth="1"/>
    <col min="11781" max="11781" width="7.7109375" style="209" customWidth="1"/>
    <col min="11782" max="11782" width="11.85546875" style="209" bestFit="1" customWidth="1"/>
    <col min="11783" max="11783" width="9.140625" style="209"/>
    <col min="11784" max="11785" width="9.7109375" style="209" customWidth="1"/>
    <col min="11786" max="12032" width="9.140625" style="209"/>
    <col min="12033" max="12033" width="9.5703125" style="209" customWidth="1"/>
    <col min="12034" max="12034" width="16" style="209" customWidth="1"/>
    <col min="12035" max="12035" width="12.7109375" style="209" customWidth="1"/>
    <col min="12036" max="12036" width="11.85546875" style="209" bestFit="1" customWidth="1"/>
    <col min="12037" max="12037" width="7.7109375" style="209" customWidth="1"/>
    <col min="12038" max="12038" width="11.85546875" style="209" bestFit="1" customWidth="1"/>
    <col min="12039" max="12039" width="9.140625" style="209"/>
    <col min="12040" max="12041" width="9.7109375" style="209" customWidth="1"/>
    <col min="12042" max="12288" width="9.140625" style="209"/>
    <col min="12289" max="12289" width="9.5703125" style="209" customWidth="1"/>
    <col min="12290" max="12290" width="16" style="209" customWidth="1"/>
    <col min="12291" max="12291" width="12.7109375" style="209" customWidth="1"/>
    <col min="12292" max="12292" width="11.85546875" style="209" bestFit="1" customWidth="1"/>
    <col min="12293" max="12293" width="7.7109375" style="209" customWidth="1"/>
    <col min="12294" max="12294" width="11.85546875" style="209" bestFit="1" customWidth="1"/>
    <col min="12295" max="12295" width="9.140625" style="209"/>
    <col min="12296" max="12297" width="9.7109375" style="209" customWidth="1"/>
    <col min="12298" max="12544" width="9.140625" style="209"/>
    <col min="12545" max="12545" width="9.5703125" style="209" customWidth="1"/>
    <col min="12546" max="12546" width="16" style="209" customWidth="1"/>
    <col min="12547" max="12547" width="12.7109375" style="209" customWidth="1"/>
    <col min="12548" max="12548" width="11.85546875" style="209" bestFit="1" customWidth="1"/>
    <col min="12549" max="12549" width="7.7109375" style="209" customWidth="1"/>
    <col min="12550" max="12550" width="11.85546875" style="209" bestFit="1" customWidth="1"/>
    <col min="12551" max="12551" width="9.140625" style="209"/>
    <col min="12552" max="12553" width="9.7109375" style="209" customWidth="1"/>
    <col min="12554" max="12800" width="9.140625" style="209"/>
    <col min="12801" max="12801" width="9.5703125" style="209" customWidth="1"/>
    <col min="12802" max="12802" width="16" style="209" customWidth="1"/>
    <col min="12803" max="12803" width="12.7109375" style="209" customWidth="1"/>
    <col min="12804" max="12804" width="11.85546875" style="209" bestFit="1" customWidth="1"/>
    <col min="12805" max="12805" width="7.7109375" style="209" customWidth="1"/>
    <col min="12806" max="12806" width="11.85546875" style="209" bestFit="1" customWidth="1"/>
    <col min="12807" max="12807" width="9.140625" style="209"/>
    <col min="12808" max="12809" width="9.7109375" style="209" customWidth="1"/>
    <col min="12810" max="13056" width="9.140625" style="209"/>
    <col min="13057" max="13057" width="9.5703125" style="209" customWidth="1"/>
    <col min="13058" max="13058" width="16" style="209" customWidth="1"/>
    <col min="13059" max="13059" width="12.7109375" style="209" customWidth="1"/>
    <col min="13060" max="13060" width="11.85546875" style="209" bestFit="1" customWidth="1"/>
    <col min="13061" max="13061" width="7.7109375" style="209" customWidth="1"/>
    <col min="13062" max="13062" width="11.85546875" style="209" bestFit="1" customWidth="1"/>
    <col min="13063" max="13063" width="9.140625" style="209"/>
    <col min="13064" max="13065" width="9.7109375" style="209" customWidth="1"/>
    <col min="13066" max="13312" width="9.140625" style="209"/>
    <col min="13313" max="13313" width="9.5703125" style="209" customWidth="1"/>
    <col min="13314" max="13314" width="16" style="209" customWidth="1"/>
    <col min="13315" max="13315" width="12.7109375" style="209" customWidth="1"/>
    <col min="13316" max="13316" width="11.85546875" style="209" bestFit="1" customWidth="1"/>
    <col min="13317" max="13317" width="7.7109375" style="209" customWidth="1"/>
    <col min="13318" max="13318" width="11.85546875" style="209" bestFit="1" customWidth="1"/>
    <col min="13319" max="13319" width="9.140625" style="209"/>
    <col min="13320" max="13321" width="9.7109375" style="209" customWidth="1"/>
    <col min="13322" max="13568" width="9.140625" style="209"/>
    <col min="13569" max="13569" width="9.5703125" style="209" customWidth="1"/>
    <col min="13570" max="13570" width="16" style="209" customWidth="1"/>
    <col min="13571" max="13571" width="12.7109375" style="209" customWidth="1"/>
    <col min="13572" max="13572" width="11.85546875" style="209" bestFit="1" customWidth="1"/>
    <col min="13573" max="13573" width="7.7109375" style="209" customWidth="1"/>
    <col min="13574" max="13574" width="11.85546875" style="209" bestFit="1" customWidth="1"/>
    <col min="13575" max="13575" width="9.140625" style="209"/>
    <col min="13576" max="13577" width="9.7109375" style="209" customWidth="1"/>
    <col min="13578" max="13824" width="9.140625" style="209"/>
    <col min="13825" max="13825" width="9.5703125" style="209" customWidth="1"/>
    <col min="13826" max="13826" width="16" style="209" customWidth="1"/>
    <col min="13827" max="13827" width="12.7109375" style="209" customWidth="1"/>
    <col min="13828" max="13828" width="11.85546875" style="209" bestFit="1" customWidth="1"/>
    <col min="13829" max="13829" width="7.7109375" style="209" customWidth="1"/>
    <col min="13830" max="13830" width="11.85546875" style="209" bestFit="1" customWidth="1"/>
    <col min="13831" max="13831" width="9.140625" style="209"/>
    <col min="13832" max="13833" width="9.7109375" style="209" customWidth="1"/>
    <col min="13834" max="14080" width="9.140625" style="209"/>
    <col min="14081" max="14081" width="9.5703125" style="209" customWidth="1"/>
    <col min="14082" max="14082" width="16" style="209" customWidth="1"/>
    <col min="14083" max="14083" width="12.7109375" style="209" customWidth="1"/>
    <col min="14084" max="14084" width="11.85546875" style="209" bestFit="1" customWidth="1"/>
    <col min="14085" max="14085" width="7.7109375" style="209" customWidth="1"/>
    <col min="14086" max="14086" width="11.85546875" style="209" bestFit="1" customWidth="1"/>
    <col min="14087" max="14087" width="9.140625" style="209"/>
    <col min="14088" max="14089" width="9.7109375" style="209" customWidth="1"/>
    <col min="14090" max="14336" width="9.140625" style="209"/>
    <col min="14337" max="14337" width="9.5703125" style="209" customWidth="1"/>
    <col min="14338" max="14338" width="16" style="209" customWidth="1"/>
    <col min="14339" max="14339" width="12.7109375" style="209" customWidth="1"/>
    <col min="14340" max="14340" width="11.85546875" style="209" bestFit="1" customWidth="1"/>
    <col min="14341" max="14341" width="7.7109375" style="209" customWidth="1"/>
    <col min="14342" max="14342" width="11.85546875" style="209" bestFit="1" customWidth="1"/>
    <col min="14343" max="14343" width="9.140625" style="209"/>
    <col min="14344" max="14345" width="9.7109375" style="209" customWidth="1"/>
    <col min="14346" max="14592" width="9.140625" style="209"/>
    <col min="14593" max="14593" width="9.5703125" style="209" customWidth="1"/>
    <col min="14594" max="14594" width="16" style="209" customWidth="1"/>
    <col min="14595" max="14595" width="12.7109375" style="209" customWidth="1"/>
    <col min="14596" max="14596" width="11.85546875" style="209" bestFit="1" customWidth="1"/>
    <col min="14597" max="14597" width="7.7109375" style="209" customWidth="1"/>
    <col min="14598" max="14598" width="11.85546875" style="209" bestFit="1" customWidth="1"/>
    <col min="14599" max="14599" width="9.140625" style="209"/>
    <col min="14600" max="14601" width="9.7109375" style="209" customWidth="1"/>
    <col min="14602" max="14848" width="9.140625" style="209"/>
    <col min="14849" max="14849" width="9.5703125" style="209" customWidth="1"/>
    <col min="14850" max="14850" width="16" style="209" customWidth="1"/>
    <col min="14851" max="14851" width="12.7109375" style="209" customWidth="1"/>
    <col min="14852" max="14852" width="11.85546875" style="209" bestFit="1" customWidth="1"/>
    <col min="14853" max="14853" width="7.7109375" style="209" customWidth="1"/>
    <col min="14854" max="14854" width="11.85546875" style="209" bestFit="1" customWidth="1"/>
    <col min="14855" max="14855" width="9.140625" style="209"/>
    <col min="14856" max="14857" width="9.7109375" style="209" customWidth="1"/>
    <col min="14858" max="15104" width="9.140625" style="209"/>
    <col min="15105" max="15105" width="9.5703125" style="209" customWidth="1"/>
    <col min="15106" max="15106" width="16" style="209" customWidth="1"/>
    <col min="15107" max="15107" width="12.7109375" style="209" customWidth="1"/>
    <col min="15108" max="15108" width="11.85546875" style="209" bestFit="1" customWidth="1"/>
    <col min="15109" max="15109" width="7.7109375" style="209" customWidth="1"/>
    <col min="15110" max="15110" width="11.85546875" style="209" bestFit="1" customWidth="1"/>
    <col min="15111" max="15111" width="9.140625" style="209"/>
    <col min="15112" max="15113" width="9.7109375" style="209" customWidth="1"/>
    <col min="15114" max="15360" width="9.140625" style="209"/>
    <col min="15361" max="15361" width="9.5703125" style="209" customWidth="1"/>
    <col min="15362" max="15362" width="16" style="209" customWidth="1"/>
    <col min="15363" max="15363" width="12.7109375" style="209" customWidth="1"/>
    <col min="15364" max="15364" width="11.85546875" style="209" bestFit="1" customWidth="1"/>
    <col min="15365" max="15365" width="7.7109375" style="209" customWidth="1"/>
    <col min="15366" max="15366" width="11.85546875" style="209" bestFit="1" customWidth="1"/>
    <col min="15367" max="15367" width="9.140625" style="209"/>
    <col min="15368" max="15369" width="9.7109375" style="209" customWidth="1"/>
    <col min="15370" max="15616" width="9.140625" style="209"/>
    <col min="15617" max="15617" width="9.5703125" style="209" customWidth="1"/>
    <col min="15618" max="15618" width="16" style="209" customWidth="1"/>
    <col min="15619" max="15619" width="12.7109375" style="209" customWidth="1"/>
    <col min="15620" max="15620" width="11.85546875" style="209" bestFit="1" customWidth="1"/>
    <col min="15621" max="15621" width="7.7109375" style="209" customWidth="1"/>
    <col min="15622" max="15622" width="11.85546875" style="209" bestFit="1" customWidth="1"/>
    <col min="15623" max="15623" width="9.140625" style="209"/>
    <col min="15624" max="15625" width="9.7109375" style="209" customWidth="1"/>
    <col min="15626" max="15872" width="9.140625" style="209"/>
    <col min="15873" max="15873" width="9.5703125" style="209" customWidth="1"/>
    <col min="15874" max="15874" width="16" style="209" customWidth="1"/>
    <col min="15875" max="15875" width="12.7109375" style="209" customWidth="1"/>
    <col min="15876" max="15876" width="11.85546875" style="209" bestFit="1" customWidth="1"/>
    <col min="15877" max="15877" width="7.7109375" style="209" customWidth="1"/>
    <col min="15878" max="15878" width="11.85546875" style="209" bestFit="1" customWidth="1"/>
    <col min="15879" max="15879" width="9.140625" style="209"/>
    <col min="15880" max="15881" width="9.7109375" style="209" customWidth="1"/>
    <col min="15882" max="16128" width="9.140625" style="209"/>
    <col min="16129" max="16129" width="9.5703125" style="209" customWidth="1"/>
    <col min="16130" max="16130" width="16" style="209" customWidth="1"/>
    <col min="16131" max="16131" width="12.7109375" style="209" customWidth="1"/>
    <col min="16132" max="16132" width="11.85546875" style="209" bestFit="1" customWidth="1"/>
    <col min="16133" max="16133" width="7.7109375" style="209" customWidth="1"/>
    <col min="16134" max="16134" width="11.85546875" style="209" bestFit="1" customWidth="1"/>
    <col min="16135" max="16135" width="9.140625" style="209"/>
    <col min="16136" max="16137" width="9.7109375" style="209" customWidth="1"/>
    <col min="16138" max="16384" width="9.140625" style="209"/>
  </cols>
  <sheetData>
    <row r="1" spans="1:9" hidden="1">
      <c r="A1" s="208"/>
      <c r="B1" s="208"/>
      <c r="C1" s="208"/>
      <c r="D1" s="208"/>
      <c r="E1" s="208"/>
      <c r="F1" s="208"/>
      <c r="G1" s="208"/>
      <c r="H1" s="208"/>
      <c r="I1" s="208">
        <v>33</v>
      </c>
    </row>
    <row r="2" spans="1:9">
      <c r="A2" s="951" t="s">
        <v>141</v>
      </c>
      <c r="B2" s="951"/>
      <c r="C2" s="951"/>
      <c r="D2" s="951"/>
      <c r="E2" s="951"/>
      <c r="F2" s="951"/>
      <c r="G2" s="951"/>
      <c r="H2" s="951"/>
      <c r="I2" s="951"/>
    </row>
    <row r="3" spans="1:9">
      <c r="A3" s="950" t="s">
        <v>638</v>
      </c>
      <c r="B3" s="950"/>
      <c r="C3" s="950"/>
      <c r="D3" s="950"/>
      <c r="E3" s="950"/>
      <c r="F3" s="950"/>
      <c r="G3" s="950"/>
      <c r="H3" s="950"/>
      <c r="I3" s="950"/>
    </row>
    <row r="4" spans="1:9">
      <c r="A4" s="208" t="s">
        <v>103</v>
      </c>
      <c r="B4" s="208"/>
      <c r="C4" s="208"/>
      <c r="D4" s="208"/>
      <c r="E4" s="208"/>
      <c r="F4" s="208"/>
      <c r="G4" s="208"/>
      <c r="H4" s="208"/>
      <c r="I4" s="208"/>
    </row>
    <row r="5" spans="1:9">
      <c r="A5" s="952" t="str">
        <f>IF([1]Mastersheet!$B$67="C","N.A.",[1]Mastersheet!G9)</f>
        <v>ASSISTANT DIRECTOR, DEVSTHAN VIBHAG, BIKANER</v>
      </c>
      <c r="B5" s="952"/>
      <c r="C5" s="952"/>
      <c r="D5" s="952"/>
      <c r="E5" s="952"/>
      <c r="F5" s="950" t="s">
        <v>639</v>
      </c>
      <c r="G5" s="950"/>
      <c r="H5" s="950"/>
      <c r="I5" s="950"/>
    </row>
    <row r="6" spans="1:9">
      <c r="A6" s="952"/>
      <c r="B6" s="952"/>
      <c r="C6" s="952"/>
      <c r="D6" s="952"/>
      <c r="E6" s="952"/>
      <c r="F6" s="208"/>
      <c r="G6" s="208"/>
      <c r="H6" s="208"/>
      <c r="I6" s="208"/>
    </row>
    <row r="7" spans="1:9">
      <c r="A7" s="952"/>
      <c r="B7" s="952"/>
      <c r="C7" s="952"/>
      <c r="D7" s="952"/>
      <c r="E7" s="952"/>
      <c r="F7" s="950" t="s">
        <v>640</v>
      </c>
      <c r="G7" s="950"/>
      <c r="H7" s="950"/>
      <c r="I7" s="950"/>
    </row>
    <row r="8" spans="1:9">
      <c r="B8" s="208"/>
      <c r="C8" s="208"/>
      <c r="D8" s="208"/>
      <c r="E8" s="208"/>
      <c r="F8" s="208"/>
      <c r="G8" s="208"/>
      <c r="H8" s="208"/>
      <c r="I8" s="208"/>
    </row>
    <row r="9" spans="1:9">
      <c r="A9" s="210" t="s">
        <v>641</v>
      </c>
      <c r="B9" s="211" t="str">
        <f>[1]Pravesh!$D$228</f>
        <v>I wife of</v>
      </c>
      <c r="C9" s="950" t="str">
        <f>UPPER([1]Mastersheet!B3)</f>
        <v>DAU LAL PUROHIT</v>
      </c>
      <c r="D9" s="950"/>
      <c r="E9" s="950"/>
      <c r="F9" s="950"/>
      <c r="G9" s="950"/>
      <c r="H9" s="212" t="s">
        <v>642</v>
      </c>
      <c r="I9" s="212"/>
    </row>
    <row r="10" spans="1:9">
      <c r="A10" s="952" t="s">
        <v>643</v>
      </c>
      <c r="B10" s="952"/>
      <c r="C10" s="952"/>
      <c r="D10" s="952"/>
      <c r="E10" s="952"/>
      <c r="F10" s="952"/>
      <c r="G10" s="952"/>
      <c r="H10" s="952"/>
      <c r="I10" s="952"/>
    </row>
    <row r="11" spans="1:9">
      <c r="A11" s="952"/>
      <c r="B11" s="952"/>
      <c r="C11" s="952"/>
      <c r="D11" s="952"/>
      <c r="E11" s="952"/>
      <c r="F11" s="952"/>
      <c r="G11" s="952"/>
      <c r="H11" s="952"/>
      <c r="I11" s="952"/>
    </row>
    <row r="12" spans="1:9" ht="16.5" customHeight="1">
      <c r="A12" s="953" t="s">
        <v>644</v>
      </c>
      <c r="B12" s="953"/>
      <c r="C12" s="953"/>
      <c r="D12" s="953" t="s">
        <v>645</v>
      </c>
      <c r="E12" s="953"/>
      <c r="F12" s="954" t="s">
        <v>646</v>
      </c>
      <c r="G12" s="954"/>
      <c r="H12" s="954"/>
      <c r="I12" s="954"/>
    </row>
    <row r="13" spans="1:9" ht="31.5" customHeight="1">
      <c r="A13" s="953"/>
      <c r="B13" s="953"/>
      <c r="C13" s="953"/>
      <c r="D13" s="953"/>
      <c r="E13" s="953"/>
      <c r="F13" s="953" t="s">
        <v>566</v>
      </c>
      <c r="G13" s="955" t="s">
        <v>647</v>
      </c>
      <c r="H13" s="955"/>
      <c r="I13" s="955"/>
    </row>
    <row r="14" spans="1:9">
      <c r="A14" s="953"/>
      <c r="B14" s="953"/>
      <c r="C14" s="953"/>
      <c r="D14" s="953"/>
      <c r="E14" s="953"/>
      <c r="F14" s="953"/>
      <c r="G14" s="955"/>
      <c r="H14" s="955"/>
      <c r="I14" s="955"/>
    </row>
    <row r="15" spans="1:9">
      <c r="A15" s="953"/>
      <c r="B15" s="953"/>
      <c r="C15" s="953"/>
      <c r="D15" s="953"/>
      <c r="E15" s="953"/>
      <c r="F15" s="953"/>
      <c r="G15" s="955"/>
      <c r="H15" s="955"/>
      <c r="I15" s="955"/>
    </row>
    <row r="16" spans="1:9">
      <c r="A16" s="954">
        <v>1</v>
      </c>
      <c r="B16" s="954"/>
      <c r="C16" s="954"/>
      <c r="D16" s="954">
        <v>2</v>
      </c>
      <c r="E16" s="954"/>
      <c r="F16" s="213">
        <v>3</v>
      </c>
      <c r="G16" s="954">
        <v>4</v>
      </c>
      <c r="H16" s="954"/>
      <c r="I16" s="954"/>
    </row>
    <row r="17" spans="1:9" ht="15.75" customHeight="1">
      <c r="A17" s="953" t="str">
        <f>IF('[1]Family data'!$H$102="X",'[1]Family data'!$B$44,"N.A.")</f>
        <v>N.A.</v>
      </c>
      <c r="B17" s="953"/>
      <c r="C17" s="953"/>
      <c r="D17" s="956" t="str">
        <f>IF('[1]Family data'!$H$102="Y",'[1]Family data'!$G$44,IF('[1]Family data'!$H$102="X",'[1]Family data'!$G$44,"N.A."))</f>
        <v>N.A.</v>
      </c>
      <c r="E17" s="956"/>
      <c r="F17" s="957" t="str">
        <f>IF('[1]Family data'!$H$102="Y",'[1]Family data'!$H$44,"N.A.")</f>
        <v>N.A.</v>
      </c>
      <c r="G17" s="960" t="str">
        <f>IF('[1]Family data'!$H$102="Y",'[1]Family data'!$B$44,"N.A.")</f>
        <v>N.A.</v>
      </c>
      <c r="H17" s="961"/>
      <c r="I17" s="962"/>
    </row>
    <row r="18" spans="1:9">
      <c r="A18" s="953" t="str">
        <f>IF('[1]Family data'!$H$102="X",'[1]Family data'!$D$44,"N.A.")</f>
        <v>N.A.</v>
      </c>
      <c r="B18" s="953"/>
      <c r="C18" s="953"/>
      <c r="D18" s="956"/>
      <c r="E18" s="956"/>
      <c r="F18" s="958"/>
      <c r="G18" s="953" t="str">
        <f>IF('[1]Family data'!$H$102="Y",'[1]Family data'!$D$44,"N.A.")</f>
        <v>N.A.</v>
      </c>
      <c r="H18" s="953"/>
      <c r="I18" s="953"/>
    </row>
    <row r="19" spans="1:9">
      <c r="A19" s="953"/>
      <c r="B19" s="953"/>
      <c r="C19" s="953"/>
      <c r="D19" s="956"/>
      <c r="E19" s="956"/>
      <c r="F19" s="958"/>
      <c r="G19" s="953"/>
      <c r="H19" s="953"/>
      <c r="I19" s="953"/>
    </row>
    <row r="20" spans="1:9">
      <c r="A20" s="953"/>
      <c r="B20" s="953"/>
      <c r="C20" s="953"/>
      <c r="D20" s="956"/>
      <c r="E20" s="956"/>
      <c r="F20" s="959"/>
      <c r="G20" s="953"/>
      <c r="H20" s="953"/>
      <c r="I20" s="953"/>
    </row>
    <row r="21" spans="1:9" ht="15.75" customHeight="1">
      <c r="A21" s="969" t="s">
        <v>648</v>
      </c>
      <c r="B21" s="970"/>
      <c r="C21" s="975" t="s">
        <v>649</v>
      </c>
      <c r="D21" s="953" t="s">
        <v>650</v>
      </c>
      <c r="E21" s="953" t="s">
        <v>651</v>
      </c>
      <c r="F21" s="953"/>
      <c r="G21" s="953"/>
      <c r="H21" s="953" t="s">
        <v>652</v>
      </c>
      <c r="I21" s="953"/>
    </row>
    <row r="22" spans="1:9">
      <c r="A22" s="971"/>
      <c r="B22" s="972"/>
      <c r="C22" s="976"/>
      <c r="D22" s="953"/>
      <c r="E22" s="953"/>
      <c r="F22" s="953"/>
      <c r="G22" s="953"/>
      <c r="H22" s="953"/>
      <c r="I22" s="953"/>
    </row>
    <row r="23" spans="1:9" ht="15.75" customHeight="1">
      <c r="A23" s="971"/>
      <c r="B23" s="972"/>
      <c r="C23" s="976"/>
      <c r="D23" s="953"/>
      <c r="E23" s="953"/>
      <c r="F23" s="953"/>
      <c r="G23" s="953"/>
      <c r="H23" s="953"/>
      <c r="I23" s="953"/>
    </row>
    <row r="24" spans="1:9">
      <c r="A24" s="971"/>
      <c r="B24" s="972"/>
      <c r="C24" s="976"/>
      <c r="D24" s="953"/>
      <c r="E24" s="953"/>
      <c r="F24" s="953"/>
      <c r="G24" s="953"/>
      <c r="H24" s="953"/>
      <c r="I24" s="953"/>
    </row>
    <row r="25" spans="1:9" ht="15.75" customHeight="1">
      <c r="A25" s="971"/>
      <c r="B25" s="972"/>
      <c r="C25" s="976"/>
      <c r="D25" s="953"/>
      <c r="E25" s="953"/>
      <c r="F25" s="953"/>
      <c r="G25" s="953"/>
      <c r="H25" s="953"/>
      <c r="I25" s="953"/>
    </row>
    <row r="26" spans="1:9" ht="3.75" customHeight="1">
      <c r="A26" s="971"/>
      <c r="B26" s="972"/>
      <c r="C26" s="976"/>
      <c r="D26" s="953"/>
      <c r="E26" s="953"/>
      <c r="F26" s="953"/>
      <c r="G26" s="953"/>
      <c r="H26" s="953"/>
      <c r="I26" s="953"/>
    </row>
    <row r="27" spans="1:9" ht="4.5" customHeight="1">
      <c r="A27" s="973"/>
      <c r="B27" s="974"/>
      <c r="C27" s="977"/>
      <c r="D27" s="953"/>
      <c r="E27" s="953"/>
      <c r="F27" s="953"/>
      <c r="G27" s="953"/>
      <c r="H27" s="953"/>
      <c r="I27" s="953"/>
    </row>
    <row r="28" spans="1:9">
      <c r="A28" s="968">
        <v>5</v>
      </c>
      <c r="B28" s="968"/>
      <c r="C28" s="213">
        <v>6</v>
      </c>
      <c r="D28" s="213">
        <v>7</v>
      </c>
      <c r="E28" s="968">
        <v>8</v>
      </c>
      <c r="F28" s="968"/>
      <c r="G28" s="968"/>
      <c r="H28" s="954">
        <v>9</v>
      </c>
      <c r="I28" s="954"/>
    </row>
    <row r="29" spans="1:9" ht="31.5" customHeight="1">
      <c r="A29" s="953" t="str">
        <f>IF('[1]Family data'!$H$102="Z",'[1]Family data'!$B$44,"N.A.")</f>
        <v>SAVITRI DEVI</v>
      </c>
      <c r="B29" s="953"/>
      <c r="C29" s="963" t="str">
        <f>IF('[1]Family data'!$H$102="Z",'[1]Family data'!$G$44,IF('[1]Family data'!$H$102="A",'[1]Family data'!$G$44,"N.A."))</f>
        <v>Wife</v>
      </c>
      <c r="D29" s="966" t="str">
        <f>IF('[1]Family data'!$H$44="","",IF('[1]Family data'!$H$102="Z",'[1]Family data'!$H$44,"N.A."))</f>
        <v/>
      </c>
      <c r="E29" s="953" t="str">
        <f>IF('[1]Family data'!$H$102="A",'[1]Family data'!$B$44,"N.A.")</f>
        <v>N.A.</v>
      </c>
      <c r="F29" s="953"/>
      <c r="G29" s="953"/>
      <c r="H29" s="967" t="str">
        <f>PROPER(IF('[1]Family data'!$I$44="","",'[1]Family data'!$I$44))</f>
        <v>Death Or Pagalpal Of Nominee</v>
      </c>
      <c r="I29" s="967"/>
    </row>
    <row r="30" spans="1:9">
      <c r="A30" s="953"/>
      <c r="B30" s="953"/>
      <c r="C30" s="964"/>
      <c r="D30" s="966"/>
      <c r="E30" s="953"/>
      <c r="F30" s="953"/>
      <c r="G30" s="953"/>
      <c r="H30" s="967"/>
      <c r="I30" s="967"/>
    </row>
    <row r="31" spans="1:9" ht="15.75" customHeight="1">
      <c r="A31" s="953" t="str">
        <f>IF('[1]Family data'!$H$102="Z",'[1]Family data'!$D$44,"N.A.")</f>
        <v>ACHORYA KA CHOUWK BIKANER</v>
      </c>
      <c r="B31" s="953"/>
      <c r="C31" s="964"/>
      <c r="D31" s="966"/>
      <c r="E31" s="953" t="str">
        <f>IF('[1]Family data'!$H$102="A",'[1]Family data'!$D$44,"N.A.")</f>
        <v>N.A.</v>
      </c>
      <c r="F31" s="953"/>
      <c r="G31" s="953"/>
      <c r="H31" s="967"/>
      <c r="I31" s="967"/>
    </row>
    <row r="32" spans="1:9">
      <c r="A32" s="953"/>
      <c r="B32" s="953"/>
      <c r="C32" s="964"/>
      <c r="D32" s="966"/>
      <c r="E32" s="953"/>
      <c r="F32" s="953"/>
      <c r="G32" s="953"/>
      <c r="H32" s="967"/>
      <c r="I32" s="967"/>
    </row>
    <row r="33" spans="1:9">
      <c r="A33" s="953"/>
      <c r="B33" s="953"/>
      <c r="C33" s="964"/>
      <c r="D33" s="966"/>
      <c r="E33" s="953"/>
      <c r="F33" s="953"/>
      <c r="G33" s="953"/>
      <c r="H33" s="967"/>
      <c r="I33" s="967"/>
    </row>
    <row r="34" spans="1:9">
      <c r="A34" s="953"/>
      <c r="B34" s="953"/>
      <c r="C34" s="965"/>
      <c r="D34" s="966"/>
      <c r="E34" s="953"/>
      <c r="F34" s="953"/>
      <c r="G34" s="953"/>
      <c r="H34" s="967"/>
      <c r="I34" s="967"/>
    </row>
    <row r="35" spans="1:9">
      <c r="A35" s="208"/>
      <c r="B35" s="208"/>
      <c r="C35" s="208"/>
      <c r="D35" s="208"/>
      <c r="E35" s="208"/>
      <c r="F35" s="208"/>
      <c r="G35" s="208"/>
      <c r="H35" s="208"/>
      <c r="I35" s="208"/>
    </row>
    <row r="36" spans="1:9">
      <c r="A36" s="208" t="s">
        <v>653</v>
      </c>
      <c r="B36" s="978" t="str">
        <f>IF('[1]Family data'!H3="","",'[1]Family data'!H3)</f>
        <v>BIKANER</v>
      </c>
      <c r="C36" s="978"/>
      <c r="D36" s="208" t="s">
        <v>654</v>
      </c>
      <c r="E36" s="208"/>
      <c r="G36" s="208"/>
      <c r="H36" s="208"/>
      <c r="I36" s="208"/>
    </row>
    <row r="37" spans="1:9" ht="24.75" customHeight="1">
      <c r="A37" s="208" t="s">
        <v>655</v>
      </c>
      <c r="B37" s="980">
        <f ca="1">IF('[1]Family data'!D6="","",'[1]Family data'!D6)</f>
        <v>42708</v>
      </c>
      <c r="C37" s="980"/>
      <c r="D37" s="952" t="s">
        <v>656</v>
      </c>
      <c r="E37" s="952"/>
      <c r="F37" s="981" t="str">
        <f>[1]Pravesh!$D$230</f>
        <v>Savitri Devi wife of Dau Lal Purohit</v>
      </c>
      <c r="G37" s="981"/>
      <c r="H37" s="981"/>
      <c r="I37" s="981"/>
    </row>
    <row r="38" spans="1:9">
      <c r="A38" s="208" t="s">
        <v>657</v>
      </c>
      <c r="B38" s="208"/>
      <c r="C38" s="208"/>
      <c r="D38" s="952" t="s">
        <v>658</v>
      </c>
      <c r="E38" s="952"/>
      <c r="F38" s="981" t="str">
        <f>[1]Mastersheet!B7</f>
        <v>ACHORYA KA CHOUWK BIKANER</v>
      </c>
      <c r="G38" s="981"/>
      <c r="H38" s="981"/>
      <c r="I38" s="981"/>
    </row>
    <row r="39" spans="1:9" ht="21" customHeight="1">
      <c r="A39" s="208" t="str">
        <f>IF([1]Mastersheet!A54="","",[1]Mastersheet!A54)</f>
        <v/>
      </c>
      <c r="B39" s="208"/>
      <c r="C39" s="208"/>
      <c r="D39" s="952"/>
      <c r="E39" s="952"/>
      <c r="F39" s="981"/>
      <c r="G39" s="981"/>
      <c r="H39" s="981"/>
      <c r="I39" s="981"/>
    </row>
    <row r="40" spans="1:9" ht="27.75" customHeight="1">
      <c r="A40" s="208" t="str">
        <f>IF([1]Mastersheet!A55="","",[1]Mastersheet!A55)</f>
        <v/>
      </c>
      <c r="B40" s="208"/>
      <c r="C40" s="208"/>
      <c r="D40" s="208"/>
      <c r="E40" s="208"/>
      <c r="G40" s="208"/>
      <c r="H40" s="208"/>
      <c r="I40" s="208"/>
    </row>
    <row r="41" spans="1:9">
      <c r="A41" s="208"/>
      <c r="B41" s="208"/>
      <c r="C41" s="208"/>
      <c r="D41" s="208" t="s">
        <v>550</v>
      </c>
      <c r="E41" s="208"/>
      <c r="G41" s="208"/>
      <c r="H41" s="208"/>
      <c r="I41" s="208"/>
    </row>
    <row r="42" spans="1:9">
      <c r="A42" s="208"/>
      <c r="B42" s="208"/>
      <c r="C42" s="208"/>
      <c r="D42" s="212" t="s">
        <v>659</v>
      </c>
      <c r="E42" s="208"/>
      <c r="G42" s="212"/>
      <c r="H42" s="212"/>
      <c r="I42" s="212"/>
    </row>
    <row r="43" spans="1:9">
      <c r="A43" s="951" t="s">
        <v>660</v>
      </c>
      <c r="B43" s="951"/>
      <c r="C43" s="951"/>
      <c r="D43" s="951"/>
      <c r="E43" s="951"/>
      <c r="F43" s="951"/>
      <c r="G43" s="951"/>
      <c r="H43" s="951"/>
      <c r="I43" s="951"/>
    </row>
    <row r="44" spans="1:9">
      <c r="A44" s="208"/>
      <c r="B44" s="214" t="s">
        <v>661</v>
      </c>
      <c r="C44" s="208"/>
      <c r="D44" s="208"/>
      <c r="E44" s="208"/>
      <c r="F44" s="208"/>
      <c r="G44" s="208"/>
      <c r="H44" s="208"/>
      <c r="I44" s="208"/>
    </row>
    <row r="45" spans="1:9">
      <c r="A45" s="950" t="str">
        <f>F37</f>
        <v>Savitri Devi wife of Dau Lal Purohit</v>
      </c>
      <c r="B45" s="950"/>
      <c r="C45" s="950"/>
      <c r="D45" s="950"/>
      <c r="E45" s="950"/>
      <c r="F45" s="208" t="s">
        <v>662</v>
      </c>
      <c r="G45" s="208"/>
      <c r="H45" s="208"/>
      <c r="I45" s="208"/>
    </row>
    <row r="46" spans="1:9">
      <c r="A46" s="978" t="str">
        <f>F38</f>
        <v>ACHORYA KA CHOUWK BIKANER</v>
      </c>
      <c r="B46" s="978"/>
      <c r="C46" s="978"/>
      <c r="D46" s="978"/>
      <c r="E46" s="978"/>
      <c r="F46" s="978"/>
      <c r="G46" s="978"/>
      <c r="H46" s="978"/>
      <c r="I46" s="978"/>
    </row>
    <row r="47" spans="1:9">
      <c r="A47" s="208"/>
      <c r="B47" s="208"/>
      <c r="C47" s="208"/>
      <c r="D47" s="208"/>
      <c r="E47" s="208"/>
      <c r="F47" s="208"/>
      <c r="G47" s="208"/>
      <c r="H47" s="208"/>
      <c r="I47" s="208"/>
    </row>
    <row r="48" spans="1:9">
      <c r="A48" s="208" t="s">
        <v>663</v>
      </c>
      <c r="B48" s="208"/>
      <c r="C48" s="208"/>
      <c r="D48" s="208"/>
      <c r="E48" s="208"/>
      <c r="F48" s="979" t="s">
        <v>550</v>
      </c>
      <c r="G48" s="979"/>
      <c r="H48" s="979"/>
      <c r="I48" s="979"/>
    </row>
    <row r="49" spans="1:9">
      <c r="A49" s="208" t="s">
        <v>664</v>
      </c>
      <c r="B49" s="208"/>
      <c r="C49" s="208"/>
      <c r="D49" s="208"/>
      <c r="E49" s="208"/>
      <c r="F49" s="208"/>
      <c r="G49" s="208"/>
      <c r="H49" s="208"/>
      <c r="I49" s="208"/>
    </row>
  </sheetData>
  <mergeCells count="46">
    <mergeCell ref="A43:I43"/>
    <mergeCell ref="A45:E45"/>
    <mergeCell ref="A46:I46"/>
    <mergeCell ref="F48:I48"/>
    <mergeCell ref="B36:C36"/>
    <mergeCell ref="B37:C37"/>
    <mergeCell ref="D37:E37"/>
    <mergeCell ref="F37:I37"/>
    <mergeCell ref="D38:E39"/>
    <mergeCell ref="F38:I39"/>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16:C16"/>
    <mergeCell ref="D16:E16"/>
    <mergeCell ref="G16:I16"/>
    <mergeCell ref="A17:C17"/>
    <mergeCell ref="D17:E20"/>
    <mergeCell ref="F17:F20"/>
    <mergeCell ref="G17:I17"/>
    <mergeCell ref="A18:C20"/>
    <mergeCell ref="G18:I20"/>
    <mergeCell ref="A10:I11"/>
    <mergeCell ref="A12:C15"/>
    <mergeCell ref="D12:E15"/>
    <mergeCell ref="F12:I12"/>
    <mergeCell ref="F13:F15"/>
    <mergeCell ref="G13:I15"/>
    <mergeCell ref="C9:G9"/>
    <mergeCell ref="A2:I2"/>
    <mergeCell ref="A3:I3"/>
    <mergeCell ref="A5:E7"/>
    <mergeCell ref="F5:I5"/>
    <mergeCell ref="F7:I7"/>
  </mergeCells>
  <conditionalFormatting sqref="A17:I20 A29:G34">
    <cfRule type="cellIs" dxfId="0" priority="1" stopIfTrue="1" operator="equal">
      <formula>"N.A."</formula>
    </cfRule>
  </conditionalFormatting>
  <pageMargins left="0.70866141732283472" right="0.3" top="0.39" bottom="0.31496062992125984" header="0.31496062992125984" footer="0.31496062992125984"/>
  <pageSetup paperSize="9" scale="94" orientation="portrait" r:id="rId1"/>
  <headerFooter>
    <oddFooter>&amp;L16.18.1.22.5.19.8√97263.0458756048</oddFooter>
  </headerFooter>
  <rowBreaks count="1" manualBreakCount="1">
    <brk id="42" max="16383" man="1"/>
  </rowBreaks>
</worksheet>
</file>

<file path=xl/worksheets/sheet2.xml><?xml version="1.0" encoding="utf-8"?>
<worksheet xmlns="http://schemas.openxmlformats.org/spreadsheetml/2006/main" xmlns:r="http://schemas.openxmlformats.org/officeDocument/2006/relationships">
  <sheetPr codeName="Sheet1"/>
  <dimension ref="A1:C50"/>
  <sheetViews>
    <sheetView view="pageBreakPreview" topLeftCell="A16" zoomScaleNormal="100" zoomScaleSheetLayoutView="100" workbookViewId="0">
      <selection activeCell="A2" sqref="J2"/>
    </sheetView>
  </sheetViews>
  <sheetFormatPr defaultRowHeight="12.75"/>
  <cols>
    <col min="1" max="1" width="9.140625" style="24"/>
    <col min="2" max="2" width="72" style="24" customWidth="1"/>
    <col min="3" max="3" width="10.42578125" style="24" customWidth="1"/>
    <col min="4" max="257" width="9.140625" style="24"/>
    <col min="258" max="258" width="72" style="24" customWidth="1"/>
    <col min="259" max="259" width="10.42578125" style="24" customWidth="1"/>
    <col min="260" max="513" width="9.140625" style="24"/>
    <col min="514" max="514" width="72" style="24" customWidth="1"/>
    <col min="515" max="515" width="10.42578125" style="24" customWidth="1"/>
    <col min="516" max="769" width="9.140625" style="24"/>
    <col min="770" max="770" width="72" style="24" customWidth="1"/>
    <col min="771" max="771" width="10.42578125" style="24" customWidth="1"/>
    <col min="772" max="1025" width="9.140625" style="24"/>
    <col min="1026" max="1026" width="72" style="24" customWidth="1"/>
    <col min="1027" max="1027" width="10.42578125" style="24" customWidth="1"/>
    <col min="1028" max="1281" width="9.140625" style="24"/>
    <col min="1282" max="1282" width="72" style="24" customWidth="1"/>
    <col min="1283" max="1283" width="10.42578125" style="24" customWidth="1"/>
    <col min="1284" max="1537" width="9.140625" style="24"/>
    <col min="1538" max="1538" width="72" style="24" customWidth="1"/>
    <col min="1539" max="1539" width="10.42578125" style="24" customWidth="1"/>
    <col min="1540" max="1793" width="9.140625" style="24"/>
    <col min="1794" max="1794" width="72" style="24" customWidth="1"/>
    <col min="1795" max="1795" width="10.42578125" style="24" customWidth="1"/>
    <col min="1796" max="2049" width="9.140625" style="24"/>
    <col min="2050" max="2050" width="72" style="24" customWidth="1"/>
    <col min="2051" max="2051" width="10.42578125" style="24" customWidth="1"/>
    <col min="2052" max="2305" width="9.140625" style="24"/>
    <col min="2306" max="2306" width="72" style="24" customWidth="1"/>
    <col min="2307" max="2307" width="10.42578125" style="24" customWidth="1"/>
    <col min="2308" max="2561" width="9.140625" style="24"/>
    <col min="2562" max="2562" width="72" style="24" customWidth="1"/>
    <col min="2563" max="2563" width="10.42578125" style="24" customWidth="1"/>
    <col min="2564" max="2817" width="9.140625" style="24"/>
    <col min="2818" max="2818" width="72" style="24" customWidth="1"/>
    <col min="2819" max="2819" width="10.42578125" style="24" customWidth="1"/>
    <col min="2820" max="3073" width="9.140625" style="24"/>
    <col min="3074" max="3074" width="72" style="24" customWidth="1"/>
    <col min="3075" max="3075" width="10.42578125" style="24" customWidth="1"/>
    <col min="3076" max="3329" width="9.140625" style="24"/>
    <col min="3330" max="3330" width="72" style="24" customWidth="1"/>
    <col min="3331" max="3331" width="10.42578125" style="24" customWidth="1"/>
    <col min="3332" max="3585" width="9.140625" style="24"/>
    <col min="3586" max="3586" width="72" style="24" customWidth="1"/>
    <col min="3587" max="3587" width="10.42578125" style="24" customWidth="1"/>
    <col min="3588" max="3841" width="9.140625" style="24"/>
    <col min="3842" max="3842" width="72" style="24" customWidth="1"/>
    <col min="3843" max="3843" width="10.42578125" style="24" customWidth="1"/>
    <col min="3844" max="4097" width="9.140625" style="24"/>
    <col min="4098" max="4098" width="72" style="24" customWidth="1"/>
    <col min="4099" max="4099" width="10.42578125" style="24" customWidth="1"/>
    <col min="4100" max="4353" width="9.140625" style="24"/>
    <col min="4354" max="4354" width="72" style="24" customWidth="1"/>
    <col min="4355" max="4355" width="10.42578125" style="24" customWidth="1"/>
    <col min="4356" max="4609" width="9.140625" style="24"/>
    <col min="4610" max="4610" width="72" style="24" customWidth="1"/>
    <col min="4611" max="4611" width="10.42578125" style="24" customWidth="1"/>
    <col min="4612" max="4865" width="9.140625" style="24"/>
    <col min="4866" max="4866" width="72" style="24" customWidth="1"/>
    <col min="4867" max="4867" width="10.42578125" style="24" customWidth="1"/>
    <col min="4868" max="5121" width="9.140625" style="24"/>
    <col min="5122" max="5122" width="72" style="24" customWidth="1"/>
    <col min="5123" max="5123" width="10.42578125" style="24" customWidth="1"/>
    <col min="5124" max="5377" width="9.140625" style="24"/>
    <col min="5378" max="5378" width="72" style="24" customWidth="1"/>
    <col min="5379" max="5379" width="10.42578125" style="24" customWidth="1"/>
    <col min="5380" max="5633" width="9.140625" style="24"/>
    <col min="5634" max="5634" width="72" style="24" customWidth="1"/>
    <col min="5635" max="5635" width="10.42578125" style="24" customWidth="1"/>
    <col min="5636" max="5889" width="9.140625" style="24"/>
    <col min="5890" max="5890" width="72" style="24" customWidth="1"/>
    <col min="5891" max="5891" width="10.42578125" style="24" customWidth="1"/>
    <col min="5892" max="6145" width="9.140625" style="24"/>
    <col min="6146" max="6146" width="72" style="24" customWidth="1"/>
    <col min="6147" max="6147" width="10.42578125" style="24" customWidth="1"/>
    <col min="6148" max="6401" width="9.140625" style="24"/>
    <col min="6402" max="6402" width="72" style="24" customWidth="1"/>
    <col min="6403" max="6403" width="10.42578125" style="24" customWidth="1"/>
    <col min="6404" max="6657" width="9.140625" style="24"/>
    <col min="6658" max="6658" width="72" style="24" customWidth="1"/>
    <col min="6659" max="6659" width="10.42578125" style="24" customWidth="1"/>
    <col min="6660" max="6913" width="9.140625" style="24"/>
    <col min="6914" max="6914" width="72" style="24" customWidth="1"/>
    <col min="6915" max="6915" width="10.42578125" style="24" customWidth="1"/>
    <col min="6916" max="7169" width="9.140625" style="24"/>
    <col min="7170" max="7170" width="72" style="24" customWidth="1"/>
    <col min="7171" max="7171" width="10.42578125" style="24" customWidth="1"/>
    <col min="7172" max="7425" width="9.140625" style="24"/>
    <col min="7426" max="7426" width="72" style="24" customWidth="1"/>
    <col min="7427" max="7427" width="10.42578125" style="24" customWidth="1"/>
    <col min="7428" max="7681" width="9.140625" style="24"/>
    <col min="7682" max="7682" width="72" style="24" customWidth="1"/>
    <col min="7683" max="7683" width="10.42578125" style="24" customWidth="1"/>
    <col min="7684" max="7937" width="9.140625" style="24"/>
    <col min="7938" max="7938" width="72" style="24" customWidth="1"/>
    <col min="7939" max="7939" width="10.42578125" style="24" customWidth="1"/>
    <col min="7940" max="8193" width="9.140625" style="24"/>
    <col min="8194" max="8194" width="72" style="24" customWidth="1"/>
    <col min="8195" max="8195" width="10.42578125" style="24" customWidth="1"/>
    <col min="8196" max="8449" width="9.140625" style="24"/>
    <col min="8450" max="8450" width="72" style="24" customWidth="1"/>
    <col min="8451" max="8451" width="10.42578125" style="24" customWidth="1"/>
    <col min="8452" max="8705" width="9.140625" style="24"/>
    <col min="8706" max="8706" width="72" style="24" customWidth="1"/>
    <col min="8707" max="8707" width="10.42578125" style="24" customWidth="1"/>
    <col min="8708" max="8961" width="9.140625" style="24"/>
    <col min="8962" max="8962" width="72" style="24" customWidth="1"/>
    <col min="8963" max="8963" width="10.42578125" style="24" customWidth="1"/>
    <col min="8964" max="9217" width="9.140625" style="24"/>
    <col min="9218" max="9218" width="72" style="24" customWidth="1"/>
    <col min="9219" max="9219" width="10.42578125" style="24" customWidth="1"/>
    <col min="9220" max="9473" width="9.140625" style="24"/>
    <col min="9474" max="9474" width="72" style="24" customWidth="1"/>
    <col min="9475" max="9475" width="10.42578125" style="24" customWidth="1"/>
    <col min="9476" max="9729" width="9.140625" style="24"/>
    <col min="9730" max="9730" width="72" style="24" customWidth="1"/>
    <col min="9731" max="9731" width="10.42578125" style="24" customWidth="1"/>
    <col min="9732" max="9985" width="9.140625" style="24"/>
    <col min="9986" max="9986" width="72" style="24" customWidth="1"/>
    <col min="9987" max="9987" width="10.42578125" style="24" customWidth="1"/>
    <col min="9988" max="10241" width="9.140625" style="24"/>
    <col min="10242" max="10242" width="72" style="24" customWidth="1"/>
    <col min="10243" max="10243" width="10.42578125" style="24" customWidth="1"/>
    <col min="10244" max="10497" width="9.140625" style="24"/>
    <col min="10498" max="10498" width="72" style="24" customWidth="1"/>
    <col min="10499" max="10499" width="10.42578125" style="24" customWidth="1"/>
    <col min="10500" max="10753" width="9.140625" style="24"/>
    <col min="10754" max="10754" width="72" style="24" customWidth="1"/>
    <col min="10755" max="10755" width="10.42578125" style="24" customWidth="1"/>
    <col min="10756" max="11009" width="9.140625" style="24"/>
    <col min="11010" max="11010" width="72" style="24" customWidth="1"/>
    <col min="11011" max="11011" width="10.42578125" style="24" customWidth="1"/>
    <col min="11012" max="11265" width="9.140625" style="24"/>
    <col min="11266" max="11266" width="72" style="24" customWidth="1"/>
    <col min="11267" max="11267" width="10.42578125" style="24" customWidth="1"/>
    <col min="11268" max="11521" width="9.140625" style="24"/>
    <col min="11522" max="11522" width="72" style="24" customWidth="1"/>
    <col min="11523" max="11523" width="10.42578125" style="24" customWidth="1"/>
    <col min="11524" max="11777" width="9.140625" style="24"/>
    <col min="11778" max="11778" width="72" style="24" customWidth="1"/>
    <col min="11779" max="11779" width="10.42578125" style="24" customWidth="1"/>
    <col min="11780" max="12033" width="9.140625" style="24"/>
    <col min="12034" max="12034" width="72" style="24" customWidth="1"/>
    <col min="12035" max="12035" width="10.42578125" style="24" customWidth="1"/>
    <col min="12036" max="12289" width="9.140625" style="24"/>
    <col min="12290" max="12290" width="72" style="24" customWidth="1"/>
    <col min="12291" max="12291" width="10.42578125" style="24" customWidth="1"/>
    <col min="12292" max="12545" width="9.140625" style="24"/>
    <col min="12546" max="12546" width="72" style="24" customWidth="1"/>
    <col min="12547" max="12547" width="10.42578125" style="24" customWidth="1"/>
    <col min="12548" max="12801" width="9.140625" style="24"/>
    <col min="12802" max="12802" width="72" style="24" customWidth="1"/>
    <col min="12803" max="12803" width="10.42578125" style="24" customWidth="1"/>
    <col min="12804" max="13057" width="9.140625" style="24"/>
    <col min="13058" max="13058" width="72" style="24" customWidth="1"/>
    <col min="13059" max="13059" width="10.42578125" style="24" customWidth="1"/>
    <col min="13060" max="13313" width="9.140625" style="24"/>
    <col min="13314" max="13314" width="72" style="24" customWidth="1"/>
    <col min="13315" max="13315" width="10.42578125" style="24" customWidth="1"/>
    <col min="13316" max="13569" width="9.140625" style="24"/>
    <col min="13570" max="13570" width="72" style="24" customWidth="1"/>
    <col min="13571" max="13571" width="10.42578125" style="24" customWidth="1"/>
    <col min="13572" max="13825" width="9.140625" style="24"/>
    <col min="13826" max="13826" width="72" style="24" customWidth="1"/>
    <col min="13827" max="13827" width="10.42578125" style="24" customWidth="1"/>
    <col min="13828" max="14081" width="9.140625" style="24"/>
    <col min="14082" max="14082" width="72" style="24" customWidth="1"/>
    <col min="14083" max="14083" width="10.42578125" style="24" customWidth="1"/>
    <col min="14084" max="14337" width="9.140625" style="24"/>
    <col min="14338" max="14338" width="72" style="24" customWidth="1"/>
    <col min="14339" max="14339" width="10.42578125" style="24" customWidth="1"/>
    <col min="14340" max="14593" width="9.140625" style="24"/>
    <col min="14594" max="14594" width="72" style="24" customWidth="1"/>
    <col min="14595" max="14595" width="10.42578125" style="24" customWidth="1"/>
    <col min="14596" max="14849" width="9.140625" style="24"/>
    <col min="14850" max="14850" width="72" style="24" customWidth="1"/>
    <col min="14851" max="14851" width="10.42578125" style="24" customWidth="1"/>
    <col min="14852" max="15105" width="9.140625" style="24"/>
    <col min="15106" max="15106" width="72" style="24" customWidth="1"/>
    <col min="15107" max="15107" width="10.42578125" style="24" customWidth="1"/>
    <col min="15108" max="15361" width="9.140625" style="24"/>
    <col min="15362" max="15362" width="72" style="24" customWidth="1"/>
    <col min="15363" max="15363" width="10.42578125" style="24" customWidth="1"/>
    <col min="15364" max="15617" width="9.140625" style="24"/>
    <col min="15618" max="15618" width="72" style="24" customWidth="1"/>
    <col min="15619" max="15619" width="10.42578125" style="24" customWidth="1"/>
    <col min="15620" max="15873" width="9.140625" style="24"/>
    <col min="15874" max="15874" width="72" style="24" customWidth="1"/>
    <col min="15875" max="15875" width="10.42578125" style="24" customWidth="1"/>
    <col min="15876" max="16129" width="9.140625" style="24"/>
    <col min="16130" max="16130" width="72" style="24" customWidth="1"/>
    <col min="16131" max="16131" width="10.42578125" style="24" customWidth="1"/>
    <col min="16132" max="16384" width="9.140625" style="24"/>
  </cols>
  <sheetData>
    <row r="1" spans="1:3" ht="31.5" hidden="1">
      <c r="A1" s="23" t="s">
        <v>5</v>
      </c>
      <c r="B1" s="23" t="s">
        <v>6</v>
      </c>
      <c r="C1" s="23" t="s">
        <v>7</v>
      </c>
    </row>
    <row r="2" spans="1:3" ht="15.75">
      <c r="A2" s="25" t="s">
        <v>8</v>
      </c>
      <c r="B2" s="26" t="s">
        <v>9</v>
      </c>
      <c r="C2" s="27">
        <v>2</v>
      </c>
    </row>
    <row r="3" spans="1:3" ht="31.5">
      <c r="A3" s="28">
        <v>8</v>
      </c>
      <c r="B3" s="27" t="s">
        <v>10</v>
      </c>
      <c r="C3" s="29" t="s">
        <v>11</v>
      </c>
    </row>
    <row r="4" spans="1:3" ht="31.5">
      <c r="A4" s="28">
        <v>5</v>
      </c>
      <c r="B4" s="27" t="s">
        <v>12</v>
      </c>
      <c r="C4" s="29" t="s">
        <v>13</v>
      </c>
    </row>
    <row r="5" spans="1:3" ht="15.75">
      <c r="A5" s="28">
        <v>7</v>
      </c>
      <c r="B5" s="27" t="s">
        <v>14</v>
      </c>
      <c r="C5" s="29" t="s">
        <v>15</v>
      </c>
    </row>
    <row r="6" spans="1:3" ht="34.5" customHeight="1">
      <c r="A6" s="28">
        <v>14</v>
      </c>
      <c r="B6" s="27" t="s">
        <v>734</v>
      </c>
      <c r="C6" s="29" t="s">
        <v>783</v>
      </c>
    </row>
    <row r="7" spans="1:3" ht="15.75">
      <c r="A7" s="28" t="s">
        <v>41</v>
      </c>
      <c r="B7" s="27" t="s">
        <v>762</v>
      </c>
      <c r="C7" s="29" t="s">
        <v>784</v>
      </c>
    </row>
    <row r="8" spans="1:3" ht="32.25" customHeight="1">
      <c r="A8" s="28">
        <v>22</v>
      </c>
      <c r="B8" s="27" t="s">
        <v>730</v>
      </c>
      <c r="C8" s="29" t="s">
        <v>786</v>
      </c>
    </row>
    <row r="9" spans="1:3" ht="15.75" hidden="1">
      <c r="A9" s="28"/>
      <c r="B9" s="27"/>
      <c r="C9" s="29"/>
    </row>
    <row r="10" spans="1:3" ht="15.75">
      <c r="A10" s="28">
        <v>6</v>
      </c>
      <c r="B10" s="27" t="s">
        <v>16</v>
      </c>
      <c r="C10" s="29" t="s">
        <v>787</v>
      </c>
    </row>
    <row r="11" spans="1:3" ht="15.75">
      <c r="A11" s="28">
        <v>31</v>
      </c>
      <c r="B11" s="27" t="s">
        <v>17</v>
      </c>
      <c r="C11" s="29" t="s">
        <v>22</v>
      </c>
    </row>
    <row r="12" spans="1:3" ht="31.5">
      <c r="A12" s="28">
        <v>28</v>
      </c>
      <c r="B12" s="27" t="s">
        <v>18</v>
      </c>
      <c r="C12" s="29" t="s">
        <v>788</v>
      </c>
    </row>
    <row r="13" spans="1:3" ht="31.5">
      <c r="A13" s="28" t="s">
        <v>19</v>
      </c>
      <c r="B13" s="27" t="s">
        <v>20</v>
      </c>
      <c r="C13" s="29" t="s">
        <v>789</v>
      </c>
    </row>
    <row r="14" spans="1:3" ht="31.5">
      <c r="A14" s="28">
        <v>27</v>
      </c>
      <c r="B14" s="27" t="s">
        <v>21</v>
      </c>
      <c r="C14" s="29" t="s">
        <v>790</v>
      </c>
    </row>
    <row r="15" spans="1:3" ht="31.5">
      <c r="A15" s="28" t="s">
        <v>23</v>
      </c>
      <c r="B15" s="27" t="s">
        <v>24</v>
      </c>
      <c r="C15" s="29" t="s">
        <v>790</v>
      </c>
    </row>
    <row r="16" spans="1:3" ht="31.5">
      <c r="A16" s="30">
        <v>1</v>
      </c>
      <c r="B16" s="31" t="s">
        <v>25</v>
      </c>
      <c r="C16" s="29" t="s">
        <v>791</v>
      </c>
    </row>
    <row r="17" spans="1:3" ht="15.75">
      <c r="A17" s="28">
        <v>3</v>
      </c>
      <c r="B17" s="27" t="s">
        <v>26</v>
      </c>
      <c r="C17" s="29" t="s">
        <v>792</v>
      </c>
    </row>
    <row r="18" spans="1:3" ht="31.5">
      <c r="A18" s="28">
        <v>2</v>
      </c>
      <c r="B18" s="27" t="s">
        <v>27</v>
      </c>
      <c r="C18" s="29" t="s">
        <v>793</v>
      </c>
    </row>
    <row r="19" spans="1:3" ht="30">
      <c r="A19" s="25">
        <v>1</v>
      </c>
      <c r="B19" s="32" t="s">
        <v>28</v>
      </c>
      <c r="C19" s="29" t="s">
        <v>794</v>
      </c>
    </row>
    <row r="20" spans="1:3" ht="34.5" customHeight="1">
      <c r="A20" s="25">
        <v>5</v>
      </c>
      <c r="B20" s="33" t="s">
        <v>29</v>
      </c>
      <c r="C20" s="29" t="s">
        <v>795</v>
      </c>
    </row>
    <row r="21" spans="1:3" ht="31.5">
      <c r="A21" s="28">
        <v>9</v>
      </c>
      <c r="B21" s="27" t="s">
        <v>30</v>
      </c>
      <c r="C21" s="29" t="s">
        <v>796</v>
      </c>
    </row>
    <row r="22" spans="1:3" ht="31.5">
      <c r="A22" s="28" t="s">
        <v>31</v>
      </c>
      <c r="B22" s="27" t="s">
        <v>32</v>
      </c>
      <c r="C22" s="29" t="s">
        <v>796</v>
      </c>
    </row>
    <row r="23" spans="1:3" ht="15.75">
      <c r="A23" s="25" t="s">
        <v>8</v>
      </c>
      <c r="B23" s="26" t="s">
        <v>33</v>
      </c>
      <c r="C23" s="29" t="s">
        <v>797</v>
      </c>
    </row>
    <row r="24" spans="1:3" ht="47.25" hidden="1">
      <c r="A24" s="28">
        <v>10</v>
      </c>
      <c r="B24" s="27" t="s">
        <v>34</v>
      </c>
      <c r="C24" s="27">
        <v>367</v>
      </c>
    </row>
    <row r="25" spans="1:3" ht="47.25" hidden="1">
      <c r="A25" s="28">
        <v>11</v>
      </c>
      <c r="B25" s="27" t="s">
        <v>35</v>
      </c>
      <c r="C25" s="27">
        <v>368</v>
      </c>
    </row>
    <row r="26" spans="1:3" ht="31.5" hidden="1">
      <c r="A26" s="28">
        <v>12</v>
      </c>
      <c r="B26" s="27" t="s">
        <v>36</v>
      </c>
      <c r="C26" s="27" t="s">
        <v>37</v>
      </c>
    </row>
    <row r="27" spans="1:3" ht="31.5" hidden="1">
      <c r="A27" s="28">
        <v>13</v>
      </c>
      <c r="B27" s="27" t="s">
        <v>38</v>
      </c>
      <c r="C27" s="27">
        <v>371</v>
      </c>
    </row>
    <row r="28" spans="1:3" ht="31.5" hidden="1">
      <c r="A28" s="28">
        <v>14</v>
      </c>
      <c r="B28" s="27" t="s">
        <v>39</v>
      </c>
      <c r="C28" s="27" t="s">
        <v>40</v>
      </c>
    </row>
    <row r="29" spans="1:3" ht="15.75" hidden="1">
      <c r="A29" s="28" t="s">
        <v>41</v>
      </c>
      <c r="B29" s="27" t="s">
        <v>42</v>
      </c>
      <c r="C29" s="27">
        <v>374</v>
      </c>
    </row>
    <row r="30" spans="1:3" ht="31.5" hidden="1">
      <c r="A30" s="28">
        <v>15</v>
      </c>
      <c r="B30" s="27" t="s">
        <v>43</v>
      </c>
      <c r="C30" s="27">
        <v>375</v>
      </c>
    </row>
    <row r="31" spans="1:3" ht="15.75" hidden="1">
      <c r="A31" s="28" t="s">
        <v>44</v>
      </c>
      <c r="B31" s="27" t="s">
        <v>45</v>
      </c>
      <c r="C31" s="27">
        <v>376</v>
      </c>
    </row>
    <row r="32" spans="1:3" ht="15.75" hidden="1">
      <c r="A32" s="28" t="s">
        <v>46</v>
      </c>
      <c r="B32" s="27" t="s">
        <v>47</v>
      </c>
      <c r="C32" s="27" t="s">
        <v>48</v>
      </c>
    </row>
    <row r="33" spans="1:3" ht="31.5" hidden="1">
      <c r="A33" s="28">
        <v>16</v>
      </c>
      <c r="B33" s="27" t="s">
        <v>49</v>
      </c>
      <c r="C33" s="27">
        <v>379</v>
      </c>
    </row>
    <row r="34" spans="1:3" ht="15.75" hidden="1">
      <c r="A34" s="28" t="s">
        <v>50</v>
      </c>
      <c r="B34" s="27" t="s">
        <v>51</v>
      </c>
      <c r="C34" s="27">
        <v>380</v>
      </c>
    </row>
    <row r="35" spans="1:3" ht="15.75" hidden="1">
      <c r="A35" s="28" t="s">
        <v>52</v>
      </c>
      <c r="B35" s="27" t="s">
        <v>53</v>
      </c>
      <c r="C35" s="27" t="s">
        <v>54</v>
      </c>
    </row>
    <row r="36" spans="1:3" ht="15.75" hidden="1">
      <c r="A36" s="28">
        <v>17</v>
      </c>
      <c r="B36" s="27" t="s">
        <v>55</v>
      </c>
      <c r="C36" s="27" t="s">
        <v>56</v>
      </c>
    </row>
    <row r="37" spans="1:3" ht="31.5" hidden="1">
      <c r="A37" s="28">
        <v>18</v>
      </c>
      <c r="B37" s="27" t="s">
        <v>57</v>
      </c>
      <c r="C37" s="27" t="s">
        <v>58</v>
      </c>
    </row>
    <row r="38" spans="1:3" ht="47.25" hidden="1">
      <c r="A38" s="28">
        <v>19</v>
      </c>
      <c r="B38" s="27" t="s">
        <v>59</v>
      </c>
      <c r="C38" s="27">
        <v>393</v>
      </c>
    </row>
    <row r="39" spans="1:3" ht="47.25" hidden="1">
      <c r="A39" s="28">
        <v>20</v>
      </c>
      <c r="B39" s="27" t="s">
        <v>60</v>
      </c>
      <c r="C39" s="27" t="s">
        <v>61</v>
      </c>
    </row>
    <row r="40" spans="1:3" ht="47.25" hidden="1">
      <c r="A40" s="28">
        <v>21</v>
      </c>
      <c r="B40" s="27" t="s">
        <v>62</v>
      </c>
      <c r="C40" s="27" t="s">
        <v>63</v>
      </c>
    </row>
    <row r="41" spans="1:3" ht="31.5" hidden="1">
      <c r="A41" s="28">
        <v>22</v>
      </c>
      <c r="B41" s="27" t="s">
        <v>36</v>
      </c>
      <c r="C41" s="27" t="s">
        <v>64</v>
      </c>
    </row>
    <row r="42" spans="1:3" ht="15.75" hidden="1">
      <c r="A42" s="28">
        <v>23</v>
      </c>
      <c r="B42" s="27" t="s">
        <v>65</v>
      </c>
      <c r="C42" s="27">
        <v>400</v>
      </c>
    </row>
    <row r="43" spans="1:3" ht="15.75" hidden="1">
      <c r="A43" s="28">
        <v>24</v>
      </c>
      <c r="B43" s="27" t="s">
        <v>66</v>
      </c>
      <c r="C43" s="27">
        <v>401</v>
      </c>
    </row>
    <row r="44" spans="1:3" ht="31.5" hidden="1">
      <c r="A44" s="28">
        <v>25</v>
      </c>
      <c r="B44" s="27" t="s">
        <v>67</v>
      </c>
      <c r="C44" s="27" t="s">
        <v>68</v>
      </c>
    </row>
    <row r="45" spans="1:3" ht="15.75" hidden="1">
      <c r="A45" s="28">
        <v>26</v>
      </c>
      <c r="B45" s="27" t="s">
        <v>69</v>
      </c>
      <c r="C45" s="27" t="s">
        <v>70</v>
      </c>
    </row>
    <row r="46" spans="1:3" ht="31.5" hidden="1">
      <c r="A46" s="28">
        <v>29</v>
      </c>
      <c r="B46" s="27" t="s">
        <v>71</v>
      </c>
      <c r="C46" s="27">
        <v>414</v>
      </c>
    </row>
    <row r="47" spans="1:3" ht="31.5" hidden="1">
      <c r="A47" s="28">
        <v>30</v>
      </c>
      <c r="B47" s="27" t="s">
        <v>72</v>
      </c>
      <c r="C47" s="27" t="s">
        <v>73</v>
      </c>
    </row>
    <row r="48" spans="1:3" ht="15.75" hidden="1">
      <c r="A48" s="28">
        <v>32</v>
      </c>
      <c r="B48" s="27" t="s">
        <v>74</v>
      </c>
      <c r="C48" s="27">
        <v>419</v>
      </c>
    </row>
    <row r="49" spans="1:3" ht="31.5" hidden="1">
      <c r="A49" s="28">
        <v>33</v>
      </c>
      <c r="B49" s="27" t="s">
        <v>75</v>
      </c>
      <c r="C49" s="27" t="s">
        <v>76</v>
      </c>
    </row>
    <row r="50" spans="1:3" ht="15.75" hidden="1">
      <c r="A50" s="28">
        <v>4</v>
      </c>
      <c r="B50" s="27" t="s">
        <v>77</v>
      </c>
      <c r="C50" s="27">
        <v>351</v>
      </c>
    </row>
  </sheetData>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25">
    <tabColor indexed="13"/>
  </sheetPr>
  <dimension ref="A1:J44"/>
  <sheetViews>
    <sheetView view="pageBreakPreview" zoomScaleNormal="100" zoomScaleSheetLayoutView="100" workbookViewId="0">
      <selection activeCell="A2" sqref="J2"/>
    </sheetView>
  </sheetViews>
  <sheetFormatPr defaultColWidth="0" defaultRowHeight="15.75"/>
  <cols>
    <col min="1" max="7" width="9.140625" style="51" customWidth="1"/>
    <col min="8" max="8" width="10.140625" style="51" customWidth="1"/>
    <col min="9" max="9" width="12.28515625" style="51" customWidth="1"/>
    <col min="10" max="12" width="12.85546875" style="51" customWidth="1"/>
    <col min="13" max="256" width="0" style="51" hidden="1"/>
    <col min="257" max="263" width="9.140625" style="51" customWidth="1"/>
    <col min="264" max="264" width="10.140625" style="51" customWidth="1"/>
    <col min="265" max="265" width="12.28515625" style="51" customWidth="1"/>
    <col min="266" max="268" width="12.85546875" style="51" customWidth="1"/>
    <col min="269" max="512" width="0" style="51" hidden="1"/>
    <col min="513" max="519" width="9.140625" style="51" customWidth="1"/>
    <col min="520" max="520" width="10.140625" style="51" customWidth="1"/>
    <col min="521" max="521" width="12.28515625" style="51" customWidth="1"/>
    <col min="522" max="524" width="12.85546875" style="51" customWidth="1"/>
    <col min="525" max="768" width="0" style="51" hidden="1"/>
    <col min="769" max="775" width="9.140625" style="51" customWidth="1"/>
    <col min="776" max="776" width="10.140625" style="51" customWidth="1"/>
    <col min="777" max="777" width="12.28515625" style="51" customWidth="1"/>
    <col min="778" max="780" width="12.85546875" style="51" customWidth="1"/>
    <col min="781" max="1024" width="0" style="51" hidden="1"/>
    <col min="1025" max="1031" width="9.140625" style="51" customWidth="1"/>
    <col min="1032" max="1032" width="10.140625" style="51" customWidth="1"/>
    <col min="1033" max="1033" width="12.28515625" style="51" customWidth="1"/>
    <col min="1034" max="1036" width="12.85546875" style="51" customWidth="1"/>
    <col min="1037" max="1280" width="0" style="51" hidden="1"/>
    <col min="1281" max="1287" width="9.140625" style="51" customWidth="1"/>
    <col min="1288" max="1288" width="10.140625" style="51" customWidth="1"/>
    <col min="1289" max="1289" width="12.28515625" style="51" customWidth="1"/>
    <col min="1290" max="1292" width="12.85546875" style="51" customWidth="1"/>
    <col min="1293" max="1536" width="0" style="51" hidden="1"/>
    <col min="1537" max="1543" width="9.140625" style="51" customWidth="1"/>
    <col min="1544" max="1544" width="10.140625" style="51" customWidth="1"/>
    <col min="1545" max="1545" width="12.28515625" style="51" customWidth="1"/>
    <col min="1546" max="1548" width="12.85546875" style="51" customWidth="1"/>
    <col min="1549" max="1792" width="0" style="51" hidden="1"/>
    <col min="1793" max="1799" width="9.140625" style="51" customWidth="1"/>
    <col min="1800" max="1800" width="10.140625" style="51" customWidth="1"/>
    <col min="1801" max="1801" width="12.28515625" style="51" customWidth="1"/>
    <col min="1802" max="1804" width="12.85546875" style="51" customWidth="1"/>
    <col min="1805" max="2048" width="0" style="51" hidden="1"/>
    <col min="2049" max="2055" width="9.140625" style="51" customWidth="1"/>
    <col min="2056" max="2056" width="10.140625" style="51" customWidth="1"/>
    <col min="2057" max="2057" width="12.28515625" style="51" customWidth="1"/>
    <col min="2058" max="2060" width="12.85546875" style="51" customWidth="1"/>
    <col min="2061" max="2304" width="0" style="51" hidden="1"/>
    <col min="2305" max="2311" width="9.140625" style="51" customWidth="1"/>
    <col min="2312" max="2312" width="10.140625" style="51" customWidth="1"/>
    <col min="2313" max="2313" width="12.28515625" style="51" customWidth="1"/>
    <col min="2314" max="2316" width="12.85546875" style="51" customWidth="1"/>
    <col min="2317" max="2560" width="0" style="51" hidden="1"/>
    <col min="2561" max="2567" width="9.140625" style="51" customWidth="1"/>
    <col min="2568" max="2568" width="10.140625" style="51" customWidth="1"/>
    <col min="2569" max="2569" width="12.28515625" style="51" customWidth="1"/>
    <col min="2570" max="2572" width="12.85546875" style="51" customWidth="1"/>
    <col min="2573" max="2816" width="0" style="51" hidden="1"/>
    <col min="2817" max="2823" width="9.140625" style="51" customWidth="1"/>
    <col min="2824" max="2824" width="10.140625" style="51" customWidth="1"/>
    <col min="2825" max="2825" width="12.28515625" style="51" customWidth="1"/>
    <col min="2826" max="2828" width="12.85546875" style="51" customWidth="1"/>
    <col min="2829" max="3072" width="0" style="51" hidden="1"/>
    <col min="3073" max="3079" width="9.140625" style="51" customWidth="1"/>
    <col min="3080" max="3080" width="10.140625" style="51" customWidth="1"/>
    <col min="3081" max="3081" width="12.28515625" style="51" customWidth="1"/>
    <col min="3082" max="3084" width="12.85546875" style="51" customWidth="1"/>
    <col min="3085" max="3328" width="0" style="51" hidden="1"/>
    <col min="3329" max="3335" width="9.140625" style="51" customWidth="1"/>
    <col min="3336" max="3336" width="10.140625" style="51" customWidth="1"/>
    <col min="3337" max="3337" width="12.28515625" style="51" customWidth="1"/>
    <col min="3338" max="3340" width="12.85546875" style="51" customWidth="1"/>
    <col min="3341" max="3584" width="0" style="51" hidden="1"/>
    <col min="3585" max="3591" width="9.140625" style="51" customWidth="1"/>
    <col min="3592" max="3592" width="10.140625" style="51" customWidth="1"/>
    <col min="3593" max="3593" width="12.28515625" style="51" customWidth="1"/>
    <col min="3594" max="3596" width="12.85546875" style="51" customWidth="1"/>
    <col min="3597" max="3840" width="0" style="51" hidden="1"/>
    <col min="3841" max="3847" width="9.140625" style="51" customWidth="1"/>
    <col min="3848" max="3848" width="10.140625" style="51" customWidth="1"/>
    <col min="3849" max="3849" width="12.28515625" style="51" customWidth="1"/>
    <col min="3850" max="3852" width="12.85546875" style="51" customWidth="1"/>
    <col min="3853" max="4096" width="0" style="51" hidden="1"/>
    <col min="4097" max="4103" width="9.140625" style="51" customWidth="1"/>
    <col min="4104" max="4104" width="10.140625" style="51" customWidth="1"/>
    <col min="4105" max="4105" width="12.28515625" style="51" customWidth="1"/>
    <col min="4106" max="4108" width="12.85546875" style="51" customWidth="1"/>
    <col min="4109" max="4352" width="0" style="51" hidden="1"/>
    <col min="4353" max="4359" width="9.140625" style="51" customWidth="1"/>
    <col min="4360" max="4360" width="10.140625" style="51" customWidth="1"/>
    <col min="4361" max="4361" width="12.28515625" style="51" customWidth="1"/>
    <col min="4362" max="4364" width="12.85546875" style="51" customWidth="1"/>
    <col min="4365" max="4608" width="0" style="51" hidden="1"/>
    <col min="4609" max="4615" width="9.140625" style="51" customWidth="1"/>
    <col min="4616" max="4616" width="10.140625" style="51" customWidth="1"/>
    <col min="4617" max="4617" width="12.28515625" style="51" customWidth="1"/>
    <col min="4618" max="4620" width="12.85546875" style="51" customWidth="1"/>
    <col min="4621" max="4864" width="0" style="51" hidden="1"/>
    <col min="4865" max="4871" width="9.140625" style="51" customWidth="1"/>
    <col min="4872" max="4872" width="10.140625" style="51" customWidth="1"/>
    <col min="4873" max="4873" width="12.28515625" style="51" customWidth="1"/>
    <col min="4874" max="4876" width="12.85546875" style="51" customWidth="1"/>
    <col min="4877" max="5120" width="0" style="51" hidden="1"/>
    <col min="5121" max="5127" width="9.140625" style="51" customWidth="1"/>
    <col min="5128" max="5128" width="10.140625" style="51" customWidth="1"/>
    <col min="5129" max="5129" width="12.28515625" style="51" customWidth="1"/>
    <col min="5130" max="5132" width="12.85546875" style="51" customWidth="1"/>
    <col min="5133" max="5376" width="0" style="51" hidden="1"/>
    <col min="5377" max="5383" width="9.140625" style="51" customWidth="1"/>
    <col min="5384" max="5384" width="10.140625" style="51" customWidth="1"/>
    <col min="5385" max="5385" width="12.28515625" style="51" customWidth="1"/>
    <col min="5386" max="5388" width="12.85546875" style="51" customWidth="1"/>
    <col min="5389" max="5632" width="0" style="51" hidden="1"/>
    <col min="5633" max="5639" width="9.140625" style="51" customWidth="1"/>
    <col min="5640" max="5640" width="10.140625" style="51" customWidth="1"/>
    <col min="5641" max="5641" width="12.28515625" style="51" customWidth="1"/>
    <col min="5642" max="5644" width="12.85546875" style="51" customWidth="1"/>
    <col min="5645" max="5888" width="0" style="51" hidden="1"/>
    <col min="5889" max="5895" width="9.140625" style="51" customWidth="1"/>
    <col min="5896" max="5896" width="10.140625" style="51" customWidth="1"/>
    <col min="5897" max="5897" width="12.28515625" style="51" customWidth="1"/>
    <col min="5898" max="5900" width="12.85546875" style="51" customWidth="1"/>
    <col min="5901" max="6144" width="0" style="51" hidden="1"/>
    <col min="6145" max="6151" width="9.140625" style="51" customWidth="1"/>
    <col min="6152" max="6152" width="10.140625" style="51" customWidth="1"/>
    <col min="6153" max="6153" width="12.28515625" style="51" customWidth="1"/>
    <col min="6154" max="6156" width="12.85546875" style="51" customWidth="1"/>
    <col min="6157" max="6400" width="0" style="51" hidden="1"/>
    <col min="6401" max="6407" width="9.140625" style="51" customWidth="1"/>
    <col min="6408" max="6408" width="10.140625" style="51" customWidth="1"/>
    <col min="6409" max="6409" width="12.28515625" style="51" customWidth="1"/>
    <col min="6410" max="6412" width="12.85546875" style="51" customWidth="1"/>
    <col min="6413" max="6656" width="0" style="51" hidden="1"/>
    <col min="6657" max="6663" width="9.140625" style="51" customWidth="1"/>
    <col min="6664" max="6664" width="10.140625" style="51" customWidth="1"/>
    <col min="6665" max="6665" width="12.28515625" style="51" customWidth="1"/>
    <col min="6666" max="6668" width="12.85546875" style="51" customWidth="1"/>
    <col min="6669" max="6912" width="0" style="51" hidden="1"/>
    <col min="6913" max="6919" width="9.140625" style="51" customWidth="1"/>
    <col min="6920" max="6920" width="10.140625" style="51" customWidth="1"/>
    <col min="6921" max="6921" width="12.28515625" style="51" customWidth="1"/>
    <col min="6922" max="6924" width="12.85546875" style="51" customWidth="1"/>
    <col min="6925" max="7168" width="0" style="51" hidden="1"/>
    <col min="7169" max="7175" width="9.140625" style="51" customWidth="1"/>
    <col min="7176" max="7176" width="10.140625" style="51" customWidth="1"/>
    <col min="7177" max="7177" width="12.28515625" style="51" customWidth="1"/>
    <col min="7178" max="7180" width="12.85546875" style="51" customWidth="1"/>
    <col min="7181" max="7424" width="0" style="51" hidden="1"/>
    <col min="7425" max="7431" width="9.140625" style="51" customWidth="1"/>
    <col min="7432" max="7432" width="10.140625" style="51" customWidth="1"/>
    <col min="7433" max="7433" width="12.28515625" style="51" customWidth="1"/>
    <col min="7434" max="7436" width="12.85546875" style="51" customWidth="1"/>
    <col min="7437" max="7680" width="0" style="51" hidden="1"/>
    <col min="7681" max="7687" width="9.140625" style="51" customWidth="1"/>
    <col min="7688" max="7688" width="10.140625" style="51" customWidth="1"/>
    <col min="7689" max="7689" width="12.28515625" style="51" customWidth="1"/>
    <col min="7690" max="7692" width="12.85546875" style="51" customWidth="1"/>
    <col min="7693" max="7936" width="0" style="51" hidden="1"/>
    <col min="7937" max="7943" width="9.140625" style="51" customWidth="1"/>
    <col min="7944" max="7944" width="10.140625" style="51" customWidth="1"/>
    <col min="7945" max="7945" width="12.28515625" style="51" customWidth="1"/>
    <col min="7946" max="7948" width="12.85546875" style="51" customWidth="1"/>
    <col min="7949" max="8192" width="0" style="51" hidden="1"/>
    <col min="8193" max="8199" width="9.140625" style="51" customWidth="1"/>
    <col min="8200" max="8200" width="10.140625" style="51" customWidth="1"/>
    <col min="8201" max="8201" width="12.28515625" style="51" customWidth="1"/>
    <col min="8202" max="8204" width="12.85546875" style="51" customWidth="1"/>
    <col min="8205" max="8448" width="0" style="51" hidden="1"/>
    <col min="8449" max="8455" width="9.140625" style="51" customWidth="1"/>
    <col min="8456" max="8456" width="10.140625" style="51" customWidth="1"/>
    <col min="8457" max="8457" width="12.28515625" style="51" customWidth="1"/>
    <col min="8458" max="8460" width="12.85546875" style="51" customWidth="1"/>
    <col min="8461" max="8704" width="0" style="51" hidden="1"/>
    <col min="8705" max="8711" width="9.140625" style="51" customWidth="1"/>
    <col min="8712" max="8712" width="10.140625" style="51" customWidth="1"/>
    <col min="8713" max="8713" width="12.28515625" style="51" customWidth="1"/>
    <col min="8714" max="8716" width="12.85546875" style="51" customWidth="1"/>
    <col min="8717" max="8960" width="0" style="51" hidden="1"/>
    <col min="8961" max="8967" width="9.140625" style="51" customWidth="1"/>
    <col min="8968" max="8968" width="10.140625" style="51" customWidth="1"/>
    <col min="8969" max="8969" width="12.28515625" style="51" customWidth="1"/>
    <col min="8970" max="8972" width="12.85546875" style="51" customWidth="1"/>
    <col min="8973" max="9216" width="0" style="51" hidden="1"/>
    <col min="9217" max="9223" width="9.140625" style="51" customWidth="1"/>
    <col min="9224" max="9224" width="10.140625" style="51" customWidth="1"/>
    <col min="9225" max="9225" width="12.28515625" style="51" customWidth="1"/>
    <col min="9226" max="9228" width="12.85546875" style="51" customWidth="1"/>
    <col min="9229" max="9472" width="0" style="51" hidden="1"/>
    <col min="9473" max="9479" width="9.140625" style="51" customWidth="1"/>
    <col min="9480" max="9480" width="10.140625" style="51" customWidth="1"/>
    <col min="9481" max="9481" width="12.28515625" style="51" customWidth="1"/>
    <col min="9482" max="9484" width="12.85546875" style="51" customWidth="1"/>
    <col min="9485" max="9728" width="0" style="51" hidden="1"/>
    <col min="9729" max="9735" width="9.140625" style="51" customWidth="1"/>
    <col min="9736" max="9736" width="10.140625" style="51" customWidth="1"/>
    <col min="9737" max="9737" width="12.28515625" style="51" customWidth="1"/>
    <col min="9738" max="9740" width="12.85546875" style="51" customWidth="1"/>
    <col min="9741" max="9984" width="0" style="51" hidden="1"/>
    <col min="9985" max="9991" width="9.140625" style="51" customWidth="1"/>
    <col min="9992" max="9992" width="10.140625" style="51" customWidth="1"/>
    <col min="9993" max="9993" width="12.28515625" style="51" customWidth="1"/>
    <col min="9994" max="9996" width="12.85546875" style="51" customWidth="1"/>
    <col min="9997" max="10240" width="0" style="51" hidden="1"/>
    <col min="10241" max="10247" width="9.140625" style="51" customWidth="1"/>
    <col min="10248" max="10248" width="10.140625" style="51" customWidth="1"/>
    <col min="10249" max="10249" width="12.28515625" style="51" customWidth="1"/>
    <col min="10250" max="10252" width="12.85546875" style="51" customWidth="1"/>
    <col min="10253" max="10496" width="0" style="51" hidden="1"/>
    <col min="10497" max="10503" width="9.140625" style="51" customWidth="1"/>
    <col min="10504" max="10504" width="10.140625" style="51" customWidth="1"/>
    <col min="10505" max="10505" width="12.28515625" style="51" customWidth="1"/>
    <col min="10506" max="10508" width="12.85546875" style="51" customWidth="1"/>
    <col min="10509" max="10752" width="0" style="51" hidden="1"/>
    <col min="10753" max="10759" width="9.140625" style="51" customWidth="1"/>
    <col min="10760" max="10760" width="10.140625" style="51" customWidth="1"/>
    <col min="10761" max="10761" width="12.28515625" style="51" customWidth="1"/>
    <col min="10762" max="10764" width="12.85546875" style="51" customWidth="1"/>
    <col min="10765" max="11008" width="0" style="51" hidden="1"/>
    <col min="11009" max="11015" width="9.140625" style="51" customWidth="1"/>
    <col min="11016" max="11016" width="10.140625" style="51" customWidth="1"/>
    <col min="11017" max="11017" width="12.28515625" style="51" customWidth="1"/>
    <col min="11018" max="11020" width="12.85546875" style="51" customWidth="1"/>
    <col min="11021" max="11264" width="0" style="51" hidden="1"/>
    <col min="11265" max="11271" width="9.140625" style="51" customWidth="1"/>
    <col min="11272" max="11272" width="10.140625" style="51" customWidth="1"/>
    <col min="11273" max="11273" width="12.28515625" style="51" customWidth="1"/>
    <col min="11274" max="11276" width="12.85546875" style="51" customWidth="1"/>
    <col min="11277" max="11520" width="0" style="51" hidden="1"/>
    <col min="11521" max="11527" width="9.140625" style="51" customWidth="1"/>
    <col min="11528" max="11528" width="10.140625" style="51" customWidth="1"/>
    <col min="11529" max="11529" width="12.28515625" style="51" customWidth="1"/>
    <col min="11530" max="11532" width="12.85546875" style="51" customWidth="1"/>
    <col min="11533" max="11776" width="0" style="51" hidden="1"/>
    <col min="11777" max="11783" width="9.140625" style="51" customWidth="1"/>
    <col min="11784" max="11784" width="10.140625" style="51" customWidth="1"/>
    <col min="11785" max="11785" width="12.28515625" style="51" customWidth="1"/>
    <col min="11786" max="11788" width="12.85546875" style="51" customWidth="1"/>
    <col min="11789" max="12032" width="0" style="51" hidden="1"/>
    <col min="12033" max="12039" width="9.140625" style="51" customWidth="1"/>
    <col min="12040" max="12040" width="10.140625" style="51" customWidth="1"/>
    <col min="12041" max="12041" width="12.28515625" style="51" customWidth="1"/>
    <col min="12042" max="12044" width="12.85546875" style="51" customWidth="1"/>
    <col min="12045" max="12288" width="0" style="51" hidden="1"/>
    <col min="12289" max="12295" width="9.140625" style="51" customWidth="1"/>
    <col min="12296" max="12296" width="10.140625" style="51" customWidth="1"/>
    <col min="12297" max="12297" width="12.28515625" style="51" customWidth="1"/>
    <col min="12298" max="12300" width="12.85546875" style="51" customWidth="1"/>
    <col min="12301" max="12544" width="0" style="51" hidden="1"/>
    <col min="12545" max="12551" width="9.140625" style="51" customWidth="1"/>
    <col min="12552" max="12552" width="10.140625" style="51" customWidth="1"/>
    <col min="12553" max="12553" width="12.28515625" style="51" customWidth="1"/>
    <col min="12554" max="12556" width="12.85546875" style="51" customWidth="1"/>
    <col min="12557" max="12800" width="0" style="51" hidden="1"/>
    <col min="12801" max="12807" width="9.140625" style="51" customWidth="1"/>
    <col min="12808" max="12808" width="10.140625" style="51" customWidth="1"/>
    <col min="12809" max="12809" width="12.28515625" style="51" customWidth="1"/>
    <col min="12810" max="12812" width="12.85546875" style="51" customWidth="1"/>
    <col min="12813" max="13056" width="0" style="51" hidden="1"/>
    <col min="13057" max="13063" width="9.140625" style="51" customWidth="1"/>
    <col min="13064" max="13064" width="10.140625" style="51" customWidth="1"/>
    <col min="13065" max="13065" width="12.28515625" style="51" customWidth="1"/>
    <col min="13066" max="13068" width="12.85546875" style="51" customWidth="1"/>
    <col min="13069" max="13312" width="0" style="51" hidden="1"/>
    <col min="13313" max="13319" width="9.140625" style="51" customWidth="1"/>
    <col min="13320" max="13320" width="10.140625" style="51" customWidth="1"/>
    <col min="13321" max="13321" width="12.28515625" style="51" customWidth="1"/>
    <col min="13322" max="13324" width="12.85546875" style="51" customWidth="1"/>
    <col min="13325" max="13568" width="0" style="51" hidden="1"/>
    <col min="13569" max="13575" width="9.140625" style="51" customWidth="1"/>
    <col min="13576" max="13576" width="10.140625" style="51" customWidth="1"/>
    <col min="13577" max="13577" width="12.28515625" style="51" customWidth="1"/>
    <col min="13578" max="13580" width="12.85546875" style="51" customWidth="1"/>
    <col min="13581" max="13824" width="0" style="51" hidden="1"/>
    <col min="13825" max="13831" width="9.140625" style="51" customWidth="1"/>
    <col min="13832" max="13832" width="10.140625" style="51" customWidth="1"/>
    <col min="13833" max="13833" width="12.28515625" style="51" customWidth="1"/>
    <col min="13834" max="13836" width="12.85546875" style="51" customWidth="1"/>
    <col min="13837" max="14080" width="0" style="51" hidden="1"/>
    <col min="14081" max="14087" width="9.140625" style="51" customWidth="1"/>
    <col min="14088" max="14088" width="10.140625" style="51" customWidth="1"/>
    <col min="14089" max="14089" width="12.28515625" style="51" customWidth="1"/>
    <col min="14090" max="14092" width="12.85546875" style="51" customWidth="1"/>
    <col min="14093" max="14336" width="0" style="51" hidden="1"/>
    <col min="14337" max="14343" width="9.140625" style="51" customWidth="1"/>
    <col min="14344" max="14344" width="10.140625" style="51" customWidth="1"/>
    <col min="14345" max="14345" width="12.28515625" style="51" customWidth="1"/>
    <col min="14346" max="14348" width="12.85546875" style="51" customWidth="1"/>
    <col min="14349" max="14592" width="0" style="51" hidden="1"/>
    <col min="14593" max="14599" width="9.140625" style="51" customWidth="1"/>
    <col min="14600" max="14600" width="10.140625" style="51" customWidth="1"/>
    <col min="14601" max="14601" width="12.28515625" style="51" customWidth="1"/>
    <col min="14602" max="14604" width="12.85546875" style="51" customWidth="1"/>
    <col min="14605" max="14848" width="0" style="51" hidden="1"/>
    <col min="14849" max="14855" width="9.140625" style="51" customWidth="1"/>
    <col min="14856" max="14856" width="10.140625" style="51" customWidth="1"/>
    <col min="14857" max="14857" width="12.28515625" style="51" customWidth="1"/>
    <col min="14858" max="14860" width="12.85546875" style="51" customWidth="1"/>
    <col min="14861" max="15104" width="0" style="51" hidden="1"/>
    <col min="15105" max="15111" width="9.140625" style="51" customWidth="1"/>
    <col min="15112" max="15112" width="10.140625" style="51" customWidth="1"/>
    <col min="15113" max="15113" width="12.28515625" style="51" customWidth="1"/>
    <col min="15114" max="15116" width="12.85546875" style="51" customWidth="1"/>
    <col min="15117" max="15360" width="0" style="51" hidden="1"/>
    <col min="15361" max="15367" width="9.140625" style="51" customWidth="1"/>
    <col min="15368" max="15368" width="10.140625" style="51" customWidth="1"/>
    <col min="15369" max="15369" width="12.28515625" style="51" customWidth="1"/>
    <col min="15370" max="15372" width="12.85546875" style="51" customWidth="1"/>
    <col min="15373" max="15616" width="0" style="51" hidden="1"/>
    <col min="15617" max="15623" width="9.140625" style="51" customWidth="1"/>
    <col min="15624" max="15624" width="10.140625" style="51" customWidth="1"/>
    <col min="15625" max="15625" width="12.28515625" style="51" customWidth="1"/>
    <col min="15626" max="15628" width="12.85546875" style="51" customWidth="1"/>
    <col min="15629" max="15872" width="0" style="51" hidden="1"/>
    <col min="15873" max="15879" width="9.140625" style="51" customWidth="1"/>
    <col min="15880" max="15880" width="10.140625" style="51" customWidth="1"/>
    <col min="15881" max="15881" width="12.28515625" style="51" customWidth="1"/>
    <col min="15882" max="15884" width="12.85546875" style="51" customWidth="1"/>
    <col min="15885" max="16128" width="0" style="51" hidden="1"/>
    <col min="16129" max="16135" width="9.140625" style="51" customWidth="1"/>
    <col min="16136" max="16136" width="10.140625" style="51" customWidth="1"/>
    <col min="16137" max="16137" width="12.28515625" style="51" customWidth="1"/>
    <col min="16138" max="16140" width="12.85546875" style="51" customWidth="1"/>
    <col min="16141" max="16384" width="0" style="51" hidden="1"/>
  </cols>
  <sheetData>
    <row r="1" spans="1:9" hidden="1">
      <c r="A1" s="185"/>
      <c r="B1" s="185"/>
      <c r="C1" s="185"/>
      <c r="D1" s="185"/>
      <c r="E1" s="185"/>
      <c r="F1" s="185"/>
      <c r="G1" s="185"/>
      <c r="H1" s="185"/>
      <c r="I1" s="185">
        <v>34</v>
      </c>
    </row>
    <row r="2" spans="1:9">
      <c r="A2" s="852" t="s">
        <v>665</v>
      </c>
      <c r="B2" s="852"/>
      <c r="C2" s="852"/>
      <c r="D2" s="852"/>
      <c r="E2" s="852"/>
      <c r="F2" s="852"/>
      <c r="G2" s="852"/>
      <c r="H2" s="852"/>
      <c r="I2" s="852"/>
    </row>
    <row r="3" spans="1:9">
      <c r="A3" s="852" t="s">
        <v>666</v>
      </c>
      <c r="B3" s="852"/>
      <c r="C3" s="852"/>
      <c r="D3" s="852"/>
      <c r="E3" s="852"/>
      <c r="F3" s="852"/>
      <c r="G3" s="852"/>
      <c r="H3" s="852"/>
      <c r="I3" s="852"/>
    </row>
    <row r="4" spans="1:9">
      <c r="A4" s="853" t="s">
        <v>667</v>
      </c>
      <c r="B4" s="853"/>
      <c r="C4" s="853"/>
      <c r="D4" s="853"/>
      <c r="E4" s="853"/>
      <c r="F4" s="853"/>
      <c r="G4" s="853"/>
      <c r="H4" s="853"/>
      <c r="I4" s="853"/>
    </row>
    <row r="5" spans="1:9">
      <c r="A5" s="853"/>
      <c r="B5" s="853"/>
      <c r="C5" s="853"/>
      <c r="D5" s="853"/>
      <c r="E5" s="853"/>
      <c r="F5" s="853"/>
      <c r="G5" s="853"/>
      <c r="H5" s="853"/>
      <c r="I5" s="853"/>
    </row>
    <row r="6" spans="1:9">
      <c r="A6" s="340" t="s">
        <v>668</v>
      </c>
      <c r="B6" s="340"/>
      <c r="C6" s="340"/>
      <c r="D6" s="340"/>
      <c r="E6" s="340"/>
      <c r="F6" s="340"/>
      <c r="G6" s="340"/>
      <c r="H6" s="340"/>
      <c r="I6" s="340"/>
    </row>
    <row r="7" spans="1:9" ht="18.75" customHeight="1">
      <c r="A7" s="340" t="str">
        <f>[1]Pravesh!D228</f>
        <v>I wife of</v>
      </c>
      <c r="B7" s="340"/>
      <c r="C7" s="340"/>
      <c r="D7" s="340" t="str">
        <f>IF([1]Mastersheet!H46="YES",[1]Mastersheet!B3,"N.A.")</f>
        <v>N.A.</v>
      </c>
      <c r="E7" s="340"/>
      <c r="F7" s="340"/>
      <c r="G7" s="340"/>
      <c r="H7" s="340" t="s">
        <v>669</v>
      </c>
      <c r="I7" s="340"/>
    </row>
    <row r="8" spans="1:9" ht="19.5" customHeight="1">
      <c r="A8" s="340" t="str">
        <f>IF([1]Mastersheet!H46="YES",[1]Mastersheet!G3,"N.A.")</f>
        <v>N.A.</v>
      </c>
      <c r="B8" s="340"/>
      <c r="C8" s="340"/>
      <c r="D8" s="340"/>
      <c r="E8" s="340"/>
      <c r="F8" s="63" t="s">
        <v>670</v>
      </c>
      <c r="G8" s="982">
        <f>[1]Mastersheet!B77</f>
        <v>33</v>
      </c>
      <c r="H8" s="340"/>
      <c r="I8" s="63" t="s">
        <v>199</v>
      </c>
    </row>
    <row r="9" spans="1:9">
      <c r="A9" s="340" t="s">
        <v>453</v>
      </c>
      <c r="B9" s="340"/>
      <c r="C9" s="862" t="str">
        <f>[1]Pravesh!H344</f>
        <v>NIL</v>
      </c>
      <c r="D9" s="340"/>
      <c r="E9" s="340"/>
      <c r="F9" s="189" t="s">
        <v>671</v>
      </c>
      <c r="G9" s="189"/>
      <c r="H9" s="189"/>
      <c r="I9" s="189"/>
    </row>
    <row r="10" spans="1:9">
      <c r="A10" s="339" t="s">
        <v>672</v>
      </c>
      <c r="B10" s="339"/>
      <c r="C10" s="339"/>
      <c r="D10" s="862" t="str">
        <f>[1]Pravesh!H341</f>
        <v>NIL</v>
      </c>
      <c r="E10" s="340"/>
      <c r="F10" s="340" t="s">
        <v>673</v>
      </c>
      <c r="G10" s="340"/>
      <c r="H10" s="862" t="str">
        <f>[1]Pravesh!H342</f>
        <v>NIL</v>
      </c>
      <c r="I10" s="340"/>
    </row>
    <row r="11" spans="1:9" ht="24" customHeight="1">
      <c r="A11" s="339" t="s">
        <v>674</v>
      </c>
      <c r="B11" s="339"/>
      <c r="C11" s="339"/>
      <c r="D11" s="339"/>
      <c r="E11" s="339"/>
      <c r="F11" s="63" t="s">
        <v>675</v>
      </c>
      <c r="G11" s="862" t="str">
        <f>[1]Pravesh!H344</f>
        <v>NIL</v>
      </c>
      <c r="H11" s="340"/>
      <c r="I11" s="340"/>
    </row>
    <row r="12" spans="1:9" ht="30.75" customHeight="1">
      <c r="A12" s="332" t="str">
        <f>[1]Mastersheet!B5</f>
        <v>ASSISTANT DIRECTOR, DEVSTHAN VIBHAG, BIKANER</v>
      </c>
      <c r="B12" s="332"/>
      <c r="C12" s="332"/>
      <c r="D12" s="332"/>
      <c r="E12" s="332"/>
      <c r="F12" s="936" t="s">
        <v>676</v>
      </c>
      <c r="G12" s="936"/>
      <c r="H12" s="936"/>
      <c r="I12" s="936"/>
    </row>
    <row r="13" spans="1:9">
      <c r="A13" s="983" t="s">
        <v>677</v>
      </c>
      <c r="B13" s="983"/>
      <c r="C13" s="983"/>
      <c r="D13" s="983"/>
      <c r="E13" s="983"/>
      <c r="F13" s="983"/>
      <c r="G13" s="983"/>
      <c r="H13" s="983"/>
      <c r="I13" s="983"/>
    </row>
    <row r="14" spans="1:9">
      <c r="A14" s="983"/>
      <c r="B14" s="983"/>
      <c r="C14" s="983"/>
      <c r="D14" s="983"/>
      <c r="E14" s="983"/>
      <c r="F14" s="983"/>
      <c r="G14" s="983"/>
      <c r="H14" s="983"/>
      <c r="I14" s="983"/>
    </row>
    <row r="15" spans="1:9">
      <c r="A15" s="345" t="s">
        <v>678</v>
      </c>
      <c r="B15" s="345"/>
      <c r="C15" s="345"/>
      <c r="D15" s="345"/>
      <c r="E15" s="345"/>
      <c r="F15" s="345"/>
      <c r="G15" s="345"/>
      <c r="H15" s="345"/>
      <c r="I15" s="345"/>
    </row>
    <row r="16" spans="1:9">
      <c r="A16" s="345"/>
      <c r="B16" s="345"/>
      <c r="C16" s="345"/>
      <c r="D16" s="345"/>
      <c r="E16" s="345"/>
      <c r="F16" s="345"/>
      <c r="G16" s="345"/>
      <c r="H16" s="345"/>
      <c r="I16" s="345"/>
    </row>
    <row r="17" spans="1:10">
      <c r="A17" s="215">
        <v>1</v>
      </c>
      <c r="B17" s="63"/>
      <c r="C17" s="63"/>
      <c r="D17" s="63"/>
      <c r="E17" s="63"/>
      <c r="F17" s="63"/>
      <c r="G17" s="63"/>
      <c r="H17" s="63"/>
      <c r="I17" s="63"/>
    </row>
    <row r="18" spans="1:10">
      <c r="A18" s="215">
        <v>2</v>
      </c>
      <c r="B18" s="63"/>
      <c r="C18" s="63"/>
      <c r="D18" s="63"/>
      <c r="E18" s="63"/>
      <c r="F18" s="63"/>
      <c r="G18" s="63"/>
      <c r="H18" s="63"/>
      <c r="I18" s="63"/>
    </row>
    <row r="19" spans="1:10">
      <c r="A19" s="215">
        <v>3</v>
      </c>
      <c r="B19" s="63"/>
      <c r="C19" s="63"/>
      <c r="D19" s="63"/>
      <c r="E19" s="63"/>
      <c r="F19" s="63"/>
      <c r="G19" s="63"/>
      <c r="H19" s="63"/>
      <c r="I19" s="63"/>
    </row>
    <row r="20" spans="1:10">
      <c r="A20" s="215">
        <v>4</v>
      </c>
      <c r="B20" s="63"/>
      <c r="C20" s="63"/>
      <c r="D20" s="63"/>
      <c r="E20" s="63"/>
      <c r="F20" s="63"/>
      <c r="G20" s="63"/>
      <c r="H20" s="63"/>
      <c r="I20" s="63"/>
    </row>
    <row r="21" spans="1:10" hidden="1">
      <c r="A21" s="63"/>
      <c r="B21" s="63"/>
      <c r="C21" s="63"/>
      <c r="D21" s="63"/>
      <c r="E21" s="63"/>
      <c r="F21" s="63"/>
      <c r="G21" s="63"/>
      <c r="H21" s="63"/>
      <c r="I21" s="63"/>
    </row>
    <row r="22" spans="1:10">
      <c r="A22" s="340" t="str">
        <f>A7</f>
        <v>I wife of</v>
      </c>
      <c r="B22" s="340"/>
      <c r="C22" s="340" t="str">
        <f>D7</f>
        <v>N.A.</v>
      </c>
      <c r="D22" s="340"/>
      <c r="E22" s="340"/>
      <c r="F22" s="340"/>
      <c r="G22" s="340" t="s">
        <v>679</v>
      </c>
      <c r="H22" s="340"/>
      <c r="I22" s="340"/>
    </row>
    <row r="23" spans="1:10">
      <c r="A23" s="339" t="s">
        <v>680</v>
      </c>
      <c r="B23" s="339"/>
      <c r="C23" s="339"/>
      <c r="D23" s="339"/>
      <c r="E23" s="339"/>
      <c r="F23" s="339"/>
      <c r="G23" s="339"/>
      <c r="H23" s="339"/>
      <c r="I23" s="339"/>
    </row>
    <row r="24" spans="1:10" hidden="1">
      <c r="A24" s="63"/>
      <c r="B24" s="63"/>
      <c r="C24" s="63"/>
      <c r="D24" s="63"/>
      <c r="E24" s="63"/>
      <c r="F24" s="63"/>
      <c r="G24" s="63"/>
      <c r="H24" s="63"/>
      <c r="I24" s="63"/>
    </row>
    <row r="25" spans="1:10">
      <c r="A25" s="63"/>
      <c r="B25" s="63"/>
      <c r="C25" s="63"/>
      <c r="D25" s="63"/>
      <c r="E25" s="63"/>
      <c r="F25" s="340" t="s">
        <v>681</v>
      </c>
      <c r="G25" s="392"/>
      <c r="H25" s="392"/>
      <c r="I25" s="392"/>
      <c r="J25" s="216"/>
    </row>
    <row r="26" spans="1:10">
      <c r="A26" s="63"/>
      <c r="B26" s="63"/>
      <c r="C26" s="63"/>
      <c r="D26" s="63"/>
      <c r="E26" s="63"/>
      <c r="F26" s="63"/>
      <c r="G26" s="98"/>
      <c r="H26" s="98"/>
      <c r="I26" s="98"/>
      <c r="J26" s="216"/>
    </row>
    <row r="27" spans="1:10">
      <c r="A27" s="63"/>
      <c r="B27" s="98"/>
      <c r="C27" s="98"/>
      <c r="D27" s="98"/>
      <c r="E27" s="392" t="s">
        <v>682</v>
      </c>
      <c r="F27" s="392"/>
      <c r="G27" s="392"/>
      <c r="H27" s="392"/>
      <c r="I27" s="392"/>
      <c r="J27" s="216"/>
    </row>
    <row r="28" spans="1:10" ht="20.25" customHeight="1">
      <c r="A28" s="852" t="s">
        <v>683</v>
      </c>
      <c r="B28" s="852"/>
      <c r="C28" s="852"/>
      <c r="D28" s="852"/>
      <c r="E28" s="852"/>
      <c r="F28" s="852"/>
      <c r="G28" s="852"/>
      <c r="H28" s="852"/>
      <c r="I28" s="852"/>
    </row>
    <row r="29" spans="1:10" ht="19.5" customHeight="1">
      <c r="A29" s="853" t="s">
        <v>684</v>
      </c>
      <c r="B29" s="853"/>
      <c r="C29" s="853"/>
      <c r="D29" s="853"/>
      <c r="E29" s="853"/>
      <c r="F29" s="853"/>
      <c r="G29" s="853"/>
      <c r="H29" s="853"/>
      <c r="I29" s="853"/>
    </row>
    <row r="30" spans="1:10">
      <c r="A30" s="985" t="s">
        <v>685</v>
      </c>
      <c r="B30" s="986"/>
      <c r="C30" s="986"/>
      <c r="D30" s="986"/>
      <c r="E30" s="986"/>
      <c r="F30" s="986"/>
      <c r="G30" s="986"/>
      <c r="H30" s="986"/>
      <c r="I30" s="986"/>
    </row>
    <row r="31" spans="1:10" ht="19.5" customHeight="1">
      <c r="A31" s="986"/>
      <c r="B31" s="986"/>
      <c r="C31" s="986"/>
      <c r="D31" s="986"/>
      <c r="E31" s="986"/>
      <c r="F31" s="986"/>
      <c r="G31" s="986"/>
      <c r="H31" s="986"/>
      <c r="I31" s="986"/>
    </row>
    <row r="32" spans="1:10">
      <c r="A32" s="984" t="s">
        <v>686</v>
      </c>
      <c r="B32" s="984"/>
      <c r="C32" s="984"/>
      <c r="D32" s="984"/>
      <c r="E32" s="984"/>
      <c r="F32" s="984"/>
      <c r="G32" s="984"/>
      <c r="H32" s="340" t="str">
        <f>'[1]Family data'!F3</f>
        <v>Smt</v>
      </c>
      <c r="I32" s="340"/>
    </row>
    <row r="33" spans="1:9">
      <c r="A33" s="984" t="str">
        <f>C22</f>
        <v>N.A.</v>
      </c>
      <c r="B33" s="984"/>
      <c r="C33" s="984"/>
      <c r="D33" s="984"/>
      <c r="E33" s="984"/>
      <c r="F33" s="984" t="s">
        <v>687</v>
      </c>
      <c r="G33" s="984"/>
      <c r="H33" s="984"/>
      <c r="I33" s="984"/>
    </row>
    <row r="34" spans="1:9">
      <c r="A34" s="984" t="str">
        <f>C9</f>
        <v>NIL</v>
      </c>
      <c r="B34" s="984"/>
      <c r="C34" s="984"/>
      <c r="D34" s="984"/>
      <c r="E34" s="984"/>
      <c r="F34" s="984" t="s">
        <v>688</v>
      </c>
      <c r="G34" s="984"/>
      <c r="H34" s="987" t="str">
        <f>D10</f>
        <v>NIL</v>
      </c>
      <c r="I34" s="984"/>
    </row>
    <row r="35" spans="1:9">
      <c r="A35" s="217" t="s">
        <v>689</v>
      </c>
      <c r="B35" s="987" t="str">
        <f>H10</f>
        <v>NIL</v>
      </c>
      <c r="C35" s="984"/>
      <c r="D35" s="984" t="s">
        <v>690</v>
      </c>
      <c r="E35" s="984"/>
      <c r="F35" s="984"/>
      <c r="G35" s="987" t="str">
        <f>[1]Pravesh!H344</f>
        <v>NIL</v>
      </c>
      <c r="H35" s="984"/>
      <c r="I35" s="984"/>
    </row>
    <row r="36" spans="1:9">
      <c r="A36" s="345" t="s">
        <v>691</v>
      </c>
      <c r="B36" s="345"/>
      <c r="C36" s="345"/>
      <c r="D36" s="345"/>
      <c r="E36" s="345"/>
      <c r="F36" s="345"/>
      <c r="G36" s="345"/>
      <c r="H36" s="345"/>
      <c r="I36" s="345"/>
    </row>
    <row r="37" spans="1:9" ht="22.5" customHeight="1">
      <c r="A37" s="986"/>
      <c r="B37" s="986"/>
      <c r="C37" s="986"/>
      <c r="D37" s="986"/>
      <c r="E37" s="986"/>
      <c r="F37" s="986"/>
      <c r="G37" s="986"/>
      <c r="H37" s="986"/>
      <c r="I37" s="986"/>
    </row>
    <row r="38" spans="1:9" ht="18" customHeight="1">
      <c r="A38" s="986"/>
      <c r="B38" s="986"/>
      <c r="C38" s="986"/>
      <c r="D38" s="986"/>
      <c r="E38" s="986"/>
      <c r="F38" s="986"/>
      <c r="G38" s="986"/>
      <c r="H38" s="986"/>
      <c r="I38" s="986"/>
    </row>
    <row r="39" spans="1:9">
      <c r="A39" s="63"/>
      <c r="B39" s="63" t="s">
        <v>215</v>
      </c>
      <c r="C39" s="340" t="s">
        <v>156</v>
      </c>
      <c r="D39" s="340"/>
      <c r="E39" s="340"/>
      <c r="F39" s="60" t="s">
        <v>673</v>
      </c>
      <c r="G39" s="340" t="s">
        <v>156</v>
      </c>
      <c r="H39" s="340"/>
      <c r="I39" s="340"/>
    </row>
    <row r="40" spans="1:9">
      <c r="A40" s="63"/>
      <c r="B40" s="63" t="s">
        <v>215</v>
      </c>
      <c r="C40" s="340" t="s">
        <v>156</v>
      </c>
      <c r="D40" s="340"/>
      <c r="E40" s="340"/>
      <c r="F40" s="60" t="s">
        <v>673</v>
      </c>
      <c r="G40" s="340" t="s">
        <v>156</v>
      </c>
      <c r="H40" s="340"/>
      <c r="I40" s="340"/>
    </row>
    <row r="41" spans="1:9">
      <c r="A41" s="63"/>
      <c r="B41" s="63"/>
      <c r="C41" s="63"/>
      <c r="D41" s="63"/>
      <c r="E41" s="63"/>
      <c r="F41" s="63"/>
      <c r="G41" s="63"/>
      <c r="H41" s="63"/>
      <c r="I41" s="63"/>
    </row>
    <row r="42" spans="1:9">
      <c r="A42" s="339" t="s">
        <v>692</v>
      </c>
      <c r="B42" s="339"/>
      <c r="C42" s="862" t="str">
        <f>[1]Pravesh!I201</f>
        <v/>
      </c>
      <c r="D42" s="340"/>
      <c r="E42" s="63"/>
      <c r="F42" s="340" t="s">
        <v>693</v>
      </c>
      <c r="G42" s="340"/>
      <c r="H42" s="340"/>
      <c r="I42" s="340"/>
    </row>
    <row r="43" spans="1:9">
      <c r="A43" s="63"/>
      <c r="B43" s="63"/>
      <c r="C43" s="63"/>
      <c r="D43" s="63"/>
      <c r="E43" s="63"/>
      <c r="F43" s="340" t="s">
        <v>623</v>
      </c>
      <c r="G43" s="340"/>
      <c r="H43" s="340"/>
      <c r="I43" s="340"/>
    </row>
    <row r="44" spans="1:9">
      <c r="A44" s="63"/>
      <c r="B44" s="63"/>
      <c r="C44" s="63"/>
      <c r="D44" s="63"/>
      <c r="E44" s="63"/>
      <c r="F44" s="340" t="s">
        <v>348</v>
      </c>
      <c r="G44" s="340"/>
      <c r="H44" s="340"/>
      <c r="I44" s="340"/>
    </row>
  </sheetData>
  <mergeCells count="50">
    <mergeCell ref="F43:I43"/>
    <mergeCell ref="F44:I44"/>
    <mergeCell ref="A36:I38"/>
    <mergeCell ref="C39:E39"/>
    <mergeCell ref="G39:I39"/>
    <mergeCell ref="C40:E40"/>
    <mergeCell ref="G40:I40"/>
    <mergeCell ref="A42:B42"/>
    <mergeCell ref="C42:D42"/>
    <mergeCell ref="F42:I42"/>
    <mergeCell ref="A34:E34"/>
    <mergeCell ref="F34:G34"/>
    <mergeCell ref="H34:I34"/>
    <mergeCell ref="B35:C35"/>
    <mergeCell ref="D35:F35"/>
    <mergeCell ref="G35:I35"/>
    <mergeCell ref="A33:E33"/>
    <mergeCell ref="F33:I33"/>
    <mergeCell ref="A22:B22"/>
    <mergeCell ref="C22:F22"/>
    <mergeCell ref="G22:I22"/>
    <mergeCell ref="A23:I23"/>
    <mergeCell ref="F25:I25"/>
    <mergeCell ref="E27:I27"/>
    <mergeCell ref="A28:I28"/>
    <mergeCell ref="A29:I29"/>
    <mergeCell ref="A30:I31"/>
    <mergeCell ref="A32:G32"/>
    <mergeCell ref="H32:I32"/>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2:I2"/>
    <mergeCell ref="A3:I3"/>
    <mergeCell ref="A4:I5"/>
    <mergeCell ref="A6:I6"/>
    <mergeCell ref="A7:C7"/>
    <mergeCell ref="D7:G7"/>
    <mergeCell ref="H7:I7"/>
  </mergeCells>
  <pageMargins left="0.74803149606299213" right="0.35433070866141736" top="0.46" bottom="0.59055118110236227" header="0.42" footer="0.59055118110236227"/>
  <pageSetup paperSize="9" orientation="portrait" r:id="rId1"/>
  <headerFooter differentOddEven="1" scaleWithDoc="0" alignWithMargins="0">
    <oddFooter>&amp;L16.18.1.22.5.19.8√97263.0458756048</oddFooter>
  </headerFooter>
</worksheet>
</file>

<file path=xl/worksheets/sheet21.xml><?xml version="1.0" encoding="utf-8"?>
<worksheet xmlns="http://schemas.openxmlformats.org/spreadsheetml/2006/main" xmlns:r="http://schemas.openxmlformats.org/officeDocument/2006/relationships">
  <sheetPr codeName="Sheet5">
    <pageSetUpPr fitToPage="1"/>
  </sheetPr>
  <dimension ref="A1:J29"/>
  <sheetViews>
    <sheetView view="pageBreakPreview" topLeftCell="A23" zoomScaleNormal="100" workbookViewId="0">
      <selection activeCell="A2" sqref="J2"/>
    </sheetView>
  </sheetViews>
  <sheetFormatPr defaultRowHeight="18"/>
  <cols>
    <col min="1" max="4" width="9.140625" style="218"/>
    <col min="5" max="5" width="13.5703125" style="218" customWidth="1"/>
    <col min="6" max="6" width="11.28515625" style="218" bestFit="1" customWidth="1"/>
    <col min="7" max="7" width="17.140625" style="218" customWidth="1"/>
    <col min="8" max="8" width="10.140625" style="218" hidden="1" customWidth="1"/>
    <col min="9" max="9" width="0" style="218" hidden="1" customWidth="1"/>
    <col min="10" max="10" width="10.85546875" style="218" hidden="1" customWidth="1"/>
    <col min="11" max="11" width="0" style="218" hidden="1" customWidth="1"/>
    <col min="12" max="260" width="9.140625" style="218"/>
    <col min="261" max="261" width="13.5703125" style="218" customWidth="1"/>
    <col min="262" max="262" width="11.28515625" style="218" bestFit="1" customWidth="1"/>
    <col min="263" max="263" width="17.140625" style="218" customWidth="1"/>
    <col min="264" max="267" width="0" style="218" hidden="1" customWidth="1"/>
    <col min="268" max="516" width="9.140625" style="218"/>
    <col min="517" max="517" width="13.5703125" style="218" customWidth="1"/>
    <col min="518" max="518" width="11.28515625" style="218" bestFit="1" customWidth="1"/>
    <col min="519" max="519" width="17.140625" style="218" customWidth="1"/>
    <col min="520" max="523" width="0" style="218" hidden="1" customWidth="1"/>
    <col min="524" max="772" width="9.140625" style="218"/>
    <col min="773" max="773" width="13.5703125" style="218" customWidth="1"/>
    <col min="774" max="774" width="11.28515625" style="218" bestFit="1" customWidth="1"/>
    <col min="775" max="775" width="17.140625" style="218" customWidth="1"/>
    <col min="776" max="779" width="0" style="218" hidden="1" customWidth="1"/>
    <col min="780" max="1028" width="9.140625" style="218"/>
    <col min="1029" max="1029" width="13.5703125" style="218" customWidth="1"/>
    <col min="1030" max="1030" width="11.28515625" style="218" bestFit="1" customWidth="1"/>
    <col min="1031" max="1031" width="17.140625" style="218" customWidth="1"/>
    <col min="1032" max="1035" width="0" style="218" hidden="1" customWidth="1"/>
    <col min="1036" max="1284" width="9.140625" style="218"/>
    <col min="1285" max="1285" width="13.5703125" style="218" customWidth="1"/>
    <col min="1286" max="1286" width="11.28515625" style="218" bestFit="1" customWidth="1"/>
    <col min="1287" max="1287" width="17.140625" style="218" customWidth="1"/>
    <col min="1288" max="1291" width="0" style="218" hidden="1" customWidth="1"/>
    <col min="1292" max="1540" width="9.140625" style="218"/>
    <col min="1541" max="1541" width="13.5703125" style="218" customWidth="1"/>
    <col min="1542" max="1542" width="11.28515625" style="218" bestFit="1" customWidth="1"/>
    <col min="1543" max="1543" width="17.140625" style="218" customWidth="1"/>
    <col min="1544" max="1547" width="0" style="218" hidden="1" customWidth="1"/>
    <col min="1548" max="1796" width="9.140625" style="218"/>
    <col min="1797" max="1797" width="13.5703125" style="218" customWidth="1"/>
    <col min="1798" max="1798" width="11.28515625" style="218" bestFit="1" customWidth="1"/>
    <col min="1799" max="1799" width="17.140625" style="218" customWidth="1"/>
    <col min="1800" max="1803" width="0" style="218" hidden="1" customWidth="1"/>
    <col min="1804" max="2052" width="9.140625" style="218"/>
    <col min="2053" max="2053" width="13.5703125" style="218" customWidth="1"/>
    <col min="2054" max="2054" width="11.28515625" style="218" bestFit="1" customWidth="1"/>
    <col min="2055" max="2055" width="17.140625" style="218" customWidth="1"/>
    <col min="2056" max="2059" width="0" style="218" hidden="1" customWidth="1"/>
    <col min="2060" max="2308" width="9.140625" style="218"/>
    <col min="2309" max="2309" width="13.5703125" style="218" customWidth="1"/>
    <col min="2310" max="2310" width="11.28515625" style="218" bestFit="1" customWidth="1"/>
    <col min="2311" max="2311" width="17.140625" style="218" customWidth="1"/>
    <col min="2312" max="2315" width="0" style="218" hidden="1" customWidth="1"/>
    <col min="2316" max="2564" width="9.140625" style="218"/>
    <col min="2565" max="2565" width="13.5703125" style="218" customWidth="1"/>
    <col min="2566" max="2566" width="11.28515625" style="218" bestFit="1" customWidth="1"/>
    <col min="2567" max="2567" width="17.140625" style="218" customWidth="1"/>
    <col min="2568" max="2571" width="0" style="218" hidden="1" customWidth="1"/>
    <col min="2572" max="2820" width="9.140625" style="218"/>
    <col min="2821" max="2821" width="13.5703125" style="218" customWidth="1"/>
    <col min="2822" max="2822" width="11.28515625" style="218" bestFit="1" customWidth="1"/>
    <col min="2823" max="2823" width="17.140625" style="218" customWidth="1"/>
    <col min="2824" max="2827" width="0" style="218" hidden="1" customWidth="1"/>
    <col min="2828" max="3076" width="9.140625" style="218"/>
    <col min="3077" max="3077" width="13.5703125" style="218" customWidth="1"/>
    <col min="3078" max="3078" width="11.28515625" style="218" bestFit="1" customWidth="1"/>
    <col min="3079" max="3079" width="17.140625" style="218" customWidth="1"/>
    <col min="3080" max="3083" width="0" style="218" hidden="1" customWidth="1"/>
    <col min="3084" max="3332" width="9.140625" style="218"/>
    <col min="3333" max="3333" width="13.5703125" style="218" customWidth="1"/>
    <col min="3334" max="3334" width="11.28515625" style="218" bestFit="1" customWidth="1"/>
    <col min="3335" max="3335" width="17.140625" style="218" customWidth="1"/>
    <col min="3336" max="3339" width="0" style="218" hidden="1" customWidth="1"/>
    <col min="3340" max="3588" width="9.140625" style="218"/>
    <col min="3589" max="3589" width="13.5703125" style="218" customWidth="1"/>
    <col min="3590" max="3590" width="11.28515625" style="218" bestFit="1" customWidth="1"/>
    <col min="3591" max="3591" width="17.140625" style="218" customWidth="1"/>
    <col min="3592" max="3595" width="0" style="218" hidden="1" customWidth="1"/>
    <col min="3596" max="3844" width="9.140625" style="218"/>
    <col min="3845" max="3845" width="13.5703125" style="218" customWidth="1"/>
    <col min="3846" max="3846" width="11.28515625" style="218" bestFit="1" customWidth="1"/>
    <col min="3847" max="3847" width="17.140625" style="218" customWidth="1"/>
    <col min="3848" max="3851" width="0" style="218" hidden="1" customWidth="1"/>
    <col min="3852" max="4100" width="9.140625" style="218"/>
    <col min="4101" max="4101" width="13.5703125" style="218" customWidth="1"/>
    <col min="4102" max="4102" width="11.28515625" style="218" bestFit="1" customWidth="1"/>
    <col min="4103" max="4103" width="17.140625" style="218" customWidth="1"/>
    <col min="4104" max="4107" width="0" style="218" hidden="1" customWidth="1"/>
    <col min="4108" max="4356" width="9.140625" style="218"/>
    <col min="4357" max="4357" width="13.5703125" style="218" customWidth="1"/>
    <col min="4358" max="4358" width="11.28515625" style="218" bestFit="1" customWidth="1"/>
    <col min="4359" max="4359" width="17.140625" style="218" customWidth="1"/>
    <col min="4360" max="4363" width="0" style="218" hidden="1" customWidth="1"/>
    <col min="4364" max="4612" width="9.140625" style="218"/>
    <col min="4613" max="4613" width="13.5703125" style="218" customWidth="1"/>
    <col min="4614" max="4614" width="11.28515625" style="218" bestFit="1" customWidth="1"/>
    <col min="4615" max="4615" width="17.140625" style="218" customWidth="1"/>
    <col min="4616" max="4619" width="0" style="218" hidden="1" customWidth="1"/>
    <col min="4620" max="4868" width="9.140625" style="218"/>
    <col min="4869" max="4869" width="13.5703125" style="218" customWidth="1"/>
    <col min="4870" max="4870" width="11.28515625" style="218" bestFit="1" customWidth="1"/>
    <col min="4871" max="4871" width="17.140625" style="218" customWidth="1"/>
    <col min="4872" max="4875" width="0" style="218" hidden="1" customWidth="1"/>
    <col min="4876" max="5124" width="9.140625" style="218"/>
    <col min="5125" max="5125" width="13.5703125" style="218" customWidth="1"/>
    <col min="5126" max="5126" width="11.28515625" style="218" bestFit="1" customWidth="1"/>
    <col min="5127" max="5127" width="17.140625" style="218" customWidth="1"/>
    <col min="5128" max="5131" width="0" style="218" hidden="1" customWidth="1"/>
    <col min="5132" max="5380" width="9.140625" style="218"/>
    <col min="5381" max="5381" width="13.5703125" style="218" customWidth="1"/>
    <col min="5382" max="5382" width="11.28515625" style="218" bestFit="1" customWidth="1"/>
    <col min="5383" max="5383" width="17.140625" style="218" customWidth="1"/>
    <col min="5384" max="5387" width="0" style="218" hidden="1" customWidth="1"/>
    <col min="5388" max="5636" width="9.140625" style="218"/>
    <col min="5637" max="5637" width="13.5703125" style="218" customWidth="1"/>
    <col min="5638" max="5638" width="11.28515625" style="218" bestFit="1" customWidth="1"/>
    <col min="5639" max="5639" width="17.140625" style="218" customWidth="1"/>
    <col min="5640" max="5643" width="0" style="218" hidden="1" customWidth="1"/>
    <col min="5644" max="5892" width="9.140625" style="218"/>
    <col min="5893" max="5893" width="13.5703125" style="218" customWidth="1"/>
    <col min="5894" max="5894" width="11.28515625" style="218" bestFit="1" customWidth="1"/>
    <col min="5895" max="5895" width="17.140625" style="218" customWidth="1"/>
    <col min="5896" max="5899" width="0" style="218" hidden="1" customWidth="1"/>
    <col min="5900" max="6148" width="9.140625" style="218"/>
    <col min="6149" max="6149" width="13.5703125" style="218" customWidth="1"/>
    <col min="6150" max="6150" width="11.28515625" style="218" bestFit="1" customWidth="1"/>
    <col min="6151" max="6151" width="17.140625" style="218" customWidth="1"/>
    <col min="6152" max="6155" width="0" style="218" hidden="1" customWidth="1"/>
    <col min="6156" max="6404" width="9.140625" style="218"/>
    <col min="6405" max="6405" width="13.5703125" style="218" customWidth="1"/>
    <col min="6406" max="6406" width="11.28515625" style="218" bestFit="1" customWidth="1"/>
    <col min="6407" max="6407" width="17.140625" style="218" customWidth="1"/>
    <col min="6408" max="6411" width="0" style="218" hidden="1" customWidth="1"/>
    <col min="6412" max="6660" width="9.140625" style="218"/>
    <col min="6661" max="6661" width="13.5703125" style="218" customWidth="1"/>
    <col min="6662" max="6662" width="11.28515625" style="218" bestFit="1" customWidth="1"/>
    <col min="6663" max="6663" width="17.140625" style="218" customWidth="1"/>
    <col min="6664" max="6667" width="0" style="218" hidden="1" customWidth="1"/>
    <col min="6668" max="6916" width="9.140625" style="218"/>
    <col min="6917" max="6917" width="13.5703125" style="218" customWidth="1"/>
    <col min="6918" max="6918" width="11.28515625" style="218" bestFit="1" customWidth="1"/>
    <col min="6919" max="6919" width="17.140625" style="218" customWidth="1"/>
    <col min="6920" max="6923" width="0" style="218" hidden="1" customWidth="1"/>
    <col min="6924" max="7172" width="9.140625" style="218"/>
    <col min="7173" max="7173" width="13.5703125" style="218" customWidth="1"/>
    <col min="7174" max="7174" width="11.28515625" style="218" bestFit="1" customWidth="1"/>
    <col min="7175" max="7175" width="17.140625" style="218" customWidth="1"/>
    <col min="7176" max="7179" width="0" style="218" hidden="1" customWidth="1"/>
    <col min="7180" max="7428" width="9.140625" style="218"/>
    <col min="7429" max="7429" width="13.5703125" style="218" customWidth="1"/>
    <col min="7430" max="7430" width="11.28515625" style="218" bestFit="1" customWidth="1"/>
    <col min="7431" max="7431" width="17.140625" style="218" customWidth="1"/>
    <col min="7432" max="7435" width="0" style="218" hidden="1" customWidth="1"/>
    <col min="7436" max="7684" width="9.140625" style="218"/>
    <col min="7685" max="7685" width="13.5703125" style="218" customWidth="1"/>
    <col min="7686" max="7686" width="11.28515625" style="218" bestFit="1" customWidth="1"/>
    <col min="7687" max="7687" width="17.140625" style="218" customWidth="1"/>
    <col min="7688" max="7691" width="0" style="218" hidden="1" customWidth="1"/>
    <col min="7692" max="7940" width="9.140625" style="218"/>
    <col min="7941" max="7941" width="13.5703125" style="218" customWidth="1"/>
    <col min="7942" max="7942" width="11.28515625" style="218" bestFit="1" customWidth="1"/>
    <col min="7943" max="7943" width="17.140625" style="218" customWidth="1"/>
    <col min="7944" max="7947" width="0" style="218" hidden="1" customWidth="1"/>
    <col min="7948" max="8196" width="9.140625" style="218"/>
    <col min="8197" max="8197" width="13.5703125" style="218" customWidth="1"/>
    <col min="8198" max="8198" width="11.28515625" style="218" bestFit="1" customWidth="1"/>
    <col min="8199" max="8199" width="17.140625" style="218" customWidth="1"/>
    <col min="8200" max="8203" width="0" style="218" hidden="1" customWidth="1"/>
    <col min="8204" max="8452" width="9.140625" style="218"/>
    <col min="8453" max="8453" width="13.5703125" style="218" customWidth="1"/>
    <col min="8454" max="8454" width="11.28515625" style="218" bestFit="1" customWidth="1"/>
    <col min="8455" max="8455" width="17.140625" style="218" customWidth="1"/>
    <col min="8456" max="8459" width="0" style="218" hidden="1" customWidth="1"/>
    <col min="8460" max="8708" width="9.140625" style="218"/>
    <col min="8709" max="8709" width="13.5703125" style="218" customWidth="1"/>
    <col min="8710" max="8710" width="11.28515625" style="218" bestFit="1" customWidth="1"/>
    <col min="8711" max="8711" width="17.140625" style="218" customWidth="1"/>
    <col min="8712" max="8715" width="0" style="218" hidden="1" customWidth="1"/>
    <col min="8716" max="8964" width="9.140625" style="218"/>
    <col min="8965" max="8965" width="13.5703125" style="218" customWidth="1"/>
    <col min="8966" max="8966" width="11.28515625" style="218" bestFit="1" customWidth="1"/>
    <col min="8967" max="8967" width="17.140625" style="218" customWidth="1"/>
    <col min="8968" max="8971" width="0" style="218" hidden="1" customWidth="1"/>
    <col min="8972" max="9220" width="9.140625" style="218"/>
    <col min="9221" max="9221" width="13.5703125" style="218" customWidth="1"/>
    <col min="9222" max="9222" width="11.28515625" style="218" bestFit="1" customWidth="1"/>
    <col min="9223" max="9223" width="17.140625" style="218" customWidth="1"/>
    <col min="9224" max="9227" width="0" style="218" hidden="1" customWidth="1"/>
    <col min="9228" max="9476" width="9.140625" style="218"/>
    <col min="9477" max="9477" width="13.5703125" style="218" customWidth="1"/>
    <col min="9478" max="9478" width="11.28515625" style="218" bestFit="1" customWidth="1"/>
    <col min="9479" max="9479" width="17.140625" style="218" customWidth="1"/>
    <col min="9480" max="9483" width="0" style="218" hidden="1" customWidth="1"/>
    <col min="9484" max="9732" width="9.140625" style="218"/>
    <col min="9733" max="9733" width="13.5703125" style="218" customWidth="1"/>
    <col min="9734" max="9734" width="11.28515625" style="218" bestFit="1" customWidth="1"/>
    <col min="9735" max="9735" width="17.140625" style="218" customWidth="1"/>
    <col min="9736" max="9739" width="0" style="218" hidden="1" customWidth="1"/>
    <col min="9740" max="9988" width="9.140625" style="218"/>
    <col min="9989" max="9989" width="13.5703125" style="218" customWidth="1"/>
    <col min="9990" max="9990" width="11.28515625" style="218" bestFit="1" customWidth="1"/>
    <col min="9991" max="9991" width="17.140625" style="218" customWidth="1"/>
    <col min="9992" max="9995" width="0" style="218" hidden="1" customWidth="1"/>
    <col min="9996" max="10244" width="9.140625" style="218"/>
    <col min="10245" max="10245" width="13.5703125" style="218" customWidth="1"/>
    <col min="10246" max="10246" width="11.28515625" style="218" bestFit="1" customWidth="1"/>
    <col min="10247" max="10247" width="17.140625" style="218" customWidth="1"/>
    <col min="10248" max="10251" width="0" style="218" hidden="1" customWidth="1"/>
    <col min="10252" max="10500" width="9.140625" style="218"/>
    <col min="10501" max="10501" width="13.5703125" style="218" customWidth="1"/>
    <col min="10502" max="10502" width="11.28515625" style="218" bestFit="1" customWidth="1"/>
    <col min="10503" max="10503" width="17.140625" style="218" customWidth="1"/>
    <col min="10504" max="10507" width="0" style="218" hidden="1" customWidth="1"/>
    <col min="10508" max="10756" width="9.140625" style="218"/>
    <col min="10757" max="10757" width="13.5703125" style="218" customWidth="1"/>
    <col min="10758" max="10758" width="11.28515625" style="218" bestFit="1" customWidth="1"/>
    <col min="10759" max="10759" width="17.140625" style="218" customWidth="1"/>
    <col min="10760" max="10763" width="0" style="218" hidden="1" customWidth="1"/>
    <col min="10764" max="11012" width="9.140625" style="218"/>
    <col min="11013" max="11013" width="13.5703125" style="218" customWidth="1"/>
    <col min="11014" max="11014" width="11.28515625" style="218" bestFit="1" customWidth="1"/>
    <col min="11015" max="11015" width="17.140625" style="218" customWidth="1"/>
    <col min="11016" max="11019" width="0" style="218" hidden="1" customWidth="1"/>
    <col min="11020" max="11268" width="9.140625" style="218"/>
    <col min="11269" max="11269" width="13.5703125" style="218" customWidth="1"/>
    <col min="11270" max="11270" width="11.28515625" style="218" bestFit="1" customWidth="1"/>
    <col min="11271" max="11271" width="17.140625" style="218" customWidth="1"/>
    <col min="11272" max="11275" width="0" style="218" hidden="1" customWidth="1"/>
    <col min="11276" max="11524" width="9.140625" style="218"/>
    <col min="11525" max="11525" width="13.5703125" style="218" customWidth="1"/>
    <col min="11526" max="11526" width="11.28515625" style="218" bestFit="1" customWidth="1"/>
    <col min="11527" max="11527" width="17.140625" style="218" customWidth="1"/>
    <col min="11528" max="11531" width="0" style="218" hidden="1" customWidth="1"/>
    <col min="11532" max="11780" width="9.140625" style="218"/>
    <col min="11781" max="11781" width="13.5703125" style="218" customWidth="1"/>
    <col min="11782" max="11782" width="11.28515625" style="218" bestFit="1" customWidth="1"/>
    <col min="11783" max="11783" width="17.140625" style="218" customWidth="1"/>
    <col min="11784" max="11787" width="0" style="218" hidden="1" customWidth="1"/>
    <col min="11788" max="12036" width="9.140625" style="218"/>
    <col min="12037" max="12037" width="13.5703125" style="218" customWidth="1"/>
    <col min="12038" max="12038" width="11.28515625" style="218" bestFit="1" customWidth="1"/>
    <col min="12039" max="12039" width="17.140625" style="218" customWidth="1"/>
    <col min="12040" max="12043" width="0" style="218" hidden="1" customWidth="1"/>
    <col min="12044" max="12292" width="9.140625" style="218"/>
    <col min="12293" max="12293" width="13.5703125" style="218" customWidth="1"/>
    <col min="12294" max="12294" width="11.28515625" style="218" bestFit="1" customWidth="1"/>
    <col min="12295" max="12295" width="17.140625" style="218" customWidth="1"/>
    <col min="12296" max="12299" width="0" style="218" hidden="1" customWidth="1"/>
    <col min="12300" max="12548" width="9.140625" style="218"/>
    <col min="12549" max="12549" width="13.5703125" style="218" customWidth="1"/>
    <col min="12550" max="12550" width="11.28515625" style="218" bestFit="1" customWidth="1"/>
    <col min="12551" max="12551" width="17.140625" style="218" customWidth="1"/>
    <col min="12552" max="12555" width="0" style="218" hidden="1" customWidth="1"/>
    <col min="12556" max="12804" width="9.140625" style="218"/>
    <col min="12805" max="12805" width="13.5703125" style="218" customWidth="1"/>
    <col min="12806" max="12806" width="11.28515625" style="218" bestFit="1" customWidth="1"/>
    <col min="12807" max="12807" width="17.140625" style="218" customWidth="1"/>
    <col min="12808" max="12811" width="0" style="218" hidden="1" customWidth="1"/>
    <col min="12812" max="13060" width="9.140625" style="218"/>
    <col min="13061" max="13061" width="13.5703125" style="218" customWidth="1"/>
    <col min="13062" max="13062" width="11.28515625" style="218" bestFit="1" customWidth="1"/>
    <col min="13063" max="13063" width="17.140625" style="218" customWidth="1"/>
    <col min="13064" max="13067" width="0" style="218" hidden="1" customWidth="1"/>
    <col min="13068" max="13316" width="9.140625" style="218"/>
    <col min="13317" max="13317" width="13.5703125" style="218" customWidth="1"/>
    <col min="13318" max="13318" width="11.28515625" style="218" bestFit="1" customWidth="1"/>
    <col min="13319" max="13319" width="17.140625" style="218" customWidth="1"/>
    <col min="13320" max="13323" width="0" style="218" hidden="1" customWidth="1"/>
    <col min="13324" max="13572" width="9.140625" style="218"/>
    <col min="13573" max="13573" width="13.5703125" style="218" customWidth="1"/>
    <col min="13574" max="13574" width="11.28515625" style="218" bestFit="1" customWidth="1"/>
    <col min="13575" max="13575" width="17.140625" style="218" customWidth="1"/>
    <col min="13576" max="13579" width="0" style="218" hidden="1" customWidth="1"/>
    <col min="13580" max="13828" width="9.140625" style="218"/>
    <col min="13829" max="13829" width="13.5703125" style="218" customWidth="1"/>
    <col min="13830" max="13830" width="11.28515625" style="218" bestFit="1" customWidth="1"/>
    <col min="13831" max="13831" width="17.140625" style="218" customWidth="1"/>
    <col min="13832" max="13835" width="0" style="218" hidden="1" customWidth="1"/>
    <col min="13836" max="14084" width="9.140625" style="218"/>
    <col min="14085" max="14085" width="13.5703125" style="218" customWidth="1"/>
    <col min="14086" max="14086" width="11.28515625" style="218" bestFit="1" customWidth="1"/>
    <col min="14087" max="14087" width="17.140625" style="218" customWidth="1"/>
    <col min="14088" max="14091" width="0" style="218" hidden="1" customWidth="1"/>
    <col min="14092" max="14340" width="9.140625" style="218"/>
    <col min="14341" max="14341" width="13.5703125" style="218" customWidth="1"/>
    <col min="14342" max="14342" width="11.28515625" style="218" bestFit="1" customWidth="1"/>
    <col min="14343" max="14343" width="17.140625" style="218" customWidth="1"/>
    <col min="14344" max="14347" width="0" style="218" hidden="1" customWidth="1"/>
    <col min="14348" max="14596" width="9.140625" style="218"/>
    <col min="14597" max="14597" width="13.5703125" style="218" customWidth="1"/>
    <col min="14598" max="14598" width="11.28515625" style="218" bestFit="1" customWidth="1"/>
    <col min="14599" max="14599" width="17.140625" style="218" customWidth="1"/>
    <col min="14600" max="14603" width="0" style="218" hidden="1" customWidth="1"/>
    <col min="14604" max="14852" width="9.140625" style="218"/>
    <col min="14853" max="14853" width="13.5703125" style="218" customWidth="1"/>
    <col min="14854" max="14854" width="11.28515625" style="218" bestFit="1" customWidth="1"/>
    <col min="14855" max="14855" width="17.140625" style="218" customWidth="1"/>
    <col min="14856" max="14859" width="0" style="218" hidden="1" customWidth="1"/>
    <col min="14860" max="15108" width="9.140625" style="218"/>
    <col min="15109" max="15109" width="13.5703125" style="218" customWidth="1"/>
    <col min="15110" max="15110" width="11.28515625" style="218" bestFit="1" customWidth="1"/>
    <col min="15111" max="15111" width="17.140625" style="218" customWidth="1"/>
    <col min="15112" max="15115" width="0" style="218" hidden="1" customWidth="1"/>
    <col min="15116" max="15364" width="9.140625" style="218"/>
    <col min="15365" max="15365" width="13.5703125" style="218" customWidth="1"/>
    <col min="15366" max="15366" width="11.28515625" style="218" bestFit="1" customWidth="1"/>
    <col min="15367" max="15367" width="17.140625" style="218" customWidth="1"/>
    <col min="15368" max="15371" width="0" style="218" hidden="1" customWidth="1"/>
    <col min="15372" max="15620" width="9.140625" style="218"/>
    <col min="15621" max="15621" width="13.5703125" style="218" customWidth="1"/>
    <col min="15622" max="15622" width="11.28515625" style="218" bestFit="1" customWidth="1"/>
    <col min="15623" max="15623" width="17.140625" style="218" customWidth="1"/>
    <col min="15624" max="15627" width="0" style="218" hidden="1" customWidth="1"/>
    <col min="15628" max="15876" width="9.140625" style="218"/>
    <col min="15877" max="15877" width="13.5703125" style="218" customWidth="1"/>
    <col min="15878" max="15878" width="11.28515625" style="218" bestFit="1" customWidth="1"/>
    <col min="15879" max="15879" width="17.140625" style="218" customWidth="1"/>
    <col min="15880" max="15883" width="0" style="218" hidden="1" customWidth="1"/>
    <col min="15884" max="16132" width="9.140625" style="218"/>
    <col min="16133" max="16133" width="13.5703125" style="218" customWidth="1"/>
    <col min="16134" max="16134" width="11.28515625" style="218" bestFit="1" customWidth="1"/>
    <col min="16135" max="16135" width="17.140625" style="218" customWidth="1"/>
    <col min="16136" max="16139" width="0" style="218" hidden="1" customWidth="1"/>
    <col min="16140" max="16384" width="9.140625" style="218"/>
  </cols>
  <sheetData>
    <row r="1" spans="1:10" hidden="1">
      <c r="G1" s="218">
        <v>35</v>
      </c>
    </row>
    <row r="2" spans="1:10" ht="23.25" customHeight="1">
      <c r="A2" s="988" t="s">
        <v>694</v>
      </c>
      <c r="B2" s="988"/>
      <c r="C2" s="988"/>
      <c r="D2" s="988"/>
      <c r="E2" s="988"/>
      <c r="F2" s="988"/>
      <c r="G2" s="988"/>
    </row>
    <row r="3" spans="1:10" ht="32.25" customHeight="1">
      <c r="A3" s="988"/>
      <c r="B3" s="988"/>
      <c r="C3" s="988"/>
      <c r="D3" s="988"/>
      <c r="E3" s="988"/>
      <c r="F3" s="988"/>
      <c r="G3" s="988"/>
    </row>
    <row r="4" spans="1:10" ht="18.75" thickBot="1">
      <c r="A4" s="219"/>
      <c r="B4" s="219"/>
      <c r="C4" s="219"/>
      <c r="D4" s="219"/>
      <c r="E4" s="219"/>
      <c r="F4" s="219"/>
      <c r="G4" s="219"/>
    </row>
    <row r="5" spans="1:10">
      <c r="A5" s="989" t="s">
        <v>695</v>
      </c>
      <c r="B5" s="990"/>
      <c r="C5" s="990"/>
      <c r="D5" s="991" t="str">
        <f>[1]Mastersheet!B3</f>
        <v>DAU LAL PUROHIT</v>
      </c>
      <c r="E5" s="991"/>
      <c r="F5" s="991"/>
      <c r="G5" s="991"/>
      <c r="I5" s="992" t="s">
        <v>696</v>
      </c>
      <c r="J5" s="993"/>
    </row>
    <row r="6" spans="1:10" ht="18.75" thickBot="1">
      <c r="A6" s="989" t="s">
        <v>3</v>
      </c>
      <c r="B6" s="990"/>
      <c r="C6" s="990"/>
      <c r="D6" s="991" t="str">
        <f>[1]Mastersheet!B4</f>
        <v>UDC</v>
      </c>
      <c r="E6" s="991"/>
      <c r="F6" s="991"/>
      <c r="G6" s="991"/>
      <c r="I6" s="994"/>
      <c r="J6" s="995"/>
    </row>
    <row r="7" spans="1:10" ht="18.75" thickBot="1">
      <c r="A7" s="219"/>
      <c r="B7" s="219"/>
      <c r="C7" s="219"/>
      <c r="D7" s="219"/>
      <c r="E7" s="219"/>
      <c r="F7" s="219"/>
      <c r="G7" s="219"/>
    </row>
    <row r="8" spans="1:10" ht="18.75" thickBot="1">
      <c r="A8" s="996" t="s">
        <v>697</v>
      </c>
      <c r="B8" s="996"/>
      <c r="C8" s="996"/>
      <c r="D8" s="997" t="s">
        <v>216</v>
      </c>
      <c r="E8" s="997"/>
      <c r="F8" s="997"/>
      <c r="G8" s="220" t="s">
        <v>192</v>
      </c>
      <c r="H8" s="221" t="s">
        <v>190</v>
      </c>
      <c r="I8" s="221" t="s">
        <v>191</v>
      </c>
      <c r="J8" s="221" t="s">
        <v>192</v>
      </c>
    </row>
    <row r="9" spans="1:10" ht="21" thickBot="1">
      <c r="A9" s="998" t="str">
        <f>IF([1]CEOL!A8&gt;0,[1]CEOL!D8,"NIL")</f>
        <v>NIL</v>
      </c>
      <c r="B9" s="999"/>
      <c r="C9" s="1000"/>
      <c r="D9" s="998" t="str">
        <f>IF([1]CEOL!D8&gt;0,[1]CEOL!D8,"NIL")</f>
        <v>NIL</v>
      </c>
      <c r="E9" s="999"/>
      <c r="F9" s="1000"/>
      <c r="G9" s="220">
        <f>[1]CEOL!G8</f>
        <v>0</v>
      </c>
      <c r="H9" s="222" t="e">
        <f t="shared" ref="H9:H21" si="0">DATEDIF(A9,D9+1,"y")</f>
        <v>#VALUE!</v>
      </c>
      <c r="I9" s="222" t="e">
        <f t="shared" ref="I9:I21" si="1">DATEDIF(A9,D9+1,"ym")</f>
        <v>#VALUE!</v>
      </c>
      <c r="J9" s="222" t="e">
        <f t="shared" ref="J9:J21" si="2">IF(D9&gt;0,DATEDIF(A9,D9+1,"md"),0)</f>
        <v>#VALUE!</v>
      </c>
    </row>
    <row r="10" spans="1:10" ht="21" thickBot="1">
      <c r="A10" s="998" t="str">
        <f>IF([1]CEOL!A9&gt;0,[1]CEOL!D9,"NIL")</f>
        <v>NIL</v>
      </c>
      <c r="B10" s="999"/>
      <c r="C10" s="1000"/>
      <c r="D10" s="998" t="str">
        <f>IF([1]CEOL!D9&gt;0,[1]CEOL!D9,"NIL")</f>
        <v>NIL</v>
      </c>
      <c r="E10" s="999"/>
      <c r="F10" s="1000"/>
      <c r="G10" s="220">
        <f>[1]CEOL!G9</f>
        <v>0</v>
      </c>
      <c r="H10" s="222" t="e">
        <f t="shared" si="0"/>
        <v>#VALUE!</v>
      </c>
      <c r="I10" s="222" t="e">
        <f t="shared" si="1"/>
        <v>#VALUE!</v>
      </c>
      <c r="J10" s="222" t="e">
        <f t="shared" si="2"/>
        <v>#VALUE!</v>
      </c>
    </row>
    <row r="11" spans="1:10" ht="21" thickBot="1">
      <c r="A11" s="998" t="str">
        <f>IF([1]CEOL!A10&gt;0,[1]CEOL!D10,"NIL")</f>
        <v>NIL</v>
      </c>
      <c r="B11" s="999"/>
      <c r="C11" s="1000"/>
      <c r="D11" s="998" t="str">
        <f>IF([1]CEOL!D10&gt;0,[1]CEOL!D10,"NIL")</f>
        <v>NIL</v>
      </c>
      <c r="E11" s="999"/>
      <c r="F11" s="1000"/>
      <c r="G11" s="220">
        <f>[1]CEOL!G10</f>
        <v>0</v>
      </c>
      <c r="H11" s="222" t="e">
        <f t="shared" si="0"/>
        <v>#VALUE!</v>
      </c>
      <c r="I11" s="222" t="e">
        <f t="shared" si="1"/>
        <v>#VALUE!</v>
      </c>
      <c r="J11" s="222" t="e">
        <f t="shared" si="2"/>
        <v>#VALUE!</v>
      </c>
    </row>
    <row r="12" spans="1:10" ht="21" thickBot="1">
      <c r="A12" s="998" t="str">
        <f>IF([1]CEOL!A11&gt;0,[1]CEOL!D11,"NIL")</f>
        <v>NIL</v>
      </c>
      <c r="B12" s="999"/>
      <c r="C12" s="1000"/>
      <c r="D12" s="998" t="str">
        <f>IF([1]CEOL!D11&gt;0,[1]CEOL!D11,"NIL")</f>
        <v>NIL</v>
      </c>
      <c r="E12" s="999"/>
      <c r="F12" s="1000"/>
      <c r="G12" s="220">
        <f>[1]CEOL!G11</f>
        <v>0</v>
      </c>
      <c r="H12" s="222" t="e">
        <f t="shared" si="0"/>
        <v>#VALUE!</v>
      </c>
      <c r="I12" s="222" t="e">
        <f t="shared" si="1"/>
        <v>#VALUE!</v>
      </c>
      <c r="J12" s="222" t="e">
        <f t="shared" si="2"/>
        <v>#VALUE!</v>
      </c>
    </row>
    <row r="13" spans="1:10" ht="21" thickBot="1">
      <c r="A13" s="998" t="str">
        <f>IF([1]CEOL!A12&gt;0,[1]CEOL!D12,"NIL")</f>
        <v>NIL</v>
      </c>
      <c r="B13" s="999"/>
      <c r="C13" s="1000"/>
      <c r="D13" s="998" t="str">
        <f>IF([1]CEOL!D12&gt;0,[1]CEOL!D12,"NIL")</f>
        <v>NIL</v>
      </c>
      <c r="E13" s="999"/>
      <c r="F13" s="1000"/>
      <c r="G13" s="220">
        <f>[1]CEOL!G12</f>
        <v>0</v>
      </c>
      <c r="H13" s="222" t="e">
        <f t="shared" si="0"/>
        <v>#VALUE!</v>
      </c>
      <c r="I13" s="222" t="e">
        <f t="shared" si="1"/>
        <v>#VALUE!</v>
      </c>
      <c r="J13" s="222" t="e">
        <f t="shared" si="2"/>
        <v>#VALUE!</v>
      </c>
    </row>
    <row r="14" spans="1:10" ht="21" thickBot="1">
      <c r="A14" s="998" t="str">
        <f>IF([1]CEOL!A13&gt;0,[1]CEOL!D13,"NIL")</f>
        <v>NIL</v>
      </c>
      <c r="B14" s="999"/>
      <c r="C14" s="1000"/>
      <c r="D14" s="998" t="str">
        <f>IF([1]CEOL!D13&gt;0,[1]CEOL!D13,"NIL")</f>
        <v>NIL</v>
      </c>
      <c r="E14" s="999"/>
      <c r="F14" s="1000"/>
      <c r="G14" s="220">
        <f>[1]CEOL!G13</f>
        <v>0</v>
      </c>
      <c r="H14" s="222" t="e">
        <f t="shared" si="0"/>
        <v>#VALUE!</v>
      </c>
      <c r="I14" s="222" t="e">
        <f t="shared" si="1"/>
        <v>#VALUE!</v>
      </c>
      <c r="J14" s="222" t="e">
        <f t="shared" si="2"/>
        <v>#VALUE!</v>
      </c>
    </row>
    <row r="15" spans="1:10" ht="21" thickBot="1">
      <c r="A15" s="998" t="str">
        <f>IF([1]CEOL!A14&gt;0,[1]CEOL!D14,"NIL")</f>
        <v>NIL</v>
      </c>
      <c r="B15" s="999"/>
      <c r="C15" s="1000"/>
      <c r="D15" s="998" t="str">
        <f>IF([1]CEOL!D14&gt;0,[1]CEOL!D14,"NIL")</f>
        <v>NIL</v>
      </c>
      <c r="E15" s="999"/>
      <c r="F15" s="1000"/>
      <c r="G15" s="220">
        <f>[1]CEOL!G14</f>
        <v>0</v>
      </c>
      <c r="H15" s="222" t="e">
        <f t="shared" si="0"/>
        <v>#VALUE!</v>
      </c>
      <c r="I15" s="222" t="e">
        <f t="shared" si="1"/>
        <v>#VALUE!</v>
      </c>
      <c r="J15" s="222" t="e">
        <f t="shared" si="2"/>
        <v>#VALUE!</v>
      </c>
    </row>
    <row r="16" spans="1:10" ht="21" thickBot="1">
      <c r="A16" s="998" t="str">
        <f>IF([1]CEOL!A15&gt;0,[1]CEOL!D15,"NIL")</f>
        <v>NIL</v>
      </c>
      <c r="B16" s="999"/>
      <c r="C16" s="1000"/>
      <c r="D16" s="998" t="str">
        <f>IF([1]CEOL!D15&gt;0,[1]CEOL!D15,"NIL")</f>
        <v>NIL</v>
      </c>
      <c r="E16" s="999"/>
      <c r="F16" s="1000"/>
      <c r="G16" s="220">
        <f>[1]CEOL!G15</f>
        <v>0</v>
      </c>
      <c r="H16" s="222" t="e">
        <f t="shared" si="0"/>
        <v>#VALUE!</v>
      </c>
      <c r="I16" s="222" t="e">
        <f t="shared" si="1"/>
        <v>#VALUE!</v>
      </c>
      <c r="J16" s="222" t="e">
        <f t="shared" si="2"/>
        <v>#VALUE!</v>
      </c>
    </row>
    <row r="17" spans="1:10" ht="21" thickBot="1">
      <c r="A17" s="998" t="str">
        <f>IF([1]CEOL!A16&gt;0,[1]CEOL!D16,"NIL")</f>
        <v>NIL</v>
      </c>
      <c r="B17" s="999"/>
      <c r="C17" s="1000"/>
      <c r="D17" s="998" t="str">
        <f>IF([1]CEOL!D16&gt;0,[1]CEOL!D16,"NIL")</f>
        <v>NIL</v>
      </c>
      <c r="E17" s="999"/>
      <c r="F17" s="1000"/>
      <c r="G17" s="220">
        <f>[1]CEOL!G16</f>
        <v>0</v>
      </c>
      <c r="H17" s="222" t="e">
        <f t="shared" si="0"/>
        <v>#VALUE!</v>
      </c>
      <c r="I17" s="222" t="e">
        <f t="shared" si="1"/>
        <v>#VALUE!</v>
      </c>
      <c r="J17" s="222" t="e">
        <f t="shared" si="2"/>
        <v>#VALUE!</v>
      </c>
    </row>
    <row r="18" spans="1:10" ht="21" thickBot="1">
      <c r="A18" s="998" t="str">
        <f>IF([1]CEOL!A17&gt;0,[1]CEOL!D17,"NIL")</f>
        <v>NIL</v>
      </c>
      <c r="B18" s="999"/>
      <c r="C18" s="1000"/>
      <c r="D18" s="998" t="str">
        <f>IF([1]CEOL!D17&gt;0,[1]CEOL!D17,"NIL")</f>
        <v>NIL</v>
      </c>
      <c r="E18" s="999"/>
      <c r="F18" s="1000"/>
      <c r="G18" s="220">
        <f>[1]CEOL!G17</f>
        <v>0</v>
      </c>
      <c r="H18" s="222" t="e">
        <f t="shared" si="0"/>
        <v>#VALUE!</v>
      </c>
      <c r="I18" s="222" t="e">
        <f t="shared" si="1"/>
        <v>#VALUE!</v>
      </c>
      <c r="J18" s="222" t="e">
        <f t="shared" si="2"/>
        <v>#VALUE!</v>
      </c>
    </row>
    <row r="19" spans="1:10" ht="21" thickBot="1">
      <c r="A19" s="998" t="str">
        <f>IF([1]CEOL!A18&gt;0,[1]CEOL!D18,"NIL")</f>
        <v>NIL</v>
      </c>
      <c r="B19" s="999"/>
      <c r="C19" s="1000"/>
      <c r="D19" s="998" t="str">
        <f>IF([1]CEOL!D18&gt;0,[1]CEOL!D18,"NIL")</f>
        <v>NIL</v>
      </c>
      <c r="E19" s="999"/>
      <c r="F19" s="1000"/>
      <c r="G19" s="220">
        <f>[1]CEOL!G18</f>
        <v>0</v>
      </c>
      <c r="H19" s="222" t="e">
        <f t="shared" si="0"/>
        <v>#VALUE!</v>
      </c>
      <c r="I19" s="222" t="e">
        <f t="shared" si="1"/>
        <v>#VALUE!</v>
      </c>
      <c r="J19" s="222" t="e">
        <f t="shared" si="2"/>
        <v>#VALUE!</v>
      </c>
    </row>
    <row r="20" spans="1:10" ht="21" thickBot="1">
      <c r="A20" s="998" t="str">
        <f>IF([1]CEOL!A19&gt;0,[1]CEOL!D19,"NIL")</f>
        <v>NIL</v>
      </c>
      <c r="B20" s="999"/>
      <c r="C20" s="1000"/>
      <c r="D20" s="998" t="str">
        <f>IF([1]CEOL!D19&gt;0,[1]CEOL!D19,"NIL")</f>
        <v>NIL</v>
      </c>
      <c r="E20" s="999"/>
      <c r="F20" s="1000"/>
      <c r="G20" s="220">
        <f>[1]CEOL!G19</f>
        <v>0</v>
      </c>
      <c r="H20" s="222" t="e">
        <f t="shared" si="0"/>
        <v>#VALUE!</v>
      </c>
      <c r="I20" s="222" t="e">
        <f t="shared" si="1"/>
        <v>#VALUE!</v>
      </c>
      <c r="J20" s="222" t="e">
        <f t="shared" si="2"/>
        <v>#VALUE!</v>
      </c>
    </row>
    <row r="21" spans="1:10" ht="21" thickBot="1">
      <c r="A21" s="998" t="str">
        <f>IF([1]CEOL!A20&gt;0,[1]CEOL!D20,"NIL")</f>
        <v>NIL</v>
      </c>
      <c r="B21" s="999"/>
      <c r="C21" s="1000"/>
      <c r="D21" s="998" t="str">
        <f>IF([1]CEOL!D20&gt;0,[1]CEOL!D20,"NIL")</f>
        <v>NIL</v>
      </c>
      <c r="E21" s="999"/>
      <c r="F21" s="1000"/>
      <c r="G21" s="220">
        <f>[1]CEOL!G20</f>
        <v>0</v>
      </c>
      <c r="H21" s="222" t="e">
        <f t="shared" si="0"/>
        <v>#VALUE!</v>
      </c>
      <c r="I21" s="222" t="e">
        <f t="shared" si="1"/>
        <v>#VALUE!</v>
      </c>
      <c r="J21" s="222" t="e">
        <f t="shared" si="2"/>
        <v>#VALUE!</v>
      </c>
    </row>
    <row r="22" spans="1:10" ht="21" thickBot="1">
      <c r="A22" s="998" t="s">
        <v>698</v>
      </c>
      <c r="B22" s="999"/>
      <c r="C22" s="999"/>
      <c r="D22" s="999"/>
      <c r="E22" s="999"/>
      <c r="F22" s="1000"/>
      <c r="G22" s="220">
        <f>SUM(G9:G21)</f>
        <v>0</v>
      </c>
      <c r="H22" s="222"/>
      <c r="I22" s="222"/>
      <c r="J22" s="222"/>
    </row>
    <row r="23" spans="1:10" ht="18.75" thickBot="1">
      <c r="A23" s="1003" t="s">
        <v>699</v>
      </c>
      <c r="B23" s="1004"/>
      <c r="C23" s="1004"/>
      <c r="D23" s="1005"/>
      <c r="E23" s="223" t="s">
        <v>190</v>
      </c>
      <c r="F23" s="223" t="s">
        <v>200</v>
      </c>
      <c r="G23" s="223" t="s">
        <v>192</v>
      </c>
      <c r="H23" s="224" t="e">
        <f>SUM(H9:H22)</f>
        <v>#VALUE!</v>
      </c>
      <c r="I23" s="224" t="e">
        <f>SUM(I9:I22)</f>
        <v>#VALUE!</v>
      </c>
      <c r="J23" s="224" t="e">
        <f>SUM(J9:J22)</f>
        <v>#VALUE!</v>
      </c>
    </row>
    <row r="24" spans="1:10" ht="18.75" thickBot="1">
      <c r="A24" s="1006"/>
      <c r="B24" s="1007"/>
      <c r="C24" s="1007"/>
      <c r="D24" s="1008"/>
      <c r="E24" s="223">
        <f>YEAR(G22)-1900</f>
        <v>0</v>
      </c>
      <c r="F24" s="223">
        <f>IF(G22&gt;31,MONTH(G22-31),0)</f>
        <v>0</v>
      </c>
      <c r="G24" s="223">
        <f>IF(G22&gt;0,DAY(G22),0)</f>
        <v>0</v>
      </c>
    </row>
    <row r="25" spans="1:10">
      <c r="A25" s="219"/>
      <c r="B25" s="219"/>
      <c r="C25" s="219"/>
      <c r="D25" s="219"/>
      <c r="E25" s="219"/>
      <c r="F25" s="219"/>
      <c r="G25" s="219"/>
    </row>
    <row r="26" spans="1:10">
      <c r="A26" s="219"/>
      <c r="B26" s="219"/>
      <c r="C26" s="219"/>
      <c r="D26" s="219"/>
      <c r="E26" s="219"/>
      <c r="F26" s="219"/>
      <c r="G26" s="219"/>
    </row>
    <row r="27" spans="1:10">
      <c r="A27" s="219"/>
      <c r="B27" s="219"/>
      <c r="C27" s="1001" t="str">
        <f>[1]Mastersheet!G9</f>
        <v>ASSISTANT DIRECTOR, DEVSTHAN VIBHAG, BIKANER</v>
      </c>
      <c r="D27" s="1002"/>
      <c r="E27" s="1002"/>
      <c r="F27" s="1002"/>
      <c r="G27" s="1002"/>
    </row>
    <row r="28" spans="1:10" ht="16.5" customHeight="1">
      <c r="A28" s="219"/>
      <c r="B28" s="219"/>
      <c r="C28" s="1002"/>
      <c r="D28" s="1002"/>
      <c r="E28" s="1002"/>
      <c r="F28" s="1002"/>
      <c r="G28" s="1002"/>
    </row>
    <row r="29" spans="1:10">
      <c r="A29" s="225" t="s">
        <v>700</v>
      </c>
      <c r="B29" s="219"/>
      <c r="C29" s="219"/>
      <c r="D29" s="219"/>
      <c r="E29" s="219"/>
      <c r="F29" s="219"/>
      <c r="G29" s="219"/>
    </row>
  </sheetData>
  <mergeCells count="37">
    <mergeCell ref="C27:G28"/>
    <mergeCell ref="A20:C20"/>
    <mergeCell ref="D20:F20"/>
    <mergeCell ref="A21:C21"/>
    <mergeCell ref="D21:F21"/>
    <mergeCell ref="A22:F22"/>
    <mergeCell ref="A23:D24"/>
    <mergeCell ref="A17:C17"/>
    <mergeCell ref="D17:F17"/>
    <mergeCell ref="A18:C18"/>
    <mergeCell ref="D18:F18"/>
    <mergeCell ref="A19:C19"/>
    <mergeCell ref="D19:F19"/>
    <mergeCell ref="A14:C14"/>
    <mergeCell ref="D14:F14"/>
    <mergeCell ref="A15:C15"/>
    <mergeCell ref="D15:F15"/>
    <mergeCell ref="A16:C16"/>
    <mergeCell ref="D16:F16"/>
    <mergeCell ref="A11:C11"/>
    <mergeCell ref="D11:F11"/>
    <mergeCell ref="A12:C12"/>
    <mergeCell ref="D12:F12"/>
    <mergeCell ref="A13:C13"/>
    <mergeCell ref="D13:F13"/>
    <mergeCell ref="A8:C8"/>
    <mergeCell ref="D8:F8"/>
    <mergeCell ref="A9:C9"/>
    <mergeCell ref="D9:F9"/>
    <mergeCell ref="A10:C10"/>
    <mergeCell ref="D10:F10"/>
    <mergeCell ref="A2:G3"/>
    <mergeCell ref="A5:C5"/>
    <mergeCell ref="D5:G5"/>
    <mergeCell ref="I5:J6"/>
    <mergeCell ref="A6:C6"/>
    <mergeCell ref="D6:G6"/>
  </mergeCells>
  <dataValidations count="1">
    <dataValidation type="custom" allowBlank="1" showInputMessage="1" showErrorMessage="1" errorTitle="Caution" error="Please follow the instruction" promptTitle="Author Code" prompt="The footer is author code, if it delete/edit, your result shown &quot;9999&quot;" sqref="A29 IW29 SS29 ACO29 AMK29 AWG29 BGC29 BPY29 BZU29 CJQ29 CTM29 DDI29 DNE29 DXA29 EGW29 EQS29 FAO29 FKK29 FUG29 GEC29 GNY29 GXU29 HHQ29 HRM29 IBI29 ILE29 IVA29 JEW29 JOS29 JYO29 KIK29 KSG29 LCC29 LLY29 LVU29 MFQ29 MPM29 MZI29 NJE29 NTA29 OCW29 OMS29 OWO29 PGK29 PQG29 QAC29 QJY29 QTU29 RDQ29 RNM29 RXI29 SHE29 SRA29 TAW29 TKS29 TUO29 UEK29 UOG29 UYC29 VHY29 VRU29 WBQ29 WLM29 WVI29 A65565 IW65565 SS65565 ACO65565 AMK65565 AWG65565 BGC65565 BPY65565 BZU65565 CJQ65565 CTM65565 DDI65565 DNE65565 DXA65565 EGW65565 EQS65565 FAO65565 FKK65565 FUG65565 GEC65565 GNY65565 GXU65565 HHQ65565 HRM65565 IBI65565 ILE65565 IVA65565 JEW65565 JOS65565 JYO65565 KIK65565 KSG65565 LCC65565 LLY65565 LVU65565 MFQ65565 MPM65565 MZI65565 NJE65565 NTA65565 OCW65565 OMS65565 OWO65565 PGK65565 PQG65565 QAC65565 QJY65565 QTU65565 RDQ65565 RNM65565 RXI65565 SHE65565 SRA65565 TAW65565 TKS65565 TUO65565 UEK65565 UOG65565 UYC65565 VHY65565 VRU65565 WBQ65565 WLM65565 WVI65565 A131101 IW131101 SS131101 ACO131101 AMK131101 AWG131101 BGC131101 BPY131101 BZU131101 CJQ131101 CTM131101 DDI131101 DNE131101 DXA131101 EGW131101 EQS131101 FAO131101 FKK131101 FUG131101 GEC131101 GNY131101 GXU131101 HHQ131101 HRM131101 IBI131101 ILE131101 IVA131101 JEW131101 JOS131101 JYO131101 KIK131101 KSG131101 LCC131101 LLY131101 LVU131101 MFQ131101 MPM131101 MZI131101 NJE131101 NTA131101 OCW131101 OMS131101 OWO131101 PGK131101 PQG131101 QAC131101 QJY131101 QTU131101 RDQ131101 RNM131101 RXI131101 SHE131101 SRA131101 TAW131101 TKS131101 TUO131101 UEK131101 UOG131101 UYC131101 VHY131101 VRU131101 WBQ131101 WLM131101 WVI131101 A196637 IW196637 SS196637 ACO196637 AMK196637 AWG196637 BGC196637 BPY196637 BZU196637 CJQ196637 CTM196637 DDI196637 DNE196637 DXA196637 EGW196637 EQS196637 FAO196637 FKK196637 FUG196637 GEC196637 GNY196637 GXU196637 HHQ196637 HRM196637 IBI196637 ILE196637 IVA196637 JEW196637 JOS196637 JYO196637 KIK196637 KSG196637 LCC196637 LLY196637 LVU196637 MFQ196637 MPM196637 MZI196637 NJE196637 NTA196637 OCW196637 OMS196637 OWO196637 PGK196637 PQG196637 QAC196637 QJY196637 QTU196637 RDQ196637 RNM196637 RXI196637 SHE196637 SRA196637 TAW196637 TKS196637 TUO196637 UEK196637 UOG196637 UYC196637 VHY196637 VRU196637 WBQ196637 WLM196637 WVI196637 A262173 IW262173 SS262173 ACO262173 AMK262173 AWG262173 BGC262173 BPY262173 BZU262173 CJQ262173 CTM262173 DDI262173 DNE262173 DXA262173 EGW262173 EQS262173 FAO262173 FKK262173 FUG262173 GEC262173 GNY262173 GXU262173 HHQ262173 HRM262173 IBI262173 ILE262173 IVA262173 JEW262173 JOS262173 JYO262173 KIK262173 KSG262173 LCC262173 LLY262173 LVU262173 MFQ262173 MPM262173 MZI262173 NJE262173 NTA262173 OCW262173 OMS262173 OWO262173 PGK262173 PQG262173 QAC262173 QJY262173 QTU262173 RDQ262173 RNM262173 RXI262173 SHE262173 SRA262173 TAW262173 TKS262173 TUO262173 UEK262173 UOG262173 UYC262173 VHY262173 VRU262173 WBQ262173 WLM262173 WVI262173 A327709 IW327709 SS327709 ACO327709 AMK327709 AWG327709 BGC327709 BPY327709 BZU327709 CJQ327709 CTM327709 DDI327709 DNE327709 DXA327709 EGW327709 EQS327709 FAO327709 FKK327709 FUG327709 GEC327709 GNY327709 GXU327709 HHQ327709 HRM327709 IBI327709 ILE327709 IVA327709 JEW327709 JOS327709 JYO327709 KIK327709 KSG327709 LCC327709 LLY327709 LVU327709 MFQ327709 MPM327709 MZI327709 NJE327709 NTA327709 OCW327709 OMS327709 OWO327709 PGK327709 PQG327709 QAC327709 QJY327709 QTU327709 RDQ327709 RNM327709 RXI327709 SHE327709 SRA327709 TAW327709 TKS327709 TUO327709 UEK327709 UOG327709 UYC327709 VHY327709 VRU327709 WBQ327709 WLM327709 WVI327709 A393245 IW393245 SS393245 ACO393245 AMK393245 AWG393245 BGC393245 BPY393245 BZU393245 CJQ393245 CTM393245 DDI393245 DNE393245 DXA393245 EGW393245 EQS393245 FAO393245 FKK393245 FUG393245 GEC393245 GNY393245 GXU393245 HHQ393245 HRM393245 IBI393245 ILE393245 IVA393245 JEW393245 JOS393245 JYO393245 KIK393245 KSG393245 LCC393245 LLY393245 LVU393245 MFQ393245 MPM393245 MZI393245 NJE393245 NTA393245 OCW393245 OMS393245 OWO393245 PGK393245 PQG393245 QAC393245 QJY393245 QTU393245 RDQ393245 RNM393245 RXI393245 SHE393245 SRA393245 TAW393245 TKS393245 TUO393245 UEK393245 UOG393245 UYC393245 VHY393245 VRU393245 WBQ393245 WLM393245 WVI393245 A458781 IW458781 SS458781 ACO458781 AMK458781 AWG458781 BGC458781 BPY458781 BZU458781 CJQ458781 CTM458781 DDI458781 DNE458781 DXA458781 EGW458781 EQS458781 FAO458781 FKK458781 FUG458781 GEC458781 GNY458781 GXU458781 HHQ458781 HRM458781 IBI458781 ILE458781 IVA458781 JEW458781 JOS458781 JYO458781 KIK458781 KSG458781 LCC458781 LLY458781 LVU458781 MFQ458781 MPM458781 MZI458781 NJE458781 NTA458781 OCW458781 OMS458781 OWO458781 PGK458781 PQG458781 QAC458781 QJY458781 QTU458781 RDQ458781 RNM458781 RXI458781 SHE458781 SRA458781 TAW458781 TKS458781 TUO458781 UEK458781 UOG458781 UYC458781 VHY458781 VRU458781 WBQ458781 WLM458781 WVI458781 A524317 IW524317 SS524317 ACO524317 AMK524317 AWG524317 BGC524317 BPY524317 BZU524317 CJQ524317 CTM524317 DDI524317 DNE524317 DXA524317 EGW524317 EQS524317 FAO524317 FKK524317 FUG524317 GEC524317 GNY524317 GXU524317 HHQ524317 HRM524317 IBI524317 ILE524317 IVA524317 JEW524317 JOS524317 JYO524317 KIK524317 KSG524317 LCC524317 LLY524317 LVU524317 MFQ524317 MPM524317 MZI524317 NJE524317 NTA524317 OCW524317 OMS524317 OWO524317 PGK524317 PQG524317 QAC524317 QJY524317 QTU524317 RDQ524317 RNM524317 RXI524317 SHE524317 SRA524317 TAW524317 TKS524317 TUO524317 UEK524317 UOG524317 UYC524317 VHY524317 VRU524317 WBQ524317 WLM524317 WVI524317 A589853 IW589853 SS589853 ACO589853 AMK589853 AWG589853 BGC589853 BPY589853 BZU589853 CJQ589853 CTM589853 DDI589853 DNE589853 DXA589853 EGW589853 EQS589853 FAO589853 FKK589853 FUG589853 GEC589853 GNY589853 GXU589853 HHQ589853 HRM589853 IBI589853 ILE589853 IVA589853 JEW589853 JOS589853 JYO589853 KIK589853 KSG589853 LCC589853 LLY589853 LVU589853 MFQ589853 MPM589853 MZI589853 NJE589853 NTA589853 OCW589853 OMS589853 OWO589853 PGK589853 PQG589853 QAC589853 QJY589853 QTU589853 RDQ589853 RNM589853 RXI589853 SHE589853 SRA589853 TAW589853 TKS589853 TUO589853 UEK589853 UOG589853 UYC589853 VHY589853 VRU589853 WBQ589853 WLM589853 WVI589853 A655389 IW655389 SS655389 ACO655389 AMK655389 AWG655389 BGC655389 BPY655389 BZU655389 CJQ655389 CTM655389 DDI655389 DNE655389 DXA655389 EGW655389 EQS655389 FAO655389 FKK655389 FUG655389 GEC655389 GNY655389 GXU655389 HHQ655389 HRM655389 IBI655389 ILE655389 IVA655389 JEW655389 JOS655389 JYO655389 KIK655389 KSG655389 LCC655389 LLY655389 LVU655389 MFQ655389 MPM655389 MZI655389 NJE655389 NTA655389 OCW655389 OMS655389 OWO655389 PGK655389 PQG655389 QAC655389 QJY655389 QTU655389 RDQ655389 RNM655389 RXI655389 SHE655389 SRA655389 TAW655389 TKS655389 TUO655389 UEK655389 UOG655389 UYC655389 VHY655389 VRU655389 WBQ655389 WLM655389 WVI655389 A720925 IW720925 SS720925 ACO720925 AMK720925 AWG720925 BGC720925 BPY720925 BZU720925 CJQ720925 CTM720925 DDI720925 DNE720925 DXA720925 EGW720925 EQS720925 FAO720925 FKK720925 FUG720925 GEC720925 GNY720925 GXU720925 HHQ720925 HRM720925 IBI720925 ILE720925 IVA720925 JEW720925 JOS720925 JYO720925 KIK720925 KSG720925 LCC720925 LLY720925 LVU720925 MFQ720925 MPM720925 MZI720925 NJE720925 NTA720925 OCW720925 OMS720925 OWO720925 PGK720925 PQG720925 QAC720925 QJY720925 QTU720925 RDQ720925 RNM720925 RXI720925 SHE720925 SRA720925 TAW720925 TKS720925 TUO720925 UEK720925 UOG720925 UYC720925 VHY720925 VRU720925 WBQ720925 WLM720925 WVI720925 A786461 IW786461 SS786461 ACO786461 AMK786461 AWG786461 BGC786461 BPY786461 BZU786461 CJQ786461 CTM786461 DDI786461 DNE786461 DXA786461 EGW786461 EQS786461 FAO786461 FKK786461 FUG786461 GEC786461 GNY786461 GXU786461 HHQ786461 HRM786461 IBI786461 ILE786461 IVA786461 JEW786461 JOS786461 JYO786461 KIK786461 KSG786461 LCC786461 LLY786461 LVU786461 MFQ786461 MPM786461 MZI786461 NJE786461 NTA786461 OCW786461 OMS786461 OWO786461 PGK786461 PQG786461 QAC786461 QJY786461 QTU786461 RDQ786461 RNM786461 RXI786461 SHE786461 SRA786461 TAW786461 TKS786461 TUO786461 UEK786461 UOG786461 UYC786461 VHY786461 VRU786461 WBQ786461 WLM786461 WVI786461 A851997 IW851997 SS851997 ACO851997 AMK851997 AWG851997 BGC851997 BPY851997 BZU851997 CJQ851997 CTM851997 DDI851997 DNE851997 DXA851997 EGW851997 EQS851997 FAO851997 FKK851997 FUG851997 GEC851997 GNY851997 GXU851997 HHQ851997 HRM851997 IBI851997 ILE851997 IVA851997 JEW851997 JOS851997 JYO851997 KIK851997 KSG851997 LCC851997 LLY851997 LVU851997 MFQ851997 MPM851997 MZI851997 NJE851997 NTA851997 OCW851997 OMS851997 OWO851997 PGK851997 PQG851997 QAC851997 QJY851997 QTU851997 RDQ851997 RNM851997 RXI851997 SHE851997 SRA851997 TAW851997 TKS851997 TUO851997 UEK851997 UOG851997 UYC851997 VHY851997 VRU851997 WBQ851997 WLM851997 WVI851997 A917533 IW917533 SS917533 ACO917533 AMK917533 AWG917533 BGC917533 BPY917533 BZU917533 CJQ917533 CTM917533 DDI917533 DNE917533 DXA917533 EGW917533 EQS917533 FAO917533 FKK917533 FUG917533 GEC917533 GNY917533 GXU917533 HHQ917533 HRM917533 IBI917533 ILE917533 IVA917533 JEW917533 JOS917533 JYO917533 KIK917533 KSG917533 LCC917533 LLY917533 LVU917533 MFQ917533 MPM917533 MZI917533 NJE917533 NTA917533 OCW917533 OMS917533 OWO917533 PGK917533 PQG917533 QAC917533 QJY917533 QTU917533 RDQ917533 RNM917533 RXI917533 SHE917533 SRA917533 TAW917533 TKS917533 TUO917533 UEK917533 UOG917533 UYC917533 VHY917533 VRU917533 WBQ917533 WLM917533 WVI917533 A983069 IW983069 SS983069 ACO983069 AMK983069 AWG983069 BGC983069 BPY983069 BZU983069 CJQ983069 CTM983069 DDI983069 DNE983069 DXA983069 EGW983069 EQS983069 FAO983069 FKK983069 FUG983069 GEC983069 GNY983069 GXU983069 HHQ983069 HRM983069 IBI983069 ILE983069 IVA983069 JEW983069 JOS983069 JYO983069 KIK983069 KSG983069 LCC983069 LLY983069 LVU983069 MFQ983069 MPM983069 MZI983069 NJE983069 NTA983069 OCW983069 OMS983069 OWO983069 PGK983069 PQG983069 QAC983069 QJY983069 QTU983069 RDQ983069 RNM983069 RXI983069 SHE983069 SRA983069 TAW983069 TKS983069 TUO983069 UEK983069 UOG983069 UYC983069 VHY983069 VRU983069 WBQ983069 WLM983069 WVI983069">
      <formula1>"16.18.1.22.5.19.8√97263.0458756048"</formula1>
    </dataValidation>
  </dataValidations>
  <hyperlinks>
    <hyperlink ref="I5" location="Clear_EOL" display="Clear_EOL"/>
  </hyperlinks>
  <printOptions horizontalCentered="1" verticalCentered="1"/>
  <pageMargins left="0.74803149606299213" right="0.35433070866141736" top="0.59055118110236227" bottom="0.59055118110236227" header="0.51181102362204722" footer="0.4724409448818898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codeName="Sheet11">
    <pageSetUpPr fitToPage="1"/>
  </sheetPr>
  <dimension ref="A1:I38"/>
  <sheetViews>
    <sheetView view="pageBreakPreview" topLeftCell="A22" zoomScaleNormal="100" zoomScaleSheetLayoutView="100" workbookViewId="0">
      <selection activeCell="A2" sqref="J2"/>
    </sheetView>
  </sheetViews>
  <sheetFormatPr defaultRowHeight="18.75"/>
  <cols>
    <col min="1" max="1" width="4.42578125" style="34" bestFit="1" customWidth="1"/>
    <col min="2" max="2" width="7.28515625" style="35" customWidth="1"/>
    <col min="3" max="3" width="9.5703125" style="35" customWidth="1"/>
    <col min="4" max="4" width="9.140625" style="35" customWidth="1"/>
    <col min="5" max="5" width="7.5703125" style="35" customWidth="1"/>
    <col min="6" max="6" width="15.28515625" style="35" customWidth="1"/>
    <col min="7" max="7" width="13.42578125" style="35" customWidth="1"/>
    <col min="8" max="8" width="13.7109375" style="35" customWidth="1"/>
    <col min="9" max="9" width="15.5703125" style="35" customWidth="1"/>
    <col min="10" max="16" width="9.140625" style="35"/>
    <col min="17" max="17" width="9.28515625" style="35" customWidth="1"/>
    <col min="18" max="256" width="9.140625" style="35"/>
    <col min="257" max="257" width="4.42578125" style="35" bestFit="1" customWidth="1"/>
    <col min="258" max="258" width="7.28515625" style="35" customWidth="1"/>
    <col min="259" max="259" width="9.5703125" style="35" customWidth="1"/>
    <col min="260" max="260" width="9.140625" style="35" customWidth="1"/>
    <col min="261" max="261" width="7.5703125" style="35" customWidth="1"/>
    <col min="262" max="262" width="15.28515625" style="35" customWidth="1"/>
    <col min="263" max="263" width="13.42578125" style="35" customWidth="1"/>
    <col min="264" max="264" width="13.7109375" style="35" customWidth="1"/>
    <col min="265" max="265" width="15.5703125" style="35" customWidth="1"/>
    <col min="266" max="272" width="9.140625" style="35"/>
    <col min="273" max="273" width="9.28515625" style="35" customWidth="1"/>
    <col min="274" max="512" width="9.140625" style="35"/>
    <col min="513" max="513" width="4.42578125" style="35" bestFit="1" customWidth="1"/>
    <col min="514" max="514" width="7.28515625" style="35" customWidth="1"/>
    <col min="515" max="515" width="9.5703125" style="35" customWidth="1"/>
    <col min="516" max="516" width="9.140625" style="35" customWidth="1"/>
    <col min="517" max="517" width="7.5703125" style="35" customWidth="1"/>
    <col min="518" max="518" width="15.28515625" style="35" customWidth="1"/>
    <col min="519" max="519" width="13.42578125" style="35" customWidth="1"/>
    <col min="520" max="520" width="13.7109375" style="35" customWidth="1"/>
    <col min="521" max="521" width="15.5703125" style="35" customWidth="1"/>
    <col min="522" max="528" width="9.140625" style="35"/>
    <col min="529" max="529" width="9.28515625" style="35" customWidth="1"/>
    <col min="530" max="768" width="9.140625" style="35"/>
    <col min="769" max="769" width="4.42578125" style="35" bestFit="1" customWidth="1"/>
    <col min="770" max="770" width="7.28515625" style="35" customWidth="1"/>
    <col min="771" max="771" width="9.5703125" style="35" customWidth="1"/>
    <col min="772" max="772" width="9.140625" style="35" customWidth="1"/>
    <col min="773" max="773" width="7.5703125" style="35" customWidth="1"/>
    <col min="774" max="774" width="15.28515625" style="35" customWidth="1"/>
    <col min="775" max="775" width="13.42578125" style="35" customWidth="1"/>
    <col min="776" max="776" width="13.7109375" style="35" customWidth="1"/>
    <col min="777" max="777" width="15.5703125" style="35" customWidth="1"/>
    <col min="778" max="784" width="9.140625" style="35"/>
    <col min="785" max="785" width="9.28515625" style="35" customWidth="1"/>
    <col min="786" max="1024" width="9.140625" style="35"/>
    <col min="1025" max="1025" width="4.42578125" style="35" bestFit="1" customWidth="1"/>
    <col min="1026" max="1026" width="7.28515625" style="35" customWidth="1"/>
    <col min="1027" max="1027" width="9.5703125" style="35" customWidth="1"/>
    <col min="1028" max="1028" width="9.140625" style="35" customWidth="1"/>
    <col min="1029" max="1029" width="7.5703125" style="35" customWidth="1"/>
    <col min="1030" max="1030" width="15.28515625" style="35" customWidth="1"/>
    <col min="1031" max="1031" width="13.42578125" style="35" customWidth="1"/>
    <col min="1032" max="1032" width="13.7109375" style="35" customWidth="1"/>
    <col min="1033" max="1033" width="15.5703125" style="35" customWidth="1"/>
    <col min="1034" max="1040" width="9.140625" style="35"/>
    <col min="1041" max="1041" width="9.28515625" style="35" customWidth="1"/>
    <col min="1042" max="1280" width="9.140625" style="35"/>
    <col min="1281" max="1281" width="4.42578125" style="35" bestFit="1" customWidth="1"/>
    <col min="1282" max="1282" width="7.28515625" style="35" customWidth="1"/>
    <col min="1283" max="1283" width="9.5703125" style="35" customWidth="1"/>
    <col min="1284" max="1284" width="9.140625" style="35" customWidth="1"/>
    <col min="1285" max="1285" width="7.5703125" style="35" customWidth="1"/>
    <col min="1286" max="1286" width="15.28515625" style="35" customWidth="1"/>
    <col min="1287" max="1287" width="13.42578125" style="35" customWidth="1"/>
    <col min="1288" max="1288" width="13.7109375" style="35" customWidth="1"/>
    <col min="1289" max="1289" width="15.5703125" style="35" customWidth="1"/>
    <col min="1290" max="1296" width="9.140625" style="35"/>
    <col min="1297" max="1297" width="9.28515625" style="35" customWidth="1"/>
    <col min="1298" max="1536" width="9.140625" style="35"/>
    <col min="1537" max="1537" width="4.42578125" style="35" bestFit="1" customWidth="1"/>
    <col min="1538" max="1538" width="7.28515625" style="35" customWidth="1"/>
    <col min="1539" max="1539" width="9.5703125" style="35" customWidth="1"/>
    <col min="1540" max="1540" width="9.140625" style="35" customWidth="1"/>
    <col min="1541" max="1541" width="7.5703125" style="35" customWidth="1"/>
    <col min="1542" max="1542" width="15.28515625" style="35" customWidth="1"/>
    <col min="1543" max="1543" width="13.42578125" style="35" customWidth="1"/>
    <col min="1544" max="1544" width="13.7109375" style="35" customWidth="1"/>
    <col min="1545" max="1545" width="15.5703125" style="35" customWidth="1"/>
    <col min="1546" max="1552" width="9.140625" style="35"/>
    <col min="1553" max="1553" width="9.28515625" style="35" customWidth="1"/>
    <col min="1554" max="1792" width="9.140625" style="35"/>
    <col min="1793" max="1793" width="4.42578125" style="35" bestFit="1" customWidth="1"/>
    <col min="1794" max="1794" width="7.28515625" style="35" customWidth="1"/>
    <col min="1795" max="1795" width="9.5703125" style="35" customWidth="1"/>
    <col min="1796" max="1796" width="9.140625" style="35" customWidth="1"/>
    <col min="1797" max="1797" width="7.5703125" style="35" customWidth="1"/>
    <col min="1798" max="1798" width="15.28515625" style="35" customWidth="1"/>
    <col min="1799" max="1799" width="13.42578125" style="35" customWidth="1"/>
    <col min="1800" max="1800" width="13.7109375" style="35" customWidth="1"/>
    <col min="1801" max="1801" width="15.5703125" style="35" customWidth="1"/>
    <col min="1802" max="1808" width="9.140625" style="35"/>
    <col min="1809" max="1809" width="9.28515625" style="35" customWidth="1"/>
    <col min="1810" max="2048" width="9.140625" style="35"/>
    <col min="2049" max="2049" width="4.42578125" style="35" bestFit="1" customWidth="1"/>
    <col min="2050" max="2050" width="7.28515625" style="35" customWidth="1"/>
    <col min="2051" max="2051" width="9.5703125" style="35" customWidth="1"/>
    <col min="2052" max="2052" width="9.140625" style="35" customWidth="1"/>
    <col min="2053" max="2053" width="7.5703125" style="35" customWidth="1"/>
    <col min="2054" max="2054" width="15.28515625" style="35" customWidth="1"/>
    <col min="2055" max="2055" width="13.42578125" style="35" customWidth="1"/>
    <col min="2056" max="2056" width="13.7109375" style="35" customWidth="1"/>
    <col min="2057" max="2057" width="15.5703125" style="35" customWidth="1"/>
    <col min="2058" max="2064" width="9.140625" style="35"/>
    <col min="2065" max="2065" width="9.28515625" style="35" customWidth="1"/>
    <col min="2066" max="2304" width="9.140625" style="35"/>
    <col min="2305" max="2305" width="4.42578125" style="35" bestFit="1" customWidth="1"/>
    <col min="2306" max="2306" width="7.28515625" style="35" customWidth="1"/>
    <col min="2307" max="2307" width="9.5703125" style="35" customWidth="1"/>
    <col min="2308" max="2308" width="9.140625" style="35" customWidth="1"/>
    <col min="2309" max="2309" width="7.5703125" style="35" customWidth="1"/>
    <col min="2310" max="2310" width="15.28515625" style="35" customWidth="1"/>
    <col min="2311" max="2311" width="13.42578125" style="35" customWidth="1"/>
    <col min="2312" max="2312" width="13.7109375" style="35" customWidth="1"/>
    <col min="2313" max="2313" width="15.5703125" style="35" customWidth="1"/>
    <col min="2314" max="2320" width="9.140625" style="35"/>
    <col min="2321" max="2321" width="9.28515625" style="35" customWidth="1"/>
    <col min="2322" max="2560" width="9.140625" style="35"/>
    <col min="2561" max="2561" width="4.42578125" style="35" bestFit="1" customWidth="1"/>
    <col min="2562" max="2562" width="7.28515625" style="35" customWidth="1"/>
    <col min="2563" max="2563" width="9.5703125" style="35" customWidth="1"/>
    <col min="2564" max="2564" width="9.140625" style="35" customWidth="1"/>
    <col min="2565" max="2565" width="7.5703125" style="35" customWidth="1"/>
    <col min="2566" max="2566" width="15.28515625" style="35" customWidth="1"/>
    <col min="2567" max="2567" width="13.42578125" style="35" customWidth="1"/>
    <col min="2568" max="2568" width="13.7109375" style="35" customWidth="1"/>
    <col min="2569" max="2569" width="15.5703125" style="35" customWidth="1"/>
    <col min="2570" max="2576" width="9.140625" style="35"/>
    <col min="2577" max="2577" width="9.28515625" style="35" customWidth="1"/>
    <col min="2578" max="2816" width="9.140625" style="35"/>
    <col min="2817" max="2817" width="4.42578125" style="35" bestFit="1" customWidth="1"/>
    <col min="2818" max="2818" width="7.28515625" style="35" customWidth="1"/>
    <col min="2819" max="2819" width="9.5703125" style="35" customWidth="1"/>
    <col min="2820" max="2820" width="9.140625" style="35" customWidth="1"/>
    <col min="2821" max="2821" width="7.5703125" style="35" customWidth="1"/>
    <col min="2822" max="2822" width="15.28515625" style="35" customWidth="1"/>
    <col min="2823" max="2823" width="13.42578125" style="35" customWidth="1"/>
    <col min="2824" max="2824" width="13.7109375" style="35" customWidth="1"/>
    <col min="2825" max="2825" width="15.5703125" style="35" customWidth="1"/>
    <col min="2826" max="2832" width="9.140625" style="35"/>
    <col min="2833" max="2833" width="9.28515625" style="35" customWidth="1"/>
    <col min="2834" max="3072" width="9.140625" style="35"/>
    <col min="3073" max="3073" width="4.42578125" style="35" bestFit="1" customWidth="1"/>
    <col min="3074" max="3074" width="7.28515625" style="35" customWidth="1"/>
    <col min="3075" max="3075" width="9.5703125" style="35" customWidth="1"/>
    <col min="3076" max="3076" width="9.140625" style="35" customWidth="1"/>
    <col min="3077" max="3077" width="7.5703125" style="35" customWidth="1"/>
    <col min="3078" max="3078" width="15.28515625" style="35" customWidth="1"/>
    <col min="3079" max="3079" width="13.42578125" style="35" customWidth="1"/>
    <col min="3080" max="3080" width="13.7109375" style="35" customWidth="1"/>
    <col min="3081" max="3081" width="15.5703125" style="35" customWidth="1"/>
    <col min="3082" max="3088" width="9.140625" style="35"/>
    <col min="3089" max="3089" width="9.28515625" style="35" customWidth="1"/>
    <col min="3090" max="3328" width="9.140625" style="35"/>
    <col min="3329" max="3329" width="4.42578125" style="35" bestFit="1" customWidth="1"/>
    <col min="3330" max="3330" width="7.28515625" style="35" customWidth="1"/>
    <col min="3331" max="3331" width="9.5703125" style="35" customWidth="1"/>
    <col min="3332" max="3332" width="9.140625" style="35" customWidth="1"/>
    <col min="3333" max="3333" width="7.5703125" style="35" customWidth="1"/>
    <col min="3334" max="3334" width="15.28515625" style="35" customWidth="1"/>
    <col min="3335" max="3335" width="13.42578125" style="35" customWidth="1"/>
    <col min="3336" max="3336" width="13.7109375" style="35" customWidth="1"/>
    <col min="3337" max="3337" width="15.5703125" style="35" customWidth="1"/>
    <col min="3338" max="3344" width="9.140625" style="35"/>
    <col min="3345" max="3345" width="9.28515625" style="35" customWidth="1"/>
    <col min="3346" max="3584" width="9.140625" style="35"/>
    <col min="3585" max="3585" width="4.42578125" style="35" bestFit="1" customWidth="1"/>
    <col min="3586" max="3586" width="7.28515625" style="35" customWidth="1"/>
    <col min="3587" max="3587" width="9.5703125" style="35" customWidth="1"/>
    <col min="3588" max="3588" width="9.140625" style="35" customWidth="1"/>
    <col min="3589" max="3589" width="7.5703125" style="35" customWidth="1"/>
    <col min="3590" max="3590" width="15.28515625" style="35" customWidth="1"/>
    <col min="3591" max="3591" width="13.42578125" style="35" customWidth="1"/>
    <col min="3592" max="3592" width="13.7109375" style="35" customWidth="1"/>
    <col min="3593" max="3593" width="15.5703125" style="35" customWidth="1"/>
    <col min="3594" max="3600" width="9.140625" style="35"/>
    <col min="3601" max="3601" width="9.28515625" style="35" customWidth="1"/>
    <col min="3602" max="3840" width="9.140625" style="35"/>
    <col min="3841" max="3841" width="4.42578125" style="35" bestFit="1" customWidth="1"/>
    <col min="3842" max="3842" width="7.28515625" style="35" customWidth="1"/>
    <col min="3843" max="3843" width="9.5703125" style="35" customWidth="1"/>
    <col min="3844" max="3844" width="9.140625" style="35" customWidth="1"/>
    <col min="3845" max="3845" width="7.5703125" style="35" customWidth="1"/>
    <col min="3846" max="3846" width="15.28515625" style="35" customWidth="1"/>
    <col min="3847" max="3847" width="13.42578125" style="35" customWidth="1"/>
    <col min="3848" max="3848" width="13.7109375" style="35" customWidth="1"/>
    <col min="3849" max="3849" width="15.5703125" style="35" customWidth="1"/>
    <col min="3850" max="3856" width="9.140625" style="35"/>
    <col min="3857" max="3857" width="9.28515625" style="35" customWidth="1"/>
    <col min="3858" max="4096" width="9.140625" style="35"/>
    <col min="4097" max="4097" width="4.42578125" style="35" bestFit="1" customWidth="1"/>
    <col min="4098" max="4098" width="7.28515625" style="35" customWidth="1"/>
    <col min="4099" max="4099" width="9.5703125" style="35" customWidth="1"/>
    <col min="4100" max="4100" width="9.140625" style="35" customWidth="1"/>
    <col min="4101" max="4101" width="7.5703125" style="35" customWidth="1"/>
    <col min="4102" max="4102" width="15.28515625" style="35" customWidth="1"/>
    <col min="4103" max="4103" width="13.42578125" style="35" customWidth="1"/>
    <col min="4104" max="4104" width="13.7109375" style="35" customWidth="1"/>
    <col min="4105" max="4105" width="15.5703125" style="35" customWidth="1"/>
    <col min="4106" max="4112" width="9.140625" style="35"/>
    <col min="4113" max="4113" width="9.28515625" style="35" customWidth="1"/>
    <col min="4114" max="4352" width="9.140625" style="35"/>
    <col min="4353" max="4353" width="4.42578125" style="35" bestFit="1" customWidth="1"/>
    <col min="4354" max="4354" width="7.28515625" style="35" customWidth="1"/>
    <col min="4355" max="4355" width="9.5703125" style="35" customWidth="1"/>
    <col min="4356" max="4356" width="9.140625" style="35" customWidth="1"/>
    <col min="4357" max="4357" width="7.5703125" style="35" customWidth="1"/>
    <col min="4358" max="4358" width="15.28515625" style="35" customWidth="1"/>
    <col min="4359" max="4359" width="13.42578125" style="35" customWidth="1"/>
    <col min="4360" max="4360" width="13.7109375" style="35" customWidth="1"/>
    <col min="4361" max="4361" width="15.5703125" style="35" customWidth="1"/>
    <col min="4362" max="4368" width="9.140625" style="35"/>
    <col min="4369" max="4369" width="9.28515625" style="35" customWidth="1"/>
    <col min="4370" max="4608" width="9.140625" style="35"/>
    <col min="4609" max="4609" width="4.42578125" style="35" bestFit="1" customWidth="1"/>
    <col min="4610" max="4610" width="7.28515625" style="35" customWidth="1"/>
    <col min="4611" max="4611" width="9.5703125" style="35" customWidth="1"/>
    <col min="4612" max="4612" width="9.140625" style="35" customWidth="1"/>
    <col min="4613" max="4613" width="7.5703125" style="35" customWidth="1"/>
    <col min="4614" max="4614" width="15.28515625" style="35" customWidth="1"/>
    <col min="4615" max="4615" width="13.42578125" style="35" customWidth="1"/>
    <col min="4616" max="4616" width="13.7109375" style="35" customWidth="1"/>
    <col min="4617" max="4617" width="15.5703125" style="35" customWidth="1"/>
    <col min="4618" max="4624" width="9.140625" style="35"/>
    <col min="4625" max="4625" width="9.28515625" style="35" customWidth="1"/>
    <col min="4626" max="4864" width="9.140625" style="35"/>
    <col min="4865" max="4865" width="4.42578125" style="35" bestFit="1" customWidth="1"/>
    <col min="4866" max="4866" width="7.28515625" style="35" customWidth="1"/>
    <col min="4867" max="4867" width="9.5703125" style="35" customWidth="1"/>
    <col min="4868" max="4868" width="9.140625" style="35" customWidth="1"/>
    <col min="4869" max="4869" width="7.5703125" style="35" customWidth="1"/>
    <col min="4870" max="4870" width="15.28515625" style="35" customWidth="1"/>
    <col min="4871" max="4871" width="13.42578125" style="35" customWidth="1"/>
    <col min="4872" max="4872" width="13.7109375" style="35" customWidth="1"/>
    <col min="4873" max="4873" width="15.5703125" style="35" customWidth="1"/>
    <col min="4874" max="4880" width="9.140625" style="35"/>
    <col min="4881" max="4881" width="9.28515625" style="35" customWidth="1"/>
    <col min="4882" max="5120" width="9.140625" style="35"/>
    <col min="5121" max="5121" width="4.42578125" style="35" bestFit="1" customWidth="1"/>
    <col min="5122" max="5122" width="7.28515625" style="35" customWidth="1"/>
    <col min="5123" max="5123" width="9.5703125" style="35" customWidth="1"/>
    <col min="5124" max="5124" width="9.140625" style="35" customWidth="1"/>
    <col min="5125" max="5125" width="7.5703125" style="35" customWidth="1"/>
    <col min="5126" max="5126" width="15.28515625" style="35" customWidth="1"/>
    <col min="5127" max="5127" width="13.42578125" style="35" customWidth="1"/>
    <col min="5128" max="5128" width="13.7109375" style="35" customWidth="1"/>
    <col min="5129" max="5129" width="15.5703125" style="35" customWidth="1"/>
    <col min="5130" max="5136" width="9.140625" style="35"/>
    <col min="5137" max="5137" width="9.28515625" style="35" customWidth="1"/>
    <col min="5138" max="5376" width="9.140625" style="35"/>
    <col min="5377" max="5377" width="4.42578125" style="35" bestFit="1" customWidth="1"/>
    <col min="5378" max="5378" width="7.28515625" style="35" customWidth="1"/>
    <col min="5379" max="5379" width="9.5703125" style="35" customWidth="1"/>
    <col min="5380" max="5380" width="9.140625" style="35" customWidth="1"/>
    <col min="5381" max="5381" width="7.5703125" style="35" customWidth="1"/>
    <col min="5382" max="5382" width="15.28515625" style="35" customWidth="1"/>
    <col min="5383" max="5383" width="13.42578125" style="35" customWidth="1"/>
    <col min="5384" max="5384" width="13.7109375" style="35" customWidth="1"/>
    <col min="5385" max="5385" width="15.5703125" style="35" customWidth="1"/>
    <col min="5386" max="5392" width="9.140625" style="35"/>
    <col min="5393" max="5393" width="9.28515625" style="35" customWidth="1"/>
    <col min="5394" max="5632" width="9.140625" style="35"/>
    <col min="5633" max="5633" width="4.42578125" style="35" bestFit="1" customWidth="1"/>
    <col min="5634" max="5634" width="7.28515625" style="35" customWidth="1"/>
    <col min="5635" max="5635" width="9.5703125" style="35" customWidth="1"/>
    <col min="5636" max="5636" width="9.140625" style="35" customWidth="1"/>
    <col min="5637" max="5637" width="7.5703125" style="35" customWidth="1"/>
    <col min="5638" max="5638" width="15.28515625" style="35" customWidth="1"/>
    <col min="5639" max="5639" width="13.42578125" style="35" customWidth="1"/>
    <col min="5640" max="5640" width="13.7109375" style="35" customWidth="1"/>
    <col min="5641" max="5641" width="15.5703125" style="35" customWidth="1"/>
    <col min="5642" max="5648" width="9.140625" style="35"/>
    <col min="5649" max="5649" width="9.28515625" style="35" customWidth="1"/>
    <col min="5650" max="5888" width="9.140625" style="35"/>
    <col min="5889" max="5889" width="4.42578125" style="35" bestFit="1" customWidth="1"/>
    <col min="5890" max="5890" width="7.28515625" style="35" customWidth="1"/>
    <col min="5891" max="5891" width="9.5703125" style="35" customWidth="1"/>
    <col min="5892" max="5892" width="9.140625" style="35" customWidth="1"/>
    <col min="5893" max="5893" width="7.5703125" style="35" customWidth="1"/>
    <col min="5894" max="5894" width="15.28515625" style="35" customWidth="1"/>
    <col min="5895" max="5895" width="13.42578125" style="35" customWidth="1"/>
    <col min="5896" max="5896" width="13.7109375" style="35" customWidth="1"/>
    <col min="5897" max="5897" width="15.5703125" style="35" customWidth="1"/>
    <col min="5898" max="5904" width="9.140625" style="35"/>
    <col min="5905" max="5905" width="9.28515625" style="35" customWidth="1"/>
    <col min="5906" max="6144" width="9.140625" style="35"/>
    <col min="6145" max="6145" width="4.42578125" style="35" bestFit="1" customWidth="1"/>
    <col min="6146" max="6146" width="7.28515625" style="35" customWidth="1"/>
    <col min="6147" max="6147" width="9.5703125" style="35" customWidth="1"/>
    <col min="6148" max="6148" width="9.140625" style="35" customWidth="1"/>
    <col min="6149" max="6149" width="7.5703125" style="35" customWidth="1"/>
    <col min="6150" max="6150" width="15.28515625" style="35" customWidth="1"/>
    <col min="6151" max="6151" width="13.42578125" style="35" customWidth="1"/>
    <col min="6152" max="6152" width="13.7109375" style="35" customWidth="1"/>
    <col min="6153" max="6153" width="15.5703125" style="35" customWidth="1"/>
    <col min="6154" max="6160" width="9.140625" style="35"/>
    <col min="6161" max="6161" width="9.28515625" style="35" customWidth="1"/>
    <col min="6162" max="6400" width="9.140625" style="35"/>
    <col min="6401" max="6401" width="4.42578125" style="35" bestFit="1" customWidth="1"/>
    <col min="6402" max="6402" width="7.28515625" style="35" customWidth="1"/>
    <col min="6403" max="6403" width="9.5703125" style="35" customWidth="1"/>
    <col min="6404" max="6404" width="9.140625" style="35" customWidth="1"/>
    <col min="6405" max="6405" width="7.5703125" style="35" customWidth="1"/>
    <col min="6406" max="6406" width="15.28515625" style="35" customWidth="1"/>
    <col min="6407" max="6407" width="13.42578125" style="35" customWidth="1"/>
    <col min="6408" max="6408" width="13.7109375" style="35" customWidth="1"/>
    <col min="6409" max="6409" width="15.5703125" style="35" customWidth="1"/>
    <col min="6410" max="6416" width="9.140625" style="35"/>
    <col min="6417" max="6417" width="9.28515625" style="35" customWidth="1"/>
    <col min="6418" max="6656" width="9.140625" style="35"/>
    <col min="6657" max="6657" width="4.42578125" style="35" bestFit="1" customWidth="1"/>
    <col min="6658" max="6658" width="7.28515625" style="35" customWidth="1"/>
    <col min="6659" max="6659" width="9.5703125" style="35" customWidth="1"/>
    <col min="6660" max="6660" width="9.140625" style="35" customWidth="1"/>
    <col min="6661" max="6661" width="7.5703125" style="35" customWidth="1"/>
    <col min="6662" max="6662" width="15.28515625" style="35" customWidth="1"/>
    <col min="6663" max="6663" width="13.42578125" style="35" customWidth="1"/>
    <col min="6664" max="6664" width="13.7109375" style="35" customWidth="1"/>
    <col min="6665" max="6665" width="15.5703125" style="35" customWidth="1"/>
    <col min="6666" max="6672" width="9.140625" style="35"/>
    <col min="6673" max="6673" width="9.28515625" style="35" customWidth="1"/>
    <col min="6674" max="6912" width="9.140625" style="35"/>
    <col min="6913" max="6913" width="4.42578125" style="35" bestFit="1" customWidth="1"/>
    <col min="6914" max="6914" width="7.28515625" style="35" customWidth="1"/>
    <col min="6915" max="6915" width="9.5703125" style="35" customWidth="1"/>
    <col min="6916" max="6916" width="9.140625" style="35" customWidth="1"/>
    <col min="6917" max="6917" width="7.5703125" style="35" customWidth="1"/>
    <col min="6918" max="6918" width="15.28515625" style="35" customWidth="1"/>
    <col min="6919" max="6919" width="13.42578125" style="35" customWidth="1"/>
    <col min="6920" max="6920" width="13.7109375" style="35" customWidth="1"/>
    <col min="6921" max="6921" width="15.5703125" style="35" customWidth="1"/>
    <col min="6922" max="6928" width="9.140625" style="35"/>
    <col min="6929" max="6929" width="9.28515625" style="35" customWidth="1"/>
    <col min="6930" max="7168" width="9.140625" style="35"/>
    <col min="7169" max="7169" width="4.42578125" style="35" bestFit="1" customWidth="1"/>
    <col min="7170" max="7170" width="7.28515625" style="35" customWidth="1"/>
    <col min="7171" max="7171" width="9.5703125" style="35" customWidth="1"/>
    <col min="7172" max="7172" width="9.140625" style="35" customWidth="1"/>
    <col min="7173" max="7173" width="7.5703125" style="35" customWidth="1"/>
    <col min="7174" max="7174" width="15.28515625" style="35" customWidth="1"/>
    <col min="7175" max="7175" width="13.42578125" style="35" customWidth="1"/>
    <col min="7176" max="7176" width="13.7109375" style="35" customWidth="1"/>
    <col min="7177" max="7177" width="15.5703125" style="35" customWidth="1"/>
    <col min="7178" max="7184" width="9.140625" style="35"/>
    <col min="7185" max="7185" width="9.28515625" style="35" customWidth="1"/>
    <col min="7186" max="7424" width="9.140625" style="35"/>
    <col min="7425" max="7425" width="4.42578125" style="35" bestFit="1" customWidth="1"/>
    <col min="7426" max="7426" width="7.28515625" style="35" customWidth="1"/>
    <col min="7427" max="7427" width="9.5703125" style="35" customWidth="1"/>
    <col min="7428" max="7428" width="9.140625" style="35" customWidth="1"/>
    <col min="7429" max="7429" width="7.5703125" style="35" customWidth="1"/>
    <col min="7430" max="7430" width="15.28515625" style="35" customWidth="1"/>
    <col min="7431" max="7431" width="13.42578125" style="35" customWidth="1"/>
    <col min="7432" max="7432" width="13.7109375" style="35" customWidth="1"/>
    <col min="7433" max="7433" width="15.5703125" style="35" customWidth="1"/>
    <col min="7434" max="7440" width="9.140625" style="35"/>
    <col min="7441" max="7441" width="9.28515625" style="35" customWidth="1"/>
    <col min="7442" max="7680" width="9.140625" style="35"/>
    <col min="7681" max="7681" width="4.42578125" style="35" bestFit="1" customWidth="1"/>
    <col min="7682" max="7682" width="7.28515625" style="35" customWidth="1"/>
    <col min="7683" max="7683" width="9.5703125" style="35" customWidth="1"/>
    <col min="7684" max="7684" width="9.140625" style="35" customWidth="1"/>
    <col min="7685" max="7685" width="7.5703125" style="35" customWidth="1"/>
    <col min="7686" max="7686" width="15.28515625" style="35" customWidth="1"/>
    <col min="7687" max="7687" width="13.42578125" style="35" customWidth="1"/>
    <col min="7688" max="7688" width="13.7109375" style="35" customWidth="1"/>
    <col min="7689" max="7689" width="15.5703125" style="35" customWidth="1"/>
    <col min="7690" max="7696" width="9.140625" style="35"/>
    <col min="7697" max="7697" width="9.28515625" style="35" customWidth="1"/>
    <col min="7698" max="7936" width="9.140625" style="35"/>
    <col min="7937" max="7937" width="4.42578125" style="35" bestFit="1" customWidth="1"/>
    <col min="7938" max="7938" width="7.28515625" style="35" customWidth="1"/>
    <col min="7939" max="7939" width="9.5703125" style="35" customWidth="1"/>
    <col min="7940" max="7940" width="9.140625" style="35" customWidth="1"/>
    <col min="7941" max="7941" width="7.5703125" style="35" customWidth="1"/>
    <col min="7942" max="7942" width="15.28515625" style="35" customWidth="1"/>
    <col min="7943" max="7943" width="13.42578125" style="35" customWidth="1"/>
    <col min="7944" max="7944" width="13.7109375" style="35" customWidth="1"/>
    <col min="7945" max="7945" width="15.5703125" style="35" customWidth="1"/>
    <col min="7946" max="7952" width="9.140625" style="35"/>
    <col min="7953" max="7953" width="9.28515625" style="35" customWidth="1"/>
    <col min="7954" max="8192" width="9.140625" style="35"/>
    <col min="8193" max="8193" width="4.42578125" style="35" bestFit="1" customWidth="1"/>
    <col min="8194" max="8194" width="7.28515625" style="35" customWidth="1"/>
    <col min="8195" max="8195" width="9.5703125" style="35" customWidth="1"/>
    <col min="8196" max="8196" width="9.140625" style="35" customWidth="1"/>
    <col min="8197" max="8197" width="7.5703125" style="35" customWidth="1"/>
    <col min="8198" max="8198" width="15.28515625" style="35" customWidth="1"/>
    <col min="8199" max="8199" width="13.42578125" style="35" customWidth="1"/>
    <col min="8200" max="8200" width="13.7109375" style="35" customWidth="1"/>
    <col min="8201" max="8201" width="15.5703125" style="35" customWidth="1"/>
    <col min="8202" max="8208" width="9.140625" style="35"/>
    <col min="8209" max="8209" width="9.28515625" style="35" customWidth="1"/>
    <col min="8210" max="8448" width="9.140625" style="35"/>
    <col min="8449" max="8449" width="4.42578125" style="35" bestFit="1" customWidth="1"/>
    <col min="8450" max="8450" width="7.28515625" style="35" customWidth="1"/>
    <col min="8451" max="8451" width="9.5703125" style="35" customWidth="1"/>
    <col min="8452" max="8452" width="9.140625" style="35" customWidth="1"/>
    <col min="8453" max="8453" width="7.5703125" style="35" customWidth="1"/>
    <col min="8454" max="8454" width="15.28515625" style="35" customWidth="1"/>
    <col min="8455" max="8455" width="13.42578125" style="35" customWidth="1"/>
    <col min="8456" max="8456" width="13.7109375" style="35" customWidth="1"/>
    <col min="8457" max="8457" width="15.5703125" style="35" customWidth="1"/>
    <col min="8458" max="8464" width="9.140625" style="35"/>
    <col min="8465" max="8465" width="9.28515625" style="35" customWidth="1"/>
    <col min="8466" max="8704" width="9.140625" style="35"/>
    <col min="8705" max="8705" width="4.42578125" style="35" bestFit="1" customWidth="1"/>
    <col min="8706" max="8706" width="7.28515625" style="35" customWidth="1"/>
    <col min="8707" max="8707" width="9.5703125" style="35" customWidth="1"/>
    <col min="8708" max="8708" width="9.140625" style="35" customWidth="1"/>
    <col min="8709" max="8709" width="7.5703125" style="35" customWidth="1"/>
    <col min="8710" max="8710" width="15.28515625" style="35" customWidth="1"/>
    <col min="8711" max="8711" width="13.42578125" style="35" customWidth="1"/>
    <col min="8712" max="8712" width="13.7109375" style="35" customWidth="1"/>
    <col min="8713" max="8713" width="15.5703125" style="35" customWidth="1"/>
    <col min="8714" max="8720" width="9.140625" style="35"/>
    <col min="8721" max="8721" width="9.28515625" style="35" customWidth="1"/>
    <col min="8722" max="8960" width="9.140625" style="35"/>
    <col min="8961" max="8961" width="4.42578125" style="35" bestFit="1" customWidth="1"/>
    <col min="8962" max="8962" width="7.28515625" style="35" customWidth="1"/>
    <col min="8963" max="8963" width="9.5703125" style="35" customWidth="1"/>
    <col min="8964" max="8964" width="9.140625" style="35" customWidth="1"/>
    <col min="8965" max="8965" width="7.5703125" style="35" customWidth="1"/>
    <col min="8966" max="8966" width="15.28515625" style="35" customWidth="1"/>
    <col min="8967" max="8967" width="13.42578125" style="35" customWidth="1"/>
    <col min="8968" max="8968" width="13.7109375" style="35" customWidth="1"/>
    <col min="8969" max="8969" width="15.5703125" style="35" customWidth="1"/>
    <col min="8970" max="8976" width="9.140625" style="35"/>
    <col min="8977" max="8977" width="9.28515625" style="35" customWidth="1"/>
    <col min="8978" max="9216" width="9.140625" style="35"/>
    <col min="9217" max="9217" width="4.42578125" style="35" bestFit="1" customWidth="1"/>
    <col min="9218" max="9218" width="7.28515625" style="35" customWidth="1"/>
    <col min="9219" max="9219" width="9.5703125" style="35" customWidth="1"/>
    <col min="9220" max="9220" width="9.140625" style="35" customWidth="1"/>
    <col min="9221" max="9221" width="7.5703125" style="35" customWidth="1"/>
    <col min="9222" max="9222" width="15.28515625" style="35" customWidth="1"/>
    <col min="9223" max="9223" width="13.42578125" style="35" customWidth="1"/>
    <col min="9224" max="9224" width="13.7109375" style="35" customWidth="1"/>
    <col min="9225" max="9225" width="15.5703125" style="35" customWidth="1"/>
    <col min="9226" max="9232" width="9.140625" style="35"/>
    <col min="9233" max="9233" width="9.28515625" style="35" customWidth="1"/>
    <col min="9234" max="9472" width="9.140625" style="35"/>
    <col min="9473" max="9473" width="4.42578125" style="35" bestFit="1" customWidth="1"/>
    <col min="9474" max="9474" width="7.28515625" style="35" customWidth="1"/>
    <col min="9475" max="9475" width="9.5703125" style="35" customWidth="1"/>
    <col min="9476" max="9476" width="9.140625" style="35" customWidth="1"/>
    <col min="9477" max="9477" width="7.5703125" style="35" customWidth="1"/>
    <col min="9478" max="9478" width="15.28515625" style="35" customWidth="1"/>
    <col min="9479" max="9479" width="13.42578125" style="35" customWidth="1"/>
    <col min="9480" max="9480" width="13.7109375" style="35" customWidth="1"/>
    <col min="9481" max="9481" width="15.5703125" style="35" customWidth="1"/>
    <col min="9482" max="9488" width="9.140625" style="35"/>
    <col min="9489" max="9489" width="9.28515625" style="35" customWidth="1"/>
    <col min="9490" max="9728" width="9.140625" style="35"/>
    <col min="9729" max="9729" width="4.42578125" style="35" bestFit="1" customWidth="1"/>
    <col min="9730" max="9730" width="7.28515625" style="35" customWidth="1"/>
    <col min="9731" max="9731" width="9.5703125" style="35" customWidth="1"/>
    <col min="9732" max="9732" width="9.140625" style="35" customWidth="1"/>
    <col min="9733" max="9733" width="7.5703125" style="35" customWidth="1"/>
    <col min="9734" max="9734" width="15.28515625" style="35" customWidth="1"/>
    <col min="9735" max="9735" width="13.42578125" style="35" customWidth="1"/>
    <col min="9736" max="9736" width="13.7109375" style="35" customWidth="1"/>
    <col min="9737" max="9737" width="15.5703125" style="35" customWidth="1"/>
    <col min="9738" max="9744" width="9.140625" style="35"/>
    <col min="9745" max="9745" width="9.28515625" style="35" customWidth="1"/>
    <col min="9746" max="9984" width="9.140625" style="35"/>
    <col min="9985" max="9985" width="4.42578125" style="35" bestFit="1" customWidth="1"/>
    <col min="9986" max="9986" width="7.28515625" style="35" customWidth="1"/>
    <col min="9987" max="9987" width="9.5703125" style="35" customWidth="1"/>
    <col min="9988" max="9988" width="9.140625" style="35" customWidth="1"/>
    <col min="9989" max="9989" width="7.5703125" style="35" customWidth="1"/>
    <col min="9990" max="9990" width="15.28515625" style="35" customWidth="1"/>
    <col min="9991" max="9991" width="13.42578125" style="35" customWidth="1"/>
    <col min="9992" max="9992" width="13.7109375" style="35" customWidth="1"/>
    <col min="9993" max="9993" width="15.5703125" style="35" customWidth="1"/>
    <col min="9994" max="10000" width="9.140625" style="35"/>
    <col min="10001" max="10001" width="9.28515625" style="35" customWidth="1"/>
    <col min="10002" max="10240" width="9.140625" style="35"/>
    <col min="10241" max="10241" width="4.42578125" style="35" bestFit="1" customWidth="1"/>
    <col min="10242" max="10242" width="7.28515625" style="35" customWidth="1"/>
    <col min="10243" max="10243" width="9.5703125" style="35" customWidth="1"/>
    <col min="10244" max="10244" width="9.140625" style="35" customWidth="1"/>
    <col min="10245" max="10245" width="7.5703125" style="35" customWidth="1"/>
    <col min="10246" max="10246" width="15.28515625" style="35" customWidth="1"/>
    <col min="10247" max="10247" width="13.42578125" style="35" customWidth="1"/>
    <col min="10248" max="10248" width="13.7109375" style="35" customWidth="1"/>
    <col min="10249" max="10249" width="15.5703125" style="35" customWidth="1"/>
    <col min="10250" max="10256" width="9.140625" style="35"/>
    <col min="10257" max="10257" width="9.28515625" style="35" customWidth="1"/>
    <col min="10258" max="10496" width="9.140625" style="35"/>
    <col min="10497" max="10497" width="4.42578125" style="35" bestFit="1" customWidth="1"/>
    <col min="10498" max="10498" width="7.28515625" style="35" customWidth="1"/>
    <col min="10499" max="10499" width="9.5703125" style="35" customWidth="1"/>
    <col min="10500" max="10500" width="9.140625" style="35" customWidth="1"/>
    <col min="10501" max="10501" width="7.5703125" style="35" customWidth="1"/>
    <col min="10502" max="10502" width="15.28515625" style="35" customWidth="1"/>
    <col min="10503" max="10503" width="13.42578125" style="35" customWidth="1"/>
    <col min="10504" max="10504" width="13.7109375" style="35" customWidth="1"/>
    <col min="10505" max="10505" width="15.5703125" style="35" customWidth="1"/>
    <col min="10506" max="10512" width="9.140625" style="35"/>
    <col min="10513" max="10513" width="9.28515625" style="35" customWidth="1"/>
    <col min="10514" max="10752" width="9.140625" style="35"/>
    <col min="10753" max="10753" width="4.42578125" style="35" bestFit="1" customWidth="1"/>
    <col min="10754" max="10754" width="7.28515625" style="35" customWidth="1"/>
    <col min="10755" max="10755" width="9.5703125" style="35" customWidth="1"/>
    <col min="10756" max="10756" width="9.140625" style="35" customWidth="1"/>
    <col min="10757" max="10757" width="7.5703125" style="35" customWidth="1"/>
    <col min="10758" max="10758" width="15.28515625" style="35" customWidth="1"/>
    <col min="10759" max="10759" width="13.42578125" style="35" customWidth="1"/>
    <col min="10760" max="10760" width="13.7109375" style="35" customWidth="1"/>
    <col min="10761" max="10761" width="15.5703125" style="35" customWidth="1"/>
    <col min="10762" max="10768" width="9.140625" style="35"/>
    <col min="10769" max="10769" width="9.28515625" style="35" customWidth="1"/>
    <col min="10770" max="11008" width="9.140625" style="35"/>
    <col min="11009" max="11009" width="4.42578125" style="35" bestFit="1" customWidth="1"/>
    <col min="11010" max="11010" width="7.28515625" style="35" customWidth="1"/>
    <col min="11011" max="11011" width="9.5703125" style="35" customWidth="1"/>
    <col min="11012" max="11012" width="9.140625" style="35" customWidth="1"/>
    <col min="11013" max="11013" width="7.5703125" style="35" customWidth="1"/>
    <col min="11014" max="11014" width="15.28515625" style="35" customWidth="1"/>
    <col min="11015" max="11015" width="13.42578125" style="35" customWidth="1"/>
    <col min="11016" max="11016" width="13.7109375" style="35" customWidth="1"/>
    <col min="11017" max="11017" width="15.5703125" style="35" customWidth="1"/>
    <col min="11018" max="11024" width="9.140625" style="35"/>
    <col min="11025" max="11025" width="9.28515625" style="35" customWidth="1"/>
    <col min="11026" max="11264" width="9.140625" style="35"/>
    <col min="11265" max="11265" width="4.42578125" style="35" bestFit="1" customWidth="1"/>
    <col min="11266" max="11266" width="7.28515625" style="35" customWidth="1"/>
    <col min="11267" max="11267" width="9.5703125" style="35" customWidth="1"/>
    <col min="11268" max="11268" width="9.140625" style="35" customWidth="1"/>
    <col min="11269" max="11269" width="7.5703125" style="35" customWidth="1"/>
    <col min="11270" max="11270" width="15.28515625" style="35" customWidth="1"/>
    <col min="11271" max="11271" width="13.42578125" style="35" customWidth="1"/>
    <col min="11272" max="11272" width="13.7109375" style="35" customWidth="1"/>
    <col min="11273" max="11273" width="15.5703125" style="35" customWidth="1"/>
    <col min="11274" max="11280" width="9.140625" style="35"/>
    <col min="11281" max="11281" width="9.28515625" style="35" customWidth="1"/>
    <col min="11282" max="11520" width="9.140625" style="35"/>
    <col min="11521" max="11521" width="4.42578125" style="35" bestFit="1" customWidth="1"/>
    <col min="11522" max="11522" width="7.28515625" style="35" customWidth="1"/>
    <col min="11523" max="11523" width="9.5703125" style="35" customWidth="1"/>
    <col min="11524" max="11524" width="9.140625" style="35" customWidth="1"/>
    <col min="11525" max="11525" width="7.5703125" style="35" customWidth="1"/>
    <col min="11526" max="11526" width="15.28515625" style="35" customWidth="1"/>
    <col min="11527" max="11527" width="13.42578125" style="35" customWidth="1"/>
    <col min="11528" max="11528" width="13.7109375" style="35" customWidth="1"/>
    <col min="11529" max="11529" width="15.5703125" style="35" customWidth="1"/>
    <col min="11530" max="11536" width="9.140625" style="35"/>
    <col min="11537" max="11537" width="9.28515625" style="35" customWidth="1"/>
    <col min="11538" max="11776" width="9.140625" style="35"/>
    <col min="11777" max="11777" width="4.42578125" style="35" bestFit="1" customWidth="1"/>
    <col min="11778" max="11778" width="7.28515625" style="35" customWidth="1"/>
    <col min="11779" max="11779" width="9.5703125" style="35" customWidth="1"/>
    <col min="11780" max="11780" width="9.140625" style="35" customWidth="1"/>
    <col min="11781" max="11781" width="7.5703125" style="35" customWidth="1"/>
    <col min="11782" max="11782" width="15.28515625" style="35" customWidth="1"/>
    <col min="11783" max="11783" width="13.42578125" style="35" customWidth="1"/>
    <col min="11784" max="11784" width="13.7109375" style="35" customWidth="1"/>
    <col min="11785" max="11785" width="15.5703125" style="35" customWidth="1"/>
    <col min="11786" max="11792" width="9.140625" style="35"/>
    <col min="11793" max="11793" width="9.28515625" style="35" customWidth="1"/>
    <col min="11794" max="12032" width="9.140625" style="35"/>
    <col min="12033" max="12033" width="4.42578125" style="35" bestFit="1" customWidth="1"/>
    <col min="12034" max="12034" width="7.28515625" style="35" customWidth="1"/>
    <col min="12035" max="12035" width="9.5703125" style="35" customWidth="1"/>
    <col min="12036" max="12036" width="9.140625" style="35" customWidth="1"/>
    <col min="12037" max="12037" width="7.5703125" style="35" customWidth="1"/>
    <col min="12038" max="12038" width="15.28515625" style="35" customWidth="1"/>
    <col min="12039" max="12039" width="13.42578125" style="35" customWidth="1"/>
    <col min="12040" max="12040" width="13.7109375" style="35" customWidth="1"/>
    <col min="12041" max="12041" width="15.5703125" style="35" customWidth="1"/>
    <col min="12042" max="12048" width="9.140625" style="35"/>
    <col min="12049" max="12049" width="9.28515625" style="35" customWidth="1"/>
    <col min="12050" max="12288" width="9.140625" style="35"/>
    <col min="12289" max="12289" width="4.42578125" style="35" bestFit="1" customWidth="1"/>
    <col min="12290" max="12290" width="7.28515625" style="35" customWidth="1"/>
    <col min="12291" max="12291" width="9.5703125" style="35" customWidth="1"/>
    <col min="12292" max="12292" width="9.140625" style="35" customWidth="1"/>
    <col min="12293" max="12293" width="7.5703125" style="35" customWidth="1"/>
    <col min="12294" max="12294" width="15.28515625" style="35" customWidth="1"/>
    <col min="12295" max="12295" width="13.42578125" style="35" customWidth="1"/>
    <col min="12296" max="12296" width="13.7109375" style="35" customWidth="1"/>
    <col min="12297" max="12297" width="15.5703125" style="35" customWidth="1"/>
    <col min="12298" max="12304" width="9.140625" style="35"/>
    <col min="12305" max="12305" width="9.28515625" style="35" customWidth="1"/>
    <col min="12306" max="12544" width="9.140625" style="35"/>
    <col min="12545" max="12545" width="4.42578125" style="35" bestFit="1" customWidth="1"/>
    <col min="12546" max="12546" width="7.28515625" style="35" customWidth="1"/>
    <col min="12547" max="12547" width="9.5703125" style="35" customWidth="1"/>
    <col min="12548" max="12548" width="9.140625" style="35" customWidth="1"/>
    <col min="12549" max="12549" width="7.5703125" style="35" customWidth="1"/>
    <col min="12550" max="12550" width="15.28515625" style="35" customWidth="1"/>
    <col min="12551" max="12551" width="13.42578125" style="35" customWidth="1"/>
    <col min="12552" max="12552" width="13.7109375" style="35" customWidth="1"/>
    <col min="12553" max="12553" width="15.5703125" style="35" customWidth="1"/>
    <col min="12554" max="12560" width="9.140625" style="35"/>
    <col min="12561" max="12561" width="9.28515625" style="35" customWidth="1"/>
    <col min="12562" max="12800" width="9.140625" style="35"/>
    <col min="12801" max="12801" width="4.42578125" style="35" bestFit="1" customWidth="1"/>
    <col min="12802" max="12802" width="7.28515625" style="35" customWidth="1"/>
    <col min="12803" max="12803" width="9.5703125" style="35" customWidth="1"/>
    <col min="12804" max="12804" width="9.140625" style="35" customWidth="1"/>
    <col min="12805" max="12805" width="7.5703125" style="35" customWidth="1"/>
    <col min="12806" max="12806" width="15.28515625" style="35" customWidth="1"/>
    <col min="12807" max="12807" width="13.42578125" style="35" customWidth="1"/>
    <col min="12808" max="12808" width="13.7109375" style="35" customWidth="1"/>
    <col min="12809" max="12809" width="15.5703125" style="35" customWidth="1"/>
    <col min="12810" max="12816" width="9.140625" style="35"/>
    <col min="12817" max="12817" width="9.28515625" style="35" customWidth="1"/>
    <col min="12818" max="13056" width="9.140625" style="35"/>
    <col min="13057" max="13057" width="4.42578125" style="35" bestFit="1" customWidth="1"/>
    <col min="13058" max="13058" width="7.28515625" style="35" customWidth="1"/>
    <col min="13059" max="13059" width="9.5703125" style="35" customWidth="1"/>
    <col min="13060" max="13060" width="9.140625" style="35" customWidth="1"/>
    <col min="13061" max="13061" width="7.5703125" style="35" customWidth="1"/>
    <col min="13062" max="13062" width="15.28515625" style="35" customWidth="1"/>
    <col min="13063" max="13063" width="13.42578125" style="35" customWidth="1"/>
    <col min="13064" max="13064" width="13.7109375" style="35" customWidth="1"/>
    <col min="13065" max="13065" width="15.5703125" style="35" customWidth="1"/>
    <col min="13066" max="13072" width="9.140625" style="35"/>
    <col min="13073" max="13073" width="9.28515625" style="35" customWidth="1"/>
    <col min="13074" max="13312" width="9.140625" style="35"/>
    <col min="13313" max="13313" width="4.42578125" style="35" bestFit="1" customWidth="1"/>
    <col min="13314" max="13314" width="7.28515625" style="35" customWidth="1"/>
    <col min="13315" max="13315" width="9.5703125" style="35" customWidth="1"/>
    <col min="13316" max="13316" width="9.140625" style="35" customWidth="1"/>
    <col min="13317" max="13317" width="7.5703125" style="35" customWidth="1"/>
    <col min="13318" max="13318" width="15.28515625" style="35" customWidth="1"/>
    <col min="13319" max="13319" width="13.42578125" style="35" customWidth="1"/>
    <col min="13320" max="13320" width="13.7109375" style="35" customWidth="1"/>
    <col min="13321" max="13321" width="15.5703125" style="35" customWidth="1"/>
    <col min="13322" max="13328" width="9.140625" style="35"/>
    <col min="13329" max="13329" width="9.28515625" style="35" customWidth="1"/>
    <col min="13330" max="13568" width="9.140625" style="35"/>
    <col min="13569" max="13569" width="4.42578125" style="35" bestFit="1" customWidth="1"/>
    <col min="13570" max="13570" width="7.28515625" style="35" customWidth="1"/>
    <col min="13571" max="13571" width="9.5703125" style="35" customWidth="1"/>
    <col min="13572" max="13572" width="9.140625" style="35" customWidth="1"/>
    <col min="13573" max="13573" width="7.5703125" style="35" customWidth="1"/>
    <col min="13574" max="13574" width="15.28515625" style="35" customWidth="1"/>
    <col min="13575" max="13575" width="13.42578125" style="35" customWidth="1"/>
    <col min="13576" max="13576" width="13.7109375" style="35" customWidth="1"/>
    <col min="13577" max="13577" width="15.5703125" style="35" customWidth="1"/>
    <col min="13578" max="13584" width="9.140625" style="35"/>
    <col min="13585" max="13585" width="9.28515625" style="35" customWidth="1"/>
    <col min="13586" max="13824" width="9.140625" style="35"/>
    <col min="13825" max="13825" width="4.42578125" style="35" bestFit="1" customWidth="1"/>
    <col min="13826" max="13826" width="7.28515625" style="35" customWidth="1"/>
    <col min="13827" max="13827" width="9.5703125" style="35" customWidth="1"/>
    <col min="13828" max="13828" width="9.140625" style="35" customWidth="1"/>
    <col min="13829" max="13829" width="7.5703125" style="35" customWidth="1"/>
    <col min="13830" max="13830" width="15.28515625" style="35" customWidth="1"/>
    <col min="13831" max="13831" width="13.42578125" style="35" customWidth="1"/>
    <col min="13832" max="13832" width="13.7109375" style="35" customWidth="1"/>
    <col min="13833" max="13833" width="15.5703125" style="35" customWidth="1"/>
    <col min="13834" max="13840" width="9.140625" style="35"/>
    <col min="13841" max="13841" width="9.28515625" style="35" customWidth="1"/>
    <col min="13842" max="14080" width="9.140625" style="35"/>
    <col min="14081" max="14081" width="4.42578125" style="35" bestFit="1" customWidth="1"/>
    <col min="14082" max="14082" width="7.28515625" style="35" customWidth="1"/>
    <col min="14083" max="14083" width="9.5703125" style="35" customWidth="1"/>
    <col min="14084" max="14084" width="9.140625" style="35" customWidth="1"/>
    <col min="14085" max="14085" width="7.5703125" style="35" customWidth="1"/>
    <col min="14086" max="14086" width="15.28515625" style="35" customWidth="1"/>
    <col min="14087" max="14087" width="13.42578125" style="35" customWidth="1"/>
    <col min="14088" max="14088" width="13.7109375" style="35" customWidth="1"/>
    <col min="14089" max="14089" width="15.5703125" style="35" customWidth="1"/>
    <col min="14090" max="14096" width="9.140625" style="35"/>
    <col min="14097" max="14097" width="9.28515625" style="35" customWidth="1"/>
    <col min="14098" max="14336" width="9.140625" style="35"/>
    <col min="14337" max="14337" width="4.42578125" style="35" bestFit="1" customWidth="1"/>
    <col min="14338" max="14338" width="7.28515625" style="35" customWidth="1"/>
    <col min="14339" max="14339" width="9.5703125" style="35" customWidth="1"/>
    <col min="14340" max="14340" width="9.140625" style="35" customWidth="1"/>
    <col min="14341" max="14341" width="7.5703125" style="35" customWidth="1"/>
    <col min="14342" max="14342" width="15.28515625" style="35" customWidth="1"/>
    <col min="14343" max="14343" width="13.42578125" style="35" customWidth="1"/>
    <col min="14344" max="14344" width="13.7109375" style="35" customWidth="1"/>
    <col min="14345" max="14345" width="15.5703125" style="35" customWidth="1"/>
    <col min="14346" max="14352" width="9.140625" style="35"/>
    <col min="14353" max="14353" width="9.28515625" style="35" customWidth="1"/>
    <col min="14354" max="14592" width="9.140625" style="35"/>
    <col min="14593" max="14593" width="4.42578125" style="35" bestFit="1" customWidth="1"/>
    <col min="14594" max="14594" width="7.28515625" style="35" customWidth="1"/>
    <col min="14595" max="14595" width="9.5703125" style="35" customWidth="1"/>
    <col min="14596" max="14596" width="9.140625" style="35" customWidth="1"/>
    <col min="14597" max="14597" width="7.5703125" style="35" customWidth="1"/>
    <col min="14598" max="14598" width="15.28515625" style="35" customWidth="1"/>
    <col min="14599" max="14599" width="13.42578125" style="35" customWidth="1"/>
    <col min="14600" max="14600" width="13.7109375" style="35" customWidth="1"/>
    <col min="14601" max="14601" width="15.5703125" style="35" customWidth="1"/>
    <col min="14602" max="14608" width="9.140625" style="35"/>
    <col min="14609" max="14609" width="9.28515625" style="35" customWidth="1"/>
    <col min="14610" max="14848" width="9.140625" style="35"/>
    <col min="14849" max="14849" width="4.42578125" style="35" bestFit="1" customWidth="1"/>
    <col min="14850" max="14850" width="7.28515625" style="35" customWidth="1"/>
    <col min="14851" max="14851" width="9.5703125" style="35" customWidth="1"/>
    <col min="14852" max="14852" width="9.140625" style="35" customWidth="1"/>
    <col min="14853" max="14853" width="7.5703125" style="35" customWidth="1"/>
    <col min="14854" max="14854" width="15.28515625" style="35" customWidth="1"/>
    <col min="14855" max="14855" width="13.42578125" style="35" customWidth="1"/>
    <col min="14856" max="14856" width="13.7109375" style="35" customWidth="1"/>
    <col min="14857" max="14857" width="15.5703125" style="35" customWidth="1"/>
    <col min="14858" max="14864" width="9.140625" style="35"/>
    <col min="14865" max="14865" width="9.28515625" style="35" customWidth="1"/>
    <col min="14866" max="15104" width="9.140625" style="35"/>
    <col min="15105" max="15105" width="4.42578125" style="35" bestFit="1" customWidth="1"/>
    <col min="15106" max="15106" width="7.28515625" style="35" customWidth="1"/>
    <col min="15107" max="15107" width="9.5703125" style="35" customWidth="1"/>
    <col min="15108" max="15108" width="9.140625" style="35" customWidth="1"/>
    <col min="15109" max="15109" width="7.5703125" style="35" customWidth="1"/>
    <col min="15110" max="15110" width="15.28515625" style="35" customWidth="1"/>
    <col min="15111" max="15111" width="13.42578125" style="35" customWidth="1"/>
    <col min="15112" max="15112" width="13.7109375" style="35" customWidth="1"/>
    <col min="15113" max="15113" width="15.5703125" style="35" customWidth="1"/>
    <col min="15114" max="15120" width="9.140625" style="35"/>
    <col min="15121" max="15121" width="9.28515625" style="35" customWidth="1"/>
    <col min="15122" max="15360" width="9.140625" style="35"/>
    <col min="15361" max="15361" width="4.42578125" style="35" bestFit="1" customWidth="1"/>
    <col min="15362" max="15362" width="7.28515625" style="35" customWidth="1"/>
    <col min="15363" max="15363" width="9.5703125" style="35" customWidth="1"/>
    <col min="15364" max="15364" width="9.140625" style="35" customWidth="1"/>
    <col min="15365" max="15365" width="7.5703125" style="35" customWidth="1"/>
    <col min="15366" max="15366" width="15.28515625" style="35" customWidth="1"/>
    <col min="15367" max="15367" width="13.42578125" style="35" customWidth="1"/>
    <col min="15368" max="15368" width="13.7109375" style="35" customWidth="1"/>
    <col min="15369" max="15369" width="15.5703125" style="35" customWidth="1"/>
    <col min="15370" max="15376" width="9.140625" style="35"/>
    <col min="15377" max="15377" width="9.28515625" style="35" customWidth="1"/>
    <col min="15378" max="15616" width="9.140625" style="35"/>
    <col min="15617" max="15617" width="4.42578125" style="35" bestFit="1" customWidth="1"/>
    <col min="15618" max="15618" width="7.28515625" style="35" customWidth="1"/>
    <col min="15619" max="15619" width="9.5703125" style="35" customWidth="1"/>
    <col min="15620" max="15620" width="9.140625" style="35" customWidth="1"/>
    <col min="15621" max="15621" width="7.5703125" style="35" customWidth="1"/>
    <col min="15622" max="15622" width="15.28515625" style="35" customWidth="1"/>
    <col min="15623" max="15623" width="13.42578125" style="35" customWidth="1"/>
    <col min="15624" max="15624" width="13.7109375" style="35" customWidth="1"/>
    <col min="15625" max="15625" width="15.5703125" style="35" customWidth="1"/>
    <col min="15626" max="15632" width="9.140625" style="35"/>
    <col min="15633" max="15633" width="9.28515625" style="35" customWidth="1"/>
    <col min="15634" max="15872" width="9.140625" style="35"/>
    <col min="15873" max="15873" width="4.42578125" style="35" bestFit="1" customWidth="1"/>
    <col min="15874" max="15874" width="7.28515625" style="35" customWidth="1"/>
    <col min="15875" max="15875" width="9.5703125" style="35" customWidth="1"/>
    <col min="15876" max="15876" width="9.140625" style="35" customWidth="1"/>
    <col min="15877" max="15877" width="7.5703125" style="35" customWidth="1"/>
    <col min="15878" max="15878" width="15.28515625" style="35" customWidth="1"/>
    <col min="15879" max="15879" width="13.42578125" style="35" customWidth="1"/>
    <col min="15880" max="15880" width="13.7109375" style="35" customWidth="1"/>
    <col min="15881" max="15881" width="15.5703125" style="35" customWidth="1"/>
    <col min="15882" max="15888" width="9.140625" style="35"/>
    <col min="15889" max="15889" width="9.28515625" style="35" customWidth="1"/>
    <col min="15890" max="16128" width="9.140625" style="35"/>
    <col min="16129" max="16129" width="4.42578125" style="35" bestFit="1" customWidth="1"/>
    <col min="16130" max="16130" width="7.28515625" style="35" customWidth="1"/>
    <col min="16131" max="16131" width="9.5703125" style="35" customWidth="1"/>
    <col min="16132" max="16132" width="9.140625" style="35" customWidth="1"/>
    <col min="16133" max="16133" width="7.5703125" style="35" customWidth="1"/>
    <col min="16134" max="16134" width="15.28515625" style="35" customWidth="1"/>
    <col min="16135" max="16135" width="13.42578125" style="35" customWidth="1"/>
    <col min="16136" max="16136" width="13.7109375" style="35" customWidth="1"/>
    <col min="16137" max="16137" width="15.5703125" style="35" customWidth="1"/>
    <col min="16138" max="16144" width="9.140625" style="35"/>
    <col min="16145" max="16145" width="9.28515625" style="35" customWidth="1"/>
    <col min="16146" max="16384" width="9.140625" style="35"/>
  </cols>
  <sheetData>
    <row r="1" spans="1:9" hidden="1">
      <c r="I1" s="35">
        <v>2</v>
      </c>
    </row>
    <row r="2" spans="1:9" ht="20.25">
      <c r="A2" s="279" t="s">
        <v>78</v>
      </c>
      <c r="B2" s="279"/>
      <c r="C2" s="279"/>
      <c r="D2" s="279"/>
      <c r="E2" s="279"/>
      <c r="F2" s="279"/>
      <c r="G2" s="279"/>
      <c r="H2" s="279"/>
      <c r="I2" s="279"/>
    </row>
    <row r="3" spans="1:9">
      <c r="A3" s="280">
        <v>1</v>
      </c>
      <c r="B3" s="282" t="s">
        <v>79</v>
      </c>
      <c r="C3" s="282"/>
      <c r="D3" s="282"/>
      <c r="E3" s="282"/>
      <c r="F3" s="284" t="str">
        <f>UPPER([1]Mastersheet!B3)</f>
        <v>DAU LAL PUROHIT</v>
      </c>
      <c r="G3" s="285"/>
      <c r="H3" s="285"/>
      <c r="I3" s="286"/>
    </row>
    <row r="4" spans="1:9">
      <c r="A4" s="281"/>
      <c r="B4" s="283"/>
      <c r="C4" s="283"/>
      <c r="D4" s="283"/>
      <c r="E4" s="283"/>
      <c r="F4" s="287"/>
      <c r="G4" s="288"/>
      <c r="H4" s="288"/>
      <c r="I4" s="289"/>
    </row>
    <row r="5" spans="1:9">
      <c r="A5" s="280">
        <v>2</v>
      </c>
      <c r="B5" s="282" t="str">
        <f>IF('[1]Family data'!F3="Smt","Husband Name","Father Name")</f>
        <v>Husband Name</v>
      </c>
      <c r="C5" s="282"/>
      <c r="D5" s="282"/>
      <c r="E5" s="282"/>
      <c r="F5" s="284" t="str">
        <f>UPPER([1]Mastersheet!G3)</f>
        <v>NATH MAL PUROHIT</v>
      </c>
      <c r="G5" s="285"/>
      <c r="H5" s="285"/>
      <c r="I5" s="286"/>
    </row>
    <row r="6" spans="1:9">
      <c r="A6" s="281"/>
      <c r="B6" s="283"/>
      <c r="C6" s="283"/>
      <c r="D6" s="283"/>
      <c r="E6" s="283"/>
      <c r="F6" s="287"/>
      <c r="G6" s="288"/>
      <c r="H6" s="288"/>
      <c r="I6" s="289"/>
    </row>
    <row r="7" spans="1:9">
      <c r="A7" s="280">
        <v>3</v>
      </c>
      <c r="B7" s="282" t="s">
        <v>80</v>
      </c>
      <c r="C7" s="282"/>
      <c r="D7" s="282"/>
      <c r="E7" s="282"/>
      <c r="F7" s="284" t="str">
        <f>UPPER([1]Mastersheet!B4)</f>
        <v>UDC</v>
      </c>
      <c r="G7" s="285"/>
      <c r="H7" s="285"/>
      <c r="I7" s="286"/>
    </row>
    <row r="8" spans="1:9">
      <c r="A8" s="281"/>
      <c r="B8" s="283"/>
      <c r="C8" s="283"/>
      <c r="D8" s="283"/>
      <c r="E8" s="283"/>
      <c r="F8" s="287"/>
      <c r="G8" s="288"/>
      <c r="H8" s="288"/>
      <c r="I8" s="289"/>
    </row>
    <row r="9" spans="1:9" ht="19.5" customHeight="1">
      <c r="A9" s="280">
        <v>4</v>
      </c>
      <c r="B9" s="290" t="s">
        <v>81</v>
      </c>
      <c r="C9" s="291"/>
      <c r="D9" s="291"/>
      <c r="E9" s="292"/>
      <c r="F9" s="284" t="str">
        <f>IF([1]Mastersheet!$A$6="(Phone No.-N.A.)",CONCATENATE(UPPER([1]Mastersheet!B5),"  ",""," ",[1]Mastersheet!$A$6),CONCATENATE(UPPER([1]Mastersheet!B5),"  "," ",[1]Mastersheet!$A$6))</f>
        <v xml:space="preserve">ASSISTANT DIRECTOR, DEVSTHAN VIBHAG, BIKANER   (Phone No.-N.A.) </v>
      </c>
      <c r="G9" s="291"/>
      <c r="H9" s="291"/>
      <c r="I9" s="292"/>
    </row>
    <row r="10" spans="1:9" ht="21.75" customHeight="1">
      <c r="A10" s="281"/>
      <c r="B10" s="293"/>
      <c r="C10" s="294"/>
      <c r="D10" s="294"/>
      <c r="E10" s="295"/>
      <c r="F10" s="293"/>
      <c r="G10" s="294"/>
      <c r="H10" s="294"/>
      <c r="I10" s="295"/>
    </row>
    <row r="11" spans="1:9">
      <c r="A11" s="280">
        <v>5</v>
      </c>
      <c r="B11" s="282" t="s">
        <v>82</v>
      </c>
      <c r="C11" s="282"/>
      <c r="D11" s="282"/>
      <c r="E11" s="282"/>
      <c r="F11" s="284" t="str">
        <f>UPPER([1]Mastersheet!B7)</f>
        <v>ACHORYA KA CHOUWK BIKANER</v>
      </c>
      <c r="G11" s="285"/>
      <c r="H11" s="285"/>
      <c r="I11" s="286"/>
    </row>
    <row r="12" spans="1:9">
      <c r="A12" s="281"/>
      <c r="B12" s="283"/>
      <c r="C12" s="283"/>
      <c r="D12" s="283"/>
      <c r="E12" s="283"/>
      <c r="F12" s="287"/>
      <c r="G12" s="288"/>
      <c r="H12" s="288"/>
      <c r="I12" s="289"/>
    </row>
    <row r="13" spans="1:9">
      <c r="A13" s="36">
        <v>6</v>
      </c>
      <c r="B13" s="296" t="s">
        <v>83</v>
      </c>
      <c r="C13" s="296"/>
      <c r="D13" s="296"/>
      <c r="E13" s="296"/>
      <c r="F13" s="300">
        <f>[1]Mastersheet!C62</f>
        <v>18403</v>
      </c>
      <c r="G13" s="298"/>
      <c r="H13" s="298"/>
      <c r="I13" s="299"/>
    </row>
    <row r="14" spans="1:9">
      <c r="A14" s="36">
        <v>7</v>
      </c>
      <c r="B14" s="296" t="s">
        <v>84</v>
      </c>
      <c r="C14" s="296"/>
      <c r="D14" s="296"/>
      <c r="E14" s="296"/>
      <c r="F14" s="300">
        <f>[1]Mastersheet!C63</f>
        <v>28159</v>
      </c>
      <c r="G14" s="298"/>
      <c r="H14" s="298"/>
      <c r="I14" s="299"/>
    </row>
    <row r="15" spans="1:9">
      <c r="A15" s="36">
        <v>8</v>
      </c>
      <c r="B15" s="297" t="s">
        <v>2</v>
      </c>
      <c r="C15" s="298"/>
      <c r="D15" s="298" t="s">
        <v>781</v>
      </c>
      <c r="E15" s="299"/>
      <c r="F15" s="300" t="str">
        <f>[1]Mastersheet!H62</f>
        <v>31/05/2010</v>
      </c>
      <c r="G15" s="298"/>
      <c r="H15" s="298"/>
      <c r="I15" s="299"/>
    </row>
    <row r="16" spans="1:9">
      <c r="A16" s="36">
        <v>9</v>
      </c>
      <c r="B16" s="296" t="str">
        <f>CONCATENATE("Name of ","  ",[1]Mastersheet!H24)</f>
        <v>Name of   Treasury</v>
      </c>
      <c r="C16" s="296"/>
      <c r="D16" s="296"/>
      <c r="E16" s="296"/>
      <c r="F16" s="297" t="str">
        <f>UPPER([1]Pravesh!I197)</f>
        <v>TREASURY  BIKANER</v>
      </c>
      <c r="G16" s="298"/>
      <c r="H16" s="298"/>
      <c r="I16" s="299"/>
    </row>
    <row r="17" spans="1:9">
      <c r="A17" s="37">
        <v>10</v>
      </c>
      <c r="B17" s="296" t="s">
        <v>85</v>
      </c>
      <c r="C17" s="296"/>
      <c r="D17" s="296"/>
      <c r="E17" s="296"/>
      <c r="F17" s="297">
        <f>IF('[1]Family data'!$J$4&gt;0,'[1]Family data'!J4,"")</f>
        <v>123456789</v>
      </c>
      <c r="G17" s="298"/>
      <c r="H17" s="298"/>
      <c r="I17" s="299"/>
    </row>
    <row r="18" spans="1:9">
      <c r="A18" s="36">
        <v>11</v>
      </c>
      <c r="B18" s="296" t="s">
        <v>86</v>
      </c>
      <c r="C18" s="296"/>
      <c r="D18" s="296"/>
      <c r="E18" s="296"/>
      <c r="F18" s="301">
        <f>[1]Mastersheet!H28</f>
        <v>61255043755</v>
      </c>
      <c r="G18" s="302"/>
      <c r="H18" s="302"/>
      <c r="I18" s="303"/>
    </row>
    <row r="19" spans="1:9">
      <c r="A19" s="280">
        <v>12</v>
      </c>
      <c r="B19" s="282" t="s">
        <v>87</v>
      </c>
      <c r="C19" s="282"/>
      <c r="D19" s="282"/>
      <c r="E19" s="282"/>
      <c r="F19" s="297" t="str">
        <f>UPPER([1]Mastersheet!H26)</f>
        <v>SBBJ</v>
      </c>
      <c r="G19" s="298"/>
      <c r="H19" s="298"/>
      <c r="I19" s="299"/>
    </row>
    <row r="20" spans="1:9">
      <c r="A20" s="281"/>
      <c r="B20" s="283"/>
      <c r="C20" s="283"/>
      <c r="D20" s="283"/>
      <c r="E20" s="283"/>
      <c r="F20" s="297" t="str">
        <f>UPPER([1]Mastersheet!H27)</f>
        <v>CITY BRANCH, BIKANER</v>
      </c>
      <c r="G20" s="298"/>
      <c r="H20" s="298"/>
      <c r="I20" s="299"/>
    </row>
    <row r="21" spans="1:9">
      <c r="A21" s="280">
        <v>13</v>
      </c>
      <c r="B21" s="282" t="s">
        <v>88</v>
      </c>
      <c r="C21" s="282"/>
      <c r="D21" s="282"/>
      <c r="E21" s="282"/>
      <c r="F21" s="304">
        <f>IF([1]Mastersheet!$C$66="Death of Provisional Pensioner",[1]Mastersheet!$B$129,"N.A.")</f>
        <v>650644</v>
      </c>
      <c r="G21" s="305"/>
      <c r="H21" s="305"/>
      <c r="I21" s="306"/>
    </row>
    <row r="22" spans="1:9">
      <c r="A22" s="281"/>
      <c r="B22" s="283"/>
      <c r="C22" s="283"/>
      <c r="D22" s="283"/>
      <c r="E22" s="283"/>
      <c r="F22" s="307"/>
      <c r="G22" s="308"/>
      <c r="H22" s="308"/>
      <c r="I22" s="309"/>
    </row>
    <row r="23" spans="1:9">
      <c r="A23" s="310">
        <v>14</v>
      </c>
      <c r="B23" s="297" t="s">
        <v>89</v>
      </c>
      <c r="C23" s="298"/>
      <c r="D23" s="298"/>
      <c r="E23" s="298"/>
      <c r="F23" s="298"/>
      <c r="G23" s="298"/>
      <c r="H23" s="298"/>
      <c r="I23" s="299"/>
    </row>
    <row r="24" spans="1:9" s="41" customFormat="1" ht="42" customHeight="1">
      <c r="A24" s="310"/>
      <c r="B24" s="38" t="s">
        <v>90</v>
      </c>
      <c r="C24" s="311" t="s">
        <v>91</v>
      </c>
      <c r="D24" s="311"/>
      <c r="E24" s="311"/>
      <c r="F24" s="38" t="s">
        <v>92</v>
      </c>
      <c r="G24" s="39" t="s">
        <v>83</v>
      </c>
      <c r="H24" s="40" t="s">
        <v>93</v>
      </c>
      <c r="I24" s="40" t="s">
        <v>94</v>
      </c>
    </row>
    <row r="25" spans="1:9">
      <c r="A25" s="310"/>
      <c r="B25" s="37">
        <f>IF(G25&gt;0,1,"")</f>
        <v>1</v>
      </c>
      <c r="C25" s="312" t="str">
        <f>IF('[1]Family data'!A11&gt;0,'[1]Family data'!A11,"")</f>
        <v>SAVITRI DEVI</v>
      </c>
      <c r="D25" s="312"/>
      <c r="E25" s="312"/>
      <c r="F25" s="42" t="str">
        <f>IF('[1]Family data'!B11&gt;0,'[1]Family data'!B11,"")</f>
        <v>Wife</v>
      </c>
      <c r="G25" s="43">
        <f>IF('[1]Family data'!E11&gt;0,'[1]Family data'!E11,"")</f>
        <v>19824</v>
      </c>
      <c r="H25" s="42" t="str">
        <f>IF('[1]Family data'!F11&gt;0,'[1]Family data'!F11,"")</f>
        <v>Married</v>
      </c>
      <c r="I25" s="42" t="str">
        <f>IF('[1]Family data'!G11&gt;0,'[1]Family data'!G11,"")</f>
        <v>Unemployed</v>
      </c>
    </row>
    <row r="26" spans="1:9">
      <c r="A26" s="310"/>
      <c r="B26" s="37">
        <f t="shared" ref="B26:B33" si="0">IF(G26="","",B25+1)</f>
        <v>2</v>
      </c>
      <c r="C26" s="312" t="str">
        <f>IF('[1]Family data'!A12&gt;0,'[1]Family data'!A12,"")</f>
        <v>ANIAL PUROHIT</v>
      </c>
      <c r="D26" s="312"/>
      <c r="E26" s="312"/>
      <c r="F26" s="42" t="str">
        <f>IF('[1]Family data'!B12&gt;0,'[1]Family data'!B12,"")</f>
        <v>Son</v>
      </c>
      <c r="G26" s="43">
        <f>IF('[1]Family data'!E12&gt;0,'[1]Family data'!E12,"")</f>
        <v>34666</v>
      </c>
      <c r="H26" s="42" t="str">
        <f>IF('[1]Family data'!F12&gt;0,'[1]Family data'!F12,"")</f>
        <v>Unmarried</v>
      </c>
      <c r="I26" s="42" t="str">
        <f>IF('[1]Family data'!G12&gt;0,'[1]Family data'!G12,"")</f>
        <v>Unemployed</v>
      </c>
    </row>
    <row r="27" spans="1:9">
      <c r="A27" s="310"/>
      <c r="B27" s="37" t="str">
        <f t="shared" si="0"/>
        <v/>
      </c>
      <c r="C27" s="312" t="str">
        <f>IF('[1]Family data'!A13&gt;0,'[1]Family data'!A13,"")</f>
        <v/>
      </c>
      <c r="D27" s="312"/>
      <c r="E27" s="312"/>
      <c r="F27" s="42" t="str">
        <f>IF('[1]Family data'!B13&gt;0,'[1]Family data'!B13,"")</f>
        <v/>
      </c>
      <c r="G27" s="43" t="str">
        <f>IF('[1]Family data'!E13&gt;0,'[1]Family data'!E13,"")</f>
        <v/>
      </c>
      <c r="H27" s="42" t="str">
        <f>IF('[1]Family data'!F13&gt;0,'[1]Family data'!F13,"")</f>
        <v/>
      </c>
      <c r="I27" s="42" t="str">
        <f>IF('[1]Family data'!G13&gt;0,'[1]Family data'!G13,"")</f>
        <v/>
      </c>
    </row>
    <row r="28" spans="1:9">
      <c r="A28" s="310"/>
      <c r="B28" s="37" t="str">
        <f t="shared" si="0"/>
        <v/>
      </c>
      <c r="C28" s="312" t="str">
        <f>IF('[1]Family data'!A14&gt;0,'[1]Family data'!A14,"")</f>
        <v/>
      </c>
      <c r="D28" s="312"/>
      <c r="E28" s="312"/>
      <c r="F28" s="42" t="str">
        <f>IF('[1]Family data'!B14&gt;0,'[1]Family data'!B14,"")</f>
        <v/>
      </c>
      <c r="G28" s="43" t="str">
        <f>IF('[1]Family data'!E14&gt;0,'[1]Family data'!E14,"")</f>
        <v/>
      </c>
      <c r="H28" s="42" t="str">
        <f>IF('[1]Family data'!F14&gt;0,'[1]Family data'!F14,"")</f>
        <v/>
      </c>
      <c r="I28" s="42" t="str">
        <f>IF('[1]Family data'!G14&gt;0,'[1]Family data'!G14,"")</f>
        <v/>
      </c>
    </row>
    <row r="29" spans="1:9">
      <c r="A29" s="310"/>
      <c r="B29" s="37" t="str">
        <f t="shared" si="0"/>
        <v/>
      </c>
      <c r="C29" s="312" t="str">
        <f>IF('[1]Family data'!A15&gt;0,'[1]Family data'!A15,"")</f>
        <v/>
      </c>
      <c r="D29" s="312"/>
      <c r="E29" s="312"/>
      <c r="F29" s="42" t="str">
        <f>IF('[1]Family data'!B15&gt;0,'[1]Family data'!B15,"")</f>
        <v/>
      </c>
      <c r="G29" s="43" t="str">
        <f>IF('[1]Family data'!E15&gt;0,'[1]Family data'!E15,"")</f>
        <v/>
      </c>
      <c r="H29" s="42" t="str">
        <f>IF('[1]Family data'!F15&gt;0,'[1]Family data'!F15,"")</f>
        <v/>
      </c>
      <c r="I29" s="42" t="str">
        <f>IF('[1]Family data'!G15&gt;0,'[1]Family data'!G15,"")</f>
        <v/>
      </c>
    </row>
    <row r="30" spans="1:9">
      <c r="A30" s="310"/>
      <c r="B30" s="37" t="str">
        <f t="shared" si="0"/>
        <v/>
      </c>
      <c r="C30" s="296" t="str">
        <f>IF('[1]Family data'!A16&gt;0,'[1]Family data'!A16,"")</f>
        <v/>
      </c>
      <c r="D30" s="296"/>
      <c r="E30" s="296"/>
      <c r="F30" s="37" t="str">
        <f>IF('[1]Family data'!B16&gt;0,'[1]Family data'!B16,"")</f>
        <v/>
      </c>
      <c r="G30" s="44" t="str">
        <f>IF('[1]Family data'!E16&gt;0,'[1]Family data'!E16,"")</f>
        <v/>
      </c>
      <c r="H30" s="37" t="str">
        <f>IF('[1]Family data'!F16&gt;0,'[1]Family data'!F16,"")</f>
        <v/>
      </c>
      <c r="I30" s="37" t="str">
        <f>IF('[1]Family data'!G16&gt;0,'[1]Family data'!G16,"")</f>
        <v/>
      </c>
    </row>
    <row r="31" spans="1:9">
      <c r="A31" s="310"/>
      <c r="B31" s="37" t="str">
        <f t="shared" si="0"/>
        <v/>
      </c>
      <c r="C31" s="296" t="str">
        <f>IF('[1]Family data'!A17&gt;0,'[1]Family data'!A17,"")</f>
        <v/>
      </c>
      <c r="D31" s="296"/>
      <c r="E31" s="296"/>
      <c r="F31" s="37" t="str">
        <f>IF('[1]Family data'!B17&gt;0,'[1]Family data'!B17,"")</f>
        <v/>
      </c>
      <c r="G31" s="44" t="str">
        <f>IF('[1]Family data'!E17&gt;0,'[1]Family data'!E17,"")</f>
        <v/>
      </c>
      <c r="H31" s="37" t="str">
        <f>IF('[1]Family data'!F17&gt;0,'[1]Family data'!F17,"")</f>
        <v/>
      </c>
      <c r="I31" s="37" t="str">
        <f>IF('[1]Family data'!G17&gt;0,'[1]Family data'!G17,"")</f>
        <v/>
      </c>
    </row>
    <row r="32" spans="1:9">
      <c r="A32" s="310"/>
      <c r="B32" s="37" t="str">
        <f t="shared" si="0"/>
        <v/>
      </c>
      <c r="C32" s="296" t="str">
        <f>IF('[1]Family data'!A18&gt;0,'[1]Family data'!A18,"")</f>
        <v/>
      </c>
      <c r="D32" s="296"/>
      <c r="E32" s="296"/>
      <c r="F32" s="37" t="str">
        <f>IF('[1]Family data'!B18&gt;0,'[1]Family data'!B18,"")</f>
        <v/>
      </c>
      <c r="G32" s="44" t="str">
        <f>IF('[1]Family data'!E18&gt;0,'[1]Family data'!E18,"")</f>
        <v/>
      </c>
      <c r="H32" s="37" t="str">
        <f>IF('[1]Family data'!F18&gt;0,'[1]Family data'!F18,"")</f>
        <v/>
      </c>
      <c r="I32" s="37" t="str">
        <f>IF('[1]Family data'!G18&gt;0,'[1]Family data'!G18,"")</f>
        <v/>
      </c>
    </row>
    <row r="33" spans="1:9">
      <c r="A33" s="310"/>
      <c r="B33" s="37" t="str">
        <f t="shared" si="0"/>
        <v/>
      </c>
      <c r="C33" s="296" t="str">
        <f>IF('[1]Family data'!A19&gt;0,'[1]Family data'!A19,"")</f>
        <v/>
      </c>
      <c r="D33" s="296"/>
      <c r="E33" s="296"/>
      <c r="F33" s="37" t="str">
        <f>IF('[1]Family data'!B19&gt;0,'[1]Family data'!B19,"")</f>
        <v/>
      </c>
      <c r="G33" s="44" t="str">
        <f>IF('[1]Family data'!E19&gt;0,'[1]Family data'!E19,"")</f>
        <v/>
      </c>
      <c r="H33" s="37" t="str">
        <f>IF('[1]Family data'!F19&gt;0,'[1]Family data'!F19,"")</f>
        <v/>
      </c>
      <c r="I33" s="37" t="str">
        <f>IF('[1]Family data'!G19&gt;0,'[1]Family data'!G19,"")</f>
        <v/>
      </c>
    </row>
    <row r="34" spans="1:9">
      <c r="A34" s="45" t="str">
        <f>[1]C3!A24</f>
        <v/>
      </c>
      <c r="B34" s="46"/>
      <c r="C34" s="315" t="str">
        <f>[1]C3!B24</f>
        <v/>
      </c>
      <c r="D34" s="315"/>
      <c r="E34" s="315"/>
      <c r="F34" s="315"/>
      <c r="G34" s="315"/>
      <c r="H34" s="315"/>
      <c r="I34" s="315"/>
    </row>
    <row r="35" spans="1:9">
      <c r="A35" s="47"/>
      <c r="B35" s="46"/>
      <c r="C35" s="316"/>
      <c r="D35" s="316"/>
      <c r="E35" s="316"/>
      <c r="F35" s="316"/>
      <c r="G35" s="316"/>
      <c r="H35" s="316"/>
      <c r="I35" s="316"/>
    </row>
    <row r="36" spans="1:9">
      <c r="A36" s="47"/>
      <c r="B36" s="46"/>
      <c r="C36" s="48"/>
      <c r="D36" s="48"/>
      <c r="E36" s="48"/>
      <c r="F36" s="46"/>
      <c r="G36" s="46"/>
      <c r="H36" s="46"/>
      <c r="I36" s="46"/>
    </row>
    <row r="37" spans="1:9" ht="19.5" customHeight="1">
      <c r="A37" s="49"/>
      <c r="B37" s="313" t="s">
        <v>95</v>
      </c>
      <c r="C37" s="313"/>
      <c r="D37" s="313"/>
      <c r="E37" s="313"/>
      <c r="F37" s="314" t="str">
        <f>[1]Mastersheet!G9</f>
        <v>ASSISTANT DIRECTOR, DEVSTHAN VIBHAG, BIKANER</v>
      </c>
      <c r="G37" s="314"/>
      <c r="H37" s="314"/>
      <c r="I37" s="314"/>
    </row>
    <row r="38" spans="1:9">
      <c r="A38" s="49"/>
      <c r="B38" s="50"/>
      <c r="C38" s="50"/>
      <c r="D38" s="50"/>
      <c r="E38" s="50"/>
      <c r="F38" s="314"/>
      <c r="G38" s="314"/>
      <c r="H38" s="314"/>
      <c r="I38" s="314"/>
    </row>
  </sheetData>
  <mergeCells count="51">
    <mergeCell ref="B37:E37"/>
    <mergeCell ref="F37:I38"/>
    <mergeCell ref="C29:E29"/>
    <mergeCell ref="C30:E30"/>
    <mergeCell ref="C31:E31"/>
    <mergeCell ref="C32:E32"/>
    <mergeCell ref="C33:E33"/>
    <mergeCell ref="C34:I35"/>
    <mergeCell ref="A21:A22"/>
    <mergeCell ref="B21:E22"/>
    <mergeCell ref="F21:I22"/>
    <mergeCell ref="A23:A33"/>
    <mergeCell ref="B23:I23"/>
    <mergeCell ref="C24:E24"/>
    <mergeCell ref="C25:E25"/>
    <mergeCell ref="C26:E26"/>
    <mergeCell ref="C27:E27"/>
    <mergeCell ref="C28:E28"/>
    <mergeCell ref="B18:E18"/>
    <mergeCell ref="F18:I18"/>
    <mergeCell ref="A19:A20"/>
    <mergeCell ref="B19:E20"/>
    <mergeCell ref="F19:I19"/>
    <mergeCell ref="F20:I20"/>
    <mergeCell ref="B17:E17"/>
    <mergeCell ref="F17:I17"/>
    <mergeCell ref="A11:A12"/>
    <mergeCell ref="B11:E12"/>
    <mergeCell ref="F11:I12"/>
    <mergeCell ref="B13:E13"/>
    <mergeCell ref="F13:I13"/>
    <mergeCell ref="B14:E14"/>
    <mergeCell ref="F14:I14"/>
    <mergeCell ref="B15:C15"/>
    <mergeCell ref="D15:E15"/>
    <mergeCell ref="F15:I15"/>
    <mergeCell ref="B16:E16"/>
    <mergeCell ref="F16:I16"/>
    <mergeCell ref="A7:A8"/>
    <mergeCell ref="B7:E8"/>
    <mergeCell ref="F7:I8"/>
    <mergeCell ref="A9:A10"/>
    <mergeCell ref="B9:E10"/>
    <mergeCell ref="F9:I10"/>
    <mergeCell ref="A2:I2"/>
    <mergeCell ref="A3:A4"/>
    <mergeCell ref="B3:E4"/>
    <mergeCell ref="F3:I4"/>
    <mergeCell ref="A5:A6"/>
    <mergeCell ref="B5:E6"/>
    <mergeCell ref="F5:I6"/>
  </mergeCells>
  <pageMargins left="0.55118110236220474" right="0.35433070866141736" top="0.59055118110236227" bottom="0.55118110236220474" header="0.51181102362204722" footer="0.55118110236220474"/>
  <pageSetup paperSize="9" scale="97"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35"/>
  <dimension ref="A1:I75"/>
  <sheetViews>
    <sheetView view="pageBreakPreview" zoomScaleNormal="100" zoomScaleSheetLayoutView="100" workbookViewId="0">
      <selection activeCell="A2" sqref="J2"/>
    </sheetView>
  </sheetViews>
  <sheetFormatPr defaultRowHeight="15.75"/>
  <cols>
    <col min="1" max="7" width="9.140625" style="51"/>
    <col min="8" max="8" width="11.140625" style="51" customWidth="1"/>
    <col min="9" max="9" width="14.42578125" style="51" customWidth="1"/>
    <col min="10" max="263" width="9.140625" style="51"/>
    <col min="264" max="264" width="11.140625" style="51" customWidth="1"/>
    <col min="265" max="265" width="14.42578125" style="51" customWidth="1"/>
    <col min="266" max="519" width="9.140625" style="51"/>
    <col min="520" max="520" width="11.140625" style="51" customWidth="1"/>
    <col min="521" max="521" width="14.42578125" style="51" customWidth="1"/>
    <col min="522" max="775" width="9.140625" style="51"/>
    <col min="776" max="776" width="11.140625" style="51" customWidth="1"/>
    <col min="777" max="777" width="14.42578125" style="51" customWidth="1"/>
    <col min="778" max="1031" width="9.140625" style="51"/>
    <col min="1032" max="1032" width="11.140625" style="51" customWidth="1"/>
    <col min="1033" max="1033" width="14.42578125" style="51" customWidth="1"/>
    <col min="1034" max="1287" width="9.140625" style="51"/>
    <col min="1288" max="1288" width="11.140625" style="51" customWidth="1"/>
    <col min="1289" max="1289" width="14.42578125" style="51" customWidth="1"/>
    <col min="1290" max="1543" width="9.140625" style="51"/>
    <col min="1544" max="1544" width="11.140625" style="51" customWidth="1"/>
    <col min="1545" max="1545" width="14.42578125" style="51" customWidth="1"/>
    <col min="1546" max="1799" width="9.140625" style="51"/>
    <col min="1800" max="1800" width="11.140625" style="51" customWidth="1"/>
    <col min="1801" max="1801" width="14.42578125" style="51" customWidth="1"/>
    <col min="1802" max="2055" width="9.140625" style="51"/>
    <col min="2056" max="2056" width="11.140625" style="51" customWidth="1"/>
    <col min="2057" max="2057" width="14.42578125" style="51" customWidth="1"/>
    <col min="2058" max="2311" width="9.140625" style="51"/>
    <col min="2312" max="2312" width="11.140625" style="51" customWidth="1"/>
    <col min="2313" max="2313" width="14.42578125" style="51" customWidth="1"/>
    <col min="2314" max="2567" width="9.140625" style="51"/>
    <col min="2568" max="2568" width="11.140625" style="51" customWidth="1"/>
    <col min="2569" max="2569" width="14.42578125" style="51" customWidth="1"/>
    <col min="2570" max="2823" width="9.140625" style="51"/>
    <col min="2824" max="2824" width="11.140625" style="51" customWidth="1"/>
    <col min="2825" max="2825" width="14.42578125" style="51" customWidth="1"/>
    <col min="2826" max="3079" width="9.140625" style="51"/>
    <col min="3080" max="3080" width="11.140625" style="51" customWidth="1"/>
    <col min="3081" max="3081" width="14.42578125" style="51" customWidth="1"/>
    <col min="3082" max="3335" width="9.140625" style="51"/>
    <col min="3336" max="3336" width="11.140625" style="51" customWidth="1"/>
    <col min="3337" max="3337" width="14.42578125" style="51" customWidth="1"/>
    <col min="3338" max="3591" width="9.140625" style="51"/>
    <col min="3592" max="3592" width="11.140625" style="51" customWidth="1"/>
    <col min="3593" max="3593" width="14.42578125" style="51" customWidth="1"/>
    <col min="3594" max="3847" width="9.140625" style="51"/>
    <col min="3848" max="3848" width="11.140625" style="51" customWidth="1"/>
    <col min="3849" max="3849" width="14.42578125" style="51" customWidth="1"/>
    <col min="3850" max="4103" width="9.140625" style="51"/>
    <col min="4104" max="4104" width="11.140625" style="51" customWidth="1"/>
    <col min="4105" max="4105" width="14.42578125" style="51" customWidth="1"/>
    <col min="4106" max="4359" width="9.140625" style="51"/>
    <col min="4360" max="4360" width="11.140625" style="51" customWidth="1"/>
    <col min="4361" max="4361" width="14.42578125" style="51" customWidth="1"/>
    <col min="4362" max="4615" width="9.140625" style="51"/>
    <col min="4616" max="4616" width="11.140625" style="51" customWidth="1"/>
    <col min="4617" max="4617" width="14.42578125" style="51" customWidth="1"/>
    <col min="4618" max="4871" width="9.140625" style="51"/>
    <col min="4872" max="4872" width="11.140625" style="51" customWidth="1"/>
    <col min="4873" max="4873" width="14.42578125" style="51" customWidth="1"/>
    <col min="4874" max="5127" width="9.140625" style="51"/>
    <col min="5128" max="5128" width="11.140625" style="51" customWidth="1"/>
    <col min="5129" max="5129" width="14.42578125" style="51" customWidth="1"/>
    <col min="5130" max="5383" width="9.140625" style="51"/>
    <col min="5384" max="5384" width="11.140625" style="51" customWidth="1"/>
    <col min="5385" max="5385" width="14.42578125" style="51" customWidth="1"/>
    <col min="5386" max="5639" width="9.140625" style="51"/>
    <col min="5640" max="5640" width="11.140625" style="51" customWidth="1"/>
    <col min="5641" max="5641" width="14.42578125" style="51" customWidth="1"/>
    <col min="5642" max="5895" width="9.140625" style="51"/>
    <col min="5896" max="5896" width="11.140625" style="51" customWidth="1"/>
    <col min="5897" max="5897" width="14.42578125" style="51" customWidth="1"/>
    <col min="5898" max="6151" width="9.140625" style="51"/>
    <col min="6152" max="6152" width="11.140625" style="51" customWidth="1"/>
    <col min="6153" max="6153" width="14.42578125" style="51" customWidth="1"/>
    <col min="6154" max="6407" width="9.140625" style="51"/>
    <col min="6408" max="6408" width="11.140625" style="51" customWidth="1"/>
    <col min="6409" max="6409" width="14.42578125" style="51" customWidth="1"/>
    <col min="6410" max="6663" width="9.140625" style="51"/>
    <col min="6664" max="6664" width="11.140625" style="51" customWidth="1"/>
    <col min="6665" max="6665" width="14.42578125" style="51" customWidth="1"/>
    <col min="6666" max="6919" width="9.140625" style="51"/>
    <col min="6920" max="6920" width="11.140625" style="51" customWidth="1"/>
    <col min="6921" max="6921" width="14.42578125" style="51" customWidth="1"/>
    <col min="6922" max="7175" width="9.140625" style="51"/>
    <col min="7176" max="7176" width="11.140625" style="51" customWidth="1"/>
    <col min="7177" max="7177" width="14.42578125" style="51" customWidth="1"/>
    <col min="7178" max="7431" width="9.140625" style="51"/>
    <col min="7432" max="7432" width="11.140625" style="51" customWidth="1"/>
    <col min="7433" max="7433" width="14.42578125" style="51" customWidth="1"/>
    <col min="7434" max="7687" width="9.140625" style="51"/>
    <col min="7688" max="7688" width="11.140625" style="51" customWidth="1"/>
    <col min="7689" max="7689" width="14.42578125" style="51" customWidth="1"/>
    <col min="7690" max="7943" width="9.140625" style="51"/>
    <col min="7944" max="7944" width="11.140625" style="51" customWidth="1"/>
    <col min="7945" max="7945" width="14.42578125" style="51" customWidth="1"/>
    <col min="7946" max="8199" width="9.140625" style="51"/>
    <col min="8200" max="8200" width="11.140625" style="51" customWidth="1"/>
    <col min="8201" max="8201" width="14.42578125" style="51" customWidth="1"/>
    <col min="8202" max="8455" width="9.140625" style="51"/>
    <col min="8456" max="8456" width="11.140625" style="51" customWidth="1"/>
    <col min="8457" max="8457" width="14.42578125" style="51" customWidth="1"/>
    <col min="8458" max="8711" width="9.140625" style="51"/>
    <col min="8712" max="8712" width="11.140625" style="51" customWidth="1"/>
    <col min="8713" max="8713" width="14.42578125" style="51" customWidth="1"/>
    <col min="8714" max="8967" width="9.140625" style="51"/>
    <col min="8968" max="8968" width="11.140625" style="51" customWidth="1"/>
    <col min="8969" max="8969" width="14.42578125" style="51" customWidth="1"/>
    <col min="8970" max="9223" width="9.140625" style="51"/>
    <col min="9224" max="9224" width="11.140625" style="51" customWidth="1"/>
    <col min="9225" max="9225" width="14.42578125" style="51" customWidth="1"/>
    <col min="9226" max="9479" width="9.140625" style="51"/>
    <col min="9480" max="9480" width="11.140625" style="51" customWidth="1"/>
    <col min="9481" max="9481" width="14.42578125" style="51" customWidth="1"/>
    <col min="9482" max="9735" width="9.140625" style="51"/>
    <col min="9736" max="9736" width="11.140625" style="51" customWidth="1"/>
    <col min="9737" max="9737" width="14.42578125" style="51" customWidth="1"/>
    <col min="9738" max="9991" width="9.140625" style="51"/>
    <col min="9992" max="9992" width="11.140625" style="51" customWidth="1"/>
    <col min="9993" max="9993" width="14.42578125" style="51" customWidth="1"/>
    <col min="9994" max="10247" width="9.140625" style="51"/>
    <col min="10248" max="10248" width="11.140625" style="51" customWidth="1"/>
    <col min="10249" max="10249" width="14.42578125" style="51" customWidth="1"/>
    <col min="10250" max="10503" width="9.140625" style="51"/>
    <col min="10504" max="10504" width="11.140625" style="51" customWidth="1"/>
    <col min="10505" max="10505" width="14.42578125" style="51" customWidth="1"/>
    <col min="10506" max="10759" width="9.140625" style="51"/>
    <col min="10760" max="10760" width="11.140625" style="51" customWidth="1"/>
    <col min="10761" max="10761" width="14.42578125" style="51" customWidth="1"/>
    <col min="10762" max="11015" width="9.140625" style="51"/>
    <col min="11016" max="11016" width="11.140625" style="51" customWidth="1"/>
    <col min="11017" max="11017" width="14.42578125" style="51" customWidth="1"/>
    <col min="11018" max="11271" width="9.140625" style="51"/>
    <col min="11272" max="11272" width="11.140625" style="51" customWidth="1"/>
    <col min="11273" max="11273" width="14.42578125" style="51" customWidth="1"/>
    <col min="11274" max="11527" width="9.140625" style="51"/>
    <col min="11528" max="11528" width="11.140625" style="51" customWidth="1"/>
    <col min="11529" max="11529" width="14.42578125" style="51" customWidth="1"/>
    <col min="11530" max="11783" width="9.140625" style="51"/>
    <col min="11784" max="11784" width="11.140625" style="51" customWidth="1"/>
    <col min="11785" max="11785" width="14.42578125" style="51" customWidth="1"/>
    <col min="11786" max="12039" width="9.140625" style="51"/>
    <col min="12040" max="12040" width="11.140625" style="51" customWidth="1"/>
    <col min="12041" max="12041" width="14.42578125" style="51" customWidth="1"/>
    <col min="12042" max="12295" width="9.140625" style="51"/>
    <col min="12296" max="12296" width="11.140625" style="51" customWidth="1"/>
    <col min="12297" max="12297" width="14.42578125" style="51" customWidth="1"/>
    <col min="12298" max="12551" width="9.140625" style="51"/>
    <col min="12552" max="12552" width="11.140625" style="51" customWidth="1"/>
    <col min="12553" max="12553" width="14.42578125" style="51" customWidth="1"/>
    <col min="12554" max="12807" width="9.140625" style="51"/>
    <col min="12808" max="12808" width="11.140625" style="51" customWidth="1"/>
    <col min="12809" max="12809" width="14.42578125" style="51" customWidth="1"/>
    <col min="12810" max="13063" width="9.140625" style="51"/>
    <col min="13064" max="13064" width="11.140625" style="51" customWidth="1"/>
    <col min="13065" max="13065" width="14.42578125" style="51" customWidth="1"/>
    <col min="13066" max="13319" width="9.140625" style="51"/>
    <col min="13320" max="13320" width="11.140625" style="51" customWidth="1"/>
    <col min="13321" max="13321" width="14.42578125" style="51" customWidth="1"/>
    <col min="13322" max="13575" width="9.140625" style="51"/>
    <col min="13576" max="13576" width="11.140625" style="51" customWidth="1"/>
    <col min="13577" max="13577" width="14.42578125" style="51" customWidth="1"/>
    <col min="13578" max="13831" width="9.140625" style="51"/>
    <col min="13832" max="13832" width="11.140625" style="51" customWidth="1"/>
    <col min="13833" max="13833" width="14.42578125" style="51" customWidth="1"/>
    <col min="13834" max="14087" width="9.140625" style="51"/>
    <col min="14088" max="14088" width="11.140625" style="51" customWidth="1"/>
    <col min="14089" max="14089" width="14.42578125" style="51" customWidth="1"/>
    <col min="14090" max="14343" width="9.140625" style="51"/>
    <col min="14344" max="14344" width="11.140625" style="51" customWidth="1"/>
    <col min="14345" max="14345" width="14.42578125" style="51" customWidth="1"/>
    <col min="14346" max="14599" width="9.140625" style="51"/>
    <col min="14600" max="14600" width="11.140625" style="51" customWidth="1"/>
    <col min="14601" max="14601" width="14.42578125" style="51" customWidth="1"/>
    <col min="14602" max="14855" width="9.140625" style="51"/>
    <col min="14856" max="14856" width="11.140625" style="51" customWidth="1"/>
    <col min="14857" max="14857" width="14.42578125" style="51" customWidth="1"/>
    <col min="14858" max="15111" width="9.140625" style="51"/>
    <col min="15112" max="15112" width="11.140625" style="51" customWidth="1"/>
    <col min="15113" max="15113" width="14.42578125" style="51" customWidth="1"/>
    <col min="15114" max="15367" width="9.140625" style="51"/>
    <col min="15368" max="15368" width="11.140625" style="51" customWidth="1"/>
    <col min="15369" max="15369" width="14.42578125" style="51" customWidth="1"/>
    <col min="15370" max="15623" width="9.140625" style="51"/>
    <col min="15624" max="15624" width="11.140625" style="51" customWidth="1"/>
    <col min="15625" max="15625" width="14.42578125" style="51" customWidth="1"/>
    <col min="15626" max="15879" width="9.140625" style="51"/>
    <col min="15880" max="15880" width="11.140625" style="51" customWidth="1"/>
    <col min="15881" max="15881" width="14.42578125" style="51" customWidth="1"/>
    <col min="15882" max="16135" width="9.140625" style="51"/>
    <col min="16136" max="16136" width="11.140625" style="51" customWidth="1"/>
    <col min="16137" max="16137" width="14.42578125" style="51" customWidth="1"/>
    <col min="16138" max="16384" width="9.140625" style="51"/>
  </cols>
  <sheetData>
    <row r="1" spans="1:9" hidden="1">
      <c r="I1" s="51">
        <v>3</v>
      </c>
    </row>
    <row r="2" spans="1:9">
      <c r="A2" s="320" t="s">
        <v>96</v>
      </c>
      <c r="B2" s="320"/>
      <c r="C2" s="320"/>
      <c r="D2" s="320"/>
      <c r="E2" s="320"/>
      <c r="F2" s="320"/>
      <c r="G2" s="320"/>
      <c r="H2" s="320"/>
      <c r="I2" s="320"/>
    </row>
    <row r="3" spans="1:9">
      <c r="A3" s="320" t="s">
        <v>97</v>
      </c>
      <c r="B3" s="320"/>
      <c r="C3" s="320"/>
      <c r="D3" s="320"/>
      <c r="E3" s="320"/>
      <c r="F3" s="320"/>
      <c r="G3" s="320"/>
      <c r="H3" s="320"/>
      <c r="I3" s="320"/>
    </row>
    <row r="4" spans="1:9">
      <c r="A4" s="321" t="s">
        <v>98</v>
      </c>
      <c r="B4" s="321"/>
      <c r="C4" s="321"/>
      <c r="D4" s="321"/>
      <c r="E4" s="321"/>
      <c r="F4" s="321"/>
      <c r="G4" s="321"/>
      <c r="H4" s="321"/>
      <c r="I4" s="321"/>
    </row>
    <row r="5" spans="1:9">
      <c r="A5" s="321"/>
      <c r="B5" s="321"/>
      <c r="C5" s="321"/>
      <c r="D5" s="321"/>
      <c r="E5" s="321"/>
      <c r="F5" s="321"/>
      <c r="G5" s="321"/>
      <c r="H5" s="321"/>
      <c r="I5" s="321"/>
    </row>
    <row r="6" spans="1:9">
      <c r="A6" s="320" t="s">
        <v>99</v>
      </c>
      <c r="B6" s="320"/>
      <c r="C6" s="320"/>
      <c r="D6" s="320"/>
      <c r="E6" s="320"/>
      <c r="F6" s="320"/>
      <c r="G6" s="320"/>
      <c r="H6" s="320"/>
      <c r="I6" s="320"/>
    </row>
    <row r="7" spans="1:9">
      <c r="A7" s="52"/>
      <c r="B7" s="320" t="str">
        <f>[1]Mastersheet!G4</f>
        <v>DEVSTHAN</v>
      </c>
      <c r="C7" s="320"/>
      <c r="D7" s="320"/>
      <c r="E7" s="320"/>
      <c r="F7" s="53" t="s">
        <v>100</v>
      </c>
      <c r="G7" s="53"/>
      <c r="H7" s="53"/>
      <c r="I7" s="53"/>
    </row>
    <row r="8" spans="1:9">
      <c r="A8" s="52" t="s">
        <v>101</v>
      </c>
      <c r="B8" s="317" t="str">
        <f>[1]Pravesh!I200</f>
        <v/>
      </c>
      <c r="C8" s="317"/>
      <c r="D8" s="317"/>
      <c r="E8" s="317"/>
      <c r="F8" s="317"/>
      <c r="G8" s="52" t="s">
        <v>102</v>
      </c>
      <c r="H8" s="318" t="str">
        <f>[1]Pravesh!I201</f>
        <v/>
      </c>
      <c r="I8" s="319"/>
    </row>
    <row r="9" spans="1:9" ht="12.75" customHeight="1">
      <c r="A9" s="52"/>
      <c r="B9" s="52"/>
      <c r="C9" s="52"/>
      <c r="D9" s="52"/>
      <c r="E9" s="52"/>
      <c r="F9" s="52"/>
      <c r="G9" s="52"/>
      <c r="H9" s="52"/>
      <c r="I9" s="52"/>
    </row>
    <row r="10" spans="1:9">
      <c r="A10" s="52" t="s">
        <v>103</v>
      </c>
      <c r="B10" s="52"/>
      <c r="C10" s="52"/>
      <c r="D10" s="52"/>
      <c r="E10" s="52"/>
      <c r="F10" s="52"/>
      <c r="G10" s="52"/>
      <c r="H10" s="52"/>
      <c r="I10" s="52"/>
    </row>
    <row r="11" spans="1:9">
      <c r="A11" s="317" t="s">
        <v>104</v>
      </c>
      <c r="B11" s="317"/>
      <c r="C11" s="317"/>
      <c r="D11" s="52"/>
      <c r="E11" s="52"/>
      <c r="F11" s="52"/>
      <c r="G11" s="52"/>
      <c r="H11" s="52"/>
      <c r="I11" s="52"/>
    </row>
    <row r="12" spans="1:9">
      <c r="A12" s="317" t="s">
        <v>105</v>
      </c>
      <c r="B12" s="317"/>
      <c r="C12" s="317"/>
      <c r="D12" s="52"/>
      <c r="E12" s="52"/>
      <c r="F12" s="52"/>
      <c r="G12" s="52"/>
      <c r="H12" s="52"/>
      <c r="I12" s="52"/>
    </row>
    <row r="13" spans="1:9">
      <c r="A13" s="317" t="s">
        <v>106</v>
      </c>
      <c r="B13" s="317"/>
      <c r="C13" s="317"/>
      <c r="D13" s="52"/>
      <c r="E13" s="52"/>
      <c r="F13" s="52"/>
      <c r="G13" s="52"/>
      <c r="H13" s="52"/>
      <c r="I13" s="52"/>
    </row>
    <row r="14" spans="1:9">
      <c r="A14" s="54"/>
      <c r="B14" s="54"/>
      <c r="C14" s="54"/>
      <c r="D14" s="52"/>
      <c r="E14" s="52"/>
      <c r="F14" s="52"/>
      <c r="G14" s="52"/>
      <c r="H14" s="52"/>
      <c r="I14" s="52"/>
    </row>
    <row r="15" spans="1:9">
      <c r="A15" s="322" t="s">
        <v>107</v>
      </c>
      <c r="B15" s="322"/>
      <c r="C15" s="319" t="s">
        <v>108</v>
      </c>
      <c r="D15" s="319"/>
      <c r="E15" s="319" t="str">
        <f>[1]Mastersheet!B3</f>
        <v>DAU LAL PUROHIT</v>
      </c>
      <c r="F15" s="319"/>
      <c r="G15" s="319"/>
      <c r="H15" s="319"/>
      <c r="I15" s="319"/>
    </row>
    <row r="16" spans="1:9">
      <c r="A16" s="52"/>
      <c r="B16" s="52"/>
      <c r="C16" s="52" t="s">
        <v>109</v>
      </c>
      <c r="D16" s="52"/>
      <c r="E16" s="52"/>
      <c r="F16" s="52"/>
      <c r="G16" s="52"/>
      <c r="H16" s="52"/>
      <c r="I16" s="52"/>
    </row>
    <row r="17" spans="1:9">
      <c r="A17" s="52" t="s">
        <v>110</v>
      </c>
      <c r="B17" s="52"/>
      <c r="C17" s="52"/>
      <c r="D17" s="52"/>
      <c r="E17" s="52"/>
      <c r="F17" s="52"/>
      <c r="G17" s="52"/>
      <c r="H17" s="52"/>
      <c r="I17" s="52"/>
    </row>
    <row r="18" spans="1:9">
      <c r="A18" s="52"/>
      <c r="B18" s="52"/>
      <c r="C18" s="52"/>
      <c r="D18" s="52"/>
      <c r="E18" s="52"/>
      <c r="F18" s="52"/>
      <c r="G18" s="52"/>
      <c r="H18" s="52"/>
      <c r="I18" s="52"/>
    </row>
    <row r="19" spans="1:9">
      <c r="A19" s="52"/>
      <c r="B19" s="319" t="s">
        <v>111</v>
      </c>
      <c r="C19" s="319"/>
      <c r="D19" s="319"/>
      <c r="E19" s="319"/>
      <c r="F19" s="319"/>
      <c r="G19" s="319"/>
      <c r="H19" s="319"/>
      <c r="I19" s="319"/>
    </row>
    <row r="20" spans="1:9">
      <c r="A20" s="319" t="str">
        <f>[1]Mastersheet!B3</f>
        <v>DAU LAL PUROHIT</v>
      </c>
      <c r="B20" s="319"/>
      <c r="C20" s="319"/>
      <c r="D20" s="319"/>
      <c r="E20" s="319" t="s">
        <v>3</v>
      </c>
      <c r="F20" s="319"/>
      <c r="G20" s="319" t="str">
        <f>[1]Mastersheet!B4</f>
        <v>UDC</v>
      </c>
      <c r="H20" s="319"/>
      <c r="I20" s="319"/>
    </row>
    <row r="21" spans="1:9">
      <c r="A21" s="317" t="s">
        <v>112</v>
      </c>
      <c r="B21" s="317"/>
      <c r="C21" s="317"/>
      <c r="D21" s="317"/>
      <c r="E21" s="317"/>
      <c r="F21" s="317"/>
      <c r="G21" s="317"/>
      <c r="H21" s="317"/>
      <c r="I21" s="317"/>
    </row>
    <row r="22" spans="1:9">
      <c r="A22" s="317" t="s">
        <v>113</v>
      </c>
      <c r="B22" s="317"/>
      <c r="C22" s="317"/>
      <c r="D22" s="317"/>
      <c r="E22" s="317"/>
      <c r="F22" s="317"/>
      <c r="G22" s="317"/>
      <c r="H22" s="317"/>
      <c r="I22" s="317"/>
    </row>
    <row r="23" spans="1:9">
      <c r="A23" s="323" t="s">
        <v>114</v>
      </c>
      <c r="B23" s="323"/>
      <c r="C23" s="323"/>
      <c r="D23" s="323"/>
      <c r="E23" s="323"/>
      <c r="F23" s="323"/>
      <c r="G23" s="323"/>
      <c r="H23" s="323"/>
      <c r="I23" s="323"/>
    </row>
    <row r="24" spans="1:9">
      <c r="A24" s="323"/>
      <c r="B24" s="323"/>
      <c r="C24" s="323"/>
      <c r="D24" s="323"/>
      <c r="E24" s="323"/>
      <c r="F24" s="323"/>
      <c r="G24" s="323"/>
      <c r="H24" s="323"/>
      <c r="I24" s="323"/>
    </row>
    <row r="25" spans="1:9">
      <c r="A25" s="323"/>
      <c r="B25" s="323"/>
      <c r="C25" s="323"/>
      <c r="D25" s="323"/>
      <c r="E25" s="323"/>
      <c r="F25" s="323"/>
      <c r="G25" s="323"/>
      <c r="H25" s="323"/>
      <c r="I25" s="323"/>
    </row>
    <row r="26" spans="1:9">
      <c r="A26" s="55" t="s">
        <v>115</v>
      </c>
      <c r="B26" s="324" t="s">
        <v>116</v>
      </c>
      <c r="C26" s="324"/>
      <c r="D26" s="324"/>
      <c r="E26" s="324"/>
      <c r="F26" s="324"/>
      <c r="G26" s="324"/>
      <c r="H26" s="324"/>
      <c r="I26" s="56" t="str">
        <f>IF([1]Recovery!L11="YES",[1]Recovery!K11,"NIL")</f>
        <v>NIL</v>
      </c>
    </row>
    <row r="27" spans="1:9">
      <c r="A27" s="55" t="s">
        <v>117</v>
      </c>
      <c r="B27" s="324" t="s">
        <v>118</v>
      </c>
      <c r="C27" s="324"/>
      <c r="D27" s="324"/>
      <c r="E27" s="324"/>
      <c r="F27" s="324"/>
      <c r="G27" s="324"/>
      <c r="H27" s="324"/>
      <c r="I27" s="56" t="str">
        <f>IF([1]Recovery!L12="YES",[1]Recovery!K12,"NIL")</f>
        <v>NIL</v>
      </c>
    </row>
    <row r="28" spans="1:9">
      <c r="A28" s="55" t="s">
        <v>119</v>
      </c>
      <c r="B28" s="324" t="s">
        <v>120</v>
      </c>
      <c r="C28" s="324"/>
      <c r="D28" s="324"/>
      <c r="E28" s="324"/>
      <c r="F28" s="324"/>
      <c r="G28" s="324"/>
      <c r="H28" s="324"/>
      <c r="I28" s="56" t="str">
        <f>IF([1]Recovery!L13="YES",[1]Recovery!K13,"NIL")</f>
        <v>NIL</v>
      </c>
    </row>
    <row r="29" spans="1:9" ht="18" customHeight="1">
      <c r="A29" s="325" t="s">
        <v>121</v>
      </c>
      <c r="B29" s="328" t="s">
        <v>122</v>
      </c>
      <c r="C29" s="328"/>
      <c r="D29" s="328"/>
      <c r="E29" s="328"/>
      <c r="F29" s="328"/>
      <c r="G29" s="328"/>
      <c r="H29" s="328"/>
      <c r="I29" s="329" t="str">
        <f>IF([1]Recovery!L14="YES",[1]Recovery!K14,"NIL")</f>
        <v>NIL</v>
      </c>
    </row>
    <row r="30" spans="1:9" ht="18" customHeight="1">
      <c r="A30" s="326"/>
      <c r="B30" s="328"/>
      <c r="C30" s="328"/>
      <c r="D30" s="328"/>
      <c r="E30" s="328"/>
      <c r="F30" s="328"/>
      <c r="G30" s="328"/>
      <c r="H30" s="328"/>
      <c r="I30" s="330"/>
    </row>
    <row r="31" spans="1:9">
      <c r="A31" s="327"/>
      <c r="B31" s="328"/>
      <c r="C31" s="328"/>
      <c r="D31" s="328"/>
      <c r="E31" s="328"/>
      <c r="F31" s="328"/>
      <c r="G31" s="328"/>
      <c r="H31" s="328"/>
      <c r="I31" s="331"/>
    </row>
    <row r="32" spans="1:9">
      <c r="A32" s="325" t="s">
        <v>123</v>
      </c>
      <c r="B32" s="328" t="s">
        <v>124</v>
      </c>
      <c r="C32" s="328"/>
      <c r="D32" s="328"/>
      <c r="E32" s="328"/>
      <c r="F32" s="328"/>
      <c r="G32" s="328"/>
      <c r="H32" s="328"/>
      <c r="I32" s="329" t="str">
        <f>IF([1]Recovery!L16="YES",[1]Recovery!K16,"NIL")</f>
        <v>NIL</v>
      </c>
    </row>
    <row r="33" spans="1:9">
      <c r="A33" s="327"/>
      <c r="B33" s="328"/>
      <c r="C33" s="328"/>
      <c r="D33" s="328"/>
      <c r="E33" s="328"/>
      <c r="F33" s="328"/>
      <c r="G33" s="328"/>
      <c r="H33" s="328"/>
      <c r="I33" s="331"/>
    </row>
    <row r="34" spans="1:9">
      <c r="A34" s="57"/>
      <c r="B34" s="334" t="s">
        <v>125</v>
      </c>
      <c r="C34" s="334"/>
      <c r="D34" s="334"/>
      <c r="E34" s="334"/>
      <c r="F34" s="334"/>
      <c r="G34" s="334"/>
      <c r="H34" s="334"/>
      <c r="I34" s="56">
        <f>SUM(I26:I33)</f>
        <v>0</v>
      </c>
    </row>
    <row r="35" spans="1:9" ht="33" customHeight="1">
      <c r="A35" s="335" t="s">
        <v>126</v>
      </c>
      <c r="B35" s="335"/>
      <c r="C35" s="335"/>
      <c r="D35" s="335"/>
      <c r="E35" s="335"/>
      <c r="F35" s="335"/>
      <c r="G35" s="335"/>
      <c r="H35" s="335"/>
      <c r="I35" s="335"/>
    </row>
    <row r="36" spans="1:9">
      <c r="A36" s="336" t="s">
        <v>127</v>
      </c>
      <c r="B36" s="337"/>
      <c r="C36" s="337"/>
      <c r="D36" s="337"/>
      <c r="E36" s="337"/>
      <c r="F36" s="337"/>
      <c r="G36" s="337"/>
      <c r="H36" s="337"/>
      <c r="I36" s="337"/>
    </row>
    <row r="37" spans="1:9">
      <c r="A37" s="337"/>
      <c r="B37" s="337"/>
      <c r="C37" s="337"/>
      <c r="D37" s="337"/>
      <c r="E37" s="337"/>
      <c r="F37" s="337"/>
      <c r="G37" s="337"/>
      <c r="H37" s="337"/>
      <c r="I37" s="337"/>
    </row>
    <row r="38" spans="1:9">
      <c r="A38" s="337"/>
      <c r="B38" s="337"/>
      <c r="C38" s="337"/>
      <c r="D38" s="337"/>
      <c r="E38" s="337"/>
      <c r="F38" s="337"/>
      <c r="G38" s="337"/>
      <c r="H38" s="337"/>
      <c r="I38" s="337"/>
    </row>
    <row r="39" spans="1:9">
      <c r="A39" s="337"/>
      <c r="B39" s="337"/>
      <c r="C39" s="337"/>
      <c r="D39" s="337"/>
      <c r="E39" s="337"/>
      <c r="F39" s="337"/>
      <c r="G39" s="337"/>
      <c r="H39" s="337"/>
      <c r="I39" s="337"/>
    </row>
    <row r="40" spans="1:9">
      <c r="A40" s="58"/>
      <c r="B40" s="58"/>
      <c r="C40" s="58"/>
      <c r="D40" s="58"/>
      <c r="E40" s="58"/>
      <c r="F40" s="58"/>
      <c r="G40" s="58"/>
      <c r="H40" s="58"/>
      <c r="I40" s="58"/>
    </row>
    <row r="41" spans="1:9">
      <c r="A41" s="52"/>
      <c r="B41" s="52"/>
      <c r="C41" s="52"/>
      <c r="D41" s="52"/>
      <c r="E41" s="52"/>
      <c r="F41" s="52"/>
      <c r="G41" s="52"/>
      <c r="H41" s="52"/>
      <c r="I41" s="52"/>
    </row>
    <row r="42" spans="1:9">
      <c r="A42" s="52"/>
      <c r="B42" s="52"/>
      <c r="C42" s="52"/>
      <c r="D42" s="52"/>
      <c r="E42" s="319" t="s">
        <v>128</v>
      </c>
      <c r="F42" s="319"/>
      <c r="G42" s="319"/>
      <c r="H42" s="319"/>
      <c r="I42" s="319"/>
    </row>
    <row r="43" spans="1:9">
      <c r="A43" s="52"/>
      <c r="B43" s="52"/>
      <c r="C43" s="52"/>
      <c r="D43" s="52"/>
      <c r="E43" s="319" t="s">
        <v>129</v>
      </c>
      <c r="F43" s="319"/>
      <c r="G43" s="319"/>
      <c r="H43" s="319"/>
      <c r="I43" s="319"/>
    </row>
    <row r="44" spans="1:9">
      <c r="A44" s="52"/>
      <c r="B44" s="52"/>
      <c r="C44" s="52"/>
      <c r="D44" s="52"/>
      <c r="E44" s="59"/>
      <c r="F44" s="59"/>
      <c r="G44" s="59"/>
      <c r="H44" s="59"/>
      <c r="I44" s="59">
        <v>4</v>
      </c>
    </row>
    <row r="45" spans="1:9">
      <c r="A45" s="338" t="s">
        <v>130</v>
      </c>
      <c r="B45" s="338"/>
      <c r="C45" s="338"/>
      <c r="D45" s="338"/>
      <c r="E45" s="338"/>
      <c r="F45" s="338"/>
      <c r="G45" s="338"/>
      <c r="H45" s="338"/>
      <c r="I45" s="338"/>
    </row>
    <row r="46" spans="1:9">
      <c r="A46" s="60">
        <v>1</v>
      </c>
      <c r="B46" s="339" t="s">
        <v>131</v>
      </c>
      <c r="C46" s="339"/>
      <c r="D46" s="339"/>
      <c r="E46" s="339"/>
      <c r="F46" s="339"/>
      <c r="G46" s="339"/>
      <c r="H46" s="340" t="str">
        <f>IF([1]Mastersheet!H109="YES",[1]Mastersheet!F109,"N.A.")</f>
        <v>Attached</v>
      </c>
      <c r="I46" s="340"/>
    </row>
    <row r="47" spans="1:9">
      <c r="A47" s="60">
        <v>2</v>
      </c>
      <c r="B47" s="332" t="s">
        <v>132</v>
      </c>
      <c r="C47" s="332"/>
      <c r="D47" s="332"/>
      <c r="E47" s="332"/>
      <c r="F47" s="332"/>
      <c r="G47" s="332"/>
      <c r="H47" s="333" t="str">
        <f>IF([1]Mastersheet!H110="YES",[1]Mastersheet!F110,"N.A.")</f>
        <v>Attached</v>
      </c>
      <c r="I47" s="333"/>
    </row>
    <row r="48" spans="1:9">
      <c r="A48" s="60"/>
      <c r="B48" s="332"/>
      <c r="C48" s="332"/>
      <c r="D48" s="332"/>
      <c r="E48" s="332"/>
      <c r="F48" s="332"/>
      <c r="G48" s="332"/>
      <c r="H48" s="333"/>
      <c r="I48" s="333"/>
    </row>
    <row r="49" spans="1:9">
      <c r="A49" s="60">
        <v>3</v>
      </c>
      <c r="B49" s="339" t="s">
        <v>133</v>
      </c>
      <c r="C49" s="339"/>
      <c r="D49" s="339"/>
      <c r="E49" s="339"/>
      <c r="F49" s="339"/>
      <c r="G49" s="339"/>
      <c r="H49" s="340" t="str">
        <f>IF([1]Mastersheet!H111="YES",[1]Mastersheet!F111,"N.A.")</f>
        <v>Attached</v>
      </c>
      <c r="I49" s="340"/>
    </row>
    <row r="50" spans="1:9">
      <c r="A50" s="60">
        <v>4</v>
      </c>
      <c r="B50" s="332" t="s">
        <v>134</v>
      </c>
      <c r="C50" s="332"/>
      <c r="D50" s="332"/>
      <c r="E50" s="332"/>
      <c r="F50" s="332"/>
      <c r="G50" s="332"/>
      <c r="H50" s="333" t="str">
        <f>IF([1]Mastersheet!H112="YES",[1]Mastersheet!F112,"N.A.")</f>
        <v>N.A.</v>
      </c>
      <c r="I50" s="333"/>
    </row>
    <row r="51" spans="1:9" ht="18" customHeight="1">
      <c r="A51" s="60"/>
      <c r="B51" s="332"/>
      <c r="C51" s="332"/>
      <c r="D51" s="332"/>
      <c r="E51" s="332"/>
      <c r="F51" s="332"/>
      <c r="G51" s="332"/>
      <c r="H51" s="333"/>
      <c r="I51" s="333"/>
    </row>
    <row r="52" spans="1:9" ht="18" customHeight="1">
      <c r="A52" s="60">
        <v>5</v>
      </c>
      <c r="B52" s="332" t="s">
        <v>135</v>
      </c>
      <c r="C52" s="332"/>
      <c r="D52" s="332"/>
      <c r="E52" s="332"/>
      <c r="F52" s="332"/>
      <c r="G52" s="332"/>
      <c r="H52" s="333" t="str">
        <f>IF([1]Mastersheet!H113="YES",[1]Mastersheet!F113,"N.A.")</f>
        <v>Attached</v>
      </c>
      <c r="I52" s="333"/>
    </row>
    <row r="53" spans="1:9" ht="18" customHeight="1">
      <c r="A53" s="60"/>
      <c r="B53" s="332"/>
      <c r="C53" s="332"/>
      <c r="D53" s="332"/>
      <c r="E53" s="332"/>
      <c r="F53" s="332"/>
      <c r="G53" s="332"/>
      <c r="H53" s="333"/>
      <c r="I53" s="333"/>
    </row>
    <row r="54" spans="1:9">
      <c r="A54" s="60">
        <v>6</v>
      </c>
      <c r="B54" s="345" t="s">
        <v>136</v>
      </c>
      <c r="C54" s="345"/>
      <c r="D54" s="345"/>
      <c r="E54" s="345"/>
      <c r="F54" s="345"/>
      <c r="G54" s="345"/>
      <c r="H54" s="333" t="str">
        <f>IF([1]Mastersheet!H114="YES",[1]Mastersheet!F114,"N.A.")</f>
        <v>N.A.</v>
      </c>
      <c r="I54" s="333"/>
    </row>
    <row r="55" spans="1:9" ht="18" customHeight="1">
      <c r="A55" s="60"/>
      <c r="B55" s="345"/>
      <c r="C55" s="345"/>
      <c r="D55" s="345"/>
      <c r="E55" s="345"/>
      <c r="F55" s="345"/>
      <c r="G55" s="345"/>
      <c r="H55" s="333"/>
      <c r="I55" s="333"/>
    </row>
    <row r="56" spans="1:9" ht="15.75" customHeight="1">
      <c r="A56" s="60"/>
      <c r="B56" s="61"/>
      <c r="C56" s="61"/>
      <c r="D56" s="61"/>
      <c r="E56" s="61"/>
      <c r="F56" s="61"/>
      <c r="G56" s="61"/>
      <c r="I56" s="62"/>
    </row>
    <row r="57" spans="1:9" ht="29.25" customHeight="1">
      <c r="A57" s="60">
        <v>7</v>
      </c>
      <c r="B57" s="332" t="s">
        <v>137</v>
      </c>
      <c r="C57" s="332"/>
      <c r="D57" s="332"/>
      <c r="E57" s="332"/>
      <c r="F57" s="332"/>
      <c r="G57" s="332"/>
      <c r="H57" s="346" t="str">
        <f>IF([1]Mastersheet!$H$116&gt;150,[1]Mastersheet!$E$117,IF([1]Mastersheet!H117="YES",[1]Mastersheet!F116,"N.A."))</f>
        <v>N.A.</v>
      </c>
      <c r="I57" s="346"/>
    </row>
    <row r="58" spans="1:9" ht="30" customHeight="1">
      <c r="A58" s="60"/>
      <c r="B58" s="332"/>
      <c r="C58" s="332"/>
      <c r="D58" s="332"/>
      <c r="E58" s="332"/>
      <c r="F58" s="332"/>
      <c r="G58" s="332"/>
      <c r="H58" s="346"/>
      <c r="I58" s="346"/>
    </row>
    <row r="59" spans="1:9" ht="27" customHeight="1">
      <c r="A59" s="60"/>
      <c r="B59" s="332"/>
      <c r="C59" s="332"/>
      <c r="D59" s="332"/>
      <c r="E59" s="332"/>
      <c r="F59" s="332"/>
      <c r="G59" s="332"/>
      <c r="H59" s="346"/>
      <c r="I59" s="346"/>
    </row>
    <row r="60" spans="1:9" ht="27" customHeight="1">
      <c r="A60" s="60"/>
      <c r="B60" s="332"/>
      <c r="C60" s="332"/>
      <c r="D60" s="332"/>
      <c r="E60" s="332"/>
      <c r="F60" s="332"/>
      <c r="G60" s="332"/>
      <c r="H60" s="346"/>
      <c r="I60" s="346"/>
    </row>
    <row r="61" spans="1:9">
      <c r="A61" s="60"/>
      <c r="B61" s="332"/>
      <c r="C61" s="332"/>
      <c r="D61" s="332"/>
      <c r="E61" s="332"/>
      <c r="F61" s="332"/>
      <c r="G61" s="332"/>
      <c r="H61" s="346"/>
      <c r="I61" s="346"/>
    </row>
    <row r="62" spans="1:9" ht="18" customHeight="1">
      <c r="A62" s="60">
        <v>8</v>
      </c>
      <c r="B62" s="347" t="s">
        <v>138</v>
      </c>
      <c r="C62" s="347"/>
      <c r="D62" s="347"/>
      <c r="E62" s="347"/>
      <c r="F62" s="347"/>
      <c r="G62" s="347"/>
      <c r="H62" s="333" t="str">
        <f>IF([1]Mastersheet!H118="YES",[1]Mastersheet!F118,"N.A.")</f>
        <v>N.A.</v>
      </c>
      <c r="I62" s="333"/>
    </row>
    <row r="63" spans="1:9">
      <c r="A63" s="60"/>
      <c r="B63" s="347"/>
      <c r="C63" s="347"/>
      <c r="D63" s="347"/>
      <c r="E63" s="347"/>
      <c r="F63" s="347"/>
      <c r="G63" s="347"/>
      <c r="H63" s="333"/>
      <c r="I63" s="333"/>
    </row>
    <row r="64" spans="1:9">
      <c r="A64" s="60"/>
      <c r="B64" s="347"/>
      <c r="C64" s="347"/>
      <c r="D64" s="347"/>
      <c r="E64" s="347"/>
      <c r="F64" s="347"/>
      <c r="G64" s="347"/>
      <c r="H64" s="333"/>
      <c r="I64" s="333"/>
    </row>
    <row r="65" spans="1:9">
      <c r="A65" s="63"/>
      <c r="B65" s="347"/>
      <c r="C65" s="347"/>
      <c r="D65" s="347"/>
      <c r="E65" s="347"/>
      <c r="F65" s="347"/>
      <c r="G65" s="347"/>
      <c r="H65" s="333"/>
      <c r="I65" s="333"/>
    </row>
    <row r="66" spans="1:9">
      <c r="A66" s="63"/>
      <c r="B66" s="347"/>
      <c r="C66" s="347"/>
      <c r="D66" s="347"/>
      <c r="E66" s="347"/>
      <c r="F66" s="347"/>
      <c r="G66" s="347"/>
      <c r="H66" s="333"/>
      <c r="I66" s="333"/>
    </row>
    <row r="67" spans="1:9">
      <c r="A67" s="63"/>
      <c r="B67" s="347"/>
      <c r="C67" s="347"/>
      <c r="D67" s="347"/>
      <c r="E67" s="347"/>
      <c r="F67" s="347"/>
      <c r="G67" s="347"/>
      <c r="H67" s="333"/>
      <c r="I67" s="333"/>
    </row>
    <row r="68" spans="1:9">
      <c r="A68" s="63"/>
      <c r="B68" s="341" t="s">
        <v>139</v>
      </c>
      <c r="C68" s="341"/>
      <c r="D68" s="341"/>
      <c r="E68" s="341"/>
      <c r="F68" s="341"/>
      <c r="G68" s="341"/>
      <c r="H68" s="341"/>
      <c r="I68" s="341"/>
    </row>
    <row r="69" spans="1:9">
      <c r="A69" s="63"/>
      <c r="B69" s="341"/>
      <c r="C69" s="341"/>
      <c r="D69" s="341"/>
      <c r="E69" s="341"/>
      <c r="F69" s="341"/>
      <c r="G69" s="341"/>
      <c r="H69" s="341"/>
      <c r="I69" s="341"/>
    </row>
    <row r="70" spans="1:9">
      <c r="A70" s="63"/>
      <c r="B70" s="341"/>
      <c r="C70" s="341"/>
      <c r="D70" s="341"/>
      <c r="E70" s="341"/>
      <c r="F70" s="341"/>
      <c r="G70" s="341"/>
      <c r="H70" s="341"/>
      <c r="I70" s="341"/>
    </row>
    <row r="71" spans="1:9">
      <c r="A71" s="63"/>
      <c r="B71" s="342" t="s">
        <v>140</v>
      </c>
      <c r="C71" s="342"/>
      <c r="D71" s="342"/>
      <c r="E71" s="342"/>
      <c r="F71" s="342"/>
      <c r="G71" s="342"/>
      <c r="H71" s="342"/>
      <c r="I71" s="342"/>
    </row>
    <row r="72" spans="1:9">
      <c r="A72" s="64"/>
      <c r="B72" s="343"/>
      <c r="C72" s="343"/>
      <c r="D72" s="343"/>
      <c r="E72" s="343"/>
      <c r="F72" s="343"/>
      <c r="G72" s="343"/>
      <c r="H72" s="343"/>
      <c r="I72" s="343"/>
    </row>
    <row r="73" spans="1:9">
      <c r="A73" s="64"/>
      <c r="B73" s="343"/>
      <c r="C73" s="343"/>
      <c r="D73" s="343"/>
      <c r="E73" s="343"/>
      <c r="F73" s="343"/>
      <c r="G73" s="343"/>
      <c r="H73" s="343"/>
      <c r="I73" s="343"/>
    </row>
    <row r="74" spans="1:9">
      <c r="A74" s="64"/>
      <c r="B74" s="343"/>
      <c r="C74" s="343"/>
      <c r="D74" s="343"/>
      <c r="E74" s="343"/>
      <c r="F74" s="343"/>
      <c r="G74" s="343"/>
      <c r="H74" s="343"/>
      <c r="I74" s="343"/>
    </row>
    <row r="75" spans="1:9">
      <c r="A75" s="64"/>
      <c r="B75" s="344"/>
      <c r="C75" s="344"/>
      <c r="D75" s="344"/>
      <c r="E75" s="344"/>
      <c r="F75" s="344"/>
      <c r="G75" s="344"/>
      <c r="H75" s="344"/>
      <c r="I75" s="344"/>
    </row>
  </sheetData>
  <mergeCells count="53">
    <mergeCell ref="B68:I70"/>
    <mergeCell ref="B71:I75"/>
    <mergeCell ref="B54:G55"/>
    <mergeCell ref="H54:I55"/>
    <mergeCell ref="B57:G61"/>
    <mergeCell ref="H57:I61"/>
    <mergeCell ref="B62:G67"/>
    <mergeCell ref="H62:I67"/>
    <mergeCell ref="B49:G49"/>
    <mergeCell ref="H49:I49"/>
    <mergeCell ref="B50:G51"/>
    <mergeCell ref="H50:I51"/>
    <mergeCell ref="B52:G53"/>
    <mergeCell ref="H52:I53"/>
    <mergeCell ref="B47:G48"/>
    <mergeCell ref="H47:I48"/>
    <mergeCell ref="A32:A33"/>
    <mergeCell ref="B32:H33"/>
    <mergeCell ref="I32:I33"/>
    <mergeCell ref="B34:H34"/>
    <mergeCell ref="A35:I35"/>
    <mergeCell ref="A36:I39"/>
    <mergeCell ref="E42:I42"/>
    <mergeCell ref="E43:I43"/>
    <mergeCell ref="A45:I45"/>
    <mergeCell ref="B46:G46"/>
    <mergeCell ref="H46:I46"/>
    <mergeCell ref="A23:I25"/>
    <mergeCell ref="B26:H26"/>
    <mergeCell ref="B27:H27"/>
    <mergeCell ref="B28:H28"/>
    <mergeCell ref="A29:A31"/>
    <mergeCell ref="B29:H31"/>
    <mergeCell ref="I29:I31"/>
    <mergeCell ref="A22:I22"/>
    <mergeCell ref="A11:C11"/>
    <mergeCell ref="A12:C12"/>
    <mergeCell ref="A13:C13"/>
    <mergeCell ref="A15:B15"/>
    <mergeCell ref="C15:D15"/>
    <mergeCell ref="E15:I15"/>
    <mergeCell ref="B19:I19"/>
    <mergeCell ref="A20:D20"/>
    <mergeCell ref="E20:F20"/>
    <mergeCell ref="G20:I20"/>
    <mergeCell ref="A21:I21"/>
    <mergeCell ref="B8:F8"/>
    <mergeCell ref="H8:I8"/>
    <mergeCell ref="A2:I2"/>
    <mergeCell ref="A3:I3"/>
    <mergeCell ref="A4:I5"/>
    <mergeCell ref="A6:I6"/>
    <mergeCell ref="B7:E7"/>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xl/worksheets/sheet5.xml><?xml version="1.0" encoding="utf-8"?>
<worksheet xmlns="http://schemas.openxmlformats.org/spreadsheetml/2006/main" xmlns:r="http://schemas.openxmlformats.org/officeDocument/2006/relationships">
  <sheetPr codeName="Sheet32"/>
  <dimension ref="A1:S42"/>
  <sheetViews>
    <sheetView view="pageBreakPreview" topLeftCell="A25" zoomScaleNormal="100" zoomScaleSheetLayoutView="100" workbookViewId="0">
      <selection activeCell="A2" sqref="J2"/>
    </sheetView>
  </sheetViews>
  <sheetFormatPr defaultRowHeight="15.75"/>
  <cols>
    <col min="1" max="1" width="7.5703125" style="65" bestFit="1" customWidth="1"/>
    <col min="2" max="2" width="12" style="66" customWidth="1"/>
    <col min="3" max="3" width="9.140625" style="66"/>
    <col min="4" max="4" width="13" style="66" customWidth="1"/>
    <col min="5" max="5" width="15" style="66" customWidth="1"/>
    <col min="6" max="6" width="19" style="66" customWidth="1"/>
    <col min="7" max="7" width="14.42578125" style="66" customWidth="1"/>
    <col min="8" max="256" width="9.140625" style="66"/>
    <col min="257" max="257" width="7.5703125" style="66" bestFit="1" customWidth="1"/>
    <col min="258" max="258" width="12" style="66" customWidth="1"/>
    <col min="259" max="259" width="9.140625" style="66"/>
    <col min="260" max="260" width="13" style="66" customWidth="1"/>
    <col min="261" max="261" width="15" style="66" customWidth="1"/>
    <col min="262" max="262" width="19" style="66" customWidth="1"/>
    <col min="263" max="263" width="14.42578125" style="66" customWidth="1"/>
    <col min="264" max="512" width="9.140625" style="66"/>
    <col min="513" max="513" width="7.5703125" style="66" bestFit="1" customWidth="1"/>
    <col min="514" max="514" width="12" style="66" customWidth="1"/>
    <col min="515" max="515" width="9.140625" style="66"/>
    <col min="516" max="516" width="13" style="66" customWidth="1"/>
    <col min="517" max="517" width="15" style="66" customWidth="1"/>
    <col min="518" max="518" width="19" style="66" customWidth="1"/>
    <col min="519" max="519" width="14.42578125" style="66" customWidth="1"/>
    <col min="520" max="768" width="9.140625" style="66"/>
    <col min="769" max="769" width="7.5703125" style="66" bestFit="1" customWidth="1"/>
    <col min="770" max="770" width="12" style="66" customWidth="1"/>
    <col min="771" max="771" width="9.140625" style="66"/>
    <col min="772" max="772" width="13" style="66" customWidth="1"/>
    <col min="773" max="773" width="15" style="66" customWidth="1"/>
    <col min="774" max="774" width="19" style="66" customWidth="1"/>
    <col min="775" max="775" width="14.42578125" style="66" customWidth="1"/>
    <col min="776" max="1024" width="9.140625" style="66"/>
    <col min="1025" max="1025" width="7.5703125" style="66" bestFit="1" customWidth="1"/>
    <col min="1026" max="1026" width="12" style="66" customWidth="1"/>
    <col min="1027" max="1027" width="9.140625" style="66"/>
    <col min="1028" max="1028" width="13" style="66" customWidth="1"/>
    <col min="1029" max="1029" width="15" style="66" customWidth="1"/>
    <col min="1030" max="1030" width="19" style="66" customWidth="1"/>
    <col min="1031" max="1031" width="14.42578125" style="66" customWidth="1"/>
    <col min="1032" max="1280" width="9.140625" style="66"/>
    <col min="1281" max="1281" width="7.5703125" style="66" bestFit="1" customWidth="1"/>
    <col min="1282" max="1282" width="12" style="66" customWidth="1"/>
    <col min="1283" max="1283" width="9.140625" style="66"/>
    <col min="1284" max="1284" width="13" style="66" customWidth="1"/>
    <col min="1285" max="1285" width="15" style="66" customWidth="1"/>
    <col min="1286" max="1286" width="19" style="66" customWidth="1"/>
    <col min="1287" max="1287" width="14.42578125" style="66" customWidth="1"/>
    <col min="1288" max="1536" width="9.140625" style="66"/>
    <col min="1537" max="1537" width="7.5703125" style="66" bestFit="1" customWidth="1"/>
    <col min="1538" max="1538" width="12" style="66" customWidth="1"/>
    <col min="1539" max="1539" width="9.140625" style="66"/>
    <col min="1540" max="1540" width="13" style="66" customWidth="1"/>
    <col min="1541" max="1541" width="15" style="66" customWidth="1"/>
    <col min="1542" max="1542" width="19" style="66" customWidth="1"/>
    <col min="1543" max="1543" width="14.42578125" style="66" customWidth="1"/>
    <col min="1544" max="1792" width="9.140625" style="66"/>
    <col min="1793" max="1793" width="7.5703125" style="66" bestFit="1" customWidth="1"/>
    <col min="1794" max="1794" width="12" style="66" customWidth="1"/>
    <col min="1795" max="1795" width="9.140625" style="66"/>
    <col min="1796" max="1796" width="13" style="66" customWidth="1"/>
    <col min="1797" max="1797" width="15" style="66" customWidth="1"/>
    <col min="1798" max="1798" width="19" style="66" customWidth="1"/>
    <col min="1799" max="1799" width="14.42578125" style="66" customWidth="1"/>
    <col min="1800" max="2048" width="9.140625" style="66"/>
    <col min="2049" max="2049" width="7.5703125" style="66" bestFit="1" customWidth="1"/>
    <col min="2050" max="2050" width="12" style="66" customWidth="1"/>
    <col min="2051" max="2051" width="9.140625" style="66"/>
    <col min="2052" max="2052" width="13" style="66" customWidth="1"/>
    <col min="2053" max="2053" width="15" style="66" customWidth="1"/>
    <col min="2054" max="2054" width="19" style="66" customWidth="1"/>
    <col min="2055" max="2055" width="14.42578125" style="66" customWidth="1"/>
    <col min="2056" max="2304" width="9.140625" style="66"/>
    <col min="2305" max="2305" width="7.5703125" style="66" bestFit="1" customWidth="1"/>
    <col min="2306" max="2306" width="12" style="66" customWidth="1"/>
    <col min="2307" max="2307" width="9.140625" style="66"/>
    <col min="2308" max="2308" width="13" style="66" customWidth="1"/>
    <col min="2309" max="2309" width="15" style="66" customWidth="1"/>
    <col min="2310" max="2310" width="19" style="66" customWidth="1"/>
    <col min="2311" max="2311" width="14.42578125" style="66" customWidth="1"/>
    <col min="2312" max="2560" width="9.140625" style="66"/>
    <col min="2561" max="2561" width="7.5703125" style="66" bestFit="1" customWidth="1"/>
    <col min="2562" max="2562" width="12" style="66" customWidth="1"/>
    <col min="2563" max="2563" width="9.140625" style="66"/>
    <col min="2564" max="2564" width="13" style="66" customWidth="1"/>
    <col min="2565" max="2565" width="15" style="66" customWidth="1"/>
    <col min="2566" max="2566" width="19" style="66" customWidth="1"/>
    <col min="2567" max="2567" width="14.42578125" style="66" customWidth="1"/>
    <col min="2568" max="2816" width="9.140625" style="66"/>
    <col min="2817" max="2817" width="7.5703125" style="66" bestFit="1" customWidth="1"/>
    <col min="2818" max="2818" width="12" style="66" customWidth="1"/>
    <col min="2819" max="2819" width="9.140625" style="66"/>
    <col min="2820" max="2820" width="13" style="66" customWidth="1"/>
    <col min="2821" max="2821" width="15" style="66" customWidth="1"/>
    <col min="2822" max="2822" width="19" style="66" customWidth="1"/>
    <col min="2823" max="2823" width="14.42578125" style="66" customWidth="1"/>
    <col min="2824" max="3072" width="9.140625" style="66"/>
    <col min="3073" max="3073" width="7.5703125" style="66" bestFit="1" customWidth="1"/>
    <col min="3074" max="3074" width="12" style="66" customWidth="1"/>
    <col min="3075" max="3075" width="9.140625" style="66"/>
    <col min="3076" max="3076" width="13" style="66" customWidth="1"/>
    <col min="3077" max="3077" width="15" style="66" customWidth="1"/>
    <col min="3078" max="3078" width="19" style="66" customWidth="1"/>
    <col min="3079" max="3079" width="14.42578125" style="66" customWidth="1"/>
    <col min="3080" max="3328" width="9.140625" style="66"/>
    <col min="3329" max="3329" width="7.5703125" style="66" bestFit="1" customWidth="1"/>
    <col min="3330" max="3330" width="12" style="66" customWidth="1"/>
    <col min="3331" max="3331" width="9.140625" style="66"/>
    <col min="3332" max="3332" width="13" style="66" customWidth="1"/>
    <col min="3333" max="3333" width="15" style="66" customWidth="1"/>
    <col min="3334" max="3334" width="19" style="66" customWidth="1"/>
    <col min="3335" max="3335" width="14.42578125" style="66" customWidth="1"/>
    <col min="3336" max="3584" width="9.140625" style="66"/>
    <col min="3585" max="3585" width="7.5703125" style="66" bestFit="1" customWidth="1"/>
    <col min="3586" max="3586" width="12" style="66" customWidth="1"/>
    <col min="3587" max="3587" width="9.140625" style="66"/>
    <col min="3588" max="3588" width="13" style="66" customWidth="1"/>
    <col min="3589" max="3589" width="15" style="66" customWidth="1"/>
    <col min="3590" max="3590" width="19" style="66" customWidth="1"/>
    <col min="3591" max="3591" width="14.42578125" style="66" customWidth="1"/>
    <col min="3592" max="3840" width="9.140625" style="66"/>
    <col min="3841" max="3841" width="7.5703125" style="66" bestFit="1" customWidth="1"/>
    <col min="3842" max="3842" width="12" style="66" customWidth="1"/>
    <col min="3843" max="3843" width="9.140625" style="66"/>
    <col min="3844" max="3844" width="13" style="66" customWidth="1"/>
    <col min="3845" max="3845" width="15" style="66" customWidth="1"/>
    <col min="3846" max="3846" width="19" style="66" customWidth="1"/>
    <col min="3847" max="3847" width="14.42578125" style="66" customWidth="1"/>
    <col min="3848" max="4096" width="9.140625" style="66"/>
    <col min="4097" max="4097" width="7.5703125" style="66" bestFit="1" customWidth="1"/>
    <col min="4098" max="4098" width="12" style="66" customWidth="1"/>
    <col min="4099" max="4099" width="9.140625" style="66"/>
    <col min="4100" max="4100" width="13" style="66" customWidth="1"/>
    <col min="4101" max="4101" width="15" style="66" customWidth="1"/>
    <col min="4102" max="4102" width="19" style="66" customWidth="1"/>
    <col min="4103" max="4103" width="14.42578125" style="66" customWidth="1"/>
    <col min="4104" max="4352" width="9.140625" style="66"/>
    <col min="4353" max="4353" width="7.5703125" style="66" bestFit="1" customWidth="1"/>
    <col min="4354" max="4354" width="12" style="66" customWidth="1"/>
    <col min="4355" max="4355" width="9.140625" style="66"/>
    <col min="4356" max="4356" width="13" style="66" customWidth="1"/>
    <col min="4357" max="4357" width="15" style="66" customWidth="1"/>
    <col min="4358" max="4358" width="19" style="66" customWidth="1"/>
    <col min="4359" max="4359" width="14.42578125" style="66" customWidth="1"/>
    <col min="4360" max="4608" width="9.140625" style="66"/>
    <col min="4609" max="4609" width="7.5703125" style="66" bestFit="1" customWidth="1"/>
    <col min="4610" max="4610" width="12" style="66" customWidth="1"/>
    <col min="4611" max="4611" width="9.140625" style="66"/>
    <col min="4612" max="4612" width="13" style="66" customWidth="1"/>
    <col min="4613" max="4613" width="15" style="66" customWidth="1"/>
    <col min="4614" max="4614" width="19" style="66" customWidth="1"/>
    <col min="4615" max="4615" width="14.42578125" style="66" customWidth="1"/>
    <col min="4616" max="4864" width="9.140625" style="66"/>
    <col min="4865" max="4865" width="7.5703125" style="66" bestFit="1" customWidth="1"/>
    <col min="4866" max="4866" width="12" style="66" customWidth="1"/>
    <col min="4867" max="4867" width="9.140625" style="66"/>
    <col min="4868" max="4868" width="13" style="66" customWidth="1"/>
    <col min="4869" max="4869" width="15" style="66" customWidth="1"/>
    <col min="4870" max="4870" width="19" style="66" customWidth="1"/>
    <col min="4871" max="4871" width="14.42578125" style="66" customWidth="1"/>
    <col min="4872" max="5120" width="9.140625" style="66"/>
    <col min="5121" max="5121" width="7.5703125" style="66" bestFit="1" customWidth="1"/>
    <col min="5122" max="5122" width="12" style="66" customWidth="1"/>
    <col min="5123" max="5123" width="9.140625" style="66"/>
    <col min="5124" max="5124" width="13" style="66" customWidth="1"/>
    <col min="5125" max="5125" width="15" style="66" customWidth="1"/>
    <col min="5126" max="5126" width="19" style="66" customWidth="1"/>
    <col min="5127" max="5127" width="14.42578125" style="66" customWidth="1"/>
    <col min="5128" max="5376" width="9.140625" style="66"/>
    <col min="5377" max="5377" width="7.5703125" style="66" bestFit="1" customWidth="1"/>
    <col min="5378" max="5378" width="12" style="66" customWidth="1"/>
    <col min="5379" max="5379" width="9.140625" style="66"/>
    <col min="5380" max="5380" width="13" style="66" customWidth="1"/>
    <col min="5381" max="5381" width="15" style="66" customWidth="1"/>
    <col min="5382" max="5382" width="19" style="66" customWidth="1"/>
    <col min="5383" max="5383" width="14.42578125" style="66" customWidth="1"/>
    <col min="5384" max="5632" width="9.140625" style="66"/>
    <col min="5633" max="5633" width="7.5703125" style="66" bestFit="1" customWidth="1"/>
    <col min="5634" max="5634" width="12" style="66" customWidth="1"/>
    <col min="5635" max="5635" width="9.140625" style="66"/>
    <col min="5636" max="5636" width="13" style="66" customWidth="1"/>
    <col min="5637" max="5637" width="15" style="66" customWidth="1"/>
    <col min="5638" max="5638" width="19" style="66" customWidth="1"/>
    <col min="5639" max="5639" width="14.42578125" style="66" customWidth="1"/>
    <col min="5640" max="5888" width="9.140625" style="66"/>
    <col min="5889" max="5889" width="7.5703125" style="66" bestFit="1" customWidth="1"/>
    <col min="5890" max="5890" width="12" style="66" customWidth="1"/>
    <col min="5891" max="5891" width="9.140625" style="66"/>
    <col min="5892" max="5892" width="13" style="66" customWidth="1"/>
    <col min="5893" max="5893" width="15" style="66" customWidth="1"/>
    <col min="5894" max="5894" width="19" style="66" customWidth="1"/>
    <col min="5895" max="5895" width="14.42578125" style="66" customWidth="1"/>
    <col min="5896" max="6144" width="9.140625" style="66"/>
    <col min="6145" max="6145" width="7.5703125" style="66" bestFit="1" customWidth="1"/>
    <col min="6146" max="6146" width="12" style="66" customWidth="1"/>
    <col min="6147" max="6147" width="9.140625" style="66"/>
    <col min="6148" max="6148" width="13" style="66" customWidth="1"/>
    <col min="6149" max="6149" width="15" style="66" customWidth="1"/>
    <col min="6150" max="6150" width="19" style="66" customWidth="1"/>
    <col min="6151" max="6151" width="14.42578125" style="66" customWidth="1"/>
    <col min="6152" max="6400" width="9.140625" style="66"/>
    <col min="6401" max="6401" width="7.5703125" style="66" bestFit="1" customWidth="1"/>
    <col min="6402" max="6402" width="12" style="66" customWidth="1"/>
    <col min="6403" max="6403" width="9.140625" style="66"/>
    <col min="6404" max="6404" width="13" style="66" customWidth="1"/>
    <col min="6405" max="6405" width="15" style="66" customWidth="1"/>
    <col min="6406" max="6406" width="19" style="66" customWidth="1"/>
    <col min="6407" max="6407" width="14.42578125" style="66" customWidth="1"/>
    <col min="6408" max="6656" width="9.140625" style="66"/>
    <col min="6657" max="6657" width="7.5703125" style="66" bestFit="1" customWidth="1"/>
    <col min="6658" max="6658" width="12" style="66" customWidth="1"/>
    <col min="6659" max="6659" width="9.140625" style="66"/>
    <col min="6660" max="6660" width="13" style="66" customWidth="1"/>
    <col min="6661" max="6661" width="15" style="66" customWidth="1"/>
    <col min="6662" max="6662" width="19" style="66" customWidth="1"/>
    <col min="6663" max="6663" width="14.42578125" style="66" customWidth="1"/>
    <col min="6664" max="6912" width="9.140625" style="66"/>
    <col min="6913" max="6913" width="7.5703125" style="66" bestFit="1" customWidth="1"/>
    <col min="6914" max="6914" width="12" style="66" customWidth="1"/>
    <col min="6915" max="6915" width="9.140625" style="66"/>
    <col min="6916" max="6916" width="13" style="66" customWidth="1"/>
    <col min="6917" max="6917" width="15" style="66" customWidth="1"/>
    <col min="6918" max="6918" width="19" style="66" customWidth="1"/>
    <col min="6919" max="6919" width="14.42578125" style="66" customWidth="1"/>
    <col min="6920" max="7168" width="9.140625" style="66"/>
    <col min="7169" max="7169" width="7.5703125" style="66" bestFit="1" customWidth="1"/>
    <col min="7170" max="7170" width="12" style="66" customWidth="1"/>
    <col min="7171" max="7171" width="9.140625" style="66"/>
    <col min="7172" max="7172" width="13" style="66" customWidth="1"/>
    <col min="7173" max="7173" width="15" style="66" customWidth="1"/>
    <col min="7174" max="7174" width="19" style="66" customWidth="1"/>
    <col min="7175" max="7175" width="14.42578125" style="66" customWidth="1"/>
    <col min="7176" max="7424" width="9.140625" style="66"/>
    <col min="7425" max="7425" width="7.5703125" style="66" bestFit="1" customWidth="1"/>
    <col min="7426" max="7426" width="12" style="66" customWidth="1"/>
    <col min="7427" max="7427" width="9.140625" style="66"/>
    <col min="7428" max="7428" width="13" style="66" customWidth="1"/>
    <col min="7429" max="7429" width="15" style="66" customWidth="1"/>
    <col min="7430" max="7430" width="19" style="66" customWidth="1"/>
    <col min="7431" max="7431" width="14.42578125" style="66" customWidth="1"/>
    <col min="7432" max="7680" width="9.140625" style="66"/>
    <col min="7681" max="7681" width="7.5703125" style="66" bestFit="1" customWidth="1"/>
    <col min="7682" max="7682" width="12" style="66" customWidth="1"/>
    <col min="7683" max="7683" width="9.140625" style="66"/>
    <col min="7684" max="7684" width="13" style="66" customWidth="1"/>
    <col min="7685" max="7685" width="15" style="66" customWidth="1"/>
    <col min="7686" max="7686" width="19" style="66" customWidth="1"/>
    <col min="7687" max="7687" width="14.42578125" style="66" customWidth="1"/>
    <col min="7688" max="7936" width="9.140625" style="66"/>
    <col min="7937" max="7937" width="7.5703125" style="66" bestFit="1" customWidth="1"/>
    <col min="7938" max="7938" width="12" style="66" customWidth="1"/>
    <col min="7939" max="7939" width="9.140625" style="66"/>
    <col min="7940" max="7940" width="13" style="66" customWidth="1"/>
    <col min="7941" max="7941" width="15" style="66" customWidth="1"/>
    <col min="7942" max="7942" width="19" style="66" customWidth="1"/>
    <col min="7943" max="7943" width="14.42578125" style="66" customWidth="1"/>
    <col min="7944" max="8192" width="9.140625" style="66"/>
    <col min="8193" max="8193" width="7.5703125" style="66" bestFit="1" customWidth="1"/>
    <col min="8194" max="8194" width="12" style="66" customWidth="1"/>
    <col min="8195" max="8195" width="9.140625" style="66"/>
    <col min="8196" max="8196" width="13" style="66" customWidth="1"/>
    <col min="8197" max="8197" width="15" style="66" customWidth="1"/>
    <col min="8198" max="8198" width="19" style="66" customWidth="1"/>
    <col min="8199" max="8199" width="14.42578125" style="66" customWidth="1"/>
    <col min="8200" max="8448" width="9.140625" style="66"/>
    <col min="8449" max="8449" width="7.5703125" style="66" bestFit="1" customWidth="1"/>
    <col min="8450" max="8450" width="12" style="66" customWidth="1"/>
    <col min="8451" max="8451" width="9.140625" style="66"/>
    <col min="8452" max="8452" width="13" style="66" customWidth="1"/>
    <col min="8453" max="8453" width="15" style="66" customWidth="1"/>
    <col min="8454" max="8454" width="19" style="66" customWidth="1"/>
    <col min="8455" max="8455" width="14.42578125" style="66" customWidth="1"/>
    <col min="8456" max="8704" width="9.140625" style="66"/>
    <col min="8705" max="8705" width="7.5703125" style="66" bestFit="1" customWidth="1"/>
    <col min="8706" max="8706" width="12" style="66" customWidth="1"/>
    <col min="8707" max="8707" width="9.140625" style="66"/>
    <col min="8708" max="8708" width="13" style="66" customWidth="1"/>
    <col min="8709" max="8709" width="15" style="66" customWidth="1"/>
    <col min="8710" max="8710" width="19" style="66" customWidth="1"/>
    <col min="8711" max="8711" width="14.42578125" style="66" customWidth="1"/>
    <col min="8712" max="8960" width="9.140625" style="66"/>
    <col min="8961" max="8961" width="7.5703125" style="66" bestFit="1" customWidth="1"/>
    <col min="8962" max="8962" width="12" style="66" customWidth="1"/>
    <col min="8963" max="8963" width="9.140625" style="66"/>
    <col min="8964" max="8964" width="13" style="66" customWidth="1"/>
    <col min="8965" max="8965" width="15" style="66" customWidth="1"/>
    <col min="8966" max="8966" width="19" style="66" customWidth="1"/>
    <col min="8967" max="8967" width="14.42578125" style="66" customWidth="1"/>
    <col min="8968" max="9216" width="9.140625" style="66"/>
    <col min="9217" max="9217" width="7.5703125" style="66" bestFit="1" customWidth="1"/>
    <col min="9218" max="9218" width="12" style="66" customWidth="1"/>
    <col min="9219" max="9219" width="9.140625" style="66"/>
    <col min="9220" max="9220" width="13" style="66" customWidth="1"/>
    <col min="9221" max="9221" width="15" style="66" customWidth="1"/>
    <col min="9222" max="9222" width="19" style="66" customWidth="1"/>
    <col min="9223" max="9223" width="14.42578125" style="66" customWidth="1"/>
    <col min="9224" max="9472" width="9.140625" style="66"/>
    <col min="9473" max="9473" width="7.5703125" style="66" bestFit="1" customWidth="1"/>
    <col min="9474" max="9474" width="12" style="66" customWidth="1"/>
    <col min="9475" max="9475" width="9.140625" style="66"/>
    <col min="9476" max="9476" width="13" style="66" customWidth="1"/>
    <col min="9477" max="9477" width="15" style="66" customWidth="1"/>
    <col min="9478" max="9478" width="19" style="66" customWidth="1"/>
    <col min="9479" max="9479" width="14.42578125" style="66" customWidth="1"/>
    <col min="9480" max="9728" width="9.140625" style="66"/>
    <col min="9729" max="9729" width="7.5703125" style="66" bestFit="1" customWidth="1"/>
    <col min="9730" max="9730" width="12" style="66" customWidth="1"/>
    <col min="9731" max="9731" width="9.140625" style="66"/>
    <col min="9732" max="9732" width="13" style="66" customWidth="1"/>
    <col min="9733" max="9733" width="15" style="66" customWidth="1"/>
    <col min="9734" max="9734" width="19" style="66" customWidth="1"/>
    <col min="9735" max="9735" width="14.42578125" style="66" customWidth="1"/>
    <col min="9736" max="9984" width="9.140625" style="66"/>
    <col min="9985" max="9985" width="7.5703125" style="66" bestFit="1" customWidth="1"/>
    <col min="9986" max="9986" width="12" style="66" customWidth="1"/>
    <col min="9987" max="9987" width="9.140625" style="66"/>
    <col min="9988" max="9988" width="13" style="66" customWidth="1"/>
    <col min="9989" max="9989" width="15" style="66" customWidth="1"/>
    <col min="9990" max="9990" width="19" style="66" customWidth="1"/>
    <col min="9991" max="9991" width="14.42578125" style="66" customWidth="1"/>
    <col min="9992" max="10240" width="9.140625" style="66"/>
    <col min="10241" max="10241" width="7.5703125" style="66" bestFit="1" customWidth="1"/>
    <col min="10242" max="10242" width="12" style="66" customWidth="1"/>
    <col min="10243" max="10243" width="9.140625" style="66"/>
    <col min="10244" max="10244" width="13" style="66" customWidth="1"/>
    <col min="10245" max="10245" width="15" style="66" customWidth="1"/>
    <col min="10246" max="10246" width="19" style="66" customWidth="1"/>
    <col min="10247" max="10247" width="14.42578125" style="66" customWidth="1"/>
    <col min="10248" max="10496" width="9.140625" style="66"/>
    <col min="10497" max="10497" width="7.5703125" style="66" bestFit="1" customWidth="1"/>
    <col min="10498" max="10498" width="12" style="66" customWidth="1"/>
    <col min="10499" max="10499" width="9.140625" style="66"/>
    <col min="10500" max="10500" width="13" style="66" customWidth="1"/>
    <col min="10501" max="10501" width="15" style="66" customWidth="1"/>
    <col min="10502" max="10502" width="19" style="66" customWidth="1"/>
    <col min="10503" max="10503" width="14.42578125" style="66" customWidth="1"/>
    <col min="10504" max="10752" width="9.140625" style="66"/>
    <col min="10753" max="10753" width="7.5703125" style="66" bestFit="1" customWidth="1"/>
    <col min="10754" max="10754" width="12" style="66" customWidth="1"/>
    <col min="10755" max="10755" width="9.140625" style="66"/>
    <col min="10756" max="10756" width="13" style="66" customWidth="1"/>
    <col min="10757" max="10757" width="15" style="66" customWidth="1"/>
    <col min="10758" max="10758" width="19" style="66" customWidth="1"/>
    <col min="10759" max="10759" width="14.42578125" style="66" customWidth="1"/>
    <col min="10760" max="11008" width="9.140625" style="66"/>
    <col min="11009" max="11009" width="7.5703125" style="66" bestFit="1" customWidth="1"/>
    <col min="11010" max="11010" width="12" style="66" customWidth="1"/>
    <col min="11011" max="11011" width="9.140625" style="66"/>
    <col min="11012" max="11012" width="13" style="66" customWidth="1"/>
    <col min="11013" max="11013" width="15" style="66" customWidth="1"/>
    <col min="11014" max="11014" width="19" style="66" customWidth="1"/>
    <col min="11015" max="11015" width="14.42578125" style="66" customWidth="1"/>
    <col min="11016" max="11264" width="9.140625" style="66"/>
    <col min="11265" max="11265" width="7.5703125" style="66" bestFit="1" customWidth="1"/>
    <col min="11266" max="11266" width="12" style="66" customWidth="1"/>
    <col min="11267" max="11267" width="9.140625" style="66"/>
    <col min="11268" max="11268" width="13" style="66" customWidth="1"/>
    <col min="11269" max="11269" width="15" style="66" customWidth="1"/>
    <col min="11270" max="11270" width="19" style="66" customWidth="1"/>
    <col min="11271" max="11271" width="14.42578125" style="66" customWidth="1"/>
    <col min="11272" max="11520" width="9.140625" style="66"/>
    <col min="11521" max="11521" width="7.5703125" style="66" bestFit="1" customWidth="1"/>
    <col min="11522" max="11522" width="12" style="66" customWidth="1"/>
    <col min="11523" max="11523" width="9.140625" style="66"/>
    <col min="11524" max="11524" width="13" style="66" customWidth="1"/>
    <col min="11525" max="11525" width="15" style="66" customWidth="1"/>
    <col min="11526" max="11526" width="19" style="66" customWidth="1"/>
    <col min="11527" max="11527" width="14.42578125" style="66" customWidth="1"/>
    <col min="11528" max="11776" width="9.140625" style="66"/>
    <col min="11777" max="11777" width="7.5703125" style="66" bestFit="1" customWidth="1"/>
    <col min="11778" max="11778" width="12" style="66" customWidth="1"/>
    <col min="11779" max="11779" width="9.140625" style="66"/>
    <col min="11780" max="11780" width="13" style="66" customWidth="1"/>
    <col min="11781" max="11781" width="15" style="66" customWidth="1"/>
    <col min="11782" max="11782" width="19" style="66" customWidth="1"/>
    <col min="11783" max="11783" width="14.42578125" style="66" customWidth="1"/>
    <col min="11784" max="12032" width="9.140625" style="66"/>
    <col min="12033" max="12033" width="7.5703125" style="66" bestFit="1" customWidth="1"/>
    <col min="12034" max="12034" width="12" style="66" customWidth="1"/>
    <col min="12035" max="12035" width="9.140625" style="66"/>
    <col min="12036" max="12036" width="13" style="66" customWidth="1"/>
    <col min="12037" max="12037" width="15" style="66" customWidth="1"/>
    <col min="12038" max="12038" width="19" style="66" customWidth="1"/>
    <col min="12039" max="12039" width="14.42578125" style="66" customWidth="1"/>
    <col min="12040" max="12288" width="9.140625" style="66"/>
    <col min="12289" max="12289" width="7.5703125" style="66" bestFit="1" customWidth="1"/>
    <col min="12290" max="12290" width="12" style="66" customWidth="1"/>
    <col min="12291" max="12291" width="9.140625" style="66"/>
    <col min="12292" max="12292" width="13" style="66" customWidth="1"/>
    <col min="12293" max="12293" width="15" style="66" customWidth="1"/>
    <col min="12294" max="12294" width="19" style="66" customWidth="1"/>
    <col min="12295" max="12295" width="14.42578125" style="66" customWidth="1"/>
    <col min="12296" max="12544" width="9.140625" style="66"/>
    <col min="12545" max="12545" width="7.5703125" style="66" bestFit="1" customWidth="1"/>
    <col min="12546" max="12546" width="12" style="66" customWidth="1"/>
    <col min="12547" max="12547" width="9.140625" style="66"/>
    <col min="12548" max="12548" width="13" style="66" customWidth="1"/>
    <col min="12549" max="12549" width="15" style="66" customWidth="1"/>
    <col min="12550" max="12550" width="19" style="66" customWidth="1"/>
    <col min="12551" max="12551" width="14.42578125" style="66" customWidth="1"/>
    <col min="12552" max="12800" width="9.140625" style="66"/>
    <col min="12801" max="12801" width="7.5703125" style="66" bestFit="1" customWidth="1"/>
    <col min="12802" max="12802" width="12" style="66" customWidth="1"/>
    <col min="12803" max="12803" width="9.140625" style="66"/>
    <col min="12804" max="12804" width="13" style="66" customWidth="1"/>
    <col min="12805" max="12805" width="15" style="66" customWidth="1"/>
    <col min="12806" max="12806" width="19" style="66" customWidth="1"/>
    <col min="12807" max="12807" width="14.42578125" style="66" customWidth="1"/>
    <col min="12808" max="13056" width="9.140625" style="66"/>
    <col min="13057" max="13057" width="7.5703125" style="66" bestFit="1" customWidth="1"/>
    <col min="13058" max="13058" width="12" style="66" customWidth="1"/>
    <col min="13059" max="13059" width="9.140625" style="66"/>
    <col min="13060" max="13060" width="13" style="66" customWidth="1"/>
    <col min="13061" max="13061" width="15" style="66" customWidth="1"/>
    <col min="13062" max="13062" width="19" style="66" customWidth="1"/>
    <col min="13063" max="13063" width="14.42578125" style="66" customWidth="1"/>
    <col min="13064" max="13312" width="9.140625" style="66"/>
    <col min="13313" max="13313" width="7.5703125" style="66" bestFit="1" customWidth="1"/>
    <col min="13314" max="13314" width="12" style="66" customWidth="1"/>
    <col min="13315" max="13315" width="9.140625" style="66"/>
    <col min="13316" max="13316" width="13" style="66" customWidth="1"/>
    <col min="13317" max="13317" width="15" style="66" customWidth="1"/>
    <col min="13318" max="13318" width="19" style="66" customWidth="1"/>
    <col min="13319" max="13319" width="14.42578125" style="66" customWidth="1"/>
    <col min="13320" max="13568" width="9.140625" style="66"/>
    <col min="13569" max="13569" width="7.5703125" style="66" bestFit="1" customWidth="1"/>
    <col min="13570" max="13570" width="12" style="66" customWidth="1"/>
    <col min="13571" max="13571" width="9.140625" style="66"/>
    <col min="13572" max="13572" width="13" style="66" customWidth="1"/>
    <col min="13573" max="13573" width="15" style="66" customWidth="1"/>
    <col min="13574" max="13574" width="19" style="66" customWidth="1"/>
    <col min="13575" max="13575" width="14.42578125" style="66" customWidth="1"/>
    <col min="13576" max="13824" width="9.140625" style="66"/>
    <col min="13825" max="13825" width="7.5703125" style="66" bestFit="1" customWidth="1"/>
    <col min="13826" max="13826" width="12" style="66" customWidth="1"/>
    <col min="13827" max="13827" width="9.140625" style="66"/>
    <col min="13828" max="13828" width="13" style="66" customWidth="1"/>
    <col min="13829" max="13829" width="15" style="66" customWidth="1"/>
    <col min="13830" max="13830" width="19" style="66" customWidth="1"/>
    <col min="13831" max="13831" width="14.42578125" style="66" customWidth="1"/>
    <col min="13832" max="14080" width="9.140625" style="66"/>
    <col min="14081" max="14081" width="7.5703125" style="66" bestFit="1" customWidth="1"/>
    <col min="14082" max="14082" width="12" style="66" customWidth="1"/>
    <col min="14083" max="14083" width="9.140625" style="66"/>
    <col min="14084" max="14084" width="13" style="66" customWidth="1"/>
    <col min="14085" max="14085" width="15" style="66" customWidth="1"/>
    <col min="14086" max="14086" width="19" style="66" customWidth="1"/>
    <col min="14087" max="14087" width="14.42578125" style="66" customWidth="1"/>
    <col min="14088" max="14336" width="9.140625" style="66"/>
    <col min="14337" max="14337" width="7.5703125" style="66" bestFit="1" customWidth="1"/>
    <col min="14338" max="14338" width="12" style="66" customWidth="1"/>
    <col min="14339" max="14339" width="9.140625" style="66"/>
    <col min="14340" max="14340" width="13" style="66" customWidth="1"/>
    <col min="14341" max="14341" width="15" style="66" customWidth="1"/>
    <col min="14342" max="14342" width="19" style="66" customWidth="1"/>
    <col min="14343" max="14343" width="14.42578125" style="66" customWidth="1"/>
    <col min="14344" max="14592" width="9.140625" style="66"/>
    <col min="14593" max="14593" width="7.5703125" style="66" bestFit="1" customWidth="1"/>
    <col min="14594" max="14594" width="12" style="66" customWidth="1"/>
    <col min="14595" max="14595" width="9.140625" style="66"/>
    <col min="14596" max="14596" width="13" style="66" customWidth="1"/>
    <col min="14597" max="14597" width="15" style="66" customWidth="1"/>
    <col min="14598" max="14598" width="19" style="66" customWidth="1"/>
    <col min="14599" max="14599" width="14.42578125" style="66" customWidth="1"/>
    <col min="14600" max="14848" width="9.140625" style="66"/>
    <col min="14849" max="14849" width="7.5703125" style="66" bestFit="1" customWidth="1"/>
    <col min="14850" max="14850" width="12" style="66" customWidth="1"/>
    <col min="14851" max="14851" width="9.140625" style="66"/>
    <col min="14852" max="14852" width="13" style="66" customWidth="1"/>
    <col min="14853" max="14853" width="15" style="66" customWidth="1"/>
    <col min="14854" max="14854" width="19" style="66" customWidth="1"/>
    <col min="14855" max="14855" width="14.42578125" style="66" customWidth="1"/>
    <col min="14856" max="15104" width="9.140625" style="66"/>
    <col min="15105" max="15105" width="7.5703125" style="66" bestFit="1" customWidth="1"/>
    <col min="15106" max="15106" width="12" style="66" customWidth="1"/>
    <col min="15107" max="15107" width="9.140625" style="66"/>
    <col min="15108" max="15108" width="13" style="66" customWidth="1"/>
    <col min="15109" max="15109" width="15" style="66" customWidth="1"/>
    <col min="15110" max="15110" width="19" style="66" customWidth="1"/>
    <col min="15111" max="15111" width="14.42578125" style="66" customWidth="1"/>
    <col min="15112" max="15360" width="9.140625" style="66"/>
    <col min="15361" max="15361" width="7.5703125" style="66" bestFit="1" customWidth="1"/>
    <col min="15362" max="15362" width="12" style="66" customWidth="1"/>
    <col min="15363" max="15363" width="9.140625" style="66"/>
    <col min="15364" max="15364" width="13" style="66" customWidth="1"/>
    <col min="15365" max="15365" width="15" style="66" customWidth="1"/>
    <col min="15366" max="15366" width="19" style="66" customWidth="1"/>
    <col min="15367" max="15367" width="14.42578125" style="66" customWidth="1"/>
    <col min="15368" max="15616" width="9.140625" style="66"/>
    <col min="15617" max="15617" width="7.5703125" style="66" bestFit="1" customWidth="1"/>
    <col min="15618" max="15618" width="12" style="66" customWidth="1"/>
    <col min="15619" max="15619" width="9.140625" style="66"/>
    <col min="15620" max="15620" width="13" style="66" customWidth="1"/>
    <col min="15621" max="15621" width="15" style="66" customWidth="1"/>
    <col min="15622" max="15622" width="19" style="66" customWidth="1"/>
    <col min="15623" max="15623" width="14.42578125" style="66" customWidth="1"/>
    <col min="15624" max="15872" width="9.140625" style="66"/>
    <col min="15873" max="15873" width="7.5703125" style="66" bestFit="1" customWidth="1"/>
    <col min="15874" max="15874" width="12" style="66" customWidth="1"/>
    <col min="15875" max="15875" width="9.140625" style="66"/>
    <col min="15876" max="15876" width="13" style="66" customWidth="1"/>
    <col min="15877" max="15877" width="15" style="66" customWidth="1"/>
    <col min="15878" max="15878" width="19" style="66" customWidth="1"/>
    <col min="15879" max="15879" width="14.42578125" style="66" customWidth="1"/>
    <col min="15880" max="16128" width="9.140625" style="66"/>
    <col min="16129" max="16129" width="7.5703125" style="66" bestFit="1" customWidth="1"/>
    <col min="16130" max="16130" width="12" style="66" customWidth="1"/>
    <col min="16131" max="16131" width="9.140625" style="66"/>
    <col min="16132" max="16132" width="13" style="66" customWidth="1"/>
    <col min="16133" max="16133" width="15" style="66" customWidth="1"/>
    <col min="16134" max="16134" width="19" style="66" customWidth="1"/>
    <col min="16135" max="16135" width="14.42578125" style="66" customWidth="1"/>
    <col min="16136" max="16384" width="9.140625" style="66"/>
  </cols>
  <sheetData>
    <row r="1" spans="1:19" ht="15.75" hidden="1" customHeight="1">
      <c r="G1" s="66">
        <v>5</v>
      </c>
    </row>
    <row r="2" spans="1:19">
      <c r="A2" s="354" t="s">
        <v>141</v>
      </c>
      <c r="B2" s="354"/>
      <c r="C2" s="354"/>
      <c r="D2" s="354"/>
      <c r="E2" s="354"/>
      <c r="F2" s="354"/>
      <c r="G2" s="354"/>
      <c r="H2" s="67"/>
      <c r="I2" s="67"/>
    </row>
    <row r="3" spans="1:19">
      <c r="A3" s="355" t="s">
        <v>142</v>
      </c>
      <c r="B3" s="355"/>
      <c r="C3" s="355"/>
      <c r="D3" s="355"/>
      <c r="E3" s="355"/>
      <c r="F3" s="355"/>
      <c r="G3" s="355"/>
      <c r="H3" s="67"/>
      <c r="I3" s="67"/>
    </row>
    <row r="4" spans="1:19">
      <c r="A4" s="356" t="s">
        <v>143</v>
      </c>
      <c r="B4" s="356"/>
      <c r="C4" s="356"/>
      <c r="D4" s="356"/>
      <c r="E4" s="356"/>
      <c r="F4" s="356"/>
      <c r="G4" s="356"/>
      <c r="H4" s="67"/>
      <c r="I4" s="67"/>
      <c r="K4" s="348"/>
      <c r="L4" s="348"/>
      <c r="M4" s="348"/>
      <c r="N4" s="348"/>
      <c r="O4" s="348"/>
      <c r="P4" s="348"/>
      <c r="Q4" s="348"/>
      <c r="R4" s="348"/>
      <c r="S4" s="348"/>
    </row>
    <row r="5" spans="1:19">
      <c r="A5" s="357"/>
      <c r="B5" s="357"/>
      <c r="C5" s="357"/>
      <c r="D5" s="357"/>
      <c r="E5" s="357"/>
      <c r="F5" s="357"/>
      <c r="G5" s="357"/>
      <c r="H5" s="67"/>
      <c r="I5" s="67"/>
      <c r="K5" s="68"/>
      <c r="L5" s="68"/>
      <c r="M5" s="68"/>
      <c r="N5" s="68"/>
      <c r="O5" s="68"/>
      <c r="P5" s="68"/>
      <c r="Q5" s="68"/>
      <c r="R5" s="68"/>
      <c r="S5" s="68"/>
    </row>
    <row r="6" spans="1:19">
      <c r="A6" s="69">
        <v>1</v>
      </c>
      <c r="B6" s="349" t="s">
        <v>144</v>
      </c>
      <c r="C6" s="349"/>
      <c r="D6" s="349"/>
      <c r="E6" s="349" t="str">
        <f>[1]Mastersheet!B3</f>
        <v>DAU LAL PUROHIT</v>
      </c>
      <c r="F6" s="349"/>
      <c r="G6" s="349"/>
    </row>
    <row r="7" spans="1:19">
      <c r="A7" s="350">
        <v>2</v>
      </c>
      <c r="B7" s="349" t="s">
        <v>145</v>
      </c>
      <c r="C7" s="349"/>
      <c r="D7" s="349"/>
      <c r="E7" s="358">
        <f>[1]Mastersheet!C62</f>
        <v>18403</v>
      </c>
      <c r="F7" s="358"/>
      <c r="G7" s="358"/>
    </row>
    <row r="8" spans="1:19">
      <c r="A8" s="351"/>
      <c r="B8" s="349" t="s">
        <v>146</v>
      </c>
      <c r="C8" s="349"/>
      <c r="D8" s="349"/>
      <c r="E8" s="358" t="str">
        <f>[1]Mastersheet!H62</f>
        <v>31/05/2010</v>
      </c>
      <c r="F8" s="358"/>
      <c r="G8" s="358"/>
    </row>
    <row r="9" spans="1:19">
      <c r="A9" s="350">
        <v>3</v>
      </c>
      <c r="B9" s="352" t="s">
        <v>147</v>
      </c>
      <c r="C9" s="353"/>
      <c r="D9" s="353"/>
      <c r="E9" s="353"/>
      <c r="F9" s="353"/>
      <c r="G9" s="353"/>
    </row>
    <row r="10" spans="1:19">
      <c r="A10" s="351"/>
      <c r="B10" s="353"/>
      <c r="C10" s="353"/>
      <c r="D10" s="353"/>
      <c r="E10" s="353"/>
      <c r="F10" s="353"/>
      <c r="G10" s="353"/>
    </row>
    <row r="11" spans="1:19">
      <c r="A11" s="350">
        <v>4</v>
      </c>
      <c r="B11" s="360" t="s">
        <v>148</v>
      </c>
      <c r="C11" s="360"/>
      <c r="D11" s="360"/>
      <c r="E11" s="360"/>
      <c r="F11" s="360"/>
      <c r="G11" s="360"/>
    </row>
    <row r="12" spans="1:19">
      <c r="A12" s="359"/>
      <c r="B12" s="360"/>
      <c r="C12" s="360"/>
      <c r="D12" s="360"/>
      <c r="E12" s="360"/>
      <c r="F12" s="360"/>
      <c r="G12" s="360"/>
    </row>
    <row r="13" spans="1:19">
      <c r="A13" s="351"/>
      <c r="B13" s="360"/>
      <c r="C13" s="360"/>
      <c r="D13" s="360"/>
      <c r="E13" s="360"/>
      <c r="F13" s="360"/>
      <c r="G13" s="360"/>
    </row>
    <row r="14" spans="1:19">
      <c r="A14" s="350">
        <v>5</v>
      </c>
      <c r="B14" s="352" t="s">
        <v>149</v>
      </c>
      <c r="C14" s="352"/>
      <c r="D14" s="352"/>
      <c r="E14" s="352"/>
      <c r="F14" s="352"/>
      <c r="G14" s="352"/>
    </row>
    <row r="15" spans="1:19">
      <c r="A15" s="351"/>
      <c r="B15" s="352"/>
      <c r="C15" s="352"/>
      <c r="D15" s="352"/>
      <c r="E15" s="352"/>
      <c r="F15" s="352"/>
      <c r="G15" s="352"/>
    </row>
    <row r="16" spans="1:19" ht="18" customHeight="1">
      <c r="A16" s="350">
        <v>6</v>
      </c>
      <c r="B16" s="361" t="s">
        <v>150</v>
      </c>
      <c r="C16" s="361"/>
      <c r="D16" s="361"/>
      <c r="E16" s="362" t="str">
        <f>[1]Mastersheet!B7</f>
        <v>ACHORYA KA CHOUWK BIKANER</v>
      </c>
      <c r="F16" s="363"/>
      <c r="G16" s="364"/>
    </row>
    <row r="17" spans="1:8" ht="18" customHeight="1">
      <c r="A17" s="351"/>
      <c r="B17" s="361"/>
      <c r="C17" s="361"/>
      <c r="D17" s="361"/>
      <c r="E17" s="365"/>
      <c r="F17" s="366"/>
      <c r="G17" s="367"/>
    </row>
    <row r="18" spans="1:8" ht="18" customHeight="1">
      <c r="A18" s="350">
        <v>7</v>
      </c>
      <c r="B18" s="361" t="s">
        <v>151</v>
      </c>
      <c r="C18" s="361"/>
      <c r="D18" s="361"/>
      <c r="E18" s="362" t="str">
        <f>[1]Mastersheet!B8</f>
        <v>ACHORYA KA CHOUWK BIKANER</v>
      </c>
      <c r="F18" s="363"/>
      <c r="G18" s="364"/>
    </row>
    <row r="19" spans="1:8">
      <c r="A19" s="351"/>
      <c r="B19" s="361"/>
      <c r="C19" s="361"/>
      <c r="D19" s="361"/>
      <c r="E19" s="365"/>
      <c r="F19" s="366"/>
      <c r="G19" s="367"/>
    </row>
    <row r="20" spans="1:8" ht="18" customHeight="1">
      <c r="A20" s="350">
        <v>8</v>
      </c>
      <c r="B20" s="360" t="s">
        <v>152</v>
      </c>
      <c r="C20" s="360"/>
      <c r="D20" s="360"/>
      <c r="E20" s="349" t="str">
        <f>PROPER([1]Pravesh!I197)</f>
        <v>Treasury  Bikaner</v>
      </c>
      <c r="F20" s="349"/>
      <c r="G20" s="349"/>
    </row>
    <row r="21" spans="1:8">
      <c r="A21" s="359"/>
      <c r="B21" s="360"/>
      <c r="C21" s="360"/>
      <c r="D21" s="360"/>
      <c r="E21" s="349" t="str">
        <f>[1]Mastersheet!H26</f>
        <v>SBBJ</v>
      </c>
      <c r="F21" s="349"/>
      <c r="G21" s="349"/>
    </row>
    <row r="22" spans="1:8">
      <c r="A22" s="351"/>
      <c r="B22" s="360"/>
      <c r="C22" s="360"/>
      <c r="D22" s="360"/>
      <c r="E22" s="349" t="str">
        <f>PROPER([1]Mastersheet!H27)</f>
        <v>City Branch, Bikaner</v>
      </c>
      <c r="F22" s="349"/>
      <c r="G22" s="349"/>
    </row>
    <row r="23" spans="1:8">
      <c r="A23" s="69">
        <v>9</v>
      </c>
      <c r="B23" s="70" t="s">
        <v>153</v>
      </c>
      <c r="C23" s="70"/>
      <c r="D23" s="70"/>
      <c r="E23" s="358" t="s">
        <v>154</v>
      </c>
      <c r="F23" s="358"/>
      <c r="G23" s="358"/>
    </row>
    <row r="24" spans="1:8" ht="18" customHeight="1">
      <c r="A24" s="368">
        <v>10</v>
      </c>
      <c r="B24" s="360" t="s">
        <v>155</v>
      </c>
      <c r="C24" s="360"/>
      <c r="D24" s="360"/>
      <c r="E24" s="360"/>
      <c r="F24" s="360"/>
      <c r="G24" s="369" t="s">
        <v>156</v>
      </c>
      <c r="H24" s="71" t="s">
        <v>157</v>
      </c>
    </row>
    <row r="25" spans="1:8">
      <c r="A25" s="368"/>
      <c r="B25" s="360"/>
      <c r="C25" s="360"/>
      <c r="D25" s="360"/>
      <c r="E25" s="360"/>
      <c r="F25" s="360"/>
      <c r="G25" s="369"/>
    </row>
    <row r="26" spans="1:8">
      <c r="A26" s="368"/>
      <c r="B26" s="360"/>
      <c r="C26" s="360"/>
      <c r="D26" s="360"/>
      <c r="E26" s="360"/>
      <c r="F26" s="360"/>
      <c r="G26" s="369"/>
    </row>
    <row r="27" spans="1:8">
      <c r="A27" s="368"/>
      <c r="B27" s="360"/>
      <c r="C27" s="360"/>
      <c r="D27" s="360"/>
      <c r="E27" s="360"/>
      <c r="F27" s="360"/>
      <c r="G27" s="369"/>
    </row>
    <row r="28" spans="1:8" ht="10.5" customHeight="1">
      <c r="A28" s="72"/>
      <c r="B28" s="73"/>
      <c r="C28" s="73"/>
      <c r="D28" s="73"/>
      <c r="E28" s="73"/>
      <c r="F28" s="73"/>
      <c r="G28" s="74"/>
    </row>
    <row r="29" spans="1:8">
      <c r="A29" s="370" t="s">
        <v>158</v>
      </c>
      <c r="B29" s="370"/>
      <c r="C29" s="371" t="str">
        <f>'[1]Family data'!H3</f>
        <v>BIKANER</v>
      </c>
      <c r="D29" s="371"/>
      <c r="E29" s="75" t="s">
        <v>159</v>
      </c>
      <c r="F29" s="372" t="str">
        <f>[1]Mastersheet!B4</f>
        <v>UDC</v>
      </c>
      <c r="G29" s="372"/>
    </row>
    <row r="30" spans="1:8" ht="15.75" customHeight="1">
      <c r="A30" s="370" t="s">
        <v>160</v>
      </c>
      <c r="B30" s="370"/>
      <c r="C30" s="373" t="str">
        <f>[1]Pravesh!I201</f>
        <v/>
      </c>
      <c r="D30" s="371"/>
      <c r="E30" s="75" t="s">
        <v>3</v>
      </c>
      <c r="F30" s="372"/>
      <c r="G30" s="372"/>
    </row>
    <row r="31" spans="1:8" ht="54.75" customHeight="1">
      <c r="A31" s="76"/>
      <c r="B31" s="378"/>
      <c r="C31" s="378"/>
      <c r="D31" s="378"/>
      <c r="E31" s="75" t="s">
        <v>161</v>
      </c>
      <c r="F31" s="379" t="str">
        <f>[1]Mastersheet!B5</f>
        <v>ASSISTANT DIRECTOR, DEVSTHAN VIBHAG, BIKANER</v>
      </c>
      <c r="G31" s="379"/>
    </row>
    <row r="32" spans="1:8" ht="18" customHeight="1">
      <c r="A32" s="374">
        <v>1</v>
      </c>
      <c r="B32" s="375" t="s">
        <v>162</v>
      </c>
      <c r="C32" s="376"/>
      <c r="D32" s="376"/>
      <c r="E32" s="376"/>
      <c r="F32" s="376"/>
      <c r="G32" s="376"/>
    </row>
    <row r="33" spans="1:7">
      <c r="A33" s="374"/>
      <c r="B33" s="376"/>
      <c r="C33" s="376"/>
      <c r="D33" s="376"/>
      <c r="E33" s="376"/>
      <c r="F33" s="376"/>
      <c r="G33" s="376"/>
    </row>
    <row r="34" spans="1:7">
      <c r="A34" s="374"/>
      <c r="B34" s="376"/>
      <c r="C34" s="376"/>
      <c r="D34" s="376"/>
      <c r="E34" s="376"/>
      <c r="F34" s="376"/>
      <c r="G34" s="376"/>
    </row>
    <row r="35" spans="1:7" ht="18" customHeight="1">
      <c r="A35" s="374">
        <v>2</v>
      </c>
      <c r="B35" s="375" t="s">
        <v>163</v>
      </c>
      <c r="C35" s="376"/>
      <c r="D35" s="376"/>
      <c r="E35" s="376"/>
      <c r="F35" s="376"/>
      <c r="G35" s="376"/>
    </row>
    <row r="36" spans="1:7">
      <c r="A36" s="374"/>
      <c r="B36" s="376"/>
      <c r="C36" s="376"/>
      <c r="D36" s="376"/>
      <c r="E36" s="376"/>
      <c r="F36" s="376"/>
      <c r="G36" s="376"/>
    </row>
    <row r="37" spans="1:7">
      <c r="A37" s="374"/>
      <c r="B37" s="376"/>
      <c r="C37" s="376"/>
      <c r="D37" s="376"/>
      <c r="E37" s="376"/>
      <c r="F37" s="376"/>
      <c r="G37" s="376"/>
    </row>
    <row r="38" spans="1:7" ht="18" customHeight="1">
      <c r="A38" s="374">
        <v>3</v>
      </c>
      <c r="B38" s="375" t="s">
        <v>164</v>
      </c>
      <c r="C38" s="376"/>
      <c r="D38" s="376"/>
      <c r="E38" s="376"/>
      <c r="F38" s="376"/>
      <c r="G38" s="376"/>
    </row>
    <row r="39" spans="1:7">
      <c r="A39" s="374"/>
      <c r="B39" s="376"/>
      <c r="C39" s="376"/>
      <c r="D39" s="376"/>
      <c r="E39" s="376"/>
      <c r="F39" s="376"/>
      <c r="G39" s="376"/>
    </row>
    <row r="40" spans="1:7">
      <c r="A40" s="374"/>
      <c r="B40" s="376"/>
      <c r="C40" s="376"/>
      <c r="D40" s="376"/>
      <c r="E40" s="376"/>
      <c r="F40" s="376"/>
      <c r="G40" s="376"/>
    </row>
    <row r="41" spans="1:7">
      <c r="A41" s="72">
        <v>4</v>
      </c>
      <c r="B41" s="377" t="s">
        <v>165</v>
      </c>
      <c r="C41" s="377"/>
      <c r="D41" s="377"/>
      <c r="E41" s="377"/>
      <c r="F41" s="377"/>
      <c r="G41" s="377"/>
    </row>
    <row r="42" spans="1:7">
      <c r="A42" s="72">
        <v>5</v>
      </c>
      <c r="B42" s="377" t="s">
        <v>166</v>
      </c>
      <c r="C42" s="377"/>
      <c r="D42" s="377"/>
      <c r="E42" s="377"/>
      <c r="F42" s="377"/>
      <c r="G42" s="377"/>
    </row>
  </sheetData>
  <mergeCells count="47">
    <mergeCell ref="A38:A40"/>
    <mergeCell ref="B38:G40"/>
    <mergeCell ref="B41:G41"/>
    <mergeCell ref="B42:G42"/>
    <mergeCell ref="B31:D31"/>
    <mergeCell ref="F31:G31"/>
    <mergeCell ref="A32:A34"/>
    <mergeCell ref="B32:G34"/>
    <mergeCell ref="A35:A37"/>
    <mergeCell ref="B35:G37"/>
    <mergeCell ref="E23:G23"/>
    <mergeCell ref="A24:A27"/>
    <mergeCell ref="B24:F27"/>
    <mergeCell ref="G24:G27"/>
    <mergeCell ref="A29:B29"/>
    <mergeCell ref="C29:D29"/>
    <mergeCell ref="F29:G30"/>
    <mergeCell ref="A30:B30"/>
    <mergeCell ref="C30:D30"/>
    <mergeCell ref="A18:A19"/>
    <mergeCell ref="B18:D19"/>
    <mergeCell ref="E18:G19"/>
    <mergeCell ref="A20:A22"/>
    <mergeCell ref="B20:D22"/>
    <mergeCell ref="E20:G20"/>
    <mergeCell ref="E21:G21"/>
    <mergeCell ref="E22:G22"/>
    <mergeCell ref="A11:A13"/>
    <mergeCell ref="B11:G13"/>
    <mergeCell ref="A14:A15"/>
    <mergeCell ref="B14:G15"/>
    <mergeCell ref="A16:A17"/>
    <mergeCell ref="B16:D17"/>
    <mergeCell ref="E16:G17"/>
    <mergeCell ref="A2:G2"/>
    <mergeCell ref="A3:G3"/>
    <mergeCell ref="A4:G5"/>
    <mergeCell ref="A7:A8"/>
    <mergeCell ref="B7:D7"/>
    <mergeCell ref="E7:G7"/>
    <mergeCell ref="B8:D8"/>
    <mergeCell ref="E8:G8"/>
    <mergeCell ref="K4:S4"/>
    <mergeCell ref="B6:D6"/>
    <mergeCell ref="E6:G6"/>
    <mergeCell ref="A9:A10"/>
    <mergeCell ref="B9:G10"/>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6.xml><?xml version="1.0" encoding="utf-8"?>
<worksheet xmlns="http://schemas.openxmlformats.org/spreadsheetml/2006/main" xmlns:r="http://schemas.openxmlformats.org/officeDocument/2006/relationships">
  <sheetPr codeName="Sheet34"/>
  <dimension ref="A1:L280"/>
  <sheetViews>
    <sheetView view="pageBreakPreview" topLeftCell="A264" zoomScaleNormal="100" zoomScaleSheetLayoutView="100" workbookViewId="0">
      <selection activeCell="A2" sqref="J2"/>
    </sheetView>
  </sheetViews>
  <sheetFormatPr defaultRowHeight="15.75"/>
  <cols>
    <col min="1" max="1" width="6.42578125" style="77" customWidth="1"/>
    <col min="2" max="3" width="9.140625" style="51"/>
    <col min="4" max="4" width="10.42578125" style="51" customWidth="1"/>
    <col min="5" max="5" width="11.85546875" style="51" customWidth="1"/>
    <col min="6" max="6" width="9.140625" style="51"/>
    <col min="7" max="7" width="10.42578125" style="51" customWidth="1"/>
    <col min="8" max="8" width="12.7109375" style="51" customWidth="1"/>
    <col min="9" max="10" width="13" style="51" customWidth="1"/>
    <col min="11" max="256" width="9.140625" style="51"/>
    <col min="257" max="257" width="6.42578125" style="51" customWidth="1"/>
    <col min="258" max="259" width="9.140625" style="51"/>
    <col min="260" max="260" width="10.42578125" style="51" customWidth="1"/>
    <col min="261" max="261" width="11.85546875" style="51" customWidth="1"/>
    <col min="262" max="262" width="9.140625" style="51"/>
    <col min="263" max="263" width="10.42578125" style="51" customWidth="1"/>
    <col min="264" max="264" width="12.7109375" style="51" customWidth="1"/>
    <col min="265" max="265" width="15.140625" style="51" customWidth="1"/>
    <col min="266" max="266" width="13" style="51" customWidth="1"/>
    <col min="267" max="512" width="9.140625" style="51"/>
    <col min="513" max="513" width="6.42578125" style="51" customWidth="1"/>
    <col min="514" max="515" width="9.140625" style="51"/>
    <col min="516" max="516" width="10.42578125" style="51" customWidth="1"/>
    <col min="517" max="517" width="11.85546875" style="51" customWidth="1"/>
    <col min="518" max="518" width="9.140625" style="51"/>
    <col min="519" max="519" width="10.42578125" style="51" customWidth="1"/>
    <col min="520" max="520" width="12.7109375" style="51" customWidth="1"/>
    <col min="521" max="521" width="15.140625" style="51" customWidth="1"/>
    <col min="522" max="522" width="13" style="51" customWidth="1"/>
    <col min="523" max="768" width="9.140625" style="51"/>
    <col min="769" max="769" width="6.42578125" style="51" customWidth="1"/>
    <col min="770" max="771" width="9.140625" style="51"/>
    <col min="772" max="772" width="10.42578125" style="51" customWidth="1"/>
    <col min="773" max="773" width="11.85546875" style="51" customWidth="1"/>
    <col min="774" max="774" width="9.140625" style="51"/>
    <col min="775" max="775" width="10.42578125" style="51" customWidth="1"/>
    <col min="776" max="776" width="12.7109375" style="51" customWidth="1"/>
    <col min="777" max="777" width="15.140625" style="51" customWidth="1"/>
    <col min="778" max="778" width="13" style="51" customWidth="1"/>
    <col min="779" max="1024" width="9.140625" style="51"/>
    <col min="1025" max="1025" width="6.42578125" style="51" customWidth="1"/>
    <col min="1026" max="1027" width="9.140625" style="51"/>
    <col min="1028" max="1028" width="10.42578125" style="51" customWidth="1"/>
    <col min="1029" max="1029" width="11.85546875" style="51" customWidth="1"/>
    <col min="1030" max="1030" width="9.140625" style="51"/>
    <col min="1031" max="1031" width="10.42578125" style="51" customWidth="1"/>
    <col min="1032" max="1032" width="12.7109375" style="51" customWidth="1"/>
    <col min="1033" max="1033" width="15.140625" style="51" customWidth="1"/>
    <col min="1034" max="1034" width="13" style="51" customWidth="1"/>
    <col min="1035" max="1280" width="9.140625" style="51"/>
    <col min="1281" max="1281" width="6.42578125" style="51" customWidth="1"/>
    <col min="1282" max="1283" width="9.140625" style="51"/>
    <col min="1284" max="1284" width="10.42578125" style="51" customWidth="1"/>
    <col min="1285" max="1285" width="11.85546875" style="51" customWidth="1"/>
    <col min="1286" max="1286" width="9.140625" style="51"/>
    <col min="1287" max="1287" width="10.42578125" style="51" customWidth="1"/>
    <col min="1288" max="1288" width="12.7109375" style="51" customWidth="1"/>
    <col min="1289" max="1289" width="15.140625" style="51" customWidth="1"/>
    <col min="1290" max="1290" width="13" style="51" customWidth="1"/>
    <col min="1291" max="1536" width="9.140625" style="51"/>
    <col min="1537" max="1537" width="6.42578125" style="51" customWidth="1"/>
    <col min="1538" max="1539" width="9.140625" style="51"/>
    <col min="1540" max="1540" width="10.42578125" style="51" customWidth="1"/>
    <col min="1541" max="1541" width="11.85546875" style="51" customWidth="1"/>
    <col min="1542" max="1542" width="9.140625" style="51"/>
    <col min="1543" max="1543" width="10.42578125" style="51" customWidth="1"/>
    <col min="1544" max="1544" width="12.7109375" style="51" customWidth="1"/>
    <col min="1545" max="1545" width="15.140625" style="51" customWidth="1"/>
    <col min="1546" max="1546" width="13" style="51" customWidth="1"/>
    <col min="1547" max="1792" width="9.140625" style="51"/>
    <col min="1793" max="1793" width="6.42578125" style="51" customWidth="1"/>
    <col min="1794" max="1795" width="9.140625" style="51"/>
    <col min="1796" max="1796" width="10.42578125" style="51" customWidth="1"/>
    <col min="1797" max="1797" width="11.85546875" style="51" customWidth="1"/>
    <col min="1798" max="1798" width="9.140625" style="51"/>
    <col min="1799" max="1799" width="10.42578125" style="51" customWidth="1"/>
    <col min="1800" max="1800" width="12.7109375" style="51" customWidth="1"/>
    <col min="1801" max="1801" width="15.140625" style="51" customWidth="1"/>
    <col min="1802" max="1802" width="13" style="51" customWidth="1"/>
    <col min="1803" max="2048" width="9.140625" style="51"/>
    <col min="2049" max="2049" width="6.42578125" style="51" customWidth="1"/>
    <col min="2050" max="2051" width="9.140625" style="51"/>
    <col min="2052" max="2052" width="10.42578125" style="51" customWidth="1"/>
    <col min="2053" max="2053" width="11.85546875" style="51" customWidth="1"/>
    <col min="2054" max="2054" width="9.140625" style="51"/>
    <col min="2055" max="2055" width="10.42578125" style="51" customWidth="1"/>
    <col min="2056" max="2056" width="12.7109375" style="51" customWidth="1"/>
    <col min="2057" max="2057" width="15.140625" style="51" customWidth="1"/>
    <col min="2058" max="2058" width="13" style="51" customWidth="1"/>
    <col min="2059" max="2304" width="9.140625" style="51"/>
    <col min="2305" max="2305" width="6.42578125" style="51" customWidth="1"/>
    <col min="2306" max="2307" width="9.140625" style="51"/>
    <col min="2308" max="2308" width="10.42578125" style="51" customWidth="1"/>
    <col min="2309" max="2309" width="11.85546875" style="51" customWidth="1"/>
    <col min="2310" max="2310" width="9.140625" style="51"/>
    <col min="2311" max="2311" width="10.42578125" style="51" customWidth="1"/>
    <col min="2312" max="2312" width="12.7109375" style="51" customWidth="1"/>
    <col min="2313" max="2313" width="15.140625" style="51" customWidth="1"/>
    <col min="2314" max="2314" width="13" style="51" customWidth="1"/>
    <col min="2315" max="2560" width="9.140625" style="51"/>
    <col min="2561" max="2561" width="6.42578125" style="51" customWidth="1"/>
    <col min="2562" max="2563" width="9.140625" style="51"/>
    <col min="2564" max="2564" width="10.42578125" style="51" customWidth="1"/>
    <col min="2565" max="2565" width="11.85546875" style="51" customWidth="1"/>
    <col min="2566" max="2566" width="9.140625" style="51"/>
    <col min="2567" max="2567" width="10.42578125" style="51" customWidth="1"/>
    <col min="2568" max="2568" width="12.7109375" style="51" customWidth="1"/>
    <col min="2569" max="2569" width="15.140625" style="51" customWidth="1"/>
    <col min="2570" max="2570" width="13" style="51" customWidth="1"/>
    <col min="2571" max="2816" width="9.140625" style="51"/>
    <col min="2817" max="2817" width="6.42578125" style="51" customWidth="1"/>
    <col min="2818" max="2819" width="9.140625" style="51"/>
    <col min="2820" max="2820" width="10.42578125" style="51" customWidth="1"/>
    <col min="2821" max="2821" width="11.85546875" style="51" customWidth="1"/>
    <col min="2822" max="2822" width="9.140625" style="51"/>
    <col min="2823" max="2823" width="10.42578125" style="51" customWidth="1"/>
    <col min="2824" max="2824" width="12.7109375" style="51" customWidth="1"/>
    <col min="2825" max="2825" width="15.140625" style="51" customWidth="1"/>
    <col min="2826" max="2826" width="13" style="51" customWidth="1"/>
    <col min="2827" max="3072" width="9.140625" style="51"/>
    <col min="3073" max="3073" width="6.42578125" style="51" customWidth="1"/>
    <col min="3074" max="3075" width="9.140625" style="51"/>
    <col min="3076" max="3076" width="10.42578125" style="51" customWidth="1"/>
    <col min="3077" max="3077" width="11.85546875" style="51" customWidth="1"/>
    <col min="3078" max="3078" width="9.140625" style="51"/>
    <col min="3079" max="3079" width="10.42578125" style="51" customWidth="1"/>
    <col min="3080" max="3080" width="12.7109375" style="51" customWidth="1"/>
    <col min="3081" max="3081" width="15.140625" style="51" customWidth="1"/>
    <col min="3082" max="3082" width="13" style="51" customWidth="1"/>
    <col min="3083" max="3328" width="9.140625" style="51"/>
    <col min="3329" max="3329" width="6.42578125" style="51" customWidth="1"/>
    <col min="3330" max="3331" width="9.140625" style="51"/>
    <col min="3332" max="3332" width="10.42578125" style="51" customWidth="1"/>
    <col min="3333" max="3333" width="11.85546875" style="51" customWidth="1"/>
    <col min="3334" max="3334" width="9.140625" style="51"/>
    <col min="3335" max="3335" width="10.42578125" style="51" customWidth="1"/>
    <col min="3336" max="3336" width="12.7109375" style="51" customWidth="1"/>
    <col min="3337" max="3337" width="15.140625" style="51" customWidth="1"/>
    <col min="3338" max="3338" width="13" style="51" customWidth="1"/>
    <col min="3339" max="3584" width="9.140625" style="51"/>
    <col min="3585" max="3585" width="6.42578125" style="51" customWidth="1"/>
    <col min="3586" max="3587" width="9.140625" style="51"/>
    <col min="3588" max="3588" width="10.42578125" style="51" customWidth="1"/>
    <col min="3589" max="3589" width="11.85546875" style="51" customWidth="1"/>
    <col min="3590" max="3590" width="9.140625" style="51"/>
    <col min="3591" max="3591" width="10.42578125" style="51" customWidth="1"/>
    <col min="3592" max="3592" width="12.7109375" style="51" customWidth="1"/>
    <col min="3593" max="3593" width="15.140625" style="51" customWidth="1"/>
    <col min="3594" max="3594" width="13" style="51" customWidth="1"/>
    <col min="3595" max="3840" width="9.140625" style="51"/>
    <col min="3841" max="3841" width="6.42578125" style="51" customWidth="1"/>
    <col min="3842" max="3843" width="9.140625" style="51"/>
    <col min="3844" max="3844" width="10.42578125" style="51" customWidth="1"/>
    <col min="3845" max="3845" width="11.85546875" style="51" customWidth="1"/>
    <col min="3846" max="3846" width="9.140625" style="51"/>
    <col min="3847" max="3847" width="10.42578125" style="51" customWidth="1"/>
    <col min="3848" max="3848" width="12.7109375" style="51" customWidth="1"/>
    <col min="3849" max="3849" width="15.140625" style="51" customWidth="1"/>
    <col min="3850" max="3850" width="13" style="51" customWidth="1"/>
    <col min="3851" max="4096" width="9.140625" style="51"/>
    <col min="4097" max="4097" width="6.42578125" style="51" customWidth="1"/>
    <col min="4098" max="4099" width="9.140625" style="51"/>
    <col min="4100" max="4100" width="10.42578125" style="51" customWidth="1"/>
    <col min="4101" max="4101" width="11.85546875" style="51" customWidth="1"/>
    <col min="4102" max="4102" width="9.140625" style="51"/>
    <col min="4103" max="4103" width="10.42578125" style="51" customWidth="1"/>
    <col min="4104" max="4104" width="12.7109375" style="51" customWidth="1"/>
    <col min="4105" max="4105" width="15.140625" style="51" customWidth="1"/>
    <col min="4106" max="4106" width="13" style="51" customWidth="1"/>
    <col min="4107" max="4352" width="9.140625" style="51"/>
    <col min="4353" max="4353" width="6.42578125" style="51" customWidth="1"/>
    <col min="4354" max="4355" width="9.140625" style="51"/>
    <col min="4356" max="4356" width="10.42578125" style="51" customWidth="1"/>
    <col min="4357" max="4357" width="11.85546875" style="51" customWidth="1"/>
    <col min="4358" max="4358" width="9.140625" style="51"/>
    <col min="4359" max="4359" width="10.42578125" style="51" customWidth="1"/>
    <col min="4360" max="4360" width="12.7109375" style="51" customWidth="1"/>
    <col min="4361" max="4361" width="15.140625" style="51" customWidth="1"/>
    <col min="4362" max="4362" width="13" style="51" customWidth="1"/>
    <col min="4363" max="4608" width="9.140625" style="51"/>
    <col min="4609" max="4609" width="6.42578125" style="51" customWidth="1"/>
    <col min="4610" max="4611" width="9.140625" style="51"/>
    <col min="4612" max="4612" width="10.42578125" style="51" customWidth="1"/>
    <col min="4613" max="4613" width="11.85546875" style="51" customWidth="1"/>
    <col min="4614" max="4614" width="9.140625" style="51"/>
    <col min="4615" max="4615" width="10.42578125" style="51" customWidth="1"/>
    <col min="4616" max="4616" width="12.7109375" style="51" customWidth="1"/>
    <col min="4617" max="4617" width="15.140625" style="51" customWidth="1"/>
    <col min="4618" max="4618" width="13" style="51" customWidth="1"/>
    <col min="4619" max="4864" width="9.140625" style="51"/>
    <col min="4865" max="4865" width="6.42578125" style="51" customWidth="1"/>
    <col min="4866" max="4867" width="9.140625" style="51"/>
    <col min="4868" max="4868" width="10.42578125" style="51" customWidth="1"/>
    <col min="4869" max="4869" width="11.85546875" style="51" customWidth="1"/>
    <col min="4870" max="4870" width="9.140625" style="51"/>
    <col min="4871" max="4871" width="10.42578125" style="51" customWidth="1"/>
    <col min="4872" max="4872" width="12.7109375" style="51" customWidth="1"/>
    <col min="4873" max="4873" width="15.140625" style="51" customWidth="1"/>
    <col min="4874" max="4874" width="13" style="51" customWidth="1"/>
    <col min="4875" max="5120" width="9.140625" style="51"/>
    <col min="5121" max="5121" width="6.42578125" style="51" customWidth="1"/>
    <col min="5122" max="5123" width="9.140625" style="51"/>
    <col min="5124" max="5124" width="10.42578125" style="51" customWidth="1"/>
    <col min="5125" max="5125" width="11.85546875" style="51" customWidth="1"/>
    <col min="5126" max="5126" width="9.140625" style="51"/>
    <col min="5127" max="5127" width="10.42578125" style="51" customWidth="1"/>
    <col min="5128" max="5128" width="12.7109375" style="51" customWidth="1"/>
    <col min="5129" max="5129" width="15.140625" style="51" customWidth="1"/>
    <col min="5130" max="5130" width="13" style="51" customWidth="1"/>
    <col min="5131" max="5376" width="9.140625" style="51"/>
    <col min="5377" max="5377" width="6.42578125" style="51" customWidth="1"/>
    <col min="5378" max="5379" width="9.140625" style="51"/>
    <col min="5380" max="5380" width="10.42578125" style="51" customWidth="1"/>
    <col min="5381" max="5381" width="11.85546875" style="51" customWidth="1"/>
    <col min="5382" max="5382" width="9.140625" style="51"/>
    <col min="5383" max="5383" width="10.42578125" style="51" customWidth="1"/>
    <col min="5384" max="5384" width="12.7109375" style="51" customWidth="1"/>
    <col min="5385" max="5385" width="15.140625" style="51" customWidth="1"/>
    <col min="5386" max="5386" width="13" style="51" customWidth="1"/>
    <col min="5387" max="5632" width="9.140625" style="51"/>
    <col min="5633" max="5633" width="6.42578125" style="51" customWidth="1"/>
    <col min="5634" max="5635" width="9.140625" style="51"/>
    <col min="5636" max="5636" width="10.42578125" style="51" customWidth="1"/>
    <col min="5637" max="5637" width="11.85546875" style="51" customWidth="1"/>
    <col min="5638" max="5638" width="9.140625" style="51"/>
    <col min="5639" max="5639" width="10.42578125" style="51" customWidth="1"/>
    <col min="5640" max="5640" width="12.7109375" style="51" customWidth="1"/>
    <col min="5641" max="5641" width="15.140625" style="51" customWidth="1"/>
    <col min="5642" max="5642" width="13" style="51" customWidth="1"/>
    <col min="5643" max="5888" width="9.140625" style="51"/>
    <col min="5889" max="5889" width="6.42578125" style="51" customWidth="1"/>
    <col min="5890" max="5891" width="9.140625" style="51"/>
    <col min="5892" max="5892" width="10.42578125" style="51" customWidth="1"/>
    <col min="5893" max="5893" width="11.85546875" style="51" customWidth="1"/>
    <col min="5894" max="5894" width="9.140625" style="51"/>
    <col min="5895" max="5895" width="10.42578125" style="51" customWidth="1"/>
    <col min="5896" max="5896" width="12.7109375" style="51" customWidth="1"/>
    <col min="5897" max="5897" width="15.140625" style="51" customWidth="1"/>
    <col min="5898" max="5898" width="13" style="51" customWidth="1"/>
    <col min="5899" max="6144" width="9.140625" style="51"/>
    <col min="6145" max="6145" width="6.42578125" style="51" customWidth="1"/>
    <col min="6146" max="6147" width="9.140625" style="51"/>
    <col min="6148" max="6148" width="10.42578125" style="51" customWidth="1"/>
    <col min="6149" max="6149" width="11.85546875" style="51" customWidth="1"/>
    <col min="6150" max="6150" width="9.140625" style="51"/>
    <col min="6151" max="6151" width="10.42578125" style="51" customWidth="1"/>
    <col min="6152" max="6152" width="12.7109375" style="51" customWidth="1"/>
    <col min="6153" max="6153" width="15.140625" style="51" customWidth="1"/>
    <col min="6154" max="6154" width="13" style="51" customWidth="1"/>
    <col min="6155" max="6400" width="9.140625" style="51"/>
    <col min="6401" max="6401" width="6.42578125" style="51" customWidth="1"/>
    <col min="6402" max="6403" width="9.140625" style="51"/>
    <col min="6404" max="6404" width="10.42578125" style="51" customWidth="1"/>
    <col min="6405" max="6405" width="11.85546875" style="51" customWidth="1"/>
    <col min="6406" max="6406" width="9.140625" style="51"/>
    <col min="6407" max="6407" width="10.42578125" style="51" customWidth="1"/>
    <col min="6408" max="6408" width="12.7109375" style="51" customWidth="1"/>
    <col min="6409" max="6409" width="15.140625" style="51" customWidth="1"/>
    <col min="6410" max="6410" width="13" style="51" customWidth="1"/>
    <col min="6411" max="6656" width="9.140625" style="51"/>
    <col min="6657" max="6657" width="6.42578125" style="51" customWidth="1"/>
    <col min="6658" max="6659" width="9.140625" style="51"/>
    <col min="6660" max="6660" width="10.42578125" style="51" customWidth="1"/>
    <col min="6661" max="6661" width="11.85546875" style="51" customWidth="1"/>
    <col min="6662" max="6662" width="9.140625" style="51"/>
    <col min="6663" max="6663" width="10.42578125" style="51" customWidth="1"/>
    <col min="6664" max="6664" width="12.7109375" style="51" customWidth="1"/>
    <col min="6665" max="6665" width="15.140625" style="51" customWidth="1"/>
    <col min="6666" max="6666" width="13" style="51" customWidth="1"/>
    <col min="6667" max="6912" width="9.140625" style="51"/>
    <col min="6913" max="6913" width="6.42578125" style="51" customWidth="1"/>
    <col min="6914" max="6915" width="9.140625" style="51"/>
    <col min="6916" max="6916" width="10.42578125" style="51" customWidth="1"/>
    <col min="6917" max="6917" width="11.85546875" style="51" customWidth="1"/>
    <col min="6918" max="6918" width="9.140625" style="51"/>
    <col min="6919" max="6919" width="10.42578125" style="51" customWidth="1"/>
    <col min="6920" max="6920" width="12.7109375" style="51" customWidth="1"/>
    <col min="6921" max="6921" width="15.140625" style="51" customWidth="1"/>
    <col min="6922" max="6922" width="13" style="51" customWidth="1"/>
    <col min="6923" max="7168" width="9.140625" style="51"/>
    <col min="7169" max="7169" width="6.42578125" style="51" customWidth="1"/>
    <col min="7170" max="7171" width="9.140625" style="51"/>
    <col min="7172" max="7172" width="10.42578125" style="51" customWidth="1"/>
    <col min="7173" max="7173" width="11.85546875" style="51" customWidth="1"/>
    <col min="7174" max="7174" width="9.140625" style="51"/>
    <col min="7175" max="7175" width="10.42578125" style="51" customWidth="1"/>
    <col min="7176" max="7176" width="12.7109375" style="51" customWidth="1"/>
    <col min="7177" max="7177" width="15.140625" style="51" customWidth="1"/>
    <col min="7178" max="7178" width="13" style="51" customWidth="1"/>
    <col min="7179" max="7424" width="9.140625" style="51"/>
    <col min="7425" max="7425" width="6.42578125" style="51" customWidth="1"/>
    <col min="7426" max="7427" width="9.140625" style="51"/>
    <col min="7428" max="7428" width="10.42578125" style="51" customWidth="1"/>
    <col min="7429" max="7429" width="11.85546875" style="51" customWidth="1"/>
    <col min="7430" max="7430" width="9.140625" style="51"/>
    <col min="7431" max="7431" width="10.42578125" style="51" customWidth="1"/>
    <col min="7432" max="7432" width="12.7109375" style="51" customWidth="1"/>
    <col min="7433" max="7433" width="15.140625" style="51" customWidth="1"/>
    <col min="7434" max="7434" width="13" style="51" customWidth="1"/>
    <col min="7435" max="7680" width="9.140625" style="51"/>
    <col min="7681" max="7681" width="6.42578125" style="51" customWidth="1"/>
    <col min="7682" max="7683" width="9.140625" style="51"/>
    <col min="7684" max="7684" width="10.42578125" style="51" customWidth="1"/>
    <col min="7685" max="7685" width="11.85546875" style="51" customWidth="1"/>
    <col min="7686" max="7686" width="9.140625" style="51"/>
    <col min="7687" max="7687" width="10.42578125" style="51" customWidth="1"/>
    <col min="7688" max="7688" width="12.7109375" style="51" customWidth="1"/>
    <col min="7689" max="7689" width="15.140625" style="51" customWidth="1"/>
    <col min="7690" max="7690" width="13" style="51" customWidth="1"/>
    <col min="7691" max="7936" width="9.140625" style="51"/>
    <col min="7937" max="7937" width="6.42578125" style="51" customWidth="1"/>
    <col min="7938" max="7939" width="9.140625" style="51"/>
    <col min="7940" max="7940" width="10.42578125" style="51" customWidth="1"/>
    <col min="7941" max="7941" width="11.85546875" style="51" customWidth="1"/>
    <col min="7942" max="7942" width="9.140625" style="51"/>
    <col min="7943" max="7943" width="10.42578125" style="51" customWidth="1"/>
    <col min="7944" max="7944" width="12.7109375" style="51" customWidth="1"/>
    <col min="7945" max="7945" width="15.140625" style="51" customWidth="1"/>
    <col min="7946" max="7946" width="13" style="51" customWidth="1"/>
    <col min="7947" max="8192" width="9.140625" style="51"/>
    <col min="8193" max="8193" width="6.42578125" style="51" customWidth="1"/>
    <col min="8194" max="8195" width="9.140625" style="51"/>
    <col min="8196" max="8196" width="10.42578125" style="51" customWidth="1"/>
    <col min="8197" max="8197" width="11.85546875" style="51" customWidth="1"/>
    <col min="8198" max="8198" width="9.140625" style="51"/>
    <col min="8199" max="8199" width="10.42578125" style="51" customWidth="1"/>
    <col min="8200" max="8200" width="12.7109375" style="51" customWidth="1"/>
    <col min="8201" max="8201" width="15.140625" style="51" customWidth="1"/>
    <col min="8202" max="8202" width="13" style="51" customWidth="1"/>
    <col min="8203" max="8448" width="9.140625" style="51"/>
    <col min="8449" max="8449" width="6.42578125" style="51" customWidth="1"/>
    <col min="8450" max="8451" width="9.140625" style="51"/>
    <col min="8452" max="8452" width="10.42578125" style="51" customWidth="1"/>
    <col min="8453" max="8453" width="11.85546875" style="51" customWidth="1"/>
    <col min="8454" max="8454" width="9.140625" style="51"/>
    <col min="8455" max="8455" width="10.42578125" style="51" customWidth="1"/>
    <col min="8456" max="8456" width="12.7109375" style="51" customWidth="1"/>
    <col min="8457" max="8457" width="15.140625" style="51" customWidth="1"/>
    <col min="8458" max="8458" width="13" style="51" customWidth="1"/>
    <col min="8459" max="8704" width="9.140625" style="51"/>
    <col min="8705" max="8705" width="6.42578125" style="51" customWidth="1"/>
    <col min="8706" max="8707" width="9.140625" style="51"/>
    <col min="8708" max="8708" width="10.42578125" style="51" customWidth="1"/>
    <col min="8709" max="8709" width="11.85546875" style="51" customWidth="1"/>
    <col min="8710" max="8710" width="9.140625" style="51"/>
    <col min="8711" max="8711" width="10.42578125" style="51" customWidth="1"/>
    <col min="8712" max="8712" width="12.7109375" style="51" customWidth="1"/>
    <col min="8713" max="8713" width="15.140625" style="51" customWidth="1"/>
    <col min="8714" max="8714" width="13" style="51" customWidth="1"/>
    <col min="8715" max="8960" width="9.140625" style="51"/>
    <col min="8961" max="8961" width="6.42578125" style="51" customWidth="1"/>
    <col min="8962" max="8963" width="9.140625" style="51"/>
    <col min="8964" max="8964" width="10.42578125" style="51" customWidth="1"/>
    <col min="8965" max="8965" width="11.85546875" style="51" customWidth="1"/>
    <col min="8966" max="8966" width="9.140625" style="51"/>
    <col min="8967" max="8967" width="10.42578125" style="51" customWidth="1"/>
    <col min="8968" max="8968" width="12.7109375" style="51" customWidth="1"/>
    <col min="8969" max="8969" width="15.140625" style="51" customWidth="1"/>
    <col min="8970" max="8970" width="13" style="51" customWidth="1"/>
    <col min="8971" max="9216" width="9.140625" style="51"/>
    <col min="9217" max="9217" width="6.42578125" style="51" customWidth="1"/>
    <col min="9218" max="9219" width="9.140625" style="51"/>
    <col min="9220" max="9220" width="10.42578125" style="51" customWidth="1"/>
    <col min="9221" max="9221" width="11.85546875" style="51" customWidth="1"/>
    <col min="9222" max="9222" width="9.140625" style="51"/>
    <col min="9223" max="9223" width="10.42578125" style="51" customWidth="1"/>
    <col min="9224" max="9224" width="12.7109375" style="51" customWidth="1"/>
    <col min="9225" max="9225" width="15.140625" style="51" customWidth="1"/>
    <col min="9226" max="9226" width="13" style="51" customWidth="1"/>
    <col min="9227" max="9472" width="9.140625" style="51"/>
    <col min="9473" max="9473" width="6.42578125" style="51" customWidth="1"/>
    <col min="9474" max="9475" width="9.140625" style="51"/>
    <col min="9476" max="9476" width="10.42578125" style="51" customWidth="1"/>
    <col min="9477" max="9477" width="11.85546875" style="51" customWidth="1"/>
    <col min="9478" max="9478" width="9.140625" style="51"/>
    <col min="9479" max="9479" width="10.42578125" style="51" customWidth="1"/>
    <col min="9480" max="9480" width="12.7109375" style="51" customWidth="1"/>
    <col min="9481" max="9481" width="15.140625" style="51" customWidth="1"/>
    <col min="9482" max="9482" width="13" style="51" customWidth="1"/>
    <col min="9483" max="9728" width="9.140625" style="51"/>
    <col min="9729" max="9729" width="6.42578125" style="51" customWidth="1"/>
    <col min="9730" max="9731" width="9.140625" style="51"/>
    <col min="9732" max="9732" width="10.42578125" style="51" customWidth="1"/>
    <col min="9733" max="9733" width="11.85546875" style="51" customWidth="1"/>
    <col min="9734" max="9734" width="9.140625" style="51"/>
    <col min="9735" max="9735" width="10.42578125" style="51" customWidth="1"/>
    <col min="9736" max="9736" width="12.7109375" style="51" customWidth="1"/>
    <col min="9737" max="9737" width="15.140625" style="51" customWidth="1"/>
    <col min="9738" max="9738" width="13" style="51" customWidth="1"/>
    <col min="9739" max="9984" width="9.140625" style="51"/>
    <col min="9985" max="9985" width="6.42578125" style="51" customWidth="1"/>
    <col min="9986" max="9987" width="9.140625" style="51"/>
    <col min="9988" max="9988" width="10.42578125" style="51" customWidth="1"/>
    <col min="9989" max="9989" width="11.85546875" style="51" customWidth="1"/>
    <col min="9990" max="9990" width="9.140625" style="51"/>
    <col min="9991" max="9991" width="10.42578125" style="51" customWidth="1"/>
    <col min="9992" max="9992" width="12.7109375" style="51" customWidth="1"/>
    <col min="9993" max="9993" width="15.140625" style="51" customWidth="1"/>
    <col min="9994" max="9994" width="13" style="51" customWidth="1"/>
    <col min="9995" max="10240" width="9.140625" style="51"/>
    <col min="10241" max="10241" width="6.42578125" style="51" customWidth="1"/>
    <col min="10242" max="10243" width="9.140625" style="51"/>
    <col min="10244" max="10244" width="10.42578125" style="51" customWidth="1"/>
    <col min="10245" max="10245" width="11.85546875" style="51" customWidth="1"/>
    <col min="10246" max="10246" width="9.140625" style="51"/>
    <col min="10247" max="10247" width="10.42578125" style="51" customWidth="1"/>
    <col min="10248" max="10248" width="12.7109375" style="51" customWidth="1"/>
    <col min="10249" max="10249" width="15.140625" style="51" customWidth="1"/>
    <col min="10250" max="10250" width="13" style="51" customWidth="1"/>
    <col min="10251" max="10496" width="9.140625" style="51"/>
    <col min="10497" max="10497" width="6.42578125" style="51" customWidth="1"/>
    <col min="10498" max="10499" width="9.140625" style="51"/>
    <col min="10500" max="10500" width="10.42578125" style="51" customWidth="1"/>
    <col min="10501" max="10501" width="11.85546875" style="51" customWidth="1"/>
    <col min="10502" max="10502" width="9.140625" style="51"/>
    <col min="10503" max="10503" width="10.42578125" style="51" customWidth="1"/>
    <col min="10504" max="10504" width="12.7109375" style="51" customWidth="1"/>
    <col min="10505" max="10505" width="15.140625" style="51" customWidth="1"/>
    <col min="10506" max="10506" width="13" style="51" customWidth="1"/>
    <col min="10507" max="10752" width="9.140625" style="51"/>
    <col min="10753" max="10753" width="6.42578125" style="51" customWidth="1"/>
    <col min="10754" max="10755" width="9.140625" style="51"/>
    <col min="10756" max="10756" width="10.42578125" style="51" customWidth="1"/>
    <col min="10757" max="10757" width="11.85546875" style="51" customWidth="1"/>
    <col min="10758" max="10758" width="9.140625" style="51"/>
    <col min="10759" max="10759" width="10.42578125" style="51" customWidth="1"/>
    <col min="10760" max="10760" width="12.7109375" style="51" customWidth="1"/>
    <col min="10761" max="10761" width="15.140625" style="51" customWidth="1"/>
    <col min="10762" max="10762" width="13" style="51" customWidth="1"/>
    <col min="10763" max="11008" width="9.140625" style="51"/>
    <col min="11009" max="11009" width="6.42578125" style="51" customWidth="1"/>
    <col min="11010" max="11011" width="9.140625" style="51"/>
    <col min="11012" max="11012" width="10.42578125" style="51" customWidth="1"/>
    <col min="11013" max="11013" width="11.85546875" style="51" customWidth="1"/>
    <col min="11014" max="11014" width="9.140625" style="51"/>
    <col min="11015" max="11015" width="10.42578125" style="51" customWidth="1"/>
    <col min="11016" max="11016" width="12.7109375" style="51" customWidth="1"/>
    <col min="11017" max="11017" width="15.140625" style="51" customWidth="1"/>
    <col min="11018" max="11018" width="13" style="51" customWidth="1"/>
    <col min="11019" max="11264" width="9.140625" style="51"/>
    <col min="11265" max="11265" width="6.42578125" style="51" customWidth="1"/>
    <col min="11266" max="11267" width="9.140625" style="51"/>
    <col min="11268" max="11268" width="10.42578125" style="51" customWidth="1"/>
    <col min="11269" max="11269" width="11.85546875" style="51" customWidth="1"/>
    <col min="11270" max="11270" width="9.140625" style="51"/>
    <col min="11271" max="11271" width="10.42578125" style="51" customWidth="1"/>
    <col min="11272" max="11272" width="12.7109375" style="51" customWidth="1"/>
    <col min="11273" max="11273" width="15.140625" style="51" customWidth="1"/>
    <col min="11274" max="11274" width="13" style="51" customWidth="1"/>
    <col min="11275" max="11520" width="9.140625" style="51"/>
    <col min="11521" max="11521" width="6.42578125" style="51" customWidth="1"/>
    <col min="11522" max="11523" width="9.140625" style="51"/>
    <col min="11524" max="11524" width="10.42578125" style="51" customWidth="1"/>
    <col min="11525" max="11525" width="11.85546875" style="51" customWidth="1"/>
    <col min="11526" max="11526" width="9.140625" style="51"/>
    <col min="11527" max="11527" width="10.42578125" style="51" customWidth="1"/>
    <col min="11528" max="11528" width="12.7109375" style="51" customWidth="1"/>
    <col min="11529" max="11529" width="15.140625" style="51" customWidth="1"/>
    <col min="11530" max="11530" width="13" style="51" customWidth="1"/>
    <col min="11531" max="11776" width="9.140625" style="51"/>
    <col min="11777" max="11777" width="6.42578125" style="51" customWidth="1"/>
    <col min="11778" max="11779" width="9.140625" style="51"/>
    <col min="11780" max="11780" width="10.42578125" style="51" customWidth="1"/>
    <col min="11781" max="11781" width="11.85546875" style="51" customWidth="1"/>
    <col min="11782" max="11782" width="9.140625" style="51"/>
    <col min="11783" max="11783" width="10.42578125" style="51" customWidth="1"/>
    <col min="11784" max="11784" width="12.7109375" style="51" customWidth="1"/>
    <col min="11785" max="11785" width="15.140625" style="51" customWidth="1"/>
    <col min="11786" max="11786" width="13" style="51" customWidth="1"/>
    <col min="11787" max="12032" width="9.140625" style="51"/>
    <col min="12033" max="12033" width="6.42578125" style="51" customWidth="1"/>
    <col min="12034" max="12035" width="9.140625" style="51"/>
    <col min="12036" max="12036" width="10.42578125" style="51" customWidth="1"/>
    <col min="12037" max="12037" width="11.85546875" style="51" customWidth="1"/>
    <col min="12038" max="12038" width="9.140625" style="51"/>
    <col min="12039" max="12039" width="10.42578125" style="51" customWidth="1"/>
    <col min="12040" max="12040" width="12.7109375" style="51" customWidth="1"/>
    <col min="12041" max="12041" width="15.140625" style="51" customWidth="1"/>
    <col min="12042" max="12042" width="13" style="51" customWidth="1"/>
    <col min="12043" max="12288" width="9.140625" style="51"/>
    <col min="12289" max="12289" width="6.42578125" style="51" customWidth="1"/>
    <col min="12290" max="12291" width="9.140625" style="51"/>
    <col min="12292" max="12292" width="10.42578125" style="51" customWidth="1"/>
    <col min="12293" max="12293" width="11.85546875" style="51" customWidth="1"/>
    <col min="12294" max="12294" width="9.140625" style="51"/>
    <col min="12295" max="12295" width="10.42578125" style="51" customWidth="1"/>
    <col min="12296" max="12296" width="12.7109375" style="51" customWidth="1"/>
    <col min="12297" max="12297" width="15.140625" style="51" customWidth="1"/>
    <col min="12298" max="12298" width="13" style="51" customWidth="1"/>
    <col min="12299" max="12544" width="9.140625" style="51"/>
    <col min="12545" max="12545" width="6.42578125" style="51" customWidth="1"/>
    <col min="12546" max="12547" width="9.140625" style="51"/>
    <col min="12548" max="12548" width="10.42578125" style="51" customWidth="1"/>
    <col min="12549" max="12549" width="11.85546875" style="51" customWidth="1"/>
    <col min="12550" max="12550" width="9.140625" style="51"/>
    <col min="12551" max="12551" width="10.42578125" style="51" customWidth="1"/>
    <col min="12552" max="12552" width="12.7109375" style="51" customWidth="1"/>
    <col min="12553" max="12553" width="15.140625" style="51" customWidth="1"/>
    <col min="12554" max="12554" width="13" style="51" customWidth="1"/>
    <col min="12555" max="12800" width="9.140625" style="51"/>
    <col min="12801" max="12801" width="6.42578125" style="51" customWidth="1"/>
    <col min="12802" max="12803" width="9.140625" style="51"/>
    <col min="12804" max="12804" width="10.42578125" style="51" customWidth="1"/>
    <col min="12805" max="12805" width="11.85546875" style="51" customWidth="1"/>
    <col min="12806" max="12806" width="9.140625" style="51"/>
    <col min="12807" max="12807" width="10.42578125" style="51" customWidth="1"/>
    <col min="12808" max="12808" width="12.7109375" style="51" customWidth="1"/>
    <col min="12809" max="12809" width="15.140625" style="51" customWidth="1"/>
    <col min="12810" max="12810" width="13" style="51" customWidth="1"/>
    <col min="12811" max="13056" width="9.140625" style="51"/>
    <col min="13057" max="13057" width="6.42578125" style="51" customWidth="1"/>
    <col min="13058" max="13059" width="9.140625" style="51"/>
    <col min="13060" max="13060" width="10.42578125" style="51" customWidth="1"/>
    <col min="13061" max="13061" width="11.85546875" style="51" customWidth="1"/>
    <col min="13062" max="13062" width="9.140625" style="51"/>
    <col min="13063" max="13063" width="10.42578125" style="51" customWidth="1"/>
    <col min="13064" max="13064" width="12.7109375" style="51" customWidth="1"/>
    <col min="13065" max="13065" width="15.140625" style="51" customWidth="1"/>
    <col min="13066" max="13066" width="13" style="51" customWidth="1"/>
    <col min="13067" max="13312" width="9.140625" style="51"/>
    <col min="13313" max="13313" width="6.42578125" style="51" customWidth="1"/>
    <col min="13314" max="13315" width="9.140625" style="51"/>
    <col min="13316" max="13316" width="10.42578125" style="51" customWidth="1"/>
    <col min="13317" max="13317" width="11.85546875" style="51" customWidth="1"/>
    <col min="13318" max="13318" width="9.140625" style="51"/>
    <col min="13319" max="13319" width="10.42578125" style="51" customWidth="1"/>
    <col min="13320" max="13320" width="12.7109375" style="51" customWidth="1"/>
    <col min="13321" max="13321" width="15.140625" style="51" customWidth="1"/>
    <col min="13322" max="13322" width="13" style="51" customWidth="1"/>
    <col min="13323" max="13568" width="9.140625" style="51"/>
    <col min="13569" max="13569" width="6.42578125" style="51" customWidth="1"/>
    <col min="13570" max="13571" width="9.140625" style="51"/>
    <col min="13572" max="13572" width="10.42578125" style="51" customWidth="1"/>
    <col min="13573" max="13573" width="11.85546875" style="51" customWidth="1"/>
    <col min="13574" max="13574" width="9.140625" style="51"/>
    <col min="13575" max="13575" width="10.42578125" style="51" customWidth="1"/>
    <col min="13576" max="13576" width="12.7109375" style="51" customWidth="1"/>
    <col min="13577" max="13577" width="15.140625" style="51" customWidth="1"/>
    <col min="13578" max="13578" width="13" style="51" customWidth="1"/>
    <col min="13579" max="13824" width="9.140625" style="51"/>
    <col min="13825" max="13825" width="6.42578125" style="51" customWidth="1"/>
    <col min="13826" max="13827" width="9.140625" style="51"/>
    <col min="13828" max="13828" width="10.42578125" style="51" customWidth="1"/>
    <col min="13829" max="13829" width="11.85546875" style="51" customWidth="1"/>
    <col min="13830" max="13830" width="9.140625" style="51"/>
    <col min="13831" max="13831" width="10.42578125" style="51" customWidth="1"/>
    <col min="13832" max="13832" width="12.7109375" style="51" customWidth="1"/>
    <col min="13833" max="13833" width="15.140625" style="51" customWidth="1"/>
    <col min="13834" max="13834" width="13" style="51" customWidth="1"/>
    <col min="13835" max="14080" width="9.140625" style="51"/>
    <col min="14081" max="14081" width="6.42578125" style="51" customWidth="1"/>
    <col min="14082" max="14083" width="9.140625" style="51"/>
    <col min="14084" max="14084" width="10.42578125" style="51" customWidth="1"/>
    <col min="14085" max="14085" width="11.85546875" style="51" customWidth="1"/>
    <col min="14086" max="14086" width="9.140625" style="51"/>
    <col min="14087" max="14087" width="10.42578125" style="51" customWidth="1"/>
    <col min="14088" max="14088" width="12.7109375" style="51" customWidth="1"/>
    <col min="14089" max="14089" width="15.140625" style="51" customWidth="1"/>
    <col min="14090" max="14090" width="13" style="51" customWidth="1"/>
    <col min="14091" max="14336" width="9.140625" style="51"/>
    <col min="14337" max="14337" width="6.42578125" style="51" customWidth="1"/>
    <col min="14338" max="14339" width="9.140625" style="51"/>
    <col min="14340" max="14340" width="10.42578125" style="51" customWidth="1"/>
    <col min="14341" max="14341" width="11.85546875" style="51" customWidth="1"/>
    <col min="14342" max="14342" width="9.140625" style="51"/>
    <col min="14343" max="14343" width="10.42578125" style="51" customWidth="1"/>
    <col min="14344" max="14344" width="12.7109375" style="51" customWidth="1"/>
    <col min="14345" max="14345" width="15.140625" style="51" customWidth="1"/>
    <col min="14346" max="14346" width="13" style="51" customWidth="1"/>
    <col min="14347" max="14592" width="9.140625" style="51"/>
    <col min="14593" max="14593" width="6.42578125" style="51" customWidth="1"/>
    <col min="14594" max="14595" width="9.140625" style="51"/>
    <col min="14596" max="14596" width="10.42578125" style="51" customWidth="1"/>
    <col min="14597" max="14597" width="11.85546875" style="51" customWidth="1"/>
    <col min="14598" max="14598" width="9.140625" style="51"/>
    <col min="14599" max="14599" width="10.42578125" style="51" customWidth="1"/>
    <col min="14600" max="14600" width="12.7109375" style="51" customWidth="1"/>
    <col min="14601" max="14601" width="15.140625" style="51" customWidth="1"/>
    <col min="14602" max="14602" width="13" style="51" customWidth="1"/>
    <col min="14603" max="14848" width="9.140625" style="51"/>
    <col min="14849" max="14849" width="6.42578125" style="51" customWidth="1"/>
    <col min="14850" max="14851" width="9.140625" style="51"/>
    <col min="14852" max="14852" width="10.42578125" style="51" customWidth="1"/>
    <col min="14853" max="14853" width="11.85546875" style="51" customWidth="1"/>
    <col min="14854" max="14854" width="9.140625" style="51"/>
    <col min="14855" max="14855" width="10.42578125" style="51" customWidth="1"/>
    <col min="14856" max="14856" width="12.7109375" style="51" customWidth="1"/>
    <col min="14857" max="14857" width="15.140625" style="51" customWidth="1"/>
    <col min="14858" max="14858" width="13" style="51" customWidth="1"/>
    <col min="14859" max="15104" width="9.140625" style="51"/>
    <col min="15105" max="15105" width="6.42578125" style="51" customWidth="1"/>
    <col min="15106" max="15107" width="9.140625" style="51"/>
    <col min="15108" max="15108" width="10.42578125" style="51" customWidth="1"/>
    <col min="15109" max="15109" width="11.85546875" style="51" customWidth="1"/>
    <col min="15110" max="15110" width="9.140625" style="51"/>
    <col min="15111" max="15111" width="10.42578125" style="51" customWidth="1"/>
    <col min="15112" max="15112" width="12.7109375" style="51" customWidth="1"/>
    <col min="15113" max="15113" width="15.140625" style="51" customWidth="1"/>
    <col min="15114" max="15114" width="13" style="51" customWidth="1"/>
    <col min="15115" max="15360" width="9.140625" style="51"/>
    <col min="15361" max="15361" width="6.42578125" style="51" customWidth="1"/>
    <col min="15362" max="15363" width="9.140625" style="51"/>
    <col min="15364" max="15364" width="10.42578125" style="51" customWidth="1"/>
    <col min="15365" max="15365" width="11.85546875" style="51" customWidth="1"/>
    <col min="15366" max="15366" width="9.140625" style="51"/>
    <col min="15367" max="15367" width="10.42578125" style="51" customWidth="1"/>
    <col min="15368" max="15368" width="12.7109375" style="51" customWidth="1"/>
    <col min="15369" max="15369" width="15.140625" style="51" customWidth="1"/>
    <col min="15370" max="15370" width="13" style="51" customWidth="1"/>
    <col min="15371" max="15616" width="9.140625" style="51"/>
    <col min="15617" max="15617" width="6.42578125" style="51" customWidth="1"/>
    <col min="15618" max="15619" width="9.140625" style="51"/>
    <col min="15620" max="15620" width="10.42578125" style="51" customWidth="1"/>
    <col min="15621" max="15621" width="11.85546875" style="51" customWidth="1"/>
    <col min="15622" max="15622" width="9.140625" style="51"/>
    <col min="15623" max="15623" width="10.42578125" style="51" customWidth="1"/>
    <col min="15624" max="15624" width="12.7109375" style="51" customWidth="1"/>
    <col min="15625" max="15625" width="15.140625" style="51" customWidth="1"/>
    <col min="15626" max="15626" width="13" style="51" customWidth="1"/>
    <col min="15627" max="15872" width="9.140625" style="51"/>
    <col min="15873" max="15873" width="6.42578125" style="51" customWidth="1"/>
    <col min="15874" max="15875" width="9.140625" style="51"/>
    <col min="15876" max="15876" width="10.42578125" style="51" customWidth="1"/>
    <col min="15877" max="15877" width="11.85546875" style="51" customWidth="1"/>
    <col min="15878" max="15878" width="9.140625" style="51"/>
    <col min="15879" max="15879" width="10.42578125" style="51" customWidth="1"/>
    <col min="15880" max="15880" width="12.7109375" style="51" customWidth="1"/>
    <col min="15881" max="15881" width="15.140625" style="51" customWidth="1"/>
    <col min="15882" max="15882" width="13" style="51" customWidth="1"/>
    <col min="15883" max="16128" width="9.140625" style="51"/>
    <col min="16129" max="16129" width="6.42578125" style="51" customWidth="1"/>
    <col min="16130" max="16131" width="9.140625" style="51"/>
    <col min="16132" max="16132" width="10.42578125" style="51" customWidth="1"/>
    <col min="16133" max="16133" width="11.85546875" style="51" customWidth="1"/>
    <col min="16134" max="16134" width="9.140625" style="51"/>
    <col min="16135" max="16135" width="10.42578125" style="51" customWidth="1"/>
    <col min="16136" max="16136" width="12.7109375" style="51" customWidth="1"/>
    <col min="16137" max="16137" width="15.140625" style="51" customWidth="1"/>
    <col min="16138" max="16138" width="13" style="51" customWidth="1"/>
    <col min="16139" max="16384" width="9.140625" style="51"/>
  </cols>
  <sheetData>
    <row r="1" spans="1:10" hidden="1">
      <c r="J1" s="51">
        <v>6</v>
      </c>
    </row>
    <row r="2" spans="1:10">
      <c r="A2" s="391" t="s">
        <v>167</v>
      </c>
      <c r="B2" s="391"/>
      <c r="C2" s="391"/>
      <c r="D2" s="391"/>
      <c r="E2" s="391"/>
      <c r="F2" s="391"/>
      <c r="G2" s="391"/>
      <c r="H2" s="391"/>
      <c r="I2" s="391"/>
      <c r="J2" s="391"/>
    </row>
    <row r="3" spans="1:10">
      <c r="A3" s="391" t="s">
        <v>168</v>
      </c>
      <c r="B3" s="391"/>
      <c r="C3" s="391"/>
      <c r="D3" s="391"/>
      <c r="E3" s="391"/>
      <c r="F3" s="391"/>
      <c r="G3" s="391"/>
      <c r="H3" s="391"/>
      <c r="I3" s="391"/>
      <c r="J3" s="391"/>
    </row>
    <row r="4" spans="1:10">
      <c r="A4" s="392" t="s">
        <v>169</v>
      </c>
      <c r="B4" s="392"/>
      <c r="C4" s="392"/>
      <c r="D4" s="392"/>
      <c r="E4" s="392"/>
      <c r="F4" s="392"/>
      <c r="G4" s="392"/>
      <c r="H4" s="392"/>
      <c r="I4" s="392"/>
      <c r="J4" s="392"/>
    </row>
    <row r="5" spans="1:10">
      <c r="A5" s="392" t="s">
        <v>170</v>
      </c>
      <c r="B5" s="392"/>
      <c r="C5" s="392"/>
      <c r="D5" s="392"/>
      <c r="E5" s="392"/>
      <c r="F5" s="392"/>
      <c r="G5" s="392"/>
      <c r="H5" s="392"/>
      <c r="I5" s="392"/>
      <c r="J5" s="392"/>
    </row>
    <row r="6" spans="1:10">
      <c r="A6" s="391" t="s">
        <v>171</v>
      </c>
      <c r="B6" s="391"/>
      <c r="C6" s="391"/>
      <c r="D6" s="391"/>
      <c r="E6" s="391"/>
      <c r="F6" s="391"/>
      <c r="G6" s="391"/>
      <c r="H6" s="391"/>
      <c r="I6" s="391"/>
      <c r="J6" s="391"/>
    </row>
    <row r="7" spans="1:10">
      <c r="A7" s="78">
        <v>1</v>
      </c>
      <c r="B7" s="312" t="s">
        <v>172</v>
      </c>
      <c r="C7" s="312"/>
      <c r="D7" s="312"/>
      <c r="E7" s="312"/>
      <c r="F7" s="312" t="str">
        <f>[1]Mastersheet!B3</f>
        <v>DAU LAL PUROHIT</v>
      </c>
      <c r="G7" s="312"/>
      <c r="H7" s="312"/>
      <c r="I7" s="312"/>
      <c r="J7" s="312"/>
    </row>
    <row r="8" spans="1:10" ht="18" customHeight="1">
      <c r="A8" s="380">
        <v>2</v>
      </c>
      <c r="B8" s="382" t="s">
        <v>173</v>
      </c>
      <c r="C8" s="382"/>
      <c r="D8" s="382"/>
      <c r="E8" s="382"/>
      <c r="F8" s="383" t="str">
        <f>[1]Mastersheet!G3</f>
        <v>NATH MAL PUROHIT</v>
      </c>
      <c r="G8" s="384"/>
      <c r="H8" s="384"/>
      <c r="I8" s="384"/>
      <c r="J8" s="385"/>
    </row>
    <row r="9" spans="1:10">
      <c r="A9" s="381"/>
      <c r="B9" s="382"/>
      <c r="C9" s="382"/>
      <c r="D9" s="382"/>
      <c r="E9" s="382"/>
      <c r="F9" s="386" t="str">
        <f>IF('[1]Family data'!F3="Shri","",IF('[1]Family data'!F3="Smt",CONCATENATE("(",'[1]Family data'!H4,")")))</f>
        <v>(SAVITRI DEVI)</v>
      </c>
      <c r="G9" s="387"/>
      <c r="H9" s="387"/>
      <c r="I9" s="388" t="str">
        <f>IF('[1]Family data'!F3="Shri","",IF('[1]Family data'!F3="Smt",CONCATENATE("(","Husband of ",PROPER([1]Mastersheet!B3),")")))</f>
        <v>(Husband of Dau Lal Purohit)</v>
      </c>
      <c r="J9" s="389"/>
    </row>
    <row r="10" spans="1:10">
      <c r="A10" s="78">
        <v>3</v>
      </c>
      <c r="B10" s="312" t="s">
        <v>174</v>
      </c>
      <c r="C10" s="312"/>
      <c r="D10" s="312"/>
      <c r="E10" s="312"/>
      <c r="F10" s="390">
        <f>[1]Mastersheet!C62</f>
        <v>18403</v>
      </c>
      <c r="G10" s="390"/>
      <c r="H10" s="390"/>
      <c r="I10" s="390"/>
      <c r="J10" s="390"/>
    </row>
    <row r="11" spans="1:10">
      <c r="A11" s="78">
        <v>4</v>
      </c>
      <c r="B11" s="312" t="s">
        <v>175</v>
      </c>
      <c r="C11" s="312"/>
      <c r="D11" s="312"/>
      <c r="E11" s="312"/>
      <c r="F11" s="312" t="str">
        <f>'[1]Family data'!F4</f>
        <v>Hindu</v>
      </c>
      <c r="G11" s="312"/>
      <c r="H11" s="312"/>
      <c r="I11" s="312"/>
      <c r="J11" s="312"/>
    </row>
    <row r="12" spans="1:10" ht="18" customHeight="1">
      <c r="A12" s="380">
        <v>5</v>
      </c>
      <c r="B12" s="394" t="s">
        <v>176</v>
      </c>
      <c r="C12" s="394"/>
      <c r="D12" s="394"/>
      <c r="E12" s="394"/>
      <c r="F12" s="382" t="str">
        <f>[1]Mastersheet!B7</f>
        <v>ACHORYA KA CHOUWK BIKANER</v>
      </c>
      <c r="G12" s="382"/>
      <c r="H12" s="382"/>
      <c r="I12" s="382"/>
      <c r="J12" s="382"/>
    </row>
    <row r="13" spans="1:10">
      <c r="A13" s="381"/>
      <c r="B13" s="394"/>
      <c r="C13" s="394"/>
      <c r="D13" s="394"/>
      <c r="E13" s="394"/>
      <c r="F13" s="382"/>
      <c r="G13" s="382"/>
      <c r="H13" s="382"/>
      <c r="I13" s="382"/>
      <c r="J13" s="382"/>
    </row>
    <row r="14" spans="1:10" hidden="1">
      <c r="A14" s="393"/>
      <c r="B14" s="394"/>
      <c r="C14" s="394"/>
      <c r="D14" s="394"/>
      <c r="E14" s="394"/>
      <c r="F14" s="382"/>
      <c r="G14" s="382"/>
      <c r="H14" s="382"/>
      <c r="I14" s="382"/>
      <c r="J14" s="382"/>
    </row>
    <row r="15" spans="1:10">
      <c r="A15" s="380">
        <v>6</v>
      </c>
      <c r="B15" s="312" t="s">
        <v>177</v>
      </c>
      <c r="C15" s="312"/>
      <c r="D15" s="312"/>
      <c r="E15" s="312"/>
      <c r="F15" s="312"/>
      <c r="G15" s="312"/>
      <c r="H15" s="312"/>
      <c r="I15" s="312"/>
      <c r="J15" s="312"/>
    </row>
    <row r="16" spans="1:10" ht="15.75" customHeight="1">
      <c r="A16" s="381"/>
      <c r="B16" s="312" t="s">
        <v>178</v>
      </c>
      <c r="C16" s="312"/>
      <c r="D16" s="312"/>
      <c r="E16" s="312"/>
      <c r="F16" s="312" t="str">
        <f>IF([1]Mastersheet!B9="Officiating","Nil",[1]Mastersheet!B9)</f>
        <v>Substantive</v>
      </c>
      <c r="G16" s="312"/>
      <c r="H16" s="312"/>
      <c r="I16" s="312"/>
      <c r="J16" s="312"/>
    </row>
    <row r="17" spans="1:10" ht="18" customHeight="1">
      <c r="A17" s="393"/>
      <c r="B17" s="312" t="s">
        <v>179</v>
      </c>
      <c r="C17" s="312"/>
      <c r="D17" s="312"/>
      <c r="E17" s="312"/>
      <c r="F17" s="312" t="str">
        <f>IF([1]Mastersheet!B9="Officiating",[1]Mastersheet!B9,"Nil")</f>
        <v>Nil</v>
      </c>
      <c r="G17" s="312"/>
      <c r="H17" s="312"/>
      <c r="I17" s="312"/>
      <c r="J17" s="312"/>
    </row>
    <row r="18" spans="1:10" ht="15.75" customHeight="1">
      <c r="A18" s="380">
        <v>7</v>
      </c>
      <c r="B18" s="312" t="s">
        <v>180</v>
      </c>
      <c r="C18" s="312"/>
      <c r="D18" s="312"/>
      <c r="E18" s="312"/>
      <c r="F18" s="390">
        <f>[1]Mastersheet!C63</f>
        <v>28159</v>
      </c>
      <c r="G18" s="390"/>
      <c r="H18" s="390"/>
      <c r="I18" s="390"/>
      <c r="J18" s="390"/>
    </row>
    <row r="19" spans="1:10" ht="18" customHeight="1">
      <c r="A19" s="381"/>
      <c r="B19" s="312" t="s">
        <v>181</v>
      </c>
      <c r="C19" s="312"/>
      <c r="D19" s="312"/>
      <c r="E19" s="312"/>
      <c r="F19" s="390" t="str">
        <f>[1]Mastersheet!H62</f>
        <v>31/05/2010</v>
      </c>
      <c r="G19" s="390"/>
      <c r="H19" s="390"/>
      <c r="I19" s="390"/>
      <c r="J19" s="390"/>
    </row>
    <row r="20" spans="1:10" ht="18" customHeight="1">
      <c r="A20" s="400">
        <v>8</v>
      </c>
      <c r="B20" s="403" t="s">
        <v>182</v>
      </c>
      <c r="C20" s="403"/>
      <c r="D20" s="403"/>
      <c r="E20" s="403"/>
      <c r="F20" s="403"/>
      <c r="G20" s="403"/>
      <c r="H20" s="403"/>
      <c r="I20" s="403"/>
      <c r="J20" s="403"/>
    </row>
    <row r="21" spans="1:10" ht="18" customHeight="1">
      <c r="A21" s="409"/>
      <c r="B21" s="411" t="s">
        <v>183</v>
      </c>
      <c r="C21" s="411" t="s">
        <v>184</v>
      </c>
      <c r="D21" s="382" t="s">
        <v>185</v>
      </c>
      <c r="E21" s="382"/>
      <c r="F21" s="382"/>
      <c r="G21" s="382"/>
      <c r="H21" s="398" t="str">
        <f>IF([1]Mastersheet!E22&gt;0,[1]Mastersheet!E22,"NIL")</f>
        <v>NIL</v>
      </c>
      <c r="I21" s="405"/>
      <c r="J21" s="406"/>
    </row>
    <row r="22" spans="1:10">
      <c r="A22" s="409"/>
      <c r="B22" s="411"/>
      <c r="C22" s="411"/>
      <c r="D22" s="382"/>
      <c r="E22" s="382"/>
      <c r="F22" s="382"/>
      <c r="G22" s="382"/>
      <c r="H22" s="399"/>
      <c r="I22" s="407"/>
      <c r="J22" s="408"/>
    </row>
    <row r="23" spans="1:10">
      <c r="A23" s="409"/>
      <c r="B23" s="411"/>
      <c r="C23" s="411" t="s">
        <v>186</v>
      </c>
      <c r="D23" s="412" t="s">
        <v>187</v>
      </c>
      <c r="E23" s="412"/>
      <c r="F23" s="412"/>
      <c r="G23" s="412"/>
      <c r="H23" s="413" t="str">
        <f>IF([1]Mastersheet!E23&gt;0,[1]Mastersheet!E23,"NIL")</f>
        <v>NIL</v>
      </c>
      <c r="I23" s="413"/>
      <c r="J23" s="413"/>
    </row>
    <row r="24" spans="1:10">
      <c r="A24" s="409"/>
      <c r="B24" s="411"/>
      <c r="C24" s="411"/>
      <c r="D24" s="412"/>
      <c r="E24" s="412"/>
      <c r="F24" s="412"/>
      <c r="G24" s="412"/>
      <c r="H24" s="413"/>
      <c r="I24" s="413"/>
      <c r="J24" s="413"/>
    </row>
    <row r="25" spans="1:10" ht="18" customHeight="1">
      <c r="A25" s="409"/>
      <c r="B25" s="411" t="s">
        <v>188</v>
      </c>
      <c r="C25" s="395" t="s">
        <v>189</v>
      </c>
      <c r="D25" s="395"/>
      <c r="E25" s="395"/>
      <c r="F25" s="395"/>
      <c r="G25" s="395"/>
      <c r="H25" s="78" t="s">
        <v>190</v>
      </c>
      <c r="I25" s="78" t="s">
        <v>191</v>
      </c>
      <c r="J25" s="78" t="s">
        <v>192</v>
      </c>
    </row>
    <row r="26" spans="1:10">
      <c r="A26" s="409"/>
      <c r="B26" s="411"/>
      <c r="C26" s="395"/>
      <c r="D26" s="395"/>
      <c r="E26" s="395"/>
      <c r="F26" s="395"/>
      <c r="G26" s="395"/>
      <c r="H26" s="396" t="str">
        <f>IF([1]Mastersheet!D25&gt;0,[1]Mastersheet!D25,"NIL")</f>
        <v>NIL</v>
      </c>
      <c r="I26" s="396" t="str">
        <f>IF([1]Mastersheet!E25&gt;0,[1]Mastersheet!E25,"NIL")</f>
        <v>NIL</v>
      </c>
      <c r="J26" s="398" t="str">
        <f>IF([1]Mastersheet!F25&gt;0,[1]Mastersheet!F25,"NIL")</f>
        <v>NIL</v>
      </c>
    </row>
    <row r="27" spans="1:10" ht="15.75" customHeight="1">
      <c r="A27" s="410"/>
      <c r="B27" s="411"/>
      <c r="C27" s="395"/>
      <c r="D27" s="395"/>
      <c r="E27" s="395"/>
      <c r="F27" s="395"/>
      <c r="G27" s="395"/>
      <c r="H27" s="397"/>
      <c r="I27" s="397"/>
      <c r="J27" s="399"/>
    </row>
    <row r="28" spans="1:10" ht="18" customHeight="1">
      <c r="A28" s="400">
        <v>9</v>
      </c>
      <c r="B28" s="403" t="s">
        <v>193</v>
      </c>
      <c r="C28" s="403"/>
      <c r="D28" s="403"/>
      <c r="E28" s="403"/>
      <c r="F28" s="403"/>
      <c r="G28" s="403"/>
      <c r="H28" s="403"/>
      <c r="I28" s="403"/>
      <c r="J28" s="403"/>
    </row>
    <row r="29" spans="1:10">
      <c r="A29" s="401"/>
      <c r="B29" s="404" t="s">
        <v>183</v>
      </c>
      <c r="C29" s="395" t="s">
        <v>194</v>
      </c>
      <c r="D29" s="395"/>
      <c r="E29" s="395"/>
      <c r="F29" s="395"/>
      <c r="G29" s="395"/>
      <c r="H29" s="398" t="str">
        <f>IF([1]Mastersheet!E27&gt;0,[1]Mastersheet!E27,"NIL")</f>
        <v>NIL</v>
      </c>
      <c r="I29" s="405"/>
      <c r="J29" s="406"/>
    </row>
    <row r="30" spans="1:10">
      <c r="A30" s="401"/>
      <c r="B30" s="404"/>
      <c r="C30" s="395"/>
      <c r="D30" s="395"/>
      <c r="E30" s="395"/>
      <c r="F30" s="395"/>
      <c r="G30" s="395"/>
      <c r="H30" s="399"/>
      <c r="I30" s="407"/>
      <c r="J30" s="408"/>
    </row>
    <row r="31" spans="1:10" ht="18" customHeight="1">
      <c r="A31" s="401"/>
      <c r="B31" s="404" t="s">
        <v>188</v>
      </c>
      <c r="C31" s="395" t="s">
        <v>195</v>
      </c>
      <c r="D31" s="395"/>
      <c r="E31" s="395"/>
      <c r="F31" s="395"/>
      <c r="G31" s="395"/>
      <c r="H31" s="398" t="str">
        <f>IF([1]Mastersheet!E28&gt;0,[1]Mastersheet!E28,"NIL")</f>
        <v>NIL</v>
      </c>
      <c r="I31" s="405"/>
      <c r="J31" s="406"/>
    </row>
    <row r="32" spans="1:10">
      <c r="A32" s="402"/>
      <c r="B32" s="404"/>
      <c r="C32" s="395"/>
      <c r="D32" s="395"/>
      <c r="E32" s="395"/>
      <c r="F32" s="395"/>
      <c r="G32" s="395"/>
      <c r="H32" s="399"/>
      <c r="I32" s="407"/>
      <c r="J32" s="408"/>
    </row>
    <row r="33" spans="1:10" ht="15.75" customHeight="1">
      <c r="A33" s="400">
        <v>10</v>
      </c>
      <c r="B33" s="403" t="s">
        <v>196</v>
      </c>
      <c r="C33" s="403"/>
      <c r="D33" s="403"/>
      <c r="E33" s="403"/>
      <c r="F33" s="403"/>
      <c r="G33" s="403"/>
      <c r="H33" s="403"/>
      <c r="I33" s="403"/>
      <c r="J33" s="403"/>
    </row>
    <row r="34" spans="1:10" ht="18" customHeight="1">
      <c r="A34" s="409"/>
      <c r="B34" s="382" t="s">
        <v>197</v>
      </c>
      <c r="C34" s="382"/>
      <c r="D34" s="382"/>
      <c r="E34" s="382"/>
      <c r="F34" s="382"/>
      <c r="G34" s="382"/>
      <c r="H34" s="382"/>
      <c r="I34" s="382"/>
      <c r="J34" s="382"/>
    </row>
    <row r="35" spans="1:10" ht="18" customHeight="1">
      <c r="A35" s="409"/>
      <c r="B35" s="415" t="s">
        <v>198</v>
      </c>
      <c r="C35" s="415"/>
      <c r="D35" s="415"/>
      <c r="E35" s="415"/>
      <c r="F35" s="415"/>
      <c r="G35" s="415"/>
      <c r="H35" s="79" t="s">
        <v>199</v>
      </c>
      <c r="I35" s="79" t="s">
        <v>200</v>
      </c>
      <c r="J35" s="79" t="s">
        <v>192</v>
      </c>
    </row>
    <row r="36" spans="1:10">
      <c r="A36" s="410"/>
      <c r="B36" s="415" t="str">
        <f>IF([1]Mastersheet!A31="","N.A.",[1]Mastersheet!A31)</f>
        <v>N.A.</v>
      </c>
      <c r="C36" s="415"/>
      <c r="D36" s="415"/>
      <c r="E36" s="415"/>
      <c r="F36" s="415"/>
      <c r="G36" s="415"/>
      <c r="H36" s="80" t="str">
        <f>IF([1]Mastersheet!D31&gt;0,[1]Mastersheet!D31,"NIL")</f>
        <v>NIL</v>
      </c>
      <c r="I36" s="80" t="str">
        <f>IF([1]Mastersheet!E31&gt;0,[1]Mastersheet!E31,"NIL")</f>
        <v>NIL</v>
      </c>
      <c r="J36" s="80" t="str">
        <f>IF([1]Mastersheet!F31&gt;0,[1]Mastersheet!F31,"NIL")</f>
        <v>NIL</v>
      </c>
    </row>
    <row r="37" spans="1:10" ht="18" customHeight="1">
      <c r="A37" s="400">
        <v>11</v>
      </c>
      <c r="B37" s="403" t="s">
        <v>201</v>
      </c>
      <c r="C37" s="403"/>
      <c r="D37" s="403"/>
      <c r="E37" s="403"/>
      <c r="F37" s="403"/>
      <c r="G37" s="403"/>
      <c r="H37" s="403"/>
      <c r="I37" s="403"/>
      <c r="J37" s="403"/>
    </row>
    <row r="38" spans="1:10" ht="18" customHeight="1">
      <c r="A38" s="409"/>
      <c r="B38" s="382" t="s">
        <v>202</v>
      </c>
      <c r="C38" s="382"/>
      <c r="D38" s="382"/>
      <c r="E38" s="382"/>
      <c r="F38" s="382"/>
      <c r="G38" s="382"/>
      <c r="H38" s="79" t="s">
        <v>199</v>
      </c>
      <c r="I38" s="79" t="s">
        <v>200</v>
      </c>
      <c r="J38" s="79" t="s">
        <v>192</v>
      </c>
    </row>
    <row r="39" spans="1:10">
      <c r="A39" s="409"/>
      <c r="B39" s="404"/>
      <c r="C39" s="404"/>
      <c r="D39" s="404"/>
      <c r="E39" s="404"/>
      <c r="F39" s="404"/>
      <c r="G39" s="404"/>
      <c r="H39" s="81">
        <f>[1]Mastersheet!B77</f>
        <v>33</v>
      </c>
      <c r="I39" s="81">
        <f>[1]Mastersheet!C77</f>
        <v>3</v>
      </c>
      <c r="J39" s="81">
        <f>[1]Mastersheet!D77</f>
        <v>27</v>
      </c>
    </row>
    <row r="40" spans="1:10" hidden="1">
      <c r="A40" s="410"/>
      <c r="B40" s="404"/>
      <c r="C40" s="404"/>
      <c r="D40" s="404"/>
      <c r="E40" s="404"/>
      <c r="F40" s="404"/>
      <c r="G40" s="404"/>
      <c r="H40" s="78"/>
      <c r="I40" s="78"/>
      <c r="J40" s="78"/>
    </row>
    <row r="41" spans="1:10" ht="18" customHeight="1">
      <c r="A41" s="79">
        <v>12</v>
      </c>
      <c r="B41" s="403" t="s">
        <v>203</v>
      </c>
      <c r="C41" s="403"/>
      <c r="D41" s="403"/>
      <c r="E41" s="403"/>
      <c r="F41" s="403"/>
      <c r="G41" s="403"/>
      <c r="H41" s="414" t="str">
        <f>[1]Mastersheet!G6</f>
        <v>Superannuation Pension</v>
      </c>
      <c r="I41" s="414"/>
      <c r="J41" s="414"/>
    </row>
    <row r="42" spans="1:10">
      <c r="A42" s="400">
        <v>13</v>
      </c>
      <c r="B42" s="312" t="s">
        <v>204</v>
      </c>
      <c r="C42" s="312"/>
      <c r="D42" s="312"/>
      <c r="E42" s="312"/>
      <c r="F42" s="312"/>
      <c r="G42" s="312"/>
      <c r="H42" s="312"/>
      <c r="I42" s="312"/>
      <c r="J42" s="312"/>
    </row>
    <row r="43" spans="1:10" ht="18" customHeight="1">
      <c r="A43" s="401"/>
      <c r="B43" s="412" t="s">
        <v>205</v>
      </c>
      <c r="C43" s="395" t="s">
        <v>206</v>
      </c>
      <c r="D43" s="395"/>
      <c r="E43" s="395"/>
      <c r="F43" s="395"/>
      <c r="G43" s="395"/>
      <c r="H43" s="427" t="str">
        <f>IF([1]Mastersheet!H18&gt;0,[1]Mastersheet!H18,"N.A.")</f>
        <v>N.A.</v>
      </c>
      <c r="I43" s="427"/>
      <c r="J43" s="427"/>
    </row>
    <row r="44" spans="1:10">
      <c r="A44" s="401"/>
      <c r="B44" s="412"/>
      <c r="C44" s="395"/>
      <c r="D44" s="395"/>
      <c r="E44" s="395"/>
      <c r="F44" s="395"/>
      <c r="G44" s="395"/>
      <c r="H44" s="427"/>
      <c r="I44" s="427"/>
      <c r="J44" s="427"/>
    </row>
    <row r="45" spans="1:10" ht="18" customHeight="1">
      <c r="A45" s="401"/>
      <c r="B45" s="412" t="s">
        <v>207</v>
      </c>
      <c r="C45" s="395" t="s">
        <v>208</v>
      </c>
      <c r="D45" s="395"/>
      <c r="E45" s="395"/>
      <c r="F45" s="395"/>
      <c r="G45" s="395"/>
      <c r="H45" s="416" t="str">
        <f>IF([1]Mastersheet!H19&gt;0,[1]Mastersheet!H19,"N.A.")</f>
        <v>N.A.</v>
      </c>
      <c r="I45" s="417"/>
      <c r="J45" s="418"/>
    </row>
    <row r="46" spans="1:10">
      <c r="A46" s="401"/>
      <c r="B46" s="412"/>
      <c r="C46" s="395"/>
      <c r="D46" s="395"/>
      <c r="E46" s="395"/>
      <c r="F46" s="395"/>
      <c r="G46" s="395"/>
      <c r="H46" s="422"/>
      <c r="I46" s="423"/>
      <c r="J46" s="424"/>
    </row>
    <row r="47" spans="1:10" ht="15" customHeight="1">
      <c r="A47" s="401"/>
      <c r="B47" s="412" t="s">
        <v>209</v>
      </c>
      <c r="C47" s="395" t="s">
        <v>210</v>
      </c>
      <c r="D47" s="395"/>
      <c r="E47" s="395"/>
      <c r="F47" s="395"/>
      <c r="G47" s="395"/>
      <c r="H47" s="416" t="str">
        <f>IF([1]Mastersheet!H20&gt;0,[1]Mastersheet!H20,"N.A.")</f>
        <v>N.A.</v>
      </c>
      <c r="I47" s="417"/>
      <c r="J47" s="418"/>
    </row>
    <row r="48" spans="1:10">
      <c r="A48" s="401"/>
      <c r="B48" s="412"/>
      <c r="C48" s="395"/>
      <c r="D48" s="395"/>
      <c r="E48" s="395"/>
      <c r="F48" s="395"/>
      <c r="G48" s="395"/>
      <c r="H48" s="419"/>
      <c r="I48" s="420"/>
      <c r="J48" s="421"/>
    </row>
    <row r="49" spans="1:10">
      <c r="A49" s="402"/>
      <c r="B49" s="412"/>
      <c r="C49" s="395"/>
      <c r="D49" s="395"/>
      <c r="E49" s="395"/>
      <c r="F49" s="395"/>
      <c r="G49" s="395"/>
      <c r="H49" s="422"/>
      <c r="I49" s="423"/>
      <c r="J49" s="424"/>
    </row>
    <row r="50" spans="1:10">
      <c r="A50" s="425">
        <v>7</v>
      </c>
      <c r="B50" s="425"/>
      <c r="C50" s="425"/>
      <c r="D50" s="425"/>
      <c r="E50" s="425"/>
      <c r="F50" s="425"/>
      <c r="G50" s="425"/>
      <c r="H50" s="425"/>
      <c r="I50" s="425"/>
      <c r="J50" s="425"/>
    </row>
    <row r="51" spans="1:10">
      <c r="A51" s="380">
        <v>14</v>
      </c>
      <c r="B51" s="395" t="s">
        <v>211</v>
      </c>
      <c r="C51" s="395"/>
      <c r="D51" s="395"/>
      <c r="E51" s="395"/>
      <c r="F51" s="395"/>
      <c r="G51" s="395"/>
      <c r="H51" s="404" t="s">
        <v>212</v>
      </c>
      <c r="I51" s="404"/>
      <c r="J51" s="404"/>
    </row>
    <row r="52" spans="1:10">
      <c r="A52" s="393"/>
      <c r="B52" s="395"/>
      <c r="C52" s="395"/>
      <c r="D52" s="395"/>
      <c r="E52" s="395"/>
      <c r="F52" s="395"/>
      <c r="G52" s="395"/>
      <c r="H52" s="404"/>
      <c r="I52" s="404"/>
      <c r="J52" s="404"/>
    </row>
    <row r="53" spans="1:10">
      <c r="A53" s="380">
        <v>15</v>
      </c>
      <c r="B53" s="382" t="s">
        <v>213</v>
      </c>
      <c r="C53" s="382"/>
      <c r="D53" s="382"/>
      <c r="E53" s="382"/>
      <c r="F53" s="382"/>
      <c r="G53" s="382"/>
      <c r="H53" s="426" t="str">
        <f>[1]Mastersheet!A76</f>
        <v>33 Year</v>
      </c>
      <c r="I53" s="426"/>
      <c r="J53" s="426"/>
    </row>
    <row r="54" spans="1:10">
      <c r="A54" s="381"/>
      <c r="B54" s="382"/>
      <c r="C54" s="382"/>
      <c r="D54" s="382"/>
      <c r="E54" s="382"/>
      <c r="F54" s="382"/>
      <c r="G54" s="382"/>
      <c r="H54" s="426"/>
      <c r="I54" s="426"/>
      <c r="J54" s="426"/>
    </row>
    <row r="55" spans="1:10">
      <c r="A55" s="400">
        <v>16</v>
      </c>
      <c r="B55" s="435" t="s">
        <v>214</v>
      </c>
      <c r="C55" s="436"/>
      <c r="D55" s="436"/>
      <c r="E55" s="436"/>
      <c r="F55" s="436"/>
      <c r="G55" s="437"/>
      <c r="H55" s="78" t="s">
        <v>215</v>
      </c>
      <c r="I55" s="78" t="s">
        <v>216</v>
      </c>
      <c r="J55" s="78" t="s">
        <v>217</v>
      </c>
    </row>
    <row r="56" spans="1:10" ht="18" customHeight="1">
      <c r="A56" s="401"/>
      <c r="B56" s="82" t="s">
        <v>218</v>
      </c>
      <c r="C56" s="433" t="s">
        <v>219</v>
      </c>
      <c r="D56" s="433"/>
      <c r="E56" s="433"/>
      <c r="F56" s="433"/>
      <c r="G56" s="433"/>
      <c r="H56" s="83" t="str">
        <f>IF([1]Mastersheet!F13&gt;0,[1]Mastersheet!F13,"NIL")</f>
        <v>NIL</v>
      </c>
      <c r="I56" s="83" t="str">
        <f>IF([1]Mastersheet!G13&gt;0,[1]Mastersheet!G13,"NIL")</f>
        <v>NIL</v>
      </c>
      <c r="J56" s="84" t="str">
        <f>IF([1]Mastersheet!H13&gt;0,[1]Mastersheet!H13,"NIL")</f>
        <v>NIL</v>
      </c>
    </row>
    <row r="57" spans="1:10" ht="18" customHeight="1">
      <c r="A57" s="401"/>
      <c r="B57" s="82" t="s">
        <v>220</v>
      </c>
      <c r="C57" s="433" t="s">
        <v>221</v>
      </c>
      <c r="D57" s="433"/>
      <c r="E57" s="433"/>
      <c r="F57" s="433"/>
      <c r="G57" s="433"/>
      <c r="H57" s="438" t="str">
        <f>IF([1]Mastersheet!E14="YES","ATTACHED ANNEXURE",IF([1]Mastersheet!F14&gt;0,[1]Mastersheet!F14,"NIL"))</f>
        <v>NIL</v>
      </c>
      <c r="I57" s="438" t="str">
        <f>IF([1]Mastersheet!E14="YES","ATTACHED ANNEXURE",IF([1]Mastersheet!G14&gt;0,[1]Mastersheet!G14,"NIL"))</f>
        <v>NIL</v>
      </c>
      <c r="J57" s="428" t="str">
        <f>IF([1]Mastersheet!E14="YES",'[1]Table(R)'!G214,IF([1]Mastersheet!H14&gt;0,[1]Mastersheet!H14,"NIL"))</f>
        <v>NIL</v>
      </c>
    </row>
    <row r="58" spans="1:10" ht="18" customHeight="1">
      <c r="A58" s="401"/>
      <c r="B58" s="82"/>
      <c r="C58" s="430" t="s">
        <v>222</v>
      </c>
      <c r="D58" s="431"/>
      <c r="E58" s="431"/>
      <c r="F58" s="431"/>
      <c r="G58" s="432"/>
      <c r="H58" s="439"/>
      <c r="I58" s="439"/>
      <c r="J58" s="429"/>
    </row>
    <row r="59" spans="1:10" ht="18" customHeight="1">
      <c r="A59" s="401"/>
      <c r="B59" s="82" t="s">
        <v>223</v>
      </c>
      <c r="C59" s="433" t="s">
        <v>224</v>
      </c>
      <c r="D59" s="433"/>
      <c r="E59" s="433"/>
      <c r="F59" s="433"/>
      <c r="G59" s="433"/>
      <c r="H59" s="83" t="str">
        <f>IF([1]Mastersheet!F15&gt;0,[1]Mastersheet!F15,"NIL")</f>
        <v>NIL</v>
      </c>
      <c r="I59" s="83" t="str">
        <f>IF([1]Mastersheet!G15&gt;0,[1]Mastersheet!G15,"NIL")</f>
        <v>NIL</v>
      </c>
      <c r="J59" s="84" t="str">
        <f>IF([1]Mastersheet!H15&gt;0,[1]Mastersheet!H15,"NIL")</f>
        <v>NIL</v>
      </c>
    </row>
    <row r="60" spans="1:10" ht="18" customHeight="1">
      <c r="A60" s="401"/>
      <c r="B60" s="82" t="s">
        <v>225</v>
      </c>
      <c r="C60" s="433" t="s">
        <v>226</v>
      </c>
      <c r="D60" s="433"/>
      <c r="E60" s="433"/>
      <c r="F60" s="433"/>
      <c r="G60" s="433"/>
      <c r="H60" s="83" t="str">
        <f>IF([1]Mastersheet!F16&gt;0,[1]Mastersheet!F16,"NIL")</f>
        <v>NIL</v>
      </c>
      <c r="I60" s="83" t="str">
        <f>IF([1]Mastersheet!G16&gt;0,[1]Mastersheet!G16,"NIL")</f>
        <v>NIL</v>
      </c>
      <c r="J60" s="84" t="str">
        <f>IF([1]Mastersheet!H16&gt;0,[1]Mastersheet!H16,"NIL")</f>
        <v>NIL</v>
      </c>
    </row>
    <row r="61" spans="1:10" ht="18" customHeight="1">
      <c r="A61" s="401">
        <v>17</v>
      </c>
      <c r="B61" s="396" t="s">
        <v>227</v>
      </c>
      <c r="C61" s="382" t="s">
        <v>228</v>
      </c>
      <c r="D61" s="382"/>
      <c r="E61" s="382"/>
      <c r="F61" s="382"/>
      <c r="G61" s="382"/>
      <c r="H61" s="382"/>
      <c r="I61" s="382"/>
      <c r="J61" s="382"/>
    </row>
    <row r="62" spans="1:10">
      <c r="A62" s="401"/>
      <c r="B62" s="397"/>
      <c r="C62" s="382"/>
      <c r="D62" s="382"/>
      <c r="E62" s="382"/>
      <c r="F62" s="382"/>
      <c r="G62" s="382"/>
      <c r="H62" s="382"/>
      <c r="I62" s="382"/>
      <c r="J62" s="382"/>
    </row>
    <row r="63" spans="1:10" ht="18" customHeight="1">
      <c r="A63" s="401"/>
      <c r="B63" s="434" t="s">
        <v>90</v>
      </c>
      <c r="C63" s="404" t="s">
        <v>229</v>
      </c>
      <c r="D63" s="404"/>
      <c r="E63" s="404"/>
      <c r="F63" s="404" t="s">
        <v>230</v>
      </c>
      <c r="G63" s="404"/>
      <c r="H63" s="404" t="s">
        <v>215</v>
      </c>
      <c r="I63" s="404" t="s">
        <v>216</v>
      </c>
      <c r="J63" s="404" t="s">
        <v>217</v>
      </c>
    </row>
    <row r="64" spans="1:10" ht="15.75" customHeight="1">
      <c r="A64" s="401"/>
      <c r="B64" s="434"/>
      <c r="C64" s="404"/>
      <c r="D64" s="404"/>
      <c r="E64" s="404"/>
      <c r="F64" s="404"/>
      <c r="G64" s="404"/>
      <c r="H64" s="404"/>
      <c r="I64" s="404"/>
      <c r="J64" s="404"/>
    </row>
    <row r="65" spans="1:11">
      <c r="A65" s="401"/>
      <c r="B65" s="79" t="s">
        <v>115</v>
      </c>
      <c r="C65" s="413" t="str">
        <f>IF([1]Mastersheet!A36&gt;0,[1]Mastersheet!A36,"NIL")</f>
        <v>NIL</v>
      </c>
      <c r="D65" s="413"/>
      <c r="E65" s="413"/>
      <c r="F65" s="413" t="str">
        <f>IF([1]Mastersheet!B36&gt;0,[1]Mastersheet!B36,"NIL")</f>
        <v>NIL</v>
      </c>
      <c r="G65" s="413"/>
      <c r="H65" s="85" t="str">
        <f>IF([1]Mastersheet!D36&gt;0,[1]Mastersheet!D36,"NIL")</f>
        <v>NIL</v>
      </c>
      <c r="I65" s="85" t="str">
        <f>IF([1]Mastersheet!E36&gt;0,[1]Mastersheet!E36,"NIL")</f>
        <v>NIL</v>
      </c>
      <c r="J65" s="84" t="str">
        <f>IF([1]Mastersheet!F36&gt;0,[1]Mastersheet!F36,"NIL")</f>
        <v>NIL</v>
      </c>
    </row>
    <row r="66" spans="1:11" ht="15" customHeight="1">
      <c r="A66" s="401"/>
      <c r="B66" s="79" t="s">
        <v>117</v>
      </c>
      <c r="C66" s="413" t="str">
        <f>IF([1]Mastersheet!A37&gt;0,[1]Mastersheet!A37,"NIL")</f>
        <v>NIL</v>
      </c>
      <c r="D66" s="413"/>
      <c r="E66" s="413"/>
      <c r="F66" s="413" t="str">
        <f>IF([1]Mastersheet!B37&gt;0,[1]Mastersheet!B37,"NIL")</f>
        <v>NIL</v>
      </c>
      <c r="G66" s="413"/>
      <c r="H66" s="85" t="str">
        <f>IF([1]Mastersheet!D37&gt;0,[1]Mastersheet!D37,"NIL")</f>
        <v>NIL</v>
      </c>
      <c r="I66" s="85" t="str">
        <f>IF([1]Mastersheet!E37&gt;0,[1]Mastersheet!E37,"NIL")</f>
        <v>NIL</v>
      </c>
      <c r="J66" s="84" t="str">
        <f>IF([1]Mastersheet!F37&gt;0,[1]Mastersheet!F37,"NIL")</f>
        <v>NIL</v>
      </c>
    </row>
    <row r="67" spans="1:11">
      <c r="A67" s="401"/>
      <c r="B67" s="79" t="s">
        <v>119</v>
      </c>
      <c r="C67" s="413" t="str">
        <f>IF([1]Mastersheet!A38&gt;0,[1]Mastersheet!A38,"NIL")</f>
        <v>NIL</v>
      </c>
      <c r="D67" s="413"/>
      <c r="E67" s="413"/>
      <c r="F67" s="413" t="str">
        <f>IF([1]Mastersheet!B38&gt;0,[1]Mastersheet!B38,"NIL")</f>
        <v>NIL</v>
      </c>
      <c r="G67" s="413"/>
      <c r="H67" s="85" t="str">
        <f>IF([1]Mastersheet!D38&gt;0,[1]Mastersheet!D38,"NIL")</f>
        <v>NIL</v>
      </c>
      <c r="I67" s="85" t="str">
        <f>IF([1]Mastersheet!E38&gt;0,[1]Mastersheet!E38,"NIL")</f>
        <v>NIL</v>
      </c>
      <c r="J67" s="84" t="str">
        <f>IF([1]Mastersheet!F38&gt;0,[1]Mastersheet!F38,"NIL")</f>
        <v>NIL</v>
      </c>
    </row>
    <row r="68" spans="1:11">
      <c r="A68" s="401"/>
      <c r="B68" s="86" t="s">
        <v>220</v>
      </c>
      <c r="C68" s="440" t="s">
        <v>231</v>
      </c>
      <c r="D68" s="440"/>
      <c r="E68" s="440"/>
      <c r="F68" s="440"/>
      <c r="G68" s="440"/>
      <c r="H68" s="413" t="s">
        <v>156</v>
      </c>
      <c r="I68" s="413"/>
      <c r="J68" s="413"/>
      <c r="K68" s="87" t="s">
        <v>157</v>
      </c>
    </row>
    <row r="69" spans="1:11">
      <c r="A69" s="401"/>
      <c r="B69" s="441" t="s">
        <v>232</v>
      </c>
      <c r="C69" s="412" t="s">
        <v>233</v>
      </c>
      <c r="D69" s="412"/>
      <c r="E69" s="412"/>
      <c r="F69" s="412"/>
      <c r="G69" s="412"/>
      <c r="H69" s="444" t="str">
        <f>IF([1]Mastersheet!H125="YES",[1]Mastersheet!E125,"N.A.")</f>
        <v>N.A.</v>
      </c>
      <c r="I69" s="445"/>
      <c r="J69" s="446"/>
    </row>
    <row r="70" spans="1:11">
      <c r="A70" s="401"/>
      <c r="B70" s="442"/>
      <c r="C70" s="412"/>
      <c r="D70" s="412"/>
      <c r="E70" s="412"/>
      <c r="F70" s="412"/>
      <c r="G70" s="412"/>
      <c r="H70" s="447"/>
      <c r="I70" s="448"/>
      <c r="J70" s="449"/>
      <c r="K70" s="87" t="s">
        <v>157</v>
      </c>
    </row>
    <row r="71" spans="1:11">
      <c r="A71" s="402"/>
      <c r="B71" s="443"/>
      <c r="C71" s="412"/>
      <c r="D71" s="412"/>
      <c r="E71" s="412"/>
      <c r="F71" s="412"/>
      <c r="G71" s="412"/>
      <c r="H71" s="450"/>
      <c r="I71" s="451"/>
      <c r="J71" s="452"/>
    </row>
    <row r="72" spans="1:11">
      <c r="A72" s="400">
        <v>18</v>
      </c>
      <c r="B72" s="312" t="s">
        <v>234</v>
      </c>
      <c r="C72" s="312"/>
      <c r="D72" s="312"/>
      <c r="E72" s="312"/>
      <c r="F72" s="312"/>
      <c r="G72" s="312"/>
      <c r="H72" s="312"/>
      <c r="I72" s="312"/>
      <c r="J72" s="312"/>
    </row>
    <row r="73" spans="1:11" ht="18" customHeight="1">
      <c r="A73" s="401"/>
      <c r="B73" s="380" t="s">
        <v>218</v>
      </c>
      <c r="C73" s="395" t="s">
        <v>235</v>
      </c>
      <c r="D73" s="395"/>
      <c r="E73" s="395"/>
      <c r="F73" s="395"/>
      <c r="G73" s="395"/>
      <c r="H73" s="395"/>
      <c r="I73" s="453">
        <f>[1]Mastersheet!H75</f>
        <v>18910</v>
      </c>
      <c r="J73" s="454"/>
    </row>
    <row r="74" spans="1:11" ht="19.5" customHeight="1">
      <c r="A74" s="401"/>
      <c r="B74" s="393"/>
      <c r="C74" s="395"/>
      <c r="D74" s="395"/>
      <c r="E74" s="395"/>
      <c r="F74" s="395"/>
      <c r="G74" s="395"/>
      <c r="H74" s="395"/>
      <c r="I74" s="455"/>
      <c r="J74" s="456"/>
    </row>
    <row r="75" spans="1:11" ht="18.75">
      <c r="A75" s="401"/>
      <c r="B75" s="86" t="s">
        <v>220</v>
      </c>
      <c r="C75" s="312" t="s">
        <v>236</v>
      </c>
      <c r="D75" s="312"/>
      <c r="E75" s="312"/>
      <c r="F75" s="312"/>
      <c r="G75" s="312"/>
      <c r="H75" s="312"/>
      <c r="I75" s="455">
        <f>[1]Mastersheet!H76</f>
        <v>0</v>
      </c>
      <c r="J75" s="456"/>
    </row>
    <row r="76" spans="1:11" ht="18" customHeight="1">
      <c r="A76" s="401"/>
      <c r="B76" s="380" t="s">
        <v>223</v>
      </c>
      <c r="C76" s="457" t="s">
        <v>237</v>
      </c>
      <c r="D76" s="315"/>
      <c r="E76" s="315"/>
      <c r="F76" s="315"/>
      <c r="G76" s="315"/>
      <c r="H76" s="458"/>
      <c r="I76" s="464" t="s">
        <v>156</v>
      </c>
      <c r="J76" s="465"/>
    </row>
    <row r="77" spans="1:11">
      <c r="A77" s="401"/>
      <c r="B77" s="381"/>
      <c r="C77" s="459"/>
      <c r="D77" s="316"/>
      <c r="E77" s="316"/>
      <c r="F77" s="316"/>
      <c r="G77" s="316"/>
      <c r="H77" s="460"/>
      <c r="I77" s="466"/>
      <c r="J77" s="467"/>
    </row>
    <row r="78" spans="1:11">
      <c r="A78" s="401"/>
      <c r="B78" s="393"/>
      <c r="C78" s="461"/>
      <c r="D78" s="462"/>
      <c r="E78" s="462"/>
      <c r="F78" s="462"/>
      <c r="G78" s="462"/>
      <c r="H78" s="463"/>
      <c r="I78" s="468"/>
      <c r="J78" s="469"/>
    </row>
    <row r="79" spans="1:11" ht="15" customHeight="1">
      <c r="A79" s="401"/>
      <c r="B79" s="404" t="s">
        <v>238</v>
      </c>
      <c r="C79" s="404"/>
      <c r="D79" s="404"/>
      <c r="E79" s="404" t="s">
        <v>215</v>
      </c>
      <c r="F79" s="404" t="s">
        <v>216</v>
      </c>
      <c r="G79" s="404" t="s">
        <v>239</v>
      </c>
      <c r="H79" s="404" t="s">
        <v>240</v>
      </c>
      <c r="I79" s="404" t="s">
        <v>241</v>
      </c>
      <c r="J79" s="404"/>
    </row>
    <row r="80" spans="1:11">
      <c r="A80" s="401"/>
      <c r="B80" s="404"/>
      <c r="C80" s="404"/>
      <c r="D80" s="404"/>
      <c r="E80" s="404"/>
      <c r="F80" s="404"/>
      <c r="G80" s="404"/>
      <c r="H80" s="404"/>
      <c r="I80" s="404"/>
      <c r="J80" s="404"/>
    </row>
    <row r="81" spans="1:11">
      <c r="A81" s="401"/>
      <c r="B81" s="404"/>
      <c r="C81" s="404"/>
      <c r="D81" s="404"/>
      <c r="E81" s="404"/>
      <c r="F81" s="404"/>
      <c r="G81" s="404"/>
      <c r="H81" s="404"/>
      <c r="I81" s="404"/>
      <c r="J81" s="404"/>
    </row>
    <row r="82" spans="1:11">
      <c r="A82" s="401"/>
      <c r="B82" s="404"/>
      <c r="C82" s="404"/>
      <c r="D82" s="404"/>
      <c r="E82" s="404"/>
      <c r="F82" s="404"/>
      <c r="G82" s="404"/>
      <c r="H82" s="404"/>
      <c r="I82" s="404"/>
      <c r="J82" s="404"/>
    </row>
    <row r="83" spans="1:11" s="77" customFormat="1">
      <c r="A83" s="401"/>
      <c r="B83" s="415">
        <v>1</v>
      </c>
      <c r="C83" s="415"/>
      <c r="D83" s="415"/>
      <c r="E83" s="79">
        <v>2</v>
      </c>
      <c r="F83" s="79">
        <v>3</v>
      </c>
      <c r="G83" s="79">
        <v>4</v>
      </c>
      <c r="H83" s="79">
        <v>5</v>
      </c>
      <c r="I83" s="415">
        <v>6</v>
      </c>
      <c r="J83" s="415"/>
    </row>
    <row r="84" spans="1:11">
      <c r="A84" s="401"/>
      <c r="B84" s="470" t="str">
        <f>IF([1]Mastersheet!A44&gt;0,[1]Mastersheet!A44,"NIL")</f>
        <v>NIL</v>
      </c>
      <c r="C84" s="470"/>
      <c r="D84" s="470"/>
      <c r="E84" s="88" t="str">
        <f>IF([1]Mastersheet!B44&gt;0,[1]Mastersheet!B44,"NIL")</f>
        <v>NIL</v>
      </c>
      <c r="F84" s="88" t="str">
        <f>IF([1]Mastersheet!C44&gt;0,[1]Mastersheet!C44,"NIL")</f>
        <v>NIL</v>
      </c>
      <c r="G84" s="89" t="str">
        <f>IF([1]Mastersheet!D44&gt;0,[1]Mastersheet!D44,"NIL")</f>
        <v>NIL</v>
      </c>
      <c r="H84" s="90" t="str">
        <f>IF([1]Mastersheet!E44&gt;0,[1]Mastersheet!E44,"NIL")</f>
        <v>NIL</v>
      </c>
      <c r="I84" s="471" t="str">
        <f>IF([1]Mastersheet!F44&gt;0,[1]Mastersheet!F44,"NIL")</f>
        <v>NIL</v>
      </c>
      <c r="J84" s="471"/>
    </row>
    <row r="85" spans="1:11">
      <c r="A85" s="402"/>
      <c r="B85" s="470" t="str">
        <f>IF([1]Mastersheet!A45&gt;0,[1]Mastersheet!A45,"NIL")</f>
        <v>NIL</v>
      </c>
      <c r="C85" s="470"/>
      <c r="D85" s="470"/>
      <c r="E85" s="89" t="str">
        <f>IF([1]Mastersheet!B45&gt;0,[1]Mastersheet!B45,"NIL")</f>
        <v>NIL</v>
      </c>
      <c r="F85" s="89" t="str">
        <f>IF([1]Mastersheet!C45&gt;0,[1]Mastersheet!C45,"NIL")</f>
        <v>NIL</v>
      </c>
      <c r="G85" s="89" t="str">
        <f>IF([1]Mastersheet!D45&gt;0,[1]Mastersheet!D45,"NIL")</f>
        <v>NIL</v>
      </c>
      <c r="H85" s="89" t="str">
        <f>IF([1]Mastersheet!E45&gt;0,[1]Mastersheet!E45,"NIL")</f>
        <v>NIL</v>
      </c>
      <c r="I85" s="472" t="str">
        <f>IF([1]Mastersheet!F45&gt;0,[1]Mastersheet!F45,"NIL")</f>
        <v>NIL</v>
      </c>
      <c r="J85" s="472"/>
    </row>
    <row r="86" spans="1:11" ht="15.75" customHeight="1">
      <c r="A86" s="441">
        <v>19</v>
      </c>
      <c r="B86" s="395" t="s">
        <v>242</v>
      </c>
      <c r="C86" s="395"/>
      <c r="D86" s="395"/>
      <c r="E86" s="395"/>
      <c r="F86" s="395"/>
      <c r="G86" s="395"/>
      <c r="H86" s="395"/>
      <c r="I86" s="474">
        <f ca="1">IF('[1]Family data'!D6&gt;0,'[1]Family data'!D6,"")</f>
        <v>42708</v>
      </c>
      <c r="J86" s="474"/>
      <c r="K86" s="87" t="s">
        <v>157</v>
      </c>
    </row>
    <row r="87" spans="1:11">
      <c r="A87" s="443"/>
      <c r="B87" s="395"/>
      <c r="C87" s="395"/>
      <c r="D87" s="395"/>
      <c r="E87" s="395"/>
      <c r="F87" s="395"/>
      <c r="G87" s="395"/>
      <c r="H87" s="395"/>
      <c r="I87" s="474"/>
      <c r="J87" s="474"/>
    </row>
    <row r="88" spans="1:11" ht="18" customHeight="1">
      <c r="A88" s="91">
        <v>20</v>
      </c>
      <c r="B88" s="382" t="s">
        <v>243</v>
      </c>
      <c r="C88" s="382"/>
      <c r="D88" s="382"/>
      <c r="E88" s="382"/>
      <c r="F88" s="382"/>
      <c r="G88" s="382"/>
      <c r="H88" s="382"/>
      <c r="I88" s="475">
        <f>[1]Mastersheet!H65</f>
        <v>9455</v>
      </c>
      <c r="J88" s="475"/>
    </row>
    <row r="89" spans="1:11" ht="18" customHeight="1">
      <c r="A89" s="91">
        <v>21</v>
      </c>
      <c r="B89" s="382" t="s">
        <v>244</v>
      </c>
      <c r="C89" s="382"/>
      <c r="D89" s="382"/>
      <c r="E89" s="382"/>
      <c r="F89" s="382"/>
      <c r="G89" s="382"/>
      <c r="H89" s="382"/>
      <c r="I89" s="475">
        <f>[1]Mastersheet!H70</f>
        <v>421229</v>
      </c>
      <c r="J89" s="475"/>
    </row>
    <row r="90" spans="1:11" ht="18" customHeight="1">
      <c r="A90" s="91">
        <v>22</v>
      </c>
      <c r="B90" s="382" t="s">
        <v>245</v>
      </c>
      <c r="C90" s="382"/>
      <c r="D90" s="382"/>
      <c r="E90" s="382"/>
      <c r="F90" s="382"/>
      <c r="G90" s="382"/>
      <c r="H90" s="382"/>
      <c r="I90" s="473" t="str">
        <f>[1]Mastersheet!H64</f>
        <v>01/06/2010</v>
      </c>
      <c r="J90" s="413"/>
    </row>
    <row r="91" spans="1:11" ht="15.75" customHeight="1">
      <c r="A91" s="441">
        <v>23</v>
      </c>
      <c r="B91" s="395" t="s">
        <v>246</v>
      </c>
      <c r="C91" s="395"/>
      <c r="D91" s="395"/>
      <c r="E91" s="395"/>
      <c r="F91" s="395"/>
      <c r="G91" s="395"/>
      <c r="H91" s="395"/>
      <c r="I91" s="413" t="s">
        <v>8</v>
      </c>
      <c r="J91" s="413"/>
    </row>
    <row r="92" spans="1:11" ht="19.5" customHeight="1">
      <c r="A92" s="443"/>
      <c r="B92" s="395"/>
      <c r="C92" s="395"/>
      <c r="D92" s="395"/>
      <c r="E92" s="395"/>
      <c r="F92" s="395"/>
      <c r="G92" s="395"/>
      <c r="H92" s="395"/>
      <c r="I92" s="413"/>
      <c r="J92" s="413"/>
    </row>
    <row r="93" spans="1:11" ht="19.5" customHeight="1">
      <c r="A93" s="425">
        <v>8</v>
      </c>
      <c r="B93" s="425"/>
      <c r="C93" s="425"/>
      <c r="D93" s="425"/>
      <c r="E93" s="425"/>
      <c r="F93" s="425"/>
      <c r="G93" s="425"/>
      <c r="H93" s="425"/>
      <c r="I93" s="425"/>
      <c r="J93" s="425"/>
    </row>
    <row r="94" spans="1:11">
      <c r="A94" s="441">
        <v>24</v>
      </c>
      <c r="B94" s="312" t="s">
        <v>247</v>
      </c>
      <c r="C94" s="312"/>
      <c r="D94" s="312"/>
      <c r="E94" s="312"/>
      <c r="F94" s="312"/>
      <c r="G94" s="312"/>
      <c r="H94" s="312"/>
      <c r="I94" s="312"/>
      <c r="J94" s="312"/>
    </row>
    <row r="95" spans="1:11" ht="18" customHeight="1">
      <c r="A95" s="442"/>
      <c r="B95" s="400" t="s">
        <v>184</v>
      </c>
      <c r="C95" s="382" t="s">
        <v>248</v>
      </c>
      <c r="D95" s="382"/>
      <c r="E95" s="382"/>
      <c r="F95" s="382"/>
      <c r="G95" s="382"/>
      <c r="H95" s="382"/>
      <c r="I95" s="476" t="str">
        <f>IF([1]Recovery!L6="YES",[1]Recovery!K6,"NIL")</f>
        <v>NIL</v>
      </c>
      <c r="J95" s="476"/>
    </row>
    <row r="96" spans="1:11">
      <c r="A96" s="442"/>
      <c r="B96" s="402"/>
      <c r="C96" s="382"/>
      <c r="D96" s="382"/>
      <c r="E96" s="382"/>
      <c r="F96" s="382"/>
      <c r="G96" s="382"/>
      <c r="H96" s="382"/>
      <c r="I96" s="476"/>
      <c r="J96" s="476"/>
    </row>
    <row r="97" spans="1:11">
      <c r="A97" s="442"/>
      <c r="B97" s="400" t="s">
        <v>186</v>
      </c>
      <c r="C97" s="312" t="s">
        <v>249</v>
      </c>
      <c r="D97" s="312"/>
      <c r="E97" s="312"/>
      <c r="F97" s="312"/>
      <c r="G97" s="312"/>
      <c r="H97" s="477"/>
      <c r="I97" s="476" t="str">
        <f>IF([1]Recovery!L8="YES",[1]Recovery!K8,"NIL")</f>
        <v>NIL</v>
      </c>
      <c r="J97" s="476"/>
    </row>
    <row r="98" spans="1:11">
      <c r="A98" s="443"/>
      <c r="B98" s="402"/>
      <c r="C98" s="92" t="s">
        <v>250</v>
      </c>
      <c r="D98" s="93"/>
      <c r="E98" s="93"/>
      <c r="F98" s="93"/>
      <c r="G98" s="93"/>
      <c r="H98" s="93"/>
      <c r="I98" s="476"/>
      <c r="J98" s="476"/>
    </row>
    <row r="99" spans="1:11" ht="18" customHeight="1">
      <c r="A99" s="441">
        <v>25</v>
      </c>
      <c r="B99" s="400" t="s">
        <v>184</v>
      </c>
      <c r="C99" s="412" t="s">
        <v>251</v>
      </c>
      <c r="D99" s="412"/>
      <c r="E99" s="412"/>
      <c r="F99" s="412"/>
      <c r="G99" s="412"/>
      <c r="H99" s="412"/>
      <c r="I99" s="398" t="str">
        <f>IF([1]Mastersheet!H120="YES",[1]Mastersheet!F120,"N.A.")</f>
        <v>Attached</v>
      </c>
      <c r="J99" s="406"/>
    </row>
    <row r="100" spans="1:11">
      <c r="A100" s="442"/>
      <c r="B100" s="402"/>
      <c r="C100" s="412"/>
      <c r="D100" s="412"/>
      <c r="E100" s="412"/>
      <c r="F100" s="412"/>
      <c r="G100" s="412"/>
      <c r="H100" s="412"/>
      <c r="I100" s="399"/>
      <c r="J100" s="408"/>
    </row>
    <row r="101" spans="1:11" ht="18" customHeight="1">
      <c r="A101" s="442"/>
      <c r="B101" s="400" t="s">
        <v>186</v>
      </c>
      <c r="C101" s="412" t="s">
        <v>252</v>
      </c>
      <c r="D101" s="412"/>
      <c r="E101" s="412"/>
      <c r="F101" s="412"/>
      <c r="G101" s="412"/>
      <c r="H101" s="412"/>
      <c r="I101" s="398" t="str">
        <f>IF([1]Mastersheet!H122="YES",[1]Mastersheet!F122,"N.A.")</f>
        <v>Attached</v>
      </c>
      <c r="J101" s="406"/>
    </row>
    <row r="102" spans="1:11">
      <c r="A102" s="443"/>
      <c r="B102" s="402"/>
      <c r="C102" s="412"/>
      <c r="D102" s="412"/>
      <c r="E102" s="412"/>
      <c r="F102" s="412"/>
      <c r="G102" s="412"/>
      <c r="H102" s="412"/>
      <c r="I102" s="399"/>
      <c r="J102" s="408"/>
    </row>
    <row r="103" spans="1:11">
      <c r="A103" s="441">
        <v>26</v>
      </c>
      <c r="B103" s="312" t="s">
        <v>253</v>
      </c>
      <c r="C103" s="312"/>
      <c r="D103" s="312"/>
      <c r="E103" s="312"/>
      <c r="F103" s="312"/>
      <c r="G103" s="312"/>
      <c r="H103" s="312"/>
      <c r="I103" s="312"/>
      <c r="J103" s="312"/>
    </row>
    <row r="104" spans="1:11" ht="18.75">
      <c r="A104" s="442"/>
      <c r="B104" s="78" t="s">
        <v>254</v>
      </c>
      <c r="C104" s="312" t="s">
        <v>255</v>
      </c>
      <c r="D104" s="312"/>
      <c r="E104" s="312"/>
      <c r="F104" s="312"/>
      <c r="G104" s="312"/>
      <c r="H104" s="312"/>
      <c r="I104" s="475">
        <f>[1]Mastersheet!H75+[1]Mastersheet!H76</f>
        <v>18910</v>
      </c>
      <c r="J104" s="475"/>
    </row>
    <row r="105" spans="1:11" ht="18" customHeight="1">
      <c r="A105" s="442"/>
      <c r="B105" s="441" t="s">
        <v>256</v>
      </c>
      <c r="C105" s="382" t="s">
        <v>257</v>
      </c>
      <c r="D105" s="382"/>
      <c r="E105" s="382"/>
      <c r="F105" s="382"/>
      <c r="G105" s="382"/>
      <c r="H105" s="382"/>
      <c r="I105" s="382"/>
      <c r="J105" s="382"/>
    </row>
    <row r="106" spans="1:11">
      <c r="A106" s="442"/>
      <c r="B106" s="442"/>
      <c r="C106" s="382"/>
      <c r="D106" s="382"/>
      <c r="E106" s="382"/>
      <c r="F106" s="382"/>
      <c r="G106" s="382"/>
      <c r="H106" s="382"/>
      <c r="I106" s="382"/>
      <c r="J106" s="382"/>
    </row>
    <row r="107" spans="1:11">
      <c r="A107" s="442"/>
      <c r="B107" s="442"/>
      <c r="C107" s="42" t="s">
        <v>258</v>
      </c>
      <c r="D107" s="312" t="s">
        <v>259</v>
      </c>
      <c r="E107" s="312"/>
      <c r="F107" s="312"/>
      <c r="G107" s="312"/>
      <c r="H107" s="312"/>
      <c r="I107" s="476">
        <f>I88</f>
        <v>9455</v>
      </c>
      <c r="J107" s="413"/>
    </row>
    <row r="108" spans="1:11">
      <c r="A108" s="442"/>
      <c r="B108" s="443"/>
      <c r="C108" s="42" t="s">
        <v>260</v>
      </c>
      <c r="D108" s="312" t="s">
        <v>261</v>
      </c>
      <c r="E108" s="312"/>
      <c r="F108" s="312"/>
      <c r="G108" s="312"/>
      <c r="H108" s="312"/>
      <c r="I108" s="476">
        <f>ROUND(I104*30%,0)</f>
        <v>5673</v>
      </c>
      <c r="J108" s="413"/>
    </row>
    <row r="109" spans="1:11">
      <c r="A109" s="443"/>
      <c r="B109" s="78" t="s">
        <v>262</v>
      </c>
      <c r="C109" s="42" t="s">
        <v>263</v>
      </c>
      <c r="D109" s="42"/>
      <c r="E109" s="42"/>
      <c r="F109" s="42"/>
      <c r="G109" s="42"/>
      <c r="H109" s="42"/>
      <c r="I109" s="479" t="s">
        <v>264</v>
      </c>
      <c r="J109" s="480"/>
      <c r="K109" s="87" t="s">
        <v>157</v>
      </c>
    </row>
    <row r="110" spans="1:11" ht="18" customHeight="1">
      <c r="A110" s="404" t="s">
        <v>265</v>
      </c>
      <c r="B110" s="404" t="s">
        <v>266</v>
      </c>
      <c r="C110" s="404"/>
      <c r="D110" s="404"/>
      <c r="E110" s="404"/>
      <c r="F110" s="404" t="s">
        <v>83</v>
      </c>
      <c r="G110" s="404"/>
      <c r="H110" s="404" t="s">
        <v>267</v>
      </c>
      <c r="I110" s="404"/>
      <c r="J110" s="404"/>
    </row>
    <row r="111" spans="1:11">
      <c r="A111" s="404"/>
      <c r="B111" s="404"/>
      <c r="C111" s="404"/>
      <c r="D111" s="404"/>
      <c r="E111" s="404"/>
      <c r="F111" s="404"/>
      <c r="G111" s="404"/>
      <c r="H111" s="404"/>
      <c r="I111" s="404"/>
      <c r="J111" s="404"/>
    </row>
    <row r="112" spans="1:11">
      <c r="A112" s="94">
        <v>1</v>
      </c>
      <c r="B112" s="312" t="str">
        <f>[1]C3!B15</f>
        <v>SAVITRI DEVI</v>
      </c>
      <c r="C112" s="312"/>
      <c r="D112" s="312"/>
      <c r="E112" s="312"/>
      <c r="F112" s="478">
        <f>[1]C3!E15</f>
        <v>19824</v>
      </c>
      <c r="G112" s="415"/>
      <c r="H112" s="481" t="str">
        <f>CONCATENATE([1]C3!G15,'[1]Family data'!$H$107)</f>
        <v>Wife</v>
      </c>
      <c r="I112" s="481"/>
      <c r="J112" s="481"/>
    </row>
    <row r="113" spans="1:10">
      <c r="A113" s="94">
        <v>2</v>
      </c>
      <c r="B113" s="312" t="str">
        <f>[1]C3!B16</f>
        <v>ANIAL PUROHIT</v>
      </c>
      <c r="C113" s="312"/>
      <c r="D113" s="312"/>
      <c r="E113" s="312"/>
      <c r="F113" s="478">
        <f>[1]C3!E16</f>
        <v>34666</v>
      </c>
      <c r="G113" s="415"/>
      <c r="H113" s="413" t="str">
        <f>[1]C3!G16</f>
        <v>Son</v>
      </c>
      <c r="I113" s="413"/>
      <c r="J113" s="413"/>
    </row>
    <row r="114" spans="1:10">
      <c r="A114" s="94">
        <v>3</v>
      </c>
      <c r="B114" s="312" t="str">
        <f>[1]C3!B17</f>
        <v/>
      </c>
      <c r="C114" s="312"/>
      <c r="D114" s="312"/>
      <c r="E114" s="312"/>
      <c r="F114" s="478" t="str">
        <f>[1]C3!E17</f>
        <v/>
      </c>
      <c r="G114" s="415"/>
      <c r="H114" s="413" t="str">
        <f>[1]C3!G17</f>
        <v/>
      </c>
      <c r="I114" s="413"/>
      <c r="J114" s="413"/>
    </row>
    <row r="115" spans="1:10">
      <c r="A115" s="94">
        <v>4</v>
      </c>
      <c r="B115" s="312" t="str">
        <f>[1]C3!B18</f>
        <v/>
      </c>
      <c r="C115" s="312"/>
      <c r="D115" s="312"/>
      <c r="E115" s="312"/>
      <c r="F115" s="478" t="str">
        <f>[1]C3!E18</f>
        <v/>
      </c>
      <c r="G115" s="415"/>
      <c r="H115" s="413" t="str">
        <f>[1]C3!G18</f>
        <v/>
      </c>
      <c r="I115" s="413"/>
      <c r="J115" s="413"/>
    </row>
    <row r="116" spans="1:10">
      <c r="A116" s="94">
        <v>5</v>
      </c>
      <c r="B116" s="312" t="str">
        <f>[1]C3!B19</f>
        <v/>
      </c>
      <c r="C116" s="312"/>
      <c r="D116" s="312"/>
      <c r="E116" s="312"/>
      <c r="F116" s="478" t="str">
        <f>[1]C3!E19</f>
        <v/>
      </c>
      <c r="G116" s="415"/>
      <c r="H116" s="413" t="str">
        <f>[1]C3!G19</f>
        <v/>
      </c>
      <c r="I116" s="413"/>
      <c r="J116" s="413"/>
    </row>
    <row r="117" spans="1:10">
      <c r="A117" s="94">
        <v>6</v>
      </c>
      <c r="B117" s="312" t="str">
        <f>[1]C3!B20</f>
        <v/>
      </c>
      <c r="C117" s="312"/>
      <c r="D117" s="312"/>
      <c r="E117" s="312"/>
      <c r="F117" s="478" t="str">
        <f>[1]C3!E20</f>
        <v/>
      </c>
      <c r="G117" s="415"/>
      <c r="H117" s="413" t="str">
        <f>[1]C3!G20</f>
        <v/>
      </c>
      <c r="I117" s="413"/>
      <c r="J117" s="413"/>
    </row>
    <row r="118" spans="1:10">
      <c r="A118" s="94">
        <v>7</v>
      </c>
      <c r="B118" s="312" t="str">
        <f>[1]C3!B21</f>
        <v/>
      </c>
      <c r="C118" s="312"/>
      <c r="D118" s="312"/>
      <c r="E118" s="312"/>
      <c r="F118" s="478" t="str">
        <f>[1]C3!E21</f>
        <v/>
      </c>
      <c r="G118" s="415"/>
      <c r="H118" s="413" t="str">
        <f>[1]C3!G21</f>
        <v/>
      </c>
      <c r="I118" s="413"/>
      <c r="J118" s="413"/>
    </row>
    <row r="119" spans="1:10">
      <c r="A119" s="94">
        <v>27</v>
      </c>
      <c r="B119" s="440" t="s">
        <v>268</v>
      </c>
      <c r="C119" s="440"/>
      <c r="D119" s="440"/>
      <c r="E119" s="440"/>
      <c r="F119" s="440" t="str">
        <f>'[1]Family data'!B4</f>
        <v>5.5  Ft</v>
      </c>
      <c r="G119" s="440"/>
      <c r="H119" s="440"/>
      <c r="I119" s="440"/>
      <c r="J119" s="440"/>
    </row>
    <row r="120" spans="1:10" ht="18" customHeight="1">
      <c r="A120" s="94">
        <v>28</v>
      </c>
      <c r="B120" s="440" t="s">
        <v>269</v>
      </c>
      <c r="C120" s="440"/>
      <c r="D120" s="440"/>
      <c r="E120" s="440"/>
      <c r="F120" s="440" t="str">
        <f>'[1]Family data'!B5</f>
        <v>HOLE IN LEFT EAR</v>
      </c>
      <c r="G120" s="440"/>
      <c r="H120" s="440"/>
      <c r="I120" s="440"/>
      <c r="J120" s="440"/>
    </row>
    <row r="121" spans="1:10" ht="18" customHeight="1">
      <c r="A121" s="400">
        <v>29</v>
      </c>
      <c r="B121" s="382" t="s">
        <v>270</v>
      </c>
      <c r="C121" s="382"/>
      <c r="D121" s="382"/>
      <c r="E121" s="382"/>
      <c r="F121" s="440" t="str">
        <f>[1]CIFMS!F16</f>
        <v>TREASURY  BIKANER</v>
      </c>
      <c r="G121" s="440"/>
      <c r="H121" s="440"/>
      <c r="I121" s="440"/>
      <c r="J121" s="440"/>
    </row>
    <row r="122" spans="1:10">
      <c r="A122" s="401"/>
      <c r="B122" s="382"/>
      <c r="C122" s="382"/>
      <c r="D122" s="382"/>
      <c r="E122" s="382"/>
      <c r="F122" s="482" t="str">
        <f>[1]Pravesh!H326</f>
        <v>SBBJ</v>
      </c>
      <c r="G122" s="440"/>
      <c r="H122" s="440"/>
      <c r="I122" s="440"/>
      <c r="J122" s="440"/>
    </row>
    <row r="123" spans="1:10">
      <c r="A123" s="402"/>
      <c r="B123" s="382"/>
      <c r="C123" s="382"/>
      <c r="D123" s="382"/>
      <c r="E123" s="382"/>
      <c r="F123" s="482" t="str">
        <f>[1]Pravesh!H327</f>
        <v>City Branch, Bikaner</v>
      </c>
      <c r="G123" s="440"/>
      <c r="H123" s="440"/>
      <c r="I123" s="440"/>
      <c r="J123" s="440"/>
    </row>
    <row r="124" spans="1:10" ht="18" customHeight="1">
      <c r="A124" s="411">
        <v>30</v>
      </c>
      <c r="B124" s="433" t="s">
        <v>271</v>
      </c>
      <c r="C124" s="433"/>
      <c r="D124" s="433"/>
      <c r="E124" s="433"/>
      <c r="F124" s="433"/>
      <c r="G124" s="433"/>
      <c r="H124" s="430" t="s">
        <v>156</v>
      </c>
      <c r="I124" s="431"/>
      <c r="J124" s="432"/>
    </row>
    <row r="125" spans="1:10">
      <c r="A125" s="411"/>
      <c r="B125" s="433"/>
      <c r="C125" s="433"/>
      <c r="D125" s="433"/>
      <c r="E125" s="433"/>
      <c r="F125" s="433"/>
      <c r="G125" s="433"/>
      <c r="H125" s="430" t="s">
        <v>156</v>
      </c>
      <c r="I125" s="431"/>
      <c r="J125" s="432"/>
    </row>
    <row r="126" spans="1:10">
      <c r="A126" s="95"/>
      <c r="B126" s="96"/>
      <c r="C126" s="96"/>
      <c r="D126" s="96"/>
      <c r="E126" s="96"/>
      <c r="F126" s="96"/>
      <c r="G126" s="392" t="s">
        <v>272</v>
      </c>
      <c r="H126" s="392"/>
      <c r="I126" s="392"/>
      <c r="J126" s="392"/>
    </row>
    <row r="127" spans="1:10">
      <c r="A127" s="97"/>
      <c r="B127" s="98"/>
      <c r="C127" s="98"/>
      <c r="D127" s="98"/>
      <c r="E127" s="98"/>
      <c r="F127" s="98"/>
      <c r="G127" s="98"/>
      <c r="H127" s="98"/>
      <c r="I127" s="98"/>
      <c r="J127" s="98"/>
    </row>
    <row r="128" spans="1:10">
      <c r="A128" s="97"/>
      <c r="B128" s="98"/>
      <c r="C128" s="98"/>
      <c r="D128" s="98"/>
      <c r="E128" s="98"/>
      <c r="F128" s="484" t="str">
        <f>[1]Mastersheet!G9</f>
        <v>ASSISTANT DIRECTOR, DEVSTHAN VIBHAG, BIKANER</v>
      </c>
      <c r="G128" s="484"/>
      <c r="H128" s="484"/>
      <c r="I128" s="484"/>
      <c r="J128" s="484"/>
    </row>
    <row r="129" spans="1:10">
      <c r="A129" s="97"/>
      <c r="B129" s="98"/>
      <c r="C129" s="98"/>
      <c r="D129" s="98"/>
      <c r="E129" s="98"/>
      <c r="F129" s="484"/>
      <c r="G129" s="484"/>
      <c r="H129" s="484"/>
      <c r="I129" s="484"/>
      <c r="J129" s="484"/>
    </row>
    <row r="130" spans="1:10">
      <c r="A130" s="97"/>
      <c r="B130" s="98"/>
      <c r="C130" s="98"/>
      <c r="D130" s="98"/>
      <c r="E130" s="98"/>
      <c r="F130" s="99"/>
      <c r="G130" s="99"/>
      <c r="H130" s="99"/>
      <c r="I130" s="99"/>
      <c r="J130" s="100">
        <v>9</v>
      </c>
    </row>
    <row r="131" spans="1:10">
      <c r="A131" s="483" t="s">
        <v>273</v>
      </c>
      <c r="B131" s="483"/>
      <c r="C131" s="483"/>
      <c r="D131" s="98"/>
      <c r="E131" s="98"/>
      <c r="F131" s="98"/>
      <c r="G131" s="98"/>
      <c r="H131" s="98"/>
      <c r="I131" s="98"/>
      <c r="J131" s="98"/>
    </row>
    <row r="132" spans="1:10">
      <c r="A132" s="91">
        <v>1</v>
      </c>
      <c r="B132" s="312" t="s">
        <v>274</v>
      </c>
      <c r="C132" s="312"/>
      <c r="D132" s="312"/>
      <c r="E132" s="312"/>
      <c r="F132" s="312"/>
      <c r="G132" s="312"/>
      <c r="H132" s="312"/>
      <c r="I132" s="312"/>
      <c r="J132" s="312"/>
    </row>
    <row r="133" spans="1:10" ht="18" customHeight="1">
      <c r="A133" s="91">
        <v>2</v>
      </c>
      <c r="B133" s="312" t="s">
        <v>275</v>
      </c>
      <c r="C133" s="312"/>
      <c r="D133" s="312"/>
      <c r="E133" s="312"/>
      <c r="F133" s="312"/>
      <c r="G133" s="312"/>
      <c r="H133" s="312"/>
      <c r="I133" s="312"/>
      <c r="J133" s="312"/>
    </row>
    <row r="134" spans="1:10">
      <c r="A134" s="91">
        <v>3</v>
      </c>
      <c r="B134" s="312" t="s">
        <v>276</v>
      </c>
      <c r="C134" s="312"/>
      <c r="D134" s="312"/>
      <c r="E134" s="312"/>
      <c r="F134" s="312"/>
      <c r="G134" s="312"/>
      <c r="H134" s="312"/>
      <c r="I134" s="312"/>
      <c r="J134" s="312"/>
    </row>
    <row r="135" spans="1:10">
      <c r="A135" s="91">
        <v>4</v>
      </c>
      <c r="B135" s="312" t="s">
        <v>277</v>
      </c>
      <c r="C135" s="312"/>
      <c r="D135" s="312"/>
      <c r="E135" s="312"/>
      <c r="F135" s="312"/>
      <c r="G135" s="312"/>
      <c r="H135" s="312"/>
      <c r="I135" s="312"/>
      <c r="J135" s="312"/>
    </row>
    <row r="136" spans="1:10" ht="19.5" customHeight="1">
      <c r="A136" s="91">
        <v>5</v>
      </c>
      <c r="B136" s="312" t="s">
        <v>278</v>
      </c>
      <c r="C136" s="312"/>
      <c r="D136" s="312"/>
      <c r="E136" s="312"/>
      <c r="F136" s="312"/>
      <c r="G136" s="312"/>
      <c r="H136" s="312"/>
      <c r="I136" s="312"/>
      <c r="J136" s="312"/>
    </row>
    <row r="137" spans="1:10">
      <c r="A137" s="91">
        <v>6</v>
      </c>
      <c r="B137" s="312" t="s">
        <v>279</v>
      </c>
      <c r="C137" s="312"/>
      <c r="D137" s="312"/>
      <c r="E137" s="312"/>
      <c r="F137" s="312"/>
      <c r="G137" s="312"/>
      <c r="H137" s="312"/>
      <c r="I137" s="312"/>
      <c r="J137" s="312"/>
    </row>
    <row r="138" spans="1:10" ht="18" customHeight="1">
      <c r="A138" s="441">
        <v>7</v>
      </c>
      <c r="B138" s="457" t="s">
        <v>280</v>
      </c>
      <c r="C138" s="315"/>
      <c r="D138" s="315"/>
      <c r="E138" s="315"/>
      <c r="F138" s="315"/>
      <c r="G138" s="315"/>
      <c r="H138" s="315"/>
      <c r="I138" s="315"/>
      <c r="J138" s="458"/>
    </row>
    <row r="139" spans="1:10">
      <c r="A139" s="442"/>
      <c r="B139" s="459"/>
      <c r="C139" s="316"/>
      <c r="D139" s="316"/>
      <c r="E139" s="316"/>
      <c r="F139" s="316"/>
      <c r="G139" s="316"/>
      <c r="H139" s="316"/>
      <c r="I139" s="316"/>
      <c r="J139" s="460"/>
    </row>
    <row r="140" spans="1:10" ht="3.75" customHeight="1">
      <c r="A140" s="443"/>
      <c r="B140" s="461"/>
      <c r="C140" s="462"/>
      <c r="D140" s="462"/>
      <c r="E140" s="462"/>
      <c r="F140" s="462"/>
      <c r="G140" s="462"/>
      <c r="H140" s="462"/>
      <c r="I140" s="462"/>
      <c r="J140" s="463"/>
    </row>
    <row r="141" spans="1:10" ht="18" customHeight="1">
      <c r="A141" s="441">
        <v>8</v>
      </c>
      <c r="B141" s="382" t="s">
        <v>281</v>
      </c>
      <c r="C141" s="382"/>
      <c r="D141" s="382"/>
      <c r="E141" s="382"/>
      <c r="F141" s="382"/>
      <c r="G141" s="382"/>
      <c r="H141" s="382"/>
      <c r="I141" s="382"/>
      <c r="J141" s="382"/>
    </row>
    <row r="142" spans="1:10">
      <c r="A142" s="442"/>
      <c r="B142" s="382"/>
      <c r="C142" s="382"/>
      <c r="D142" s="382"/>
      <c r="E142" s="382"/>
      <c r="F142" s="382"/>
      <c r="G142" s="382"/>
      <c r="H142" s="382"/>
      <c r="I142" s="382"/>
      <c r="J142" s="382"/>
    </row>
    <row r="143" spans="1:10">
      <c r="A143" s="443"/>
      <c r="B143" s="382"/>
      <c r="C143" s="382"/>
      <c r="D143" s="382"/>
      <c r="E143" s="382"/>
      <c r="F143" s="382"/>
      <c r="G143" s="382"/>
      <c r="H143" s="382"/>
      <c r="I143" s="382"/>
      <c r="J143" s="382"/>
    </row>
    <row r="144" spans="1:10">
      <c r="A144" s="441">
        <v>9</v>
      </c>
      <c r="B144" s="312" t="s">
        <v>282</v>
      </c>
      <c r="C144" s="312"/>
      <c r="D144" s="312"/>
      <c r="E144" s="312"/>
      <c r="F144" s="312"/>
      <c r="G144" s="312"/>
      <c r="H144" s="312"/>
      <c r="I144" s="312"/>
      <c r="J144" s="312"/>
    </row>
    <row r="145" spans="1:10">
      <c r="A145" s="442"/>
      <c r="B145" s="101" t="s">
        <v>218</v>
      </c>
      <c r="C145" s="312" t="s">
        <v>283</v>
      </c>
      <c r="D145" s="312"/>
      <c r="E145" s="312"/>
      <c r="F145" s="312"/>
      <c r="G145" s="312"/>
      <c r="H145" s="312"/>
      <c r="I145" s="312"/>
      <c r="J145" s="312"/>
    </row>
    <row r="146" spans="1:10">
      <c r="A146" s="442"/>
      <c r="B146" s="101" t="s">
        <v>284</v>
      </c>
      <c r="C146" s="312" t="s">
        <v>285</v>
      </c>
      <c r="D146" s="312"/>
      <c r="E146" s="312"/>
      <c r="F146" s="312"/>
      <c r="G146" s="312"/>
      <c r="H146" s="312"/>
      <c r="I146" s="312"/>
      <c r="J146" s="312"/>
    </row>
    <row r="147" spans="1:10">
      <c r="A147" s="443"/>
      <c r="B147" s="101" t="s">
        <v>286</v>
      </c>
      <c r="C147" s="312" t="s">
        <v>287</v>
      </c>
      <c r="D147" s="312"/>
      <c r="E147" s="312"/>
      <c r="F147" s="312"/>
      <c r="G147" s="312"/>
      <c r="H147" s="312"/>
      <c r="I147" s="312"/>
      <c r="J147" s="312"/>
    </row>
    <row r="148" spans="1:10">
      <c r="A148" s="441">
        <v>10</v>
      </c>
      <c r="B148" s="312" t="s">
        <v>288</v>
      </c>
      <c r="C148" s="312"/>
      <c r="D148" s="312"/>
      <c r="E148" s="312"/>
      <c r="F148" s="312"/>
      <c r="G148" s="312"/>
      <c r="H148" s="312"/>
      <c r="I148" s="312"/>
      <c r="J148" s="312"/>
    </row>
    <row r="149" spans="1:10">
      <c r="A149" s="443"/>
      <c r="B149" s="477" t="s">
        <v>289</v>
      </c>
      <c r="C149" s="485"/>
      <c r="D149" s="485"/>
      <c r="E149" s="485"/>
      <c r="F149" s="485"/>
      <c r="G149" s="485"/>
      <c r="H149" s="485"/>
      <c r="I149" s="485"/>
      <c r="J149" s="486"/>
    </row>
    <row r="150" spans="1:10" ht="18" customHeight="1">
      <c r="A150" s="91">
        <v>11</v>
      </c>
      <c r="B150" s="382" t="s">
        <v>290</v>
      </c>
      <c r="C150" s="382"/>
      <c r="D150" s="382"/>
      <c r="E150" s="382"/>
      <c r="F150" s="382"/>
      <c r="G150" s="382"/>
      <c r="H150" s="382"/>
      <c r="I150" s="382"/>
      <c r="J150" s="382"/>
    </row>
    <row r="151" spans="1:10">
      <c r="A151" s="91">
        <v>12</v>
      </c>
      <c r="B151" s="312" t="s">
        <v>291</v>
      </c>
      <c r="C151" s="312"/>
      <c r="D151" s="312"/>
      <c r="E151" s="312"/>
      <c r="F151" s="312"/>
      <c r="G151" s="312"/>
      <c r="H151" s="312"/>
      <c r="I151" s="312"/>
      <c r="J151" s="312"/>
    </row>
    <row r="152" spans="1:10">
      <c r="A152" s="102"/>
      <c r="B152" s="103"/>
      <c r="C152" s="103"/>
      <c r="D152" s="103"/>
      <c r="E152" s="103"/>
      <c r="F152" s="103"/>
      <c r="G152" s="103"/>
      <c r="H152" s="103"/>
      <c r="I152" s="103"/>
      <c r="J152" s="104">
        <v>10</v>
      </c>
    </row>
    <row r="153" spans="1:10">
      <c r="A153" s="391" t="s">
        <v>292</v>
      </c>
      <c r="B153" s="391"/>
      <c r="C153" s="391"/>
      <c r="D153" s="391"/>
      <c r="E153" s="391"/>
      <c r="F153" s="391"/>
      <c r="G153" s="391"/>
      <c r="H153" s="391"/>
      <c r="I153" s="391"/>
      <c r="J153" s="391"/>
    </row>
    <row r="154" spans="1:10">
      <c r="A154" s="391" t="s">
        <v>293</v>
      </c>
      <c r="B154" s="391"/>
      <c r="C154" s="391"/>
      <c r="D154" s="391"/>
      <c r="E154" s="391"/>
      <c r="F154" s="391"/>
      <c r="G154" s="391"/>
      <c r="H154" s="391"/>
      <c r="I154" s="391"/>
      <c r="J154" s="391"/>
    </row>
    <row r="155" spans="1:10">
      <c r="A155" s="483" t="s">
        <v>294</v>
      </c>
      <c r="B155" s="483"/>
      <c r="C155" s="483"/>
      <c r="D155" s="483"/>
      <c r="E155" s="483"/>
      <c r="F155" s="483"/>
      <c r="G155" s="483"/>
      <c r="H155" s="483"/>
      <c r="I155" s="483"/>
      <c r="J155" s="483"/>
    </row>
    <row r="156" spans="1:10" ht="18" customHeight="1">
      <c r="A156" s="490">
        <v>1</v>
      </c>
      <c r="B156" s="457" t="s">
        <v>295</v>
      </c>
      <c r="C156" s="315"/>
      <c r="D156" s="315"/>
      <c r="E156" s="315"/>
      <c r="F156" s="315"/>
      <c r="G156" s="315"/>
      <c r="H156" s="315"/>
      <c r="I156" s="315"/>
      <c r="J156" s="458"/>
    </row>
    <row r="157" spans="1:10">
      <c r="A157" s="488"/>
      <c r="B157" s="459"/>
      <c r="C157" s="316"/>
      <c r="D157" s="316"/>
      <c r="E157" s="316"/>
      <c r="F157" s="316"/>
      <c r="G157" s="316"/>
      <c r="H157" s="316"/>
      <c r="I157" s="316"/>
      <c r="J157" s="460"/>
    </row>
    <row r="158" spans="1:10">
      <c r="A158" s="488"/>
      <c r="B158" s="459"/>
      <c r="C158" s="316"/>
      <c r="D158" s="316"/>
      <c r="E158" s="316"/>
      <c r="F158" s="316"/>
      <c r="G158" s="316"/>
      <c r="H158" s="316"/>
      <c r="I158" s="316"/>
      <c r="J158" s="460"/>
    </row>
    <row r="159" spans="1:10" ht="5.25" customHeight="1">
      <c r="A159" s="488"/>
      <c r="B159" s="461"/>
      <c r="C159" s="462"/>
      <c r="D159" s="462"/>
      <c r="E159" s="462"/>
      <c r="F159" s="462"/>
      <c r="G159" s="462"/>
      <c r="H159" s="462"/>
      <c r="I159" s="462"/>
      <c r="J159" s="463"/>
    </row>
    <row r="160" spans="1:10" ht="18" customHeight="1">
      <c r="A160" s="491">
        <v>2</v>
      </c>
      <c r="B160" s="395" t="s">
        <v>296</v>
      </c>
      <c r="C160" s="395"/>
      <c r="D160" s="395"/>
      <c r="E160" s="395"/>
      <c r="F160" s="395"/>
      <c r="G160" s="105" t="s">
        <v>297</v>
      </c>
      <c r="H160" s="404" t="str">
        <f>[1]Mastersheet!G6</f>
        <v>Superannuation Pension</v>
      </c>
      <c r="I160" s="404"/>
      <c r="J160" s="404"/>
    </row>
    <row r="161" spans="1:10">
      <c r="A161" s="492"/>
      <c r="B161" s="395"/>
      <c r="C161" s="395"/>
      <c r="D161" s="395"/>
      <c r="E161" s="395"/>
      <c r="F161" s="395"/>
      <c r="G161" s="382" t="s">
        <v>298</v>
      </c>
      <c r="H161" s="382"/>
      <c r="I161" s="487">
        <f>I89</f>
        <v>421229</v>
      </c>
      <c r="J161" s="487"/>
    </row>
    <row r="162" spans="1:10">
      <c r="A162" s="493"/>
      <c r="B162" s="395"/>
      <c r="C162" s="395"/>
      <c r="D162" s="395"/>
      <c r="E162" s="395"/>
      <c r="F162" s="395"/>
      <c r="G162" s="382" t="s">
        <v>299</v>
      </c>
      <c r="H162" s="382"/>
      <c r="I162" s="487">
        <f>I107</f>
        <v>9455</v>
      </c>
      <c r="J162" s="487"/>
    </row>
    <row r="163" spans="1:10" ht="18" customHeight="1">
      <c r="A163" s="488">
        <v>3</v>
      </c>
      <c r="B163" s="395" t="s">
        <v>300</v>
      </c>
      <c r="C163" s="395"/>
      <c r="D163" s="395"/>
      <c r="E163" s="395"/>
      <c r="F163" s="395"/>
      <c r="G163" s="395"/>
      <c r="H163" s="395"/>
      <c r="I163" s="489" t="str">
        <f>[1]Mastersheet!G6</f>
        <v>Superannuation Pension</v>
      </c>
      <c r="J163" s="489"/>
    </row>
    <row r="164" spans="1:10">
      <c r="A164" s="488"/>
      <c r="B164" s="395"/>
      <c r="C164" s="395"/>
      <c r="D164" s="395"/>
      <c r="E164" s="395"/>
      <c r="F164" s="395"/>
      <c r="G164" s="395"/>
      <c r="H164" s="395"/>
      <c r="I164" s="473" t="str">
        <f>[1]Mastersheet!H64</f>
        <v>01/06/2010</v>
      </c>
      <c r="J164" s="413"/>
    </row>
    <row r="165" spans="1:10" ht="18" customHeight="1">
      <c r="A165" s="488">
        <v>4</v>
      </c>
      <c r="B165" s="382" t="s">
        <v>301</v>
      </c>
      <c r="C165" s="382"/>
      <c r="D165" s="382"/>
      <c r="E165" s="382"/>
      <c r="F165" s="382"/>
      <c r="G165" s="382"/>
      <c r="H165" s="382"/>
      <c r="I165" s="413" t="s">
        <v>8</v>
      </c>
      <c r="J165" s="413"/>
    </row>
    <row r="166" spans="1:10" ht="18" customHeight="1">
      <c r="A166" s="488"/>
      <c r="B166" s="382"/>
      <c r="C166" s="382"/>
      <c r="D166" s="382"/>
      <c r="E166" s="382"/>
      <c r="F166" s="382"/>
      <c r="G166" s="382"/>
      <c r="H166" s="382"/>
      <c r="I166" s="413"/>
      <c r="J166" s="413"/>
    </row>
    <row r="167" spans="1:10" ht="18" customHeight="1">
      <c r="A167" s="413">
        <v>5</v>
      </c>
      <c r="B167" s="382" t="s">
        <v>302</v>
      </c>
      <c r="C167" s="382"/>
      <c r="D167" s="382"/>
      <c r="E167" s="382"/>
      <c r="F167" s="382"/>
      <c r="G167" s="382"/>
      <c r="H167" s="382"/>
      <c r="I167" s="413" t="s">
        <v>8</v>
      </c>
      <c r="J167" s="413"/>
    </row>
    <row r="168" spans="1:10">
      <c r="A168" s="413"/>
      <c r="B168" s="382"/>
      <c r="C168" s="382"/>
      <c r="D168" s="382"/>
      <c r="E168" s="382"/>
      <c r="F168" s="382"/>
      <c r="G168" s="382"/>
      <c r="H168" s="382"/>
      <c r="I168" s="413"/>
      <c r="J168" s="413"/>
    </row>
    <row r="169" spans="1:10">
      <c r="A169" s="413"/>
      <c r="B169" s="382"/>
      <c r="C169" s="382"/>
      <c r="D169" s="382"/>
      <c r="E169" s="382"/>
      <c r="F169" s="382"/>
      <c r="G169" s="382"/>
      <c r="H169" s="382"/>
      <c r="I169" s="413"/>
      <c r="J169" s="413"/>
    </row>
    <row r="170" spans="1:10">
      <c r="A170" s="494" t="s">
        <v>303</v>
      </c>
      <c r="B170" s="494"/>
      <c r="C170" s="494"/>
      <c r="D170" s="494"/>
      <c r="E170" s="494"/>
      <c r="F170" s="494"/>
      <c r="G170" s="494"/>
      <c r="H170" s="494"/>
      <c r="I170" s="494"/>
      <c r="J170" s="494"/>
    </row>
    <row r="171" spans="1:10" ht="18" customHeight="1">
      <c r="A171" s="79">
        <v>1</v>
      </c>
      <c r="B171" s="440" t="s">
        <v>304</v>
      </c>
      <c r="C171" s="440"/>
      <c r="D171" s="440"/>
      <c r="E171" s="440"/>
      <c r="F171" s="440"/>
      <c r="G171" s="413" t="str">
        <f>[1]Mastersheet!B3</f>
        <v>DAU LAL PUROHIT</v>
      </c>
      <c r="H171" s="413"/>
      <c r="I171" s="413"/>
      <c r="J171" s="413"/>
    </row>
    <row r="172" spans="1:10">
      <c r="A172" s="79">
        <v>2</v>
      </c>
      <c r="B172" s="440" t="s">
        <v>305</v>
      </c>
      <c r="C172" s="440"/>
      <c r="D172" s="440"/>
      <c r="E172" s="440"/>
      <c r="F172" s="440"/>
      <c r="G172" s="413" t="str">
        <f>[1]Mastersheet!G6</f>
        <v>Superannuation Pension</v>
      </c>
      <c r="H172" s="413"/>
      <c r="I172" s="413"/>
      <c r="J172" s="413"/>
    </row>
    <row r="173" spans="1:10">
      <c r="A173" s="78">
        <v>3</v>
      </c>
      <c r="B173" s="440" t="s">
        <v>306</v>
      </c>
      <c r="C173" s="440"/>
      <c r="D173" s="440"/>
      <c r="E173" s="440"/>
      <c r="F173" s="440"/>
      <c r="G173" s="476">
        <f>I162</f>
        <v>9455</v>
      </c>
      <c r="H173" s="413"/>
      <c r="I173" s="413"/>
      <c r="J173" s="413"/>
    </row>
    <row r="174" spans="1:10">
      <c r="A174" s="78">
        <v>4</v>
      </c>
      <c r="B174" s="440" t="s">
        <v>307</v>
      </c>
      <c r="C174" s="440"/>
      <c r="D174" s="440"/>
      <c r="E174" s="440"/>
      <c r="F174" s="440"/>
      <c r="G174" s="476">
        <f>I161</f>
        <v>421229</v>
      </c>
      <c r="H174" s="413"/>
      <c r="I174" s="413"/>
      <c r="J174" s="413"/>
    </row>
    <row r="175" spans="1:10">
      <c r="A175" s="78">
        <v>5</v>
      </c>
      <c r="B175" s="440" t="s">
        <v>308</v>
      </c>
      <c r="C175" s="440"/>
      <c r="D175" s="440"/>
      <c r="E175" s="440"/>
      <c r="F175" s="440"/>
      <c r="G175" s="473" t="str">
        <f>I164</f>
        <v>01/06/2010</v>
      </c>
      <c r="H175" s="413"/>
      <c r="I175" s="413"/>
      <c r="J175" s="413"/>
    </row>
    <row r="176" spans="1:10">
      <c r="A176" s="396">
        <v>6</v>
      </c>
      <c r="B176" s="440" t="s">
        <v>309</v>
      </c>
      <c r="C176" s="440"/>
      <c r="D176" s="440"/>
      <c r="E176" s="440"/>
      <c r="F176" s="440"/>
      <c r="G176" s="413"/>
      <c r="H176" s="413"/>
      <c r="I176" s="413"/>
      <c r="J176" s="413"/>
    </row>
    <row r="177" spans="1:10">
      <c r="A177" s="495"/>
      <c r="B177" s="101" t="s">
        <v>310</v>
      </c>
      <c r="C177" s="312" t="s">
        <v>311</v>
      </c>
      <c r="D177" s="312"/>
      <c r="E177" s="312"/>
      <c r="F177" s="312"/>
      <c r="G177" s="312"/>
      <c r="H177" s="476">
        <f>I107</f>
        <v>9455</v>
      </c>
      <c r="I177" s="476"/>
      <c r="J177" s="476"/>
    </row>
    <row r="178" spans="1:10">
      <c r="A178" s="397"/>
      <c r="B178" s="106" t="s">
        <v>284</v>
      </c>
      <c r="C178" s="312" t="s">
        <v>312</v>
      </c>
      <c r="D178" s="312"/>
      <c r="E178" s="312"/>
      <c r="F178" s="312"/>
      <c r="G178" s="312"/>
      <c r="H178" s="476">
        <f>I108</f>
        <v>5673</v>
      </c>
      <c r="I178" s="476"/>
      <c r="J178" s="476"/>
    </row>
    <row r="179" spans="1:10" ht="18" customHeight="1">
      <c r="A179" s="396">
        <v>7</v>
      </c>
      <c r="B179" s="382" t="s">
        <v>313</v>
      </c>
      <c r="C179" s="382"/>
      <c r="D179" s="382"/>
      <c r="E179" s="382"/>
      <c r="F179" s="382"/>
      <c r="G179" s="382"/>
      <c r="H179" s="413" t="s">
        <v>212</v>
      </c>
      <c r="I179" s="413"/>
      <c r="J179" s="413"/>
    </row>
    <row r="180" spans="1:10">
      <c r="A180" s="397"/>
      <c r="B180" s="382"/>
      <c r="C180" s="382"/>
      <c r="D180" s="382"/>
      <c r="E180" s="382"/>
      <c r="F180" s="382"/>
      <c r="G180" s="382"/>
      <c r="H180" s="413"/>
      <c r="I180" s="413"/>
      <c r="J180" s="413"/>
    </row>
    <row r="181" spans="1:10" ht="18" customHeight="1">
      <c r="A181" s="396">
        <v>8</v>
      </c>
      <c r="B181" s="382" t="s">
        <v>314</v>
      </c>
      <c r="C181" s="382"/>
      <c r="D181" s="382"/>
      <c r="E181" s="382"/>
      <c r="F181" s="382"/>
      <c r="G181" s="382"/>
      <c r="H181" s="413" t="s">
        <v>212</v>
      </c>
      <c r="I181" s="413"/>
      <c r="J181" s="413"/>
    </row>
    <row r="182" spans="1:10">
      <c r="A182" s="397"/>
      <c r="B182" s="382"/>
      <c r="C182" s="382"/>
      <c r="D182" s="382"/>
      <c r="E182" s="382"/>
      <c r="F182" s="382"/>
      <c r="G182" s="382"/>
      <c r="H182" s="413"/>
      <c r="I182" s="413"/>
      <c r="J182" s="413"/>
    </row>
    <row r="183" spans="1:10">
      <c r="A183" s="396">
        <v>9</v>
      </c>
      <c r="B183" s="382" t="s">
        <v>315</v>
      </c>
      <c r="C183" s="382"/>
      <c r="D183" s="382"/>
      <c r="E183" s="382"/>
      <c r="F183" s="382"/>
      <c r="G183" s="382"/>
      <c r="H183" s="413" t="s">
        <v>8</v>
      </c>
      <c r="I183" s="413"/>
      <c r="J183" s="413"/>
    </row>
    <row r="184" spans="1:10">
      <c r="A184" s="397"/>
      <c r="B184" s="382"/>
      <c r="C184" s="382"/>
      <c r="D184" s="382"/>
      <c r="E184" s="382"/>
      <c r="F184" s="382"/>
      <c r="G184" s="382"/>
      <c r="H184" s="413"/>
      <c r="I184" s="413"/>
      <c r="J184" s="413"/>
    </row>
    <row r="185" spans="1:10">
      <c r="A185" s="97"/>
      <c r="B185" s="98"/>
      <c r="C185" s="98"/>
      <c r="D185" s="98"/>
      <c r="E185" s="98"/>
      <c r="F185" s="98"/>
      <c r="G185" s="98"/>
      <c r="H185" s="98"/>
      <c r="I185" s="98"/>
      <c r="J185" s="98"/>
    </row>
    <row r="186" spans="1:10">
      <c r="A186" s="97"/>
      <c r="B186" s="98"/>
      <c r="C186" s="98"/>
      <c r="D186" s="98"/>
      <c r="E186" s="98"/>
      <c r="F186" s="98"/>
      <c r="G186" s="391" t="s">
        <v>316</v>
      </c>
      <c r="H186" s="391"/>
      <c r="I186" s="391"/>
      <c r="J186" s="391"/>
    </row>
    <row r="187" spans="1:10">
      <c r="A187" s="97"/>
      <c r="B187" s="98"/>
      <c r="C187" s="98"/>
      <c r="D187" s="98"/>
      <c r="E187" s="98"/>
      <c r="F187" s="98"/>
      <c r="G187" s="391" t="s">
        <v>105</v>
      </c>
      <c r="H187" s="391"/>
      <c r="I187" s="391"/>
      <c r="J187" s="391"/>
    </row>
    <row r="188" spans="1:10">
      <c r="A188" s="97"/>
      <c r="B188" s="98"/>
      <c r="C188" s="98"/>
      <c r="D188" s="98"/>
      <c r="E188" s="98"/>
      <c r="F188" s="98"/>
      <c r="G188" s="99"/>
      <c r="H188" s="99"/>
      <c r="I188" s="99"/>
      <c r="J188" s="100">
        <v>11</v>
      </c>
    </row>
    <row r="189" spans="1:10">
      <c r="A189" s="391" t="s">
        <v>317</v>
      </c>
      <c r="B189" s="391"/>
      <c r="C189" s="391"/>
      <c r="D189" s="391"/>
      <c r="E189" s="391"/>
      <c r="F189" s="391"/>
      <c r="G189" s="391"/>
      <c r="H189" s="391"/>
      <c r="I189" s="391"/>
      <c r="J189" s="391"/>
    </row>
    <row r="190" spans="1:10">
      <c r="A190" s="392" t="s">
        <v>318</v>
      </c>
      <c r="B190" s="392"/>
      <c r="C190" s="392"/>
      <c r="D190" s="392"/>
      <c r="E190" s="392"/>
      <c r="F190" s="392"/>
      <c r="G190" s="392"/>
      <c r="H190" s="392"/>
      <c r="I190" s="392"/>
      <c r="J190" s="392"/>
    </row>
    <row r="191" spans="1:10">
      <c r="A191" s="391" t="s">
        <v>319</v>
      </c>
      <c r="B191" s="391"/>
      <c r="C191" s="391"/>
      <c r="D191" s="391"/>
      <c r="E191" s="391"/>
      <c r="F191" s="391"/>
      <c r="G191" s="391"/>
      <c r="H191" s="391"/>
      <c r="I191" s="391"/>
      <c r="J191" s="391"/>
    </row>
    <row r="192" spans="1:10">
      <c r="A192" s="312" t="s">
        <v>320</v>
      </c>
      <c r="B192" s="312"/>
      <c r="C192" s="312"/>
      <c r="D192" s="312"/>
      <c r="E192" s="312"/>
      <c r="F192" s="312"/>
      <c r="G192" s="413" t="str">
        <f>[1]Mastersheet!B3</f>
        <v>DAU LAL PUROHIT</v>
      </c>
      <c r="H192" s="413"/>
      <c r="I192" s="413"/>
      <c r="J192" s="413"/>
    </row>
    <row r="193" spans="1:10">
      <c r="A193" s="312" t="s">
        <v>321</v>
      </c>
      <c r="B193" s="312"/>
      <c r="C193" s="312"/>
      <c r="D193" s="312"/>
      <c r="E193" s="312"/>
      <c r="F193" s="312"/>
      <c r="G193" s="501" t="str">
        <f>[1]Mastersheet!B4</f>
        <v>UDC</v>
      </c>
      <c r="H193" s="502"/>
      <c r="I193" s="502"/>
      <c r="J193" s="503"/>
    </row>
    <row r="194" spans="1:10">
      <c r="A194" s="496" t="s">
        <v>322</v>
      </c>
      <c r="B194" s="496"/>
      <c r="C194" s="496"/>
      <c r="D194" s="496"/>
      <c r="E194" s="496" t="s">
        <v>323</v>
      </c>
      <c r="F194" s="496" t="s">
        <v>324</v>
      </c>
      <c r="G194" s="496" t="s">
        <v>325</v>
      </c>
      <c r="H194" s="496"/>
      <c r="I194" s="497" t="s">
        <v>326</v>
      </c>
      <c r="J194" s="500" t="s">
        <v>327</v>
      </c>
    </row>
    <row r="195" spans="1:10" ht="28.5" customHeight="1">
      <c r="A195" s="496"/>
      <c r="B195" s="496"/>
      <c r="C195" s="496"/>
      <c r="D195" s="496"/>
      <c r="E195" s="496"/>
      <c r="F195" s="496"/>
      <c r="G195" s="496"/>
      <c r="H195" s="496"/>
      <c r="I195" s="498"/>
      <c r="J195" s="500"/>
    </row>
    <row r="196" spans="1:10" ht="27" customHeight="1">
      <c r="A196" s="496"/>
      <c r="B196" s="496"/>
      <c r="C196" s="496"/>
      <c r="D196" s="496"/>
      <c r="E196" s="496"/>
      <c r="F196" s="496"/>
      <c r="G196" s="107" t="s">
        <v>328</v>
      </c>
      <c r="H196" s="107" t="s">
        <v>329</v>
      </c>
      <c r="I196" s="499"/>
      <c r="J196" s="500"/>
    </row>
    <row r="197" spans="1:10" s="77" customFormat="1">
      <c r="A197" s="415">
        <v>1</v>
      </c>
      <c r="B197" s="415"/>
      <c r="C197" s="415"/>
      <c r="D197" s="415"/>
      <c r="E197" s="79">
        <v>2</v>
      </c>
      <c r="F197" s="108">
        <v>3</v>
      </c>
      <c r="G197" s="79">
        <v>4</v>
      </c>
      <c r="H197" s="78">
        <v>5</v>
      </c>
      <c r="I197" s="78">
        <v>6</v>
      </c>
      <c r="J197" s="78">
        <v>7</v>
      </c>
    </row>
    <row r="198" spans="1:10">
      <c r="A198" s="91" t="s">
        <v>330</v>
      </c>
      <c r="B198" s="413" t="s">
        <v>331</v>
      </c>
      <c r="C198" s="413"/>
      <c r="D198" s="413"/>
      <c r="E198" s="42" t="str">
        <f>IF([1]LTA!H6&gt;0,[1]LTA!H6,"NIL")</f>
        <v>NIL</v>
      </c>
      <c r="F198" s="42" t="str">
        <f>IF([1]LTA!I6&gt;0,[1]LTA!I6,"NIL")</f>
        <v>NIL</v>
      </c>
      <c r="G198" s="42" t="str">
        <f>IF([1]LTA!J6&gt;0,[1]LTA!J6,"NIL")</f>
        <v>NIL</v>
      </c>
      <c r="H198" s="42" t="str">
        <f>IF([1]LTA!K6&gt;0,[1]LTA!K6,"NIL")</f>
        <v>NIL</v>
      </c>
      <c r="I198" s="42" t="str">
        <f>IF([1]LTA!L6&gt;0,[1]LTA!L6,"NIL")</f>
        <v>NIL</v>
      </c>
      <c r="J198" s="42" t="str">
        <f>IF([1]LTA!M6&gt;0,[1]LTA!M6,"NIL")</f>
        <v>NIL</v>
      </c>
    </row>
    <row r="199" spans="1:10">
      <c r="A199" s="91" t="s">
        <v>332</v>
      </c>
      <c r="B199" s="312" t="s">
        <v>333</v>
      </c>
      <c r="C199" s="312"/>
      <c r="D199" s="312"/>
      <c r="E199" s="78" t="str">
        <f>IF([1]LTA!H7&gt;0,[1]LTA!H7,"NIL")</f>
        <v>NIL</v>
      </c>
      <c r="F199" s="78" t="str">
        <f>IF([1]LTA!I7&gt;0,[1]LTA!I7,"NIL")</f>
        <v>NIL</v>
      </c>
      <c r="G199" s="78" t="str">
        <f>IF([1]LTA!J7&gt;0,[1]LTA!J7,"NIL")</f>
        <v>NIL</v>
      </c>
      <c r="H199" s="78" t="str">
        <f>IF([1]LTA!K7&gt;0,[1]LTA!K7,"NIL")</f>
        <v>NIL</v>
      </c>
      <c r="I199" s="78" t="str">
        <f>IF([1]LTA!L7&gt;0,[1]LTA!L7,"NIL")</f>
        <v>NIL</v>
      </c>
      <c r="J199" s="78" t="str">
        <f>IF([1]LTA!M7&gt;0,[1]LTA!M7,"NIL")</f>
        <v>NIL</v>
      </c>
    </row>
    <row r="200" spans="1:10">
      <c r="A200" s="441" t="s">
        <v>184</v>
      </c>
      <c r="B200" s="101" t="s">
        <v>334</v>
      </c>
      <c r="C200" s="101"/>
      <c r="D200" s="101"/>
      <c r="E200" s="78" t="str">
        <f>IF([1]LTA!H8&gt;0,[1]LTA!H8,"NIL")</f>
        <v>NIL</v>
      </c>
      <c r="F200" s="78" t="str">
        <f>IF([1]LTA!I8&gt;0,[1]LTA!I8,"NIL")</f>
        <v>NIL</v>
      </c>
      <c r="G200" s="78" t="str">
        <f>IF([1]LTA!J8&gt;0,[1]LTA!J8,"NIL")</f>
        <v>NIL</v>
      </c>
      <c r="H200" s="78" t="str">
        <f>IF([1]LTA!K8&gt;0,[1]LTA!K8,"NIL")</f>
        <v>NIL</v>
      </c>
      <c r="I200" s="78" t="str">
        <f>IF([1]LTA!L8&gt;0,[1]LTA!L8,"NIL")</f>
        <v>NIL</v>
      </c>
      <c r="J200" s="78" t="str">
        <f>IF([1]LTA!M8&gt;0,[1]LTA!M8,"NIL")</f>
        <v>NIL</v>
      </c>
    </row>
    <row r="201" spans="1:10">
      <c r="A201" s="442"/>
      <c r="B201" s="312" t="s">
        <v>335</v>
      </c>
      <c r="C201" s="312"/>
      <c r="D201" s="312"/>
      <c r="E201" s="78" t="str">
        <f>IF([1]LTA!H9&gt;0,[1]LTA!H9,"NIL")</f>
        <v>NIL</v>
      </c>
      <c r="F201" s="78" t="str">
        <f>IF([1]LTA!I9&gt;0,[1]LTA!I9,"NIL")</f>
        <v>NIL</v>
      </c>
      <c r="G201" s="78" t="str">
        <f>IF([1]LTA!J9&gt;0,[1]LTA!J9,"NIL")</f>
        <v>NIL</v>
      </c>
      <c r="H201" s="78" t="str">
        <f>IF([1]LTA!K9&gt;0,[1]LTA!K9,"NIL")</f>
        <v>NIL</v>
      </c>
      <c r="I201" s="78" t="str">
        <f>IF([1]LTA!L9&gt;0,[1]LTA!L9,"NIL")</f>
        <v>NIL</v>
      </c>
      <c r="J201" s="78" t="str">
        <f>IF([1]LTA!M9&gt;0,[1]LTA!M9,"NIL")</f>
        <v>NIL</v>
      </c>
    </row>
    <row r="202" spans="1:10">
      <c r="A202" s="443"/>
      <c r="B202" s="312" t="s">
        <v>336</v>
      </c>
      <c r="C202" s="312"/>
      <c r="D202" s="312"/>
      <c r="E202" s="78" t="str">
        <f>IF([1]LTA!H10&gt;0,[1]LTA!H10,"NIL")</f>
        <v>NIL</v>
      </c>
      <c r="F202" s="78" t="str">
        <f>IF([1]LTA!I10&gt;0,[1]LTA!I10,"NIL")</f>
        <v>NIL</v>
      </c>
      <c r="G202" s="78" t="str">
        <f>IF([1]LTA!J10&gt;0,[1]LTA!J10,"NIL")</f>
        <v>NIL</v>
      </c>
      <c r="H202" s="78" t="str">
        <f>IF([1]LTA!K10&gt;0,[1]LTA!K10,"NIL")</f>
        <v>NIL</v>
      </c>
      <c r="I202" s="78" t="str">
        <f>IF([1]LTA!L10&gt;0,[1]LTA!L10,"NIL")</f>
        <v>NIL</v>
      </c>
      <c r="J202" s="78" t="str">
        <f>IF([1]LTA!M10&gt;0,[1]LTA!M10,"NIL")</f>
        <v>NIL</v>
      </c>
    </row>
    <row r="203" spans="1:10">
      <c r="A203" s="441" t="s">
        <v>186</v>
      </c>
      <c r="B203" s="312" t="s">
        <v>337</v>
      </c>
      <c r="C203" s="312"/>
      <c r="D203" s="312"/>
      <c r="E203" s="78" t="str">
        <f>IF([1]LTA!H11&gt;0,[1]LTA!H11,"NIL")</f>
        <v>NIL</v>
      </c>
      <c r="F203" s="78" t="str">
        <f>IF([1]LTA!I11&gt;0,[1]LTA!I11,"NIL")</f>
        <v>NIL</v>
      </c>
      <c r="G203" s="78" t="str">
        <f>IF([1]LTA!J11&gt;0,[1]LTA!J11,"NIL")</f>
        <v>NIL</v>
      </c>
      <c r="H203" s="78" t="str">
        <f>IF([1]LTA!K11&gt;0,[1]LTA!K11,"NIL")</f>
        <v>NIL</v>
      </c>
      <c r="I203" s="78" t="str">
        <f>IF([1]LTA!L11&gt;0,[1]LTA!L11,"NIL")</f>
        <v>NIL</v>
      </c>
      <c r="J203" s="78" t="str">
        <f>IF([1]LTA!M11&gt;0,[1]LTA!M11,"NIL")</f>
        <v>NIL</v>
      </c>
    </row>
    <row r="204" spans="1:10">
      <c r="A204" s="442"/>
      <c r="B204" s="312" t="s">
        <v>338</v>
      </c>
      <c r="C204" s="312"/>
      <c r="D204" s="312"/>
      <c r="E204" s="78" t="str">
        <f>IF([1]LTA!H12&gt;0,[1]LTA!H12,"NIL")</f>
        <v>NIL</v>
      </c>
      <c r="F204" s="78" t="str">
        <f>IF([1]LTA!I12&gt;0,[1]LTA!I12,"NIL")</f>
        <v>NIL</v>
      </c>
      <c r="G204" s="78" t="str">
        <f>IF([1]LTA!J12&gt;0,[1]LTA!J12,"NIL")</f>
        <v>NIL</v>
      </c>
      <c r="H204" s="78" t="str">
        <f>IF([1]LTA!K12&gt;0,[1]LTA!K12,"NIL")</f>
        <v>NIL</v>
      </c>
      <c r="I204" s="78" t="str">
        <f>IF([1]LTA!L12&gt;0,[1]LTA!L12,"NIL")</f>
        <v>NIL</v>
      </c>
      <c r="J204" s="78" t="str">
        <f>IF([1]LTA!M12&gt;0,[1]LTA!M12,"NIL")</f>
        <v>NIL</v>
      </c>
    </row>
    <row r="205" spans="1:10">
      <c r="A205" s="442"/>
      <c r="B205" s="312" t="s">
        <v>339</v>
      </c>
      <c r="C205" s="312"/>
      <c r="D205" s="312"/>
      <c r="E205" s="78" t="str">
        <f>IF([1]LTA!H13&gt;0,[1]LTA!H13,"NIL")</f>
        <v>NIL</v>
      </c>
      <c r="F205" s="78" t="str">
        <f>IF([1]LTA!I13&gt;0,[1]LTA!I13,"NIL")</f>
        <v>NIL</v>
      </c>
      <c r="G205" s="78" t="str">
        <f>IF([1]LTA!J13&gt;0,[1]LTA!J13,"NIL")</f>
        <v>NIL</v>
      </c>
      <c r="H205" s="78" t="str">
        <f>IF([1]LTA!K13&gt;0,[1]LTA!K13,"NIL")</f>
        <v>NIL</v>
      </c>
      <c r="I205" s="78" t="str">
        <f>IF([1]LTA!L13&gt;0,[1]LTA!L13,"NIL")</f>
        <v>NIL</v>
      </c>
      <c r="J205" s="78" t="str">
        <f>IF([1]LTA!M13&gt;0,[1]LTA!M13,"NIL")</f>
        <v>NIL</v>
      </c>
    </row>
    <row r="206" spans="1:10">
      <c r="A206" s="443"/>
      <c r="B206" s="312" t="s">
        <v>340</v>
      </c>
      <c r="C206" s="312"/>
      <c r="D206" s="312"/>
      <c r="E206" s="78" t="str">
        <f>IF([1]LTA!H14&gt;0,[1]LTA!H14,"NIL")</f>
        <v>NIL</v>
      </c>
      <c r="F206" s="78" t="str">
        <f>IF([1]LTA!I14&gt;0,[1]LTA!I14,"NIL")</f>
        <v>NIL</v>
      </c>
      <c r="G206" s="78" t="str">
        <f>IF([1]LTA!J14&gt;0,[1]LTA!J14,"NIL")</f>
        <v>NIL</v>
      </c>
      <c r="H206" s="78" t="str">
        <f>IF([1]LTA!K14&gt;0,[1]LTA!K14,"NIL")</f>
        <v>NIL</v>
      </c>
      <c r="I206" s="78" t="str">
        <f>IF([1]LTA!L14&gt;0,[1]LTA!L14,"NIL")</f>
        <v>NIL</v>
      </c>
      <c r="J206" s="78" t="str">
        <f>IF([1]LTA!M14&gt;0,[1]LTA!M14,"NIL")</f>
        <v>NIL</v>
      </c>
    </row>
    <row r="207" spans="1:10">
      <c r="A207" s="441" t="s">
        <v>286</v>
      </c>
      <c r="B207" s="312" t="s">
        <v>341</v>
      </c>
      <c r="C207" s="312"/>
      <c r="D207" s="312"/>
      <c r="E207" s="78" t="str">
        <f>IF([1]LTA!H15&gt;0,[1]LTA!H15,"NIL")</f>
        <v>NIL</v>
      </c>
      <c r="F207" s="78" t="str">
        <f>IF([1]LTA!I15&gt;0,[1]LTA!I15,"NIL")</f>
        <v>NIL</v>
      </c>
      <c r="G207" s="78" t="str">
        <f>IF([1]LTA!J15&gt;0,[1]LTA!J15,"NIL")</f>
        <v>NIL</v>
      </c>
      <c r="H207" s="78" t="str">
        <f>IF([1]LTA!K15&gt;0,[1]LTA!K15,"NIL")</f>
        <v>NIL</v>
      </c>
      <c r="I207" s="78" t="str">
        <f>IF([1]LTA!L15&gt;0,[1]LTA!L15,"NIL")</f>
        <v>NIL</v>
      </c>
      <c r="J207" s="78" t="str">
        <f>IF([1]LTA!M15&gt;0,[1]LTA!M15,"NIL")</f>
        <v>NIL</v>
      </c>
    </row>
    <row r="208" spans="1:10">
      <c r="A208" s="442"/>
      <c r="B208" s="312" t="s">
        <v>338</v>
      </c>
      <c r="C208" s="312"/>
      <c r="D208" s="312"/>
      <c r="E208" s="78" t="str">
        <f>IF([1]LTA!H16&gt;0,[1]LTA!H16,"NIL")</f>
        <v>NIL</v>
      </c>
      <c r="F208" s="78" t="str">
        <f>IF([1]LTA!I16&gt;0,[1]LTA!I16,"NIL")</f>
        <v>NIL</v>
      </c>
      <c r="G208" s="78" t="str">
        <f>IF([1]LTA!J16&gt;0,[1]LTA!J16,"NIL")</f>
        <v>NIL</v>
      </c>
      <c r="H208" s="78" t="str">
        <f>IF([1]LTA!K16&gt;0,[1]LTA!K16,"NIL")</f>
        <v>NIL</v>
      </c>
      <c r="I208" s="78" t="str">
        <f>IF([1]LTA!L16&gt;0,[1]LTA!L16,"NIL")</f>
        <v>NIL</v>
      </c>
      <c r="J208" s="78" t="str">
        <f>IF([1]LTA!M16&gt;0,[1]LTA!M16,"NIL")</f>
        <v>NIL</v>
      </c>
    </row>
    <row r="209" spans="1:10">
      <c r="A209" s="442"/>
      <c r="B209" s="312" t="s">
        <v>339</v>
      </c>
      <c r="C209" s="312"/>
      <c r="D209" s="312"/>
      <c r="E209" s="78" t="str">
        <f>IF([1]LTA!H17&gt;0,[1]LTA!H17,"NIL")</f>
        <v>NIL</v>
      </c>
      <c r="F209" s="78" t="str">
        <f>IF([1]LTA!I17&gt;0,[1]LTA!I17,"NIL")</f>
        <v>NIL</v>
      </c>
      <c r="G209" s="78" t="str">
        <f>IF([1]LTA!J17&gt;0,[1]LTA!J17,"NIL")</f>
        <v>NIL</v>
      </c>
      <c r="H209" s="78" t="str">
        <f>IF([1]LTA!K17&gt;0,[1]LTA!K17,"NIL")</f>
        <v>NIL</v>
      </c>
      <c r="I209" s="78" t="str">
        <f>IF([1]LTA!L17&gt;0,[1]LTA!L17,"NIL")</f>
        <v>NIL</v>
      </c>
      <c r="J209" s="78" t="str">
        <f>IF([1]LTA!M17&gt;0,[1]LTA!M17,"NIL")</f>
        <v>NIL</v>
      </c>
    </row>
    <row r="210" spans="1:10">
      <c r="A210" s="443"/>
      <c r="B210" s="312" t="s">
        <v>340</v>
      </c>
      <c r="C210" s="312"/>
      <c r="D210" s="312"/>
      <c r="E210" s="78" t="str">
        <f>IF([1]LTA!H18&gt;0,[1]LTA!H18,"NIL")</f>
        <v>NIL</v>
      </c>
      <c r="F210" s="78" t="str">
        <f>IF([1]LTA!I18&gt;0,[1]LTA!I18,"NIL")</f>
        <v>NIL</v>
      </c>
      <c r="G210" s="78" t="str">
        <f>IF([1]LTA!J18&gt;0,[1]LTA!J18,"NIL")</f>
        <v>NIL</v>
      </c>
      <c r="H210" s="78" t="str">
        <f>IF([1]LTA!K18&gt;0,[1]LTA!K18,"NIL")</f>
        <v>NIL</v>
      </c>
      <c r="I210" s="78" t="str">
        <f>IF([1]LTA!L18&gt;0,[1]LTA!L18,"NIL")</f>
        <v>NIL</v>
      </c>
      <c r="J210" s="78" t="str">
        <f>IF([1]LTA!M18&gt;0,[1]LTA!M18,"NIL")</f>
        <v>NIL</v>
      </c>
    </row>
    <row r="211" spans="1:10">
      <c r="A211" s="91" t="s">
        <v>342</v>
      </c>
      <c r="B211" s="312" t="s">
        <v>343</v>
      </c>
      <c r="C211" s="312"/>
      <c r="D211" s="312"/>
      <c r="E211" s="78" t="str">
        <f>IF([1]LTA!H19&gt;0,[1]LTA!H19,"NIL")</f>
        <v>NIL</v>
      </c>
      <c r="F211" s="78" t="str">
        <f>IF([1]LTA!I19&gt;0,[1]LTA!I19,"NIL")</f>
        <v>NIL</v>
      </c>
      <c r="G211" s="78" t="str">
        <f>IF([1]LTA!J19&gt;0,[1]LTA!J19,"NIL")</f>
        <v>NIL</v>
      </c>
      <c r="H211" s="78" t="str">
        <f>IF([1]LTA!K19&gt;0,[1]LTA!K19,"NIL")</f>
        <v>NIL</v>
      </c>
      <c r="I211" s="78" t="str">
        <f>IF([1]LTA!L19&gt;0,[1]LTA!L19,"NIL")</f>
        <v>NIL</v>
      </c>
      <c r="J211" s="78" t="str">
        <f>IF([1]LTA!M19&gt;0,[1]LTA!M19,"NIL")</f>
        <v>NIL</v>
      </c>
    </row>
    <row r="212" spans="1:10">
      <c r="A212" s="91" t="s">
        <v>184</v>
      </c>
      <c r="B212" s="312"/>
      <c r="C212" s="312"/>
      <c r="D212" s="312"/>
      <c r="E212" s="78" t="str">
        <f>IF([1]LTA!H20&gt;0,[1]LTA!H20,"NIL")</f>
        <v>NIL</v>
      </c>
      <c r="F212" s="78" t="str">
        <f>IF([1]LTA!I20&gt;0,[1]LTA!I20,"NIL")</f>
        <v>NIL</v>
      </c>
      <c r="G212" s="78" t="str">
        <f>IF([1]LTA!J20&gt;0,[1]LTA!J20,"NIL")</f>
        <v>NIL</v>
      </c>
      <c r="H212" s="78" t="str">
        <f>IF([1]LTA!K20&gt;0,[1]LTA!K20,"NIL")</f>
        <v>NIL</v>
      </c>
      <c r="I212" s="78" t="str">
        <f>IF([1]LTA!L20&gt;0,[1]LTA!L20,"NIL")</f>
        <v>NIL</v>
      </c>
      <c r="J212" s="78" t="str">
        <f>IF([1]LTA!M20&gt;0,[1]LTA!M20,"NIL")</f>
        <v>NIL</v>
      </c>
    </row>
    <row r="213" spans="1:10">
      <c r="A213" s="91" t="s">
        <v>186</v>
      </c>
      <c r="B213" s="312"/>
      <c r="C213" s="312"/>
      <c r="D213" s="312"/>
      <c r="E213" s="78" t="str">
        <f>IF([1]LTA!H21&gt;0,[1]LTA!H21,"NIL")</f>
        <v>NIL</v>
      </c>
      <c r="F213" s="78" t="str">
        <f>IF([1]LTA!I21&gt;0,[1]LTA!I21,"NIL")</f>
        <v>NIL</v>
      </c>
      <c r="G213" s="78" t="str">
        <f>IF([1]LTA!J21&gt;0,[1]LTA!J21,"NIL")</f>
        <v>NIL</v>
      </c>
      <c r="H213" s="78" t="str">
        <f>IF([1]LTA!K21&gt;0,[1]LTA!K21,"NIL")</f>
        <v>NIL</v>
      </c>
      <c r="I213" s="78" t="str">
        <f>IF([1]LTA!L21&gt;0,[1]LTA!L21,"NIL")</f>
        <v>NIL</v>
      </c>
      <c r="J213" s="78" t="str">
        <f>IF([1]LTA!M21&gt;0,[1]LTA!M21,"NIL")</f>
        <v>NIL</v>
      </c>
    </row>
    <row r="214" spans="1:10">
      <c r="A214" s="91" t="s">
        <v>286</v>
      </c>
      <c r="B214" s="312"/>
      <c r="C214" s="312"/>
      <c r="D214" s="312"/>
      <c r="E214" s="78" t="str">
        <f>IF([1]LTA!H22&gt;0,[1]LTA!H22,"NIL")</f>
        <v>NIL</v>
      </c>
      <c r="F214" s="78" t="str">
        <f>IF([1]LTA!I22&gt;0,[1]LTA!I22,"NIL")</f>
        <v>NIL</v>
      </c>
      <c r="G214" s="78" t="str">
        <f>IF([1]LTA!J22&gt;0,[1]LTA!J22,"NIL")</f>
        <v>NIL</v>
      </c>
      <c r="H214" s="78" t="str">
        <f>IF([1]LTA!K22&gt;0,[1]LTA!K22,"NIL")</f>
        <v>NIL</v>
      </c>
      <c r="I214" s="78" t="str">
        <f>IF([1]LTA!L22&gt;0,[1]LTA!L22,"NIL")</f>
        <v>NIL</v>
      </c>
      <c r="J214" s="78" t="str">
        <f>IF([1]LTA!M22&gt;0,[1]LTA!M22,"NIL")</f>
        <v>NIL</v>
      </c>
    </row>
    <row r="215" spans="1:10">
      <c r="A215" s="91" t="s">
        <v>344</v>
      </c>
      <c r="B215" s="506" t="s">
        <v>345</v>
      </c>
      <c r="C215" s="507"/>
      <c r="D215" s="508"/>
      <c r="E215" s="78" t="str">
        <f>IF([1]LTA!H23&gt;0,[1]LTA!H23,"NIL")</f>
        <v>NIL</v>
      </c>
      <c r="F215" s="78" t="str">
        <f>IF([1]LTA!I23&gt;0,[1]LTA!I23,"NIL")</f>
        <v>NIL</v>
      </c>
      <c r="G215" s="78" t="str">
        <f>IF([1]LTA!J23&gt;0,[1]LTA!J23,"NIL")</f>
        <v>NIL</v>
      </c>
      <c r="H215" s="78" t="str">
        <f>IF([1]LTA!K23&gt;0,[1]LTA!K23,"NIL")</f>
        <v>NIL</v>
      </c>
      <c r="I215" s="78" t="str">
        <f>IF([1]LTA!L23&gt;0,[1]LTA!L23,"NIL")</f>
        <v>NIL</v>
      </c>
      <c r="J215" s="78" t="str">
        <f>IF([1]LTA!M23&gt;0,[1]LTA!M23,"NIL")</f>
        <v>NIL</v>
      </c>
    </row>
    <row r="216" spans="1:10">
      <c r="A216" s="91" t="s">
        <v>184</v>
      </c>
      <c r="B216" s="312"/>
      <c r="C216" s="312"/>
      <c r="D216" s="312"/>
      <c r="E216" s="78" t="str">
        <f>IF([1]LTA!H24&gt;0,[1]LTA!H24,"NIL")</f>
        <v>NIL</v>
      </c>
      <c r="F216" s="78" t="str">
        <f>IF([1]LTA!I24&gt;0,[1]LTA!I24,"NIL")</f>
        <v>NIL</v>
      </c>
      <c r="G216" s="78" t="str">
        <f>IF([1]LTA!J24&gt;0,[1]LTA!J24,"NIL")</f>
        <v>NIL</v>
      </c>
      <c r="H216" s="78" t="str">
        <f>IF([1]LTA!K24&gt;0,[1]LTA!K24,"NIL")</f>
        <v>NIL</v>
      </c>
      <c r="I216" s="78" t="str">
        <f>IF([1]LTA!L24&gt;0,[1]LTA!L24,"NIL")</f>
        <v>NIL</v>
      </c>
      <c r="J216" s="78" t="str">
        <f>IF([1]LTA!M24&gt;0,[1]LTA!M24,"NIL")</f>
        <v>NIL</v>
      </c>
    </row>
    <row r="217" spans="1:10">
      <c r="A217" s="91" t="s">
        <v>186</v>
      </c>
      <c r="B217" s="312"/>
      <c r="C217" s="312"/>
      <c r="D217" s="312"/>
      <c r="E217" s="78" t="str">
        <f>IF([1]LTA!H25&gt;0,[1]LTA!H25,"NIL")</f>
        <v>NIL</v>
      </c>
      <c r="F217" s="78" t="str">
        <f>IF([1]LTA!I25&gt;0,[1]LTA!I25,"NIL")</f>
        <v>NIL</v>
      </c>
      <c r="G217" s="78" t="str">
        <f>IF([1]LTA!J25&gt;0,[1]LTA!J25,"NIL")</f>
        <v>NIL</v>
      </c>
      <c r="H217" s="78" t="str">
        <f>IF([1]LTA!K25&gt;0,[1]LTA!K25,"NIL")</f>
        <v>NIL</v>
      </c>
      <c r="I217" s="78" t="str">
        <f>IF([1]LTA!L25&gt;0,[1]LTA!L25,"NIL")</f>
        <v>NIL</v>
      </c>
      <c r="J217" s="78" t="str">
        <f>IF([1]LTA!M25&gt;0,[1]LTA!M25,"NIL")</f>
        <v>NIL</v>
      </c>
    </row>
    <row r="218" spans="1:10">
      <c r="A218" s="91" t="s">
        <v>286</v>
      </c>
      <c r="B218" s="312"/>
      <c r="C218" s="312"/>
      <c r="D218" s="312"/>
      <c r="E218" s="78" t="str">
        <f>IF([1]LTA!H26&gt;0,[1]LTA!H26,"NIL")</f>
        <v/>
      </c>
      <c r="F218" s="78" t="str">
        <f>IF([1]LTA!I26&gt;0,[1]LTA!I26,"NIL")</f>
        <v>NIL</v>
      </c>
      <c r="G218" s="78" t="str">
        <f>IF([1]LTA!J26&gt;0,[1]LTA!J26,"NIL")</f>
        <v>NIL</v>
      </c>
      <c r="H218" s="78" t="str">
        <f>IF([1]LTA!K26&gt;0,[1]LTA!K26,"NIL")</f>
        <v>NIL</v>
      </c>
      <c r="I218" s="78" t="str">
        <f>IF([1]LTA!L26&gt;0,[1]LTA!L26,"NIL")</f>
        <v>NIL</v>
      </c>
      <c r="J218" s="78" t="str">
        <f>IF([1]LTA!M26&gt;0,[1]LTA!M26,"NIL")</f>
        <v>NIL</v>
      </c>
    </row>
    <row r="219" spans="1:10">
      <c r="A219" s="504" t="s">
        <v>346</v>
      </c>
      <c r="B219" s="504"/>
      <c r="C219" s="504"/>
      <c r="D219" s="504"/>
      <c r="E219" s="504"/>
      <c r="F219" s="504"/>
      <c r="G219" s="504"/>
      <c r="H219" s="504"/>
      <c r="I219" s="504"/>
      <c r="J219" s="98"/>
    </row>
    <row r="220" spans="1:10" ht="18" customHeight="1">
      <c r="A220" s="505" t="s">
        <v>347</v>
      </c>
      <c r="B220" s="505"/>
      <c r="C220" s="505"/>
      <c r="D220" s="505"/>
      <c r="E220" s="505"/>
      <c r="F220" s="505"/>
      <c r="G220" s="505"/>
      <c r="H220" s="505"/>
      <c r="I220" s="505"/>
      <c r="J220" s="505"/>
    </row>
    <row r="221" spans="1:10">
      <c r="A221" s="97"/>
      <c r="B221" s="98"/>
      <c r="C221" s="98"/>
      <c r="D221" s="98"/>
      <c r="E221" s="98"/>
      <c r="F221" s="98"/>
      <c r="G221" s="98"/>
      <c r="H221" s="98"/>
      <c r="I221" s="98"/>
      <c r="J221" s="98"/>
    </row>
    <row r="222" spans="1:10">
      <c r="A222" s="97"/>
      <c r="B222" s="392" t="s">
        <v>159</v>
      </c>
      <c r="C222" s="392"/>
      <c r="D222" s="392"/>
      <c r="E222" s="392"/>
      <c r="F222" s="98"/>
      <c r="G222" s="98"/>
      <c r="H222" s="98"/>
      <c r="I222" s="98"/>
      <c r="J222" s="98"/>
    </row>
    <row r="223" spans="1:10">
      <c r="A223" s="97"/>
      <c r="B223" s="392" t="s">
        <v>3</v>
      </c>
      <c r="C223" s="392"/>
      <c r="D223" s="392"/>
      <c r="E223" s="392"/>
      <c r="F223" s="98"/>
      <c r="G223" s="98"/>
      <c r="H223" s="98"/>
      <c r="I223" s="98"/>
      <c r="J223" s="98"/>
    </row>
    <row r="224" spans="1:10">
      <c r="A224" s="97"/>
      <c r="B224" s="392" t="s">
        <v>348</v>
      </c>
      <c r="C224" s="392"/>
      <c r="D224" s="392"/>
      <c r="E224" s="392"/>
      <c r="F224" s="98"/>
      <c r="G224" s="98"/>
      <c r="H224" s="98"/>
      <c r="I224" s="98"/>
      <c r="J224" s="98"/>
    </row>
    <row r="225" spans="1:10">
      <c r="A225" s="97"/>
      <c r="B225" s="392" t="s">
        <v>349</v>
      </c>
      <c r="C225" s="392"/>
      <c r="D225" s="392"/>
      <c r="E225" s="392"/>
      <c r="F225" s="98"/>
      <c r="G225" s="98"/>
      <c r="H225" s="98"/>
      <c r="I225" s="98"/>
      <c r="J225" s="98"/>
    </row>
    <row r="226" spans="1:10">
      <c r="A226" s="97"/>
      <c r="B226" s="98"/>
      <c r="C226" s="98"/>
      <c r="D226" s="98"/>
      <c r="E226" s="98"/>
      <c r="F226" s="98"/>
      <c r="G226" s="98"/>
      <c r="H226" s="98"/>
      <c r="I226" s="98"/>
      <c r="J226" s="98"/>
    </row>
    <row r="227" spans="1:10" ht="18" customHeight="1">
      <c r="A227" s="343" t="s">
        <v>350</v>
      </c>
      <c r="B227" s="343"/>
      <c r="C227" s="343"/>
      <c r="D227" s="343"/>
      <c r="E227" s="343"/>
      <c r="F227" s="343"/>
      <c r="G227" s="343"/>
      <c r="H227" s="343"/>
      <c r="I227" s="343"/>
      <c r="J227" s="343"/>
    </row>
    <row r="228" spans="1:10">
      <c r="A228" s="343"/>
      <c r="B228" s="343"/>
      <c r="C228" s="343"/>
      <c r="D228" s="343"/>
      <c r="E228" s="343"/>
      <c r="F228" s="343"/>
      <c r="G228" s="343"/>
      <c r="H228" s="343"/>
      <c r="I228" s="343"/>
      <c r="J228" s="343"/>
    </row>
    <row r="229" spans="1:10">
      <c r="A229" s="109"/>
      <c r="B229" s="109"/>
      <c r="C229" s="109"/>
      <c r="D229" s="109"/>
      <c r="E229" s="109"/>
      <c r="F229" s="109"/>
      <c r="G229" s="109"/>
      <c r="H229" s="109"/>
      <c r="I229" s="109"/>
      <c r="J229" s="110">
        <v>12</v>
      </c>
    </row>
    <row r="230" spans="1:10">
      <c r="A230" s="514" t="s">
        <v>351</v>
      </c>
      <c r="B230" s="514"/>
      <c r="C230" s="514"/>
      <c r="D230" s="514"/>
      <c r="E230" s="514"/>
      <c r="F230" s="514"/>
      <c r="G230" s="514"/>
      <c r="H230" s="514"/>
      <c r="I230" s="514"/>
      <c r="J230" s="98"/>
    </row>
    <row r="231" spans="1:10">
      <c r="A231" s="392" t="s">
        <v>352</v>
      </c>
      <c r="B231" s="392"/>
      <c r="C231" s="392"/>
      <c r="D231" s="392"/>
      <c r="E231" s="392"/>
      <c r="F231" s="392"/>
      <c r="G231" s="392"/>
      <c r="H231" s="392"/>
      <c r="I231" s="392"/>
      <c r="J231" s="98"/>
    </row>
    <row r="232" spans="1:10">
      <c r="A232" s="514" t="s">
        <v>353</v>
      </c>
      <c r="B232" s="514"/>
      <c r="C232" s="514"/>
      <c r="D232" s="514"/>
      <c r="E232" s="514"/>
      <c r="F232" s="514"/>
      <c r="G232" s="514"/>
      <c r="H232" s="514"/>
      <c r="I232" s="514"/>
      <c r="J232" s="98"/>
    </row>
    <row r="233" spans="1:10" hidden="1">
      <c r="A233" s="97"/>
      <c r="B233" s="98"/>
      <c r="C233" s="98"/>
      <c r="D233" s="98"/>
      <c r="E233" s="98"/>
      <c r="F233" s="98"/>
      <c r="G233" s="98"/>
      <c r="H233" s="98"/>
      <c r="I233" s="98"/>
      <c r="J233" s="98"/>
    </row>
    <row r="234" spans="1:10">
      <c r="A234" s="483" t="s">
        <v>354</v>
      </c>
      <c r="B234" s="483"/>
      <c r="C234" s="483"/>
      <c r="D234" s="483"/>
      <c r="E234" s="483"/>
      <c r="F234" s="483"/>
      <c r="G234" s="483"/>
      <c r="H234" s="483"/>
      <c r="I234" s="483"/>
      <c r="J234" s="111"/>
    </row>
    <row r="235" spans="1:10">
      <c r="A235" s="112"/>
      <c r="B235" s="112"/>
      <c r="C235" s="112"/>
      <c r="D235" s="112"/>
      <c r="E235" s="112"/>
      <c r="F235" s="112"/>
      <c r="G235" s="112"/>
      <c r="H235" s="112"/>
      <c r="I235" s="112"/>
      <c r="J235" s="98"/>
    </row>
    <row r="236" spans="1:10" ht="18" customHeight="1">
      <c r="A236" s="509" t="s">
        <v>355</v>
      </c>
      <c r="B236" s="510"/>
      <c r="C236" s="509" t="s">
        <v>356</v>
      </c>
      <c r="D236" s="509" t="s">
        <v>357</v>
      </c>
      <c r="E236" s="509"/>
      <c r="F236" s="509"/>
      <c r="G236" s="509" t="s">
        <v>358</v>
      </c>
      <c r="H236" s="509" t="s">
        <v>359</v>
      </c>
      <c r="I236" s="509"/>
      <c r="J236" s="98"/>
    </row>
    <row r="237" spans="1:10" ht="16.5" thickBot="1">
      <c r="A237" s="511"/>
      <c r="B237" s="511"/>
      <c r="C237" s="509"/>
      <c r="D237" s="512"/>
      <c r="E237" s="512"/>
      <c r="F237" s="512"/>
      <c r="G237" s="509"/>
      <c r="H237" s="509"/>
      <c r="I237" s="509"/>
      <c r="J237" s="98"/>
    </row>
    <row r="238" spans="1:10">
      <c r="A238" s="513">
        <v>2</v>
      </c>
      <c r="B238" s="513"/>
      <c r="C238" s="509"/>
      <c r="D238" s="513">
        <v>66</v>
      </c>
      <c r="E238" s="513"/>
      <c r="F238" s="513"/>
      <c r="G238" s="509"/>
      <c r="H238" s="509"/>
      <c r="I238" s="509"/>
      <c r="J238" s="98"/>
    </row>
    <row r="239" spans="1:10" ht="20.25" customHeight="1">
      <c r="A239" s="113"/>
      <c r="B239" s="98"/>
      <c r="C239" s="114">
        <f>[1]Mastersheet!H75+[1]Mastersheet!H76</f>
        <v>18910</v>
      </c>
      <c r="D239" s="509" t="s">
        <v>356</v>
      </c>
      <c r="E239" s="115">
        <f>[1]Mastersheet!H77</f>
        <v>56</v>
      </c>
      <c r="F239" s="116"/>
      <c r="G239" s="509" t="s">
        <v>358</v>
      </c>
      <c r="H239" s="515">
        <f>[1]Mastersheet!H65</f>
        <v>9455</v>
      </c>
      <c r="I239" s="515"/>
      <c r="J239" s="98"/>
    </row>
    <row r="240" spans="1:10" ht="20.25" customHeight="1">
      <c r="A240" s="113"/>
      <c r="B240" s="98"/>
      <c r="C240" s="97">
        <v>2</v>
      </c>
      <c r="D240" s="509"/>
      <c r="E240" s="97">
        <f>IF([1]Mastersheet!C73="After 01-07-2013",56,66)</f>
        <v>56</v>
      </c>
      <c r="F240" s="116"/>
      <c r="G240" s="509"/>
      <c r="H240" s="515"/>
      <c r="I240" s="515"/>
      <c r="J240" s="98"/>
    </row>
    <row r="241" spans="1:10" ht="6.75" customHeight="1">
      <c r="A241" s="113"/>
      <c r="B241" s="116"/>
      <c r="C241" s="98"/>
      <c r="D241" s="116"/>
      <c r="E241" s="116"/>
      <c r="F241" s="116"/>
      <c r="G241" s="98"/>
      <c r="H241" s="98"/>
      <c r="I241" s="98"/>
      <c r="J241" s="98"/>
    </row>
    <row r="242" spans="1:10">
      <c r="A242" s="483" t="s">
        <v>360</v>
      </c>
      <c r="B242" s="483"/>
      <c r="C242" s="483"/>
      <c r="D242" s="483"/>
      <c r="E242" s="483"/>
      <c r="F242" s="483"/>
      <c r="G242" s="483"/>
      <c r="H242" s="483"/>
      <c r="I242" s="483"/>
      <c r="J242" s="98"/>
    </row>
    <row r="243" spans="1:10">
      <c r="A243" s="112"/>
      <c r="B243" s="112"/>
      <c r="C243" s="112"/>
      <c r="D243" s="112"/>
      <c r="E243" s="112"/>
      <c r="F243" s="112"/>
      <c r="G243" s="112"/>
      <c r="H243" s="112"/>
      <c r="I243" s="112"/>
      <c r="J243" s="98"/>
    </row>
    <row r="244" spans="1:10" ht="18" customHeight="1">
      <c r="A244" s="509" t="s">
        <v>355</v>
      </c>
      <c r="B244" s="509"/>
      <c r="C244" s="509" t="s">
        <v>356</v>
      </c>
      <c r="D244" s="509" t="s">
        <v>357</v>
      </c>
      <c r="E244" s="509"/>
      <c r="F244" s="509"/>
      <c r="G244" s="509" t="s">
        <v>358</v>
      </c>
      <c r="H244" s="509" t="s">
        <v>361</v>
      </c>
      <c r="I244" s="509"/>
      <c r="J244" s="509"/>
    </row>
    <row r="245" spans="1:10" ht="16.5" thickBot="1">
      <c r="A245" s="509"/>
      <c r="B245" s="509"/>
      <c r="C245" s="509"/>
      <c r="D245" s="512"/>
      <c r="E245" s="512"/>
      <c r="F245" s="512"/>
      <c r="G245" s="509"/>
      <c r="H245" s="509"/>
      <c r="I245" s="509"/>
      <c r="J245" s="509"/>
    </row>
    <row r="246" spans="1:10">
      <c r="A246" s="509"/>
      <c r="B246" s="509"/>
      <c r="C246" s="509"/>
      <c r="D246" s="513">
        <v>4</v>
      </c>
      <c r="E246" s="513"/>
      <c r="F246" s="513"/>
      <c r="G246" s="509"/>
      <c r="H246" s="509"/>
      <c r="I246" s="509"/>
      <c r="J246" s="509"/>
    </row>
    <row r="247" spans="1:10" ht="20.25" customHeight="1">
      <c r="A247" s="113"/>
      <c r="B247" s="113"/>
      <c r="C247" s="509">
        <f>[1]Mastersheet!H68</f>
        <v>25529</v>
      </c>
      <c r="D247" s="509" t="s">
        <v>356</v>
      </c>
      <c r="E247" s="114">
        <f>[1]Pravesh!E93</f>
        <v>66</v>
      </c>
      <c r="F247" s="113"/>
      <c r="G247" s="95"/>
      <c r="H247" s="515">
        <f>[1]Mastersheet!H70</f>
        <v>421229</v>
      </c>
      <c r="I247" s="515"/>
      <c r="J247" s="98"/>
    </row>
    <row r="248" spans="1:10">
      <c r="A248" s="113"/>
      <c r="B248" s="113"/>
      <c r="C248" s="509"/>
      <c r="D248" s="509"/>
      <c r="E248" s="113">
        <v>4</v>
      </c>
      <c r="F248" s="113"/>
      <c r="G248" s="95"/>
      <c r="H248" s="515"/>
      <c r="I248" s="515"/>
      <c r="J248" s="98"/>
    </row>
    <row r="249" spans="1:10" ht="18.75">
      <c r="A249" s="113"/>
      <c r="B249" s="253" t="s">
        <v>798</v>
      </c>
      <c r="C249" s="513" t="s">
        <v>799</v>
      </c>
      <c r="D249" s="513"/>
      <c r="E249" s="513"/>
      <c r="F249" s="513"/>
      <c r="G249" s="95"/>
      <c r="H249" s="515">
        <f>[1]Mastersheet!$H$131</f>
        <v>0</v>
      </c>
      <c r="I249" s="515"/>
      <c r="J249" s="98"/>
    </row>
    <row r="250" spans="1:10" ht="18.75">
      <c r="A250" s="253"/>
      <c r="B250" s="253"/>
      <c r="C250" s="513" t="s">
        <v>800</v>
      </c>
      <c r="D250" s="513"/>
      <c r="E250" s="513"/>
      <c r="F250" s="513"/>
      <c r="G250" s="252"/>
      <c r="H250" s="515">
        <f>H247-H249</f>
        <v>421229</v>
      </c>
      <c r="I250" s="515"/>
      <c r="J250" s="98"/>
    </row>
    <row r="251" spans="1:10" ht="18.75" customHeight="1">
      <c r="A251" s="516" t="str">
        <f>[1]Pravesh!F239</f>
        <v>[After amount adjusted  Under sub rules (2),(3) and (4) of Rule 93  Rs.  NIL  and   Under rule 94  Rs.  NIL   and amount mentioned in Form No 8  Rs.  NIL ,Total adjustable amt.Rs.0] --&gt;  details is attached</v>
      </c>
      <c r="B251" s="516"/>
      <c r="C251" s="516"/>
      <c r="D251" s="516"/>
      <c r="E251" s="516"/>
      <c r="F251" s="516"/>
      <c r="G251" s="516"/>
      <c r="H251" s="516"/>
      <c r="I251" s="516"/>
      <c r="J251" s="516"/>
    </row>
    <row r="252" spans="1:10" ht="18.75" customHeight="1">
      <c r="A252" s="516"/>
      <c r="B252" s="516"/>
      <c r="C252" s="516"/>
      <c r="D252" s="516"/>
      <c r="E252" s="516"/>
      <c r="F252" s="516"/>
      <c r="G252" s="516"/>
      <c r="H252" s="516"/>
      <c r="I252" s="516"/>
      <c r="J252" s="516"/>
    </row>
    <row r="253" spans="1:10">
      <c r="A253" s="391" t="s">
        <v>362</v>
      </c>
      <c r="B253" s="391"/>
      <c r="C253" s="391"/>
      <c r="D253" s="391"/>
      <c r="E253" s="391"/>
      <c r="F253" s="391"/>
      <c r="G253" s="391"/>
      <c r="H253" s="391"/>
      <c r="I253" s="391"/>
      <c r="J253" s="98"/>
    </row>
    <row r="254" spans="1:10" ht="18" customHeight="1">
      <c r="A254" s="509" t="s">
        <v>363</v>
      </c>
      <c r="B254" s="509"/>
      <c r="C254" s="509"/>
      <c r="D254" s="509"/>
      <c r="E254" s="509"/>
      <c r="F254" s="509"/>
      <c r="G254" s="509"/>
      <c r="H254" s="509"/>
      <c r="I254" s="509"/>
      <c r="J254" s="509"/>
    </row>
    <row r="255" spans="1:10" hidden="1">
      <c r="A255" s="509"/>
      <c r="B255" s="509"/>
      <c r="C255" s="509"/>
      <c r="D255" s="509"/>
      <c r="E255" s="509"/>
      <c r="F255" s="509"/>
      <c r="G255" s="509"/>
      <c r="H255" s="509"/>
      <c r="I255" s="509"/>
      <c r="J255" s="509"/>
    </row>
    <row r="256" spans="1:10" hidden="1">
      <c r="A256" s="117"/>
      <c r="B256" s="117"/>
      <c r="C256" s="117"/>
      <c r="D256" s="117"/>
      <c r="E256" s="117"/>
      <c r="F256" s="117"/>
      <c r="G256" s="117"/>
      <c r="H256" s="117"/>
      <c r="I256" s="117"/>
      <c r="J256" s="98"/>
    </row>
    <row r="257" spans="1:12">
      <c r="A257" s="97"/>
      <c r="B257" s="98"/>
      <c r="C257" s="98"/>
      <c r="D257" s="98"/>
      <c r="E257" s="98"/>
      <c r="F257" s="98"/>
      <c r="G257" s="98"/>
      <c r="H257" s="98"/>
      <c r="I257" s="98"/>
      <c r="J257" s="98"/>
    </row>
    <row r="258" spans="1:12">
      <c r="A258" s="97"/>
      <c r="B258" s="98"/>
      <c r="C258" s="98"/>
      <c r="D258" s="98"/>
      <c r="E258" s="98"/>
      <c r="F258" s="392" t="s">
        <v>364</v>
      </c>
      <c r="G258" s="392"/>
      <c r="H258" s="392"/>
      <c r="I258" s="392"/>
      <c r="J258" s="98"/>
    </row>
    <row r="259" spans="1:12">
      <c r="A259" s="118"/>
      <c r="B259" s="119"/>
      <c r="C259" s="119"/>
      <c r="D259" s="119"/>
      <c r="E259" s="119"/>
      <c r="F259" s="119"/>
      <c r="G259" s="119"/>
      <c r="H259" s="119"/>
      <c r="I259" s="119"/>
      <c r="J259" s="119"/>
    </row>
    <row r="260" spans="1:12" hidden="1"/>
    <row r="261" spans="1:12">
      <c r="A261" s="514" t="s">
        <v>274</v>
      </c>
      <c r="B261" s="514"/>
      <c r="C261" s="514"/>
      <c r="D261" s="514"/>
      <c r="E261" s="514"/>
      <c r="F261" s="514"/>
      <c r="G261" s="514"/>
      <c r="H261" s="514"/>
      <c r="I261" s="514"/>
      <c r="J261" s="517"/>
    </row>
    <row r="262" spans="1:12" ht="15.75" customHeight="1">
      <c r="A262" s="120">
        <v>1</v>
      </c>
      <c r="B262" s="440" t="s">
        <v>365</v>
      </c>
      <c r="C262" s="440"/>
      <c r="D262" s="440"/>
      <c r="E262" s="440"/>
      <c r="F262" s="440"/>
      <c r="G262" s="440"/>
      <c r="H262" s="440"/>
      <c r="I262" s="518">
        <f>[1]Mastersheet!$H$70+[1]Mastersheet!$H$69</f>
        <v>421229</v>
      </c>
      <c r="J262" s="519"/>
    </row>
    <row r="263" spans="1:12" ht="15.75" customHeight="1">
      <c r="A263" s="520">
        <v>2</v>
      </c>
      <c r="B263" s="523" t="s">
        <v>366</v>
      </c>
      <c r="C263" s="524"/>
      <c r="D263" s="524"/>
      <c r="E263" s="524"/>
      <c r="F263" s="524"/>
      <c r="G263" s="524"/>
      <c r="H263" s="524"/>
      <c r="I263" s="524"/>
      <c r="J263" s="121" t="str">
        <f>[1]Mastersheet!$H$63</f>
        <v>31/05/2010</v>
      </c>
      <c r="L263" s="122"/>
    </row>
    <row r="264" spans="1:12" ht="15.75" customHeight="1">
      <c r="A264" s="521"/>
      <c r="B264" s="525" t="s">
        <v>367</v>
      </c>
      <c r="C264" s="526"/>
      <c r="D264" s="526"/>
      <c r="E264" s="527" t="str">
        <f>PROPER([1]Mastersheet!$B$3)</f>
        <v>Dau Lal Purohit</v>
      </c>
      <c r="F264" s="527"/>
      <c r="G264" s="527"/>
      <c r="H264" s="528" t="s">
        <v>368</v>
      </c>
      <c r="I264" s="528"/>
      <c r="J264" s="528"/>
    </row>
    <row r="265" spans="1:12" ht="18.75" customHeight="1">
      <c r="A265" s="521"/>
      <c r="B265" s="529" t="s">
        <v>369</v>
      </c>
      <c r="C265" s="530"/>
      <c r="D265" s="530"/>
      <c r="E265" s="530"/>
      <c r="F265" s="530"/>
      <c r="G265" s="530"/>
      <c r="H265" s="530"/>
      <c r="I265" s="530"/>
      <c r="J265" s="530"/>
    </row>
    <row r="266" spans="1:12" ht="18.75" customHeight="1">
      <c r="A266" s="521"/>
      <c r="B266" s="123" t="s">
        <v>90</v>
      </c>
      <c r="C266" s="556" t="s">
        <v>370</v>
      </c>
      <c r="D266" s="557"/>
      <c r="E266" s="557"/>
      <c r="F266" s="557"/>
      <c r="G266" s="558"/>
      <c r="H266" s="56" t="s">
        <v>371</v>
      </c>
      <c r="I266" s="534" t="s">
        <v>372</v>
      </c>
      <c r="J266" s="534"/>
    </row>
    <row r="267" spans="1:12" ht="29.25" customHeight="1">
      <c r="A267" s="521"/>
      <c r="B267" s="123" t="s">
        <v>115</v>
      </c>
      <c r="C267" s="556" t="s">
        <v>116</v>
      </c>
      <c r="D267" s="557"/>
      <c r="E267" s="557"/>
      <c r="F267" s="557"/>
      <c r="G267" s="558"/>
      <c r="H267" s="56" t="str">
        <f>IF([1]Recovery!$L$11="YES",[1]Recovery!$K$11,"NIL")</f>
        <v>NIL</v>
      </c>
      <c r="I267" s="534" t="str">
        <f>IF([1]Recovery!$L$11="YES",[1]Recovery!$G$11,"--N.A.--")</f>
        <v>--N.A.--</v>
      </c>
      <c r="J267" s="534"/>
    </row>
    <row r="268" spans="1:12" ht="15.75" customHeight="1">
      <c r="A268" s="521"/>
      <c r="B268" s="123" t="s">
        <v>117</v>
      </c>
      <c r="C268" s="531" t="s">
        <v>118</v>
      </c>
      <c r="D268" s="532"/>
      <c r="E268" s="532"/>
      <c r="F268" s="532"/>
      <c r="G268" s="533"/>
      <c r="H268" s="56" t="str">
        <f>IF([1]Recovery!$L$12="YES",[1]Recovery!$K$12,"NIL")</f>
        <v>NIL</v>
      </c>
      <c r="I268" s="534" t="str">
        <f>IF([1]Recovery!$L$12="YES",[1]Recovery!$G$12,"--N.A.--")</f>
        <v>--N.A.--</v>
      </c>
      <c r="J268" s="534"/>
    </row>
    <row r="269" spans="1:12" ht="31.5" customHeight="1">
      <c r="A269" s="521"/>
      <c r="B269" s="123" t="s">
        <v>119</v>
      </c>
      <c r="C269" s="531" t="s">
        <v>120</v>
      </c>
      <c r="D269" s="532"/>
      <c r="E269" s="532"/>
      <c r="F269" s="532"/>
      <c r="G269" s="533"/>
      <c r="H269" s="56" t="str">
        <f>IF([1]Recovery!$L$13="YES",[1]Recovery!$K$13,"NIL")</f>
        <v>NIL</v>
      </c>
      <c r="I269" s="534" t="str">
        <f>IF([1]Recovery!$L$13="YES",[1]Recovery!$G$13,"--N.A.--")</f>
        <v>--N.A.--</v>
      </c>
      <c r="J269" s="534"/>
    </row>
    <row r="270" spans="1:12" ht="15.75" customHeight="1">
      <c r="A270" s="521"/>
      <c r="B270" s="535" t="s">
        <v>121</v>
      </c>
      <c r="C270" s="538" t="s">
        <v>122</v>
      </c>
      <c r="D270" s="539"/>
      <c r="E270" s="539"/>
      <c r="F270" s="539"/>
      <c r="G270" s="540"/>
      <c r="H270" s="547" t="str">
        <f>IF([1]Recovery!$L$14="YES",[1]Recovery!$K$14,"NIL")</f>
        <v>NIL</v>
      </c>
      <c r="I270" s="550" t="str">
        <f>IF([1]Recovery!$L$14="YES",[1]Recovery!$G$14,"--N.A.--")</f>
        <v>--N.A.--</v>
      </c>
      <c r="J270" s="551"/>
    </row>
    <row r="271" spans="1:12">
      <c r="A271" s="521"/>
      <c r="B271" s="536"/>
      <c r="C271" s="541"/>
      <c r="D271" s="542"/>
      <c r="E271" s="542"/>
      <c r="F271" s="542"/>
      <c r="G271" s="543"/>
      <c r="H271" s="548"/>
      <c r="I271" s="552"/>
      <c r="J271" s="553"/>
    </row>
    <row r="272" spans="1:12">
      <c r="A272" s="521"/>
      <c r="B272" s="537"/>
      <c r="C272" s="544"/>
      <c r="D272" s="545"/>
      <c r="E272" s="545"/>
      <c r="F272" s="545"/>
      <c r="G272" s="546"/>
      <c r="H272" s="549"/>
      <c r="I272" s="554"/>
      <c r="J272" s="555"/>
    </row>
    <row r="273" spans="1:10" ht="15.75" customHeight="1">
      <c r="A273" s="521"/>
      <c r="B273" s="535" t="s">
        <v>123</v>
      </c>
      <c r="C273" s="563" t="s">
        <v>124</v>
      </c>
      <c r="D273" s="564"/>
      <c r="E273" s="564"/>
      <c r="F273" s="564"/>
      <c r="G273" s="565"/>
      <c r="H273" s="547" t="str">
        <f>IF([1]Recovery!$L$16="YES",[1]Recovery!$K$16,"NIL")</f>
        <v>NIL</v>
      </c>
      <c r="I273" s="550" t="str">
        <f>IF([1]Recovery!$L$16="YES",[1]Recovery!$G$16,"--N.A.--")</f>
        <v>--N.A.--</v>
      </c>
      <c r="J273" s="551"/>
    </row>
    <row r="274" spans="1:10">
      <c r="A274" s="521"/>
      <c r="B274" s="537"/>
      <c r="C274" s="566"/>
      <c r="D274" s="567"/>
      <c r="E274" s="567"/>
      <c r="F274" s="567"/>
      <c r="G274" s="568"/>
      <c r="H274" s="549"/>
      <c r="I274" s="554"/>
      <c r="J274" s="555"/>
    </row>
    <row r="275" spans="1:10">
      <c r="A275" s="521"/>
      <c r="B275" s="123" t="s">
        <v>373</v>
      </c>
      <c r="C275" s="556" t="s">
        <v>374</v>
      </c>
      <c r="D275" s="557"/>
      <c r="E275" s="557"/>
      <c r="F275" s="557"/>
      <c r="G275" s="558"/>
      <c r="H275" s="56" t="str">
        <f>IF([1]Recovery!$L$6="YES",[1]Recovery!$K$6,"NIL")</f>
        <v>NIL</v>
      </c>
      <c r="I275" s="534" t="str">
        <f>IF([1]Recovery!$L$6="YES",[1]Recovery!$G$6,"--N.A.--")</f>
        <v>--N.A.--</v>
      </c>
      <c r="J275" s="534"/>
    </row>
    <row r="276" spans="1:10">
      <c r="A276" s="521"/>
      <c r="B276" s="123" t="s">
        <v>375</v>
      </c>
      <c r="C276" s="531" t="s">
        <v>376</v>
      </c>
      <c r="D276" s="532"/>
      <c r="E276" s="532"/>
      <c r="F276" s="532"/>
      <c r="G276" s="533"/>
      <c r="H276" s="56" t="str">
        <f>IF([1]Recovery!$L$8="YES",[1]Recovery!$K$8,"NIL")</f>
        <v>NIL</v>
      </c>
      <c r="I276" s="534" t="str">
        <f>IF([1]Recovery!$L$8="YES",[1]Recovery!$G$8,"--N.A.--")</f>
        <v>--N.A.--</v>
      </c>
      <c r="J276" s="534"/>
    </row>
    <row r="277" spans="1:10">
      <c r="A277" s="522"/>
      <c r="B277" s="559" t="s">
        <v>125</v>
      </c>
      <c r="C277" s="559"/>
      <c r="D277" s="559"/>
      <c r="E277" s="559"/>
      <c r="F277" s="559"/>
      <c r="G277" s="560"/>
      <c r="H277" s="56">
        <f>SUM(H267:H276)</f>
        <v>0</v>
      </c>
      <c r="I277" s="534"/>
      <c r="J277" s="534"/>
    </row>
    <row r="278" spans="1:10" ht="15.75" customHeight="1">
      <c r="A278" s="120">
        <v>3</v>
      </c>
      <c r="B278" s="414" t="s">
        <v>377</v>
      </c>
      <c r="C278" s="414"/>
      <c r="D278" s="414"/>
      <c r="E278" s="414"/>
      <c r="F278" s="414"/>
      <c r="G278" s="414"/>
      <c r="H278" s="124">
        <f>I262-H277</f>
        <v>421229</v>
      </c>
      <c r="I278" s="561"/>
      <c r="J278" s="562"/>
    </row>
    <row r="280" spans="1:10">
      <c r="H280" s="51" t="str">
        <f>F258</f>
        <v>HEAD OF OFFICE (Seal)</v>
      </c>
    </row>
  </sheetData>
  <mergeCells count="394">
    <mergeCell ref="B277:G277"/>
    <mergeCell ref="I277:J277"/>
    <mergeCell ref="B278:G278"/>
    <mergeCell ref="I278:J278"/>
    <mergeCell ref="B273:B274"/>
    <mergeCell ref="C273:G274"/>
    <mergeCell ref="H273:H274"/>
    <mergeCell ref="I273:J274"/>
    <mergeCell ref="C275:G275"/>
    <mergeCell ref="I275:J275"/>
    <mergeCell ref="F258:I258"/>
    <mergeCell ref="A261:J261"/>
    <mergeCell ref="B262:H262"/>
    <mergeCell ref="I262:J262"/>
    <mergeCell ref="A263:A277"/>
    <mergeCell ref="B263:I263"/>
    <mergeCell ref="B264:D264"/>
    <mergeCell ref="E264:G264"/>
    <mergeCell ref="H264:J264"/>
    <mergeCell ref="B265:J265"/>
    <mergeCell ref="C269:G269"/>
    <mergeCell ref="I269:J269"/>
    <mergeCell ref="B270:B272"/>
    <mergeCell ref="C270:G272"/>
    <mergeCell ref="H270:H272"/>
    <mergeCell ref="I270:J272"/>
    <mergeCell ref="C266:G266"/>
    <mergeCell ref="I266:J266"/>
    <mergeCell ref="C267:G267"/>
    <mergeCell ref="I267:J267"/>
    <mergeCell ref="C268:G268"/>
    <mergeCell ref="I268:J268"/>
    <mergeCell ref="C276:G276"/>
    <mergeCell ref="I276:J276"/>
    <mergeCell ref="C247:C248"/>
    <mergeCell ref="D247:D248"/>
    <mergeCell ref="H247:I248"/>
    <mergeCell ref="A251:J252"/>
    <mergeCell ref="A253:I253"/>
    <mergeCell ref="A254:J255"/>
    <mergeCell ref="D239:D240"/>
    <mergeCell ref="G239:G240"/>
    <mergeCell ref="H239:I240"/>
    <mergeCell ref="A242:I242"/>
    <mergeCell ref="A244:B246"/>
    <mergeCell ref="C244:C246"/>
    <mergeCell ref="D244:F245"/>
    <mergeCell ref="G244:G246"/>
    <mergeCell ref="H244:J246"/>
    <mergeCell ref="D246:F246"/>
    <mergeCell ref="C249:F249"/>
    <mergeCell ref="H249:I249"/>
    <mergeCell ref="C250:F250"/>
    <mergeCell ref="H250:I250"/>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03:A206"/>
    <mergeCell ref="B203:D203"/>
    <mergeCell ref="B204:D204"/>
    <mergeCell ref="B205:D205"/>
    <mergeCell ref="B206:D206"/>
    <mergeCell ref="A207:A210"/>
    <mergeCell ref="B207:D207"/>
    <mergeCell ref="B208:D208"/>
    <mergeCell ref="B209:D209"/>
    <mergeCell ref="B210:D210"/>
    <mergeCell ref="A197:D197"/>
    <mergeCell ref="B198:D198"/>
    <mergeCell ref="B199:D199"/>
    <mergeCell ref="A200:A202"/>
    <mergeCell ref="B201:D201"/>
    <mergeCell ref="B202:D202"/>
    <mergeCell ref="A194:D196"/>
    <mergeCell ref="E194:E196"/>
    <mergeCell ref="F194:F196"/>
    <mergeCell ref="G194:H195"/>
    <mergeCell ref="I194:I196"/>
    <mergeCell ref="J194:J196"/>
    <mergeCell ref="A190:J190"/>
    <mergeCell ref="A191:J191"/>
    <mergeCell ref="A192:F192"/>
    <mergeCell ref="G192:J192"/>
    <mergeCell ref="A193:F193"/>
    <mergeCell ref="G193:J193"/>
    <mergeCell ref="A183:A184"/>
    <mergeCell ref="B183:G184"/>
    <mergeCell ref="H183:J184"/>
    <mergeCell ref="G186:J186"/>
    <mergeCell ref="G187:J187"/>
    <mergeCell ref="A189:J189"/>
    <mergeCell ref="A179:A180"/>
    <mergeCell ref="B179:G180"/>
    <mergeCell ref="H179:J180"/>
    <mergeCell ref="A181:A182"/>
    <mergeCell ref="B181:G182"/>
    <mergeCell ref="H181:J182"/>
    <mergeCell ref="B175:F175"/>
    <mergeCell ref="G175:J175"/>
    <mergeCell ref="A176:A178"/>
    <mergeCell ref="B176:F176"/>
    <mergeCell ref="G176:J176"/>
    <mergeCell ref="C177:G177"/>
    <mergeCell ref="H177:J177"/>
    <mergeCell ref="C178:G178"/>
    <mergeCell ref="H178:J178"/>
    <mergeCell ref="B172:F172"/>
    <mergeCell ref="G172:J172"/>
    <mergeCell ref="B173:F173"/>
    <mergeCell ref="G173:J173"/>
    <mergeCell ref="B174:F174"/>
    <mergeCell ref="G174:J174"/>
    <mergeCell ref="A167:A169"/>
    <mergeCell ref="B167:H169"/>
    <mergeCell ref="I167:J169"/>
    <mergeCell ref="A170:J170"/>
    <mergeCell ref="B171:F171"/>
    <mergeCell ref="G171:J171"/>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A148:A149"/>
    <mergeCell ref="B148:J148"/>
    <mergeCell ref="B149:J149"/>
    <mergeCell ref="B150:J150"/>
    <mergeCell ref="B151:J151"/>
    <mergeCell ref="A153:J153"/>
    <mergeCell ref="B137:J137"/>
    <mergeCell ref="A138:A140"/>
    <mergeCell ref="B138:J140"/>
    <mergeCell ref="A141:A143"/>
    <mergeCell ref="B141:J143"/>
    <mergeCell ref="A144:A147"/>
    <mergeCell ref="B144:J144"/>
    <mergeCell ref="C145:J145"/>
    <mergeCell ref="C146:J146"/>
    <mergeCell ref="C147:J147"/>
    <mergeCell ref="A131:C131"/>
    <mergeCell ref="B132:J132"/>
    <mergeCell ref="B133:J133"/>
    <mergeCell ref="B134:J134"/>
    <mergeCell ref="B135:J135"/>
    <mergeCell ref="B136:J136"/>
    <mergeCell ref="A124:A125"/>
    <mergeCell ref="B124:G125"/>
    <mergeCell ref="H124:J124"/>
    <mergeCell ref="H125:J125"/>
    <mergeCell ref="G126:J126"/>
    <mergeCell ref="F128:J129"/>
    <mergeCell ref="B119:E119"/>
    <mergeCell ref="F119:J119"/>
    <mergeCell ref="B120:E120"/>
    <mergeCell ref="F120:J120"/>
    <mergeCell ref="A121:A123"/>
    <mergeCell ref="B121:E123"/>
    <mergeCell ref="F121:J121"/>
    <mergeCell ref="F122:J122"/>
    <mergeCell ref="F123:J123"/>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F79:F82"/>
    <mergeCell ref="G79:G82"/>
    <mergeCell ref="H79:H82"/>
    <mergeCell ref="I79:J82"/>
    <mergeCell ref="B90:H90"/>
    <mergeCell ref="I90:J90"/>
    <mergeCell ref="A91:A92"/>
    <mergeCell ref="B91:H92"/>
    <mergeCell ref="I91:J92"/>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A8:A9"/>
    <mergeCell ref="B8:E9"/>
    <mergeCell ref="F8:J8"/>
    <mergeCell ref="F9:H9"/>
    <mergeCell ref="I9:J9"/>
    <mergeCell ref="B10:E10"/>
    <mergeCell ref="F10:J10"/>
    <mergeCell ref="A2:J2"/>
    <mergeCell ref="A3:J3"/>
    <mergeCell ref="A4:J4"/>
    <mergeCell ref="A5:J5"/>
    <mergeCell ref="A6:J6"/>
    <mergeCell ref="B7:E7"/>
    <mergeCell ref="F7:J7"/>
  </mergeCells>
  <pageMargins left="0.5" right="0.27" top="0.46" bottom="0.51181102362204722" header="0.41" footer="0.47244094488188981"/>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7.xml><?xml version="1.0" encoding="utf-8"?>
<worksheet xmlns="http://schemas.openxmlformats.org/spreadsheetml/2006/main" xmlns:r="http://schemas.openxmlformats.org/officeDocument/2006/relationships">
  <sheetPr codeName="Sheet13"/>
  <dimension ref="A1:L65"/>
  <sheetViews>
    <sheetView view="pageBreakPreview" topLeftCell="A67" zoomScaleNormal="100" workbookViewId="0">
      <selection activeCell="A2" sqref="J2"/>
    </sheetView>
  </sheetViews>
  <sheetFormatPr defaultRowHeight="15.75"/>
  <cols>
    <col min="1" max="1" width="7" style="231" bestFit="1" customWidth="1"/>
    <col min="2" max="2" width="7.7109375" style="231" customWidth="1"/>
    <col min="3" max="4" width="9.140625" style="66"/>
    <col min="5" max="5" width="22.42578125" style="66" customWidth="1"/>
    <col min="6" max="256" width="9.140625" style="66"/>
    <col min="257" max="257" width="7" style="66" bestFit="1" customWidth="1"/>
    <col min="258" max="258" width="7.7109375" style="66" customWidth="1"/>
    <col min="259" max="260" width="9.140625" style="66"/>
    <col min="261" max="261" width="22.42578125" style="66" customWidth="1"/>
    <col min="262" max="512" width="9.140625" style="66"/>
    <col min="513" max="513" width="7" style="66" bestFit="1" customWidth="1"/>
    <col min="514" max="514" width="7.7109375" style="66" customWidth="1"/>
    <col min="515" max="516" width="9.140625" style="66"/>
    <col min="517" max="517" width="22.42578125" style="66" customWidth="1"/>
    <col min="518" max="768" width="9.140625" style="66"/>
    <col min="769" max="769" width="7" style="66" bestFit="1" customWidth="1"/>
    <col min="770" max="770" width="7.7109375" style="66" customWidth="1"/>
    <col min="771" max="772" width="9.140625" style="66"/>
    <col min="773" max="773" width="22.42578125" style="66" customWidth="1"/>
    <col min="774" max="1024" width="9.140625" style="66"/>
    <col min="1025" max="1025" width="7" style="66" bestFit="1" customWidth="1"/>
    <col min="1026" max="1026" width="7.7109375" style="66" customWidth="1"/>
    <col min="1027" max="1028" width="9.140625" style="66"/>
    <col min="1029" max="1029" width="22.42578125" style="66" customWidth="1"/>
    <col min="1030" max="1280" width="9.140625" style="66"/>
    <col min="1281" max="1281" width="7" style="66" bestFit="1" customWidth="1"/>
    <col min="1282" max="1282" width="7.7109375" style="66" customWidth="1"/>
    <col min="1283" max="1284" width="9.140625" style="66"/>
    <col min="1285" max="1285" width="22.42578125" style="66" customWidth="1"/>
    <col min="1286" max="1536" width="9.140625" style="66"/>
    <col min="1537" max="1537" width="7" style="66" bestFit="1" customWidth="1"/>
    <col min="1538" max="1538" width="7.7109375" style="66" customWidth="1"/>
    <col min="1539" max="1540" width="9.140625" style="66"/>
    <col min="1541" max="1541" width="22.42578125" style="66" customWidth="1"/>
    <col min="1542" max="1792" width="9.140625" style="66"/>
    <col min="1793" max="1793" width="7" style="66" bestFit="1" customWidth="1"/>
    <col min="1794" max="1794" width="7.7109375" style="66" customWidth="1"/>
    <col min="1795" max="1796" width="9.140625" style="66"/>
    <col min="1797" max="1797" width="22.42578125" style="66" customWidth="1"/>
    <col min="1798" max="2048" width="9.140625" style="66"/>
    <col min="2049" max="2049" width="7" style="66" bestFit="1" customWidth="1"/>
    <col min="2050" max="2050" width="7.7109375" style="66" customWidth="1"/>
    <col min="2051" max="2052" width="9.140625" style="66"/>
    <col min="2053" max="2053" width="22.42578125" style="66" customWidth="1"/>
    <col min="2054" max="2304" width="9.140625" style="66"/>
    <col min="2305" max="2305" width="7" style="66" bestFit="1" customWidth="1"/>
    <col min="2306" max="2306" width="7.7109375" style="66" customWidth="1"/>
    <col min="2307" max="2308" width="9.140625" style="66"/>
    <col min="2309" max="2309" width="22.42578125" style="66" customWidth="1"/>
    <col min="2310" max="2560" width="9.140625" style="66"/>
    <col min="2561" max="2561" width="7" style="66" bestFit="1" customWidth="1"/>
    <col min="2562" max="2562" width="7.7109375" style="66" customWidth="1"/>
    <col min="2563" max="2564" width="9.140625" style="66"/>
    <col min="2565" max="2565" width="22.42578125" style="66" customWidth="1"/>
    <col min="2566" max="2816" width="9.140625" style="66"/>
    <col min="2817" max="2817" width="7" style="66" bestFit="1" customWidth="1"/>
    <col min="2818" max="2818" width="7.7109375" style="66" customWidth="1"/>
    <col min="2819" max="2820" width="9.140625" style="66"/>
    <col min="2821" max="2821" width="22.42578125" style="66" customWidth="1"/>
    <col min="2822" max="3072" width="9.140625" style="66"/>
    <col min="3073" max="3073" width="7" style="66" bestFit="1" customWidth="1"/>
    <col min="3074" max="3074" width="7.7109375" style="66" customWidth="1"/>
    <col min="3075" max="3076" width="9.140625" style="66"/>
    <col min="3077" max="3077" width="22.42578125" style="66" customWidth="1"/>
    <col min="3078" max="3328" width="9.140625" style="66"/>
    <col min="3329" max="3329" width="7" style="66" bestFit="1" customWidth="1"/>
    <col min="3330" max="3330" width="7.7109375" style="66" customWidth="1"/>
    <col min="3331" max="3332" width="9.140625" style="66"/>
    <col min="3333" max="3333" width="22.42578125" style="66" customWidth="1"/>
    <col min="3334" max="3584" width="9.140625" style="66"/>
    <col min="3585" max="3585" width="7" style="66" bestFit="1" customWidth="1"/>
    <col min="3586" max="3586" width="7.7109375" style="66" customWidth="1"/>
    <col min="3587" max="3588" width="9.140625" style="66"/>
    <col min="3589" max="3589" width="22.42578125" style="66" customWidth="1"/>
    <col min="3590" max="3840" width="9.140625" style="66"/>
    <col min="3841" max="3841" width="7" style="66" bestFit="1" customWidth="1"/>
    <col min="3842" max="3842" width="7.7109375" style="66" customWidth="1"/>
    <col min="3843" max="3844" width="9.140625" style="66"/>
    <col min="3845" max="3845" width="22.42578125" style="66" customWidth="1"/>
    <col min="3846" max="4096" width="9.140625" style="66"/>
    <col min="4097" max="4097" width="7" style="66" bestFit="1" customWidth="1"/>
    <col min="4098" max="4098" width="7.7109375" style="66" customWidth="1"/>
    <col min="4099" max="4100" width="9.140625" style="66"/>
    <col min="4101" max="4101" width="22.42578125" style="66" customWidth="1"/>
    <col min="4102" max="4352" width="9.140625" style="66"/>
    <col min="4353" max="4353" width="7" style="66" bestFit="1" customWidth="1"/>
    <col min="4354" max="4354" width="7.7109375" style="66" customWidth="1"/>
    <col min="4355" max="4356" width="9.140625" style="66"/>
    <col min="4357" max="4357" width="22.42578125" style="66" customWidth="1"/>
    <col min="4358" max="4608" width="9.140625" style="66"/>
    <col min="4609" max="4609" width="7" style="66" bestFit="1" customWidth="1"/>
    <col min="4610" max="4610" width="7.7109375" style="66" customWidth="1"/>
    <col min="4611" max="4612" width="9.140625" style="66"/>
    <col min="4613" max="4613" width="22.42578125" style="66" customWidth="1"/>
    <col min="4614" max="4864" width="9.140625" style="66"/>
    <col min="4865" max="4865" width="7" style="66" bestFit="1" customWidth="1"/>
    <col min="4866" max="4866" width="7.7109375" style="66" customWidth="1"/>
    <col min="4867" max="4868" width="9.140625" style="66"/>
    <col min="4869" max="4869" width="22.42578125" style="66" customWidth="1"/>
    <col min="4870" max="5120" width="9.140625" style="66"/>
    <col min="5121" max="5121" width="7" style="66" bestFit="1" customWidth="1"/>
    <col min="5122" max="5122" width="7.7109375" style="66" customWidth="1"/>
    <col min="5123" max="5124" width="9.140625" style="66"/>
    <col min="5125" max="5125" width="22.42578125" style="66" customWidth="1"/>
    <col min="5126" max="5376" width="9.140625" style="66"/>
    <col min="5377" max="5377" width="7" style="66" bestFit="1" customWidth="1"/>
    <col min="5378" max="5378" width="7.7109375" style="66" customWidth="1"/>
    <col min="5379" max="5380" width="9.140625" style="66"/>
    <col min="5381" max="5381" width="22.42578125" style="66" customWidth="1"/>
    <col min="5382" max="5632" width="9.140625" style="66"/>
    <col min="5633" max="5633" width="7" style="66" bestFit="1" customWidth="1"/>
    <col min="5634" max="5634" width="7.7109375" style="66" customWidth="1"/>
    <col min="5635" max="5636" width="9.140625" style="66"/>
    <col min="5637" max="5637" width="22.42578125" style="66" customWidth="1"/>
    <col min="5638" max="5888" width="9.140625" style="66"/>
    <col min="5889" max="5889" width="7" style="66" bestFit="1" customWidth="1"/>
    <col min="5890" max="5890" width="7.7109375" style="66" customWidth="1"/>
    <col min="5891" max="5892" width="9.140625" style="66"/>
    <col min="5893" max="5893" width="22.42578125" style="66" customWidth="1"/>
    <col min="5894" max="6144" width="9.140625" style="66"/>
    <col min="6145" max="6145" width="7" style="66" bestFit="1" customWidth="1"/>
    <col min="6146" max="6146" width="7.7109375" style="66" customWidth="1"/>
    <col min="6147" max="6148" width="9.140625" style="66"/>
    <col min="6149" max="6149" width="22.42578125" style="66" customWidth="1"/>
    <col min="6150" max="6400" width="9.140625" style="66"/>
    <col min="6401" max="6401" width="7" style="66" bestFit="1" customWidth="1"/>
    <col min="6402" max="6402" width="7.7109375" style="66" customWidth="1"/>
    <col min="6403" max="6404" width="9.140625" style="66"/>
    <col min="6405" max="6405" width="22.42578125" style="66" customWidth="1"/>
    <col min="6406" max="6656" width="9.140625" style="66"/>
    <col min="6657" max="6657" width="7" style="66" bestFit="1" customWidth="1"/>
    <col min="6658" max="6658" width="7.7109375" style="66" customWidth="1"/>
    <col min="6659" max="6660" width="9.140625" style="66"/>
    <col min="6661" max="6661" width="22.42578125" style="66" customWidth="1"/>
    <col min="6662" max="6912" width="9.140625" style="66"/>
    <col min="6913" max="6913" width="7" style="66" bestFit="1" customWidth="1"/>
    <col min="6914" max="6914" width="7.7109375" style="66" customWidth="1"/>
    <col min="6915" max="6916" width="9.140625" style="66"/>
    <col min="6917" max="6917" width="22.42578125" style="66" customWidth="1"/>
    <col min="6918" max="7168" width="9.140625" style="66"/>
    <col min="7169" max="7169" width="7" style="66" bestFit="1" customWidth="1"/>
    <col min="7170" max="7170" width="7.7109375" style="66" customWidth="1"/>
    <col min="7171" max="7172" width="9.140625" style="66"/>
    <col min="7173" max="7173" width="22.42578125" style="66" customWidth="1"/>
    <col min="7174" max="7424" width="9.140625" style="66"/>
    <col min="7425" max="7425" width="7" style="66" bestFit="1" customWidth="1"/>
    <col min="7426" max="7426" width="7.7109375" style="66" customWidth="1"/>
    <col min="7427" max="7428" width="9.140625" style="66"/>
    <col min="7429" max="7429" width="22.42578125" style="66" customWidth="1"/>
    <col min="7430" max="7680" width="9.140625" style="66"/>
    <col min="7681" max="7681" width="7" style="66" bestFit="1" customWidth="1"/>
    <col min="7682" max="7682" width="7.7109375" style="66" customWidth="1"/>
    <col min="7683" max="7684" width="9.140625" style="66"/>
    <col min="7685" max="7685" width="22.42578125" style="66" customWidth="1"/>
    <col min="7686" max="7936" width="9.140625" style="66"/>
    <col min="7937" max="7937" width="7" style="66" bestFit="1" customWidth="1"/>
    <col min="7938" max="7938" width="7.7109375" style="66" customWidth="1"/>
    <col min="7939" max="7940" width="9.140625" style="66"/>
    <col min="7941" max="7941" width="22.42578125" style="66" customWidth="1"/>
    <col min="7942" max="8192" width="9.140625" style="66"/>
    <col min="8193" max="8193" width="7" style="66" bestFit="1" customWidth="1"/>
    <col min="8194" max="8194" width="7.7109375" style="66" customWidth="1"/>
    <col min="8195" max="8196" width="9.140625" style="66"/>
    <col min="8197" max="8197" width="22.42578125" style="66" customWidth="1"/>
    <col min="8198" max="8448" width="9.140625" style="66"/>
    <col min="8449" max="8449" width="7" style="66" bestFit="1" customWidth="1"/>
    <col min="8450" max="8450" width="7.7109375" style="66" customWidth="1"/>
    <col min="8451" max="8452" width="9.140625" style="66"/>
    <col min="8453" max="8453" width="22.42578125" style="66" customWidth="1"/>
    <col min="8454" max="8704" width="9.140625" style="66"/>
    <col min="8705" max="8705" width="7" style="66" bestFit="1" customWidth="1"/>
    <col min="8706" max="8706" width="7.7109375" style="66" customWidth="1"/>
    <col min="8707" max="8708" width="9.140625" style="66"/>
    <col min="8709" max="8709" width="22.42578125" style="66" customWidth="1"/>
    <col min="8710" max="8960" width="9.140625" style="66"/>
    <col min="8961" max="8961" width="7" style="66" bestFit="1" customWidth="1"/>
    <col min="8962" max="8962" width="7.7109375" style="66" customWidth="1"/>
    <col min="8963" max="8964" width="9.140625" style="66"/>
    <col min="8965" max="8965" width="22.42578125" style="66" customWidth="1"/>
    <col min="8966" max="9216" width="9.140625" style="66"/>
    <col min="9217" max="9217" width="7" style="66" bestFit="1" customWidth="1"/>
    <col min="9218" max="9218" width="7.7109375" style="66" customWidth="1"/>
    <col min="9219" max="9220" width="9.140625" style="66"/>
    <col min="9221" max="9221" width="22.42578125" style="66" customWidth="1"/>
    <col min="9222" max="9472" width="9.140625" style="66"/>
    <col min="9473" max="9473" width="7" style="66" bestFit="1" customWidth="1"/>
    <col min="9474" max="9474" width="7.7109375" style="66" customWidth="1"/>
    <col min="9475" max="9476" width="9.140625" style="66"/>
    <col min="9477" max="9477" width="22.42578125" style="66" customWidth="1"/>
    <col min="9478" max="9728" width="9.140625" style="66"/>
    <col min="9729" max="9729" width="7" style="66" bestFit="1" customWidth="1"/>
    <col min="9730" max="9730" width="7.7109375" style="66" customWidth="1"/>
    <col min="9731" max="9732" width="9.140625" style="66"/>
    <col min="9733" max="9733" width="22.42578125" style="66" customWidth="1"/>
    <col min="9734" max="9984" width="9.140625" style="66"/>
    <col min="9985" max="9985" width="7" style="66" bestFit="1" customWidth="1"/>
    <col min="9986" max="9986" width="7.7109375" style="66" customWidth="1"/>
    <col min="9987" max="9988" width="9.140625" style="66"/>
    <col min="9989" max="9989" width="22.42578125" style="66" customWidth="1"/>
    <col min="9990" max="10240" width="9.140625" style="66"/>
    <col min="10241" max="10241" width="7" style="66" bestFit="1" customWidth="1"/>
    <col min="10242" max="10242" width="7.7109375" style="66" customWidth="1"/>
    <col min="10243" max="10244" width="9.140625" style="66"/>
    <col min="10245" max="10245" width="22.42578125" style="66" customWidth="1"/>
    <col min="10246" max="10496" width="9.140625" style="66"/>
    <col min="10497" max="10497" width="7" style="66" bestFit="1" customWidth="1"/>
    <col min="10498" max="10498" width="7.7109375" style="66" customWidth="1"/>
    <col min="10499" max="10500" width="9.140625" style="66"/>
    <col min="10501" max="10501" width="22.42578125" style="66" customWidth="1"/>
    <col min="10502" max="10752" width="9.140625" style="66"/>
    <col min="10753" max="10753" width="7" style="66" bestFit="1" customWidth="1"/>
    <col min="10754" max="10754" width="7.7109375" style="66" customWidth="1"/>
    <col min="10755" max="10756" width="9.140625" style="66"/>
    <col min="10757" max="10757" width="22.42578125" style="66" customWidth="1"/>
    <col min="10758" max="11008" width="9.140625" style="66"/>
    <col min="11009" max="11009" width="7" style="66" bestFit="1" customWidth="1"/>
    <col min="11010" max="11010" width="7.7109375" style="66" customWidth="1"/>
    <col min="11011" max="11012" width="9.140625" style="66"/>
    <col min="11013" max="11013" width="22.42578125" style="66" customWidth="1"/>
    <col min="11014" max="11264" width="9.140625" style="66"/>
    <col min="11265" max="11265" width="7" style="66" bestFit="1" customWidth="1"/>
    <col min="11266" max="11266" width="7.7109375" style="66" customWidth="1"/>
    <col min="11267" max="11268" width="9.140625" style="66"/>
    <col min="11269" max="11269" width="22.42578125" style="66" customWidth="1"/>
    <col min="11270" max="11520" width="9.140625" style="66"/>
    <col min="11521" max="11521" width="7" style="66" bestFit="1" customWidth="1"/>
    <col min="11522" max="11522" width="7.7109375" style="66" customWidth="1"/>
    <col min="11523" max="11524" width="9.140625" style="66"/>
    <col min="11525" max="11525" width="22.42578125" style="66" customWidth="1"/>
    <col min="11526" max="11776" width="9.140625" style="66"/>
    <col min="11777" max="11777" width="7" style="66" bestFit="1" customWidth="1"/>
    <col min="11778" max="11778" width="7.7109375" style="66" customWidth="1"/>
    <col min="11779" max="11780" width="9.140625" style="66"/>
    <col min="11781" max="11781" width="22.42578125" style="66" customWidth="1"/>
    <col min="11782" max="12032" width="9.140625" style="66"/>
    <col min="12033" max="12033" width="7" style="66" bestFit="1" customWidth="1"/>
    <col min="12034" max="12034" width="7.7109375" style="66" customWidth="1"/>
    <col min="12035" max="12036" width="9.140625" style="66"/>
    <col min="12037" max="12037" width="22.42578125" style="66" customWidth="1"/>
    <col min="12038" max="12288" width="9.140625" style="66"/>
    <col min="12289" max="12289" width="7" style="66" bestFit="1" customWidth="1"/>
    <col min="12290" max="12290" width="7.7109375" style="66" customWidth="1"/>
    <col min="12291" max="12292" width="9.140625" style="66"/>
    <col min="12293" max="12293" width="22.42578125" style="66" customWidth="1"/>
    <col min="12294" max="12544" width="9.140625" style="66"/>
    <col min="12545" max="12545" width="7" style="66" bestFit="1" customWidth="1"/>
    <col min="12546" max="12546" width="7.7109375" style="66" customWidth="1"/>
    <col min="12547" max="12548" width="9.140625" style="66"/>
    <col min="12549" max="12549" width="22.42578125" style="66" customWidth="1"/>
    <col min="12550" max="12800" width="9.140625" style="66"/>
    <col min="12801" max="12801" width="7" style="66" bestFit="1" customWidth="1"/>
    <col min="12802" max="12802" width="7.7109375" style="66" customWidth="1"/>
    <col min="12803" max="12804" width="9.140625" style="66"/>
    <col min="12805" max="12805" width="22.42578125" style="66" customWidth="1"/>
    <col min="12806" max="13056" width="9.140625" style="66"/>
    <col min="13057" max="13057" width="7" style="66" bestFit="1" customWidth="1"/>
    <col min="13058" max="13058" width="7.7109375" style="66" customWidth="1"/>
    <col min="13059" max="13060" width="9.140625" style="66"/>
    <col min="13061" max="13061" width="22.42578125" style="66" customWidth="1"/>
    <col min="13062" max="13312" width="9.140625" style="66"/>
    <col min="13313" max="13313" width="7" style="66" bestFit="1" customWidth="1"/>
    <col min="13314" max="13314" width="7.7109375" style="66" customWidth="1"/>
    <col min="13315" max="13316" width="9.140625" style="66"/>
    <col min="13317" max="13317" width="22.42578125" style="66" customWidth="1"/>
    <col min="13318" max="13568" width="9.140625" style="66"/>
    <col min="13569" max="13569" width="7" style="66" bestFit="1" customWidth="1"/>
    <col min="13570" max="13570" width="7.7109375" style="66" customWidth="1"/>
    <col min="13571" max="13572" width="9.140625" style="66"/>
    <col min="13573" max="13573" width="22.42578125" style="66" customWidth="1"/>
    <col min="13574" max="13824" width="9.140625" style="66"/>
    <col min="13825" max="13825" width="7" style="66" bestFit="1" customWidth="1"/>
    <col min="13826" max="13826" width="7.7109375" style="66" customWidth="1"/>
    <col min="13827" max="13828" width="9.140625" style="66"/>
    <col min="13829" max="13829" width="22.42578125" style="66" customWidth="1"/>
    <col min="13830" max="14080" width="9.140625" style="66"/>
    <col min="14081" max="14081" width="7" style="66" bestFit="1" customWidth="1"/>
    <col min="14082" max="14082" width="7.7109375" style="66" customWidth="1"/>
    <col min="14083" max="14084" width="9.140625" style="66"/>
    <col min="14085" max="14085" width="22.42578125" style="66" customWidth="1"/>
    <col min="14086" max="14336" width="9.140625" style="66"/>
    <col min="14337" max="14337" width="7" style="66" bestFit="1" customWidth="1"/>
    <col min="14338" max="14338" width="7.7109375" style="66" customWidth="1"/>
    <col min="14339" max="14340" width="9.140625" style="66"/>
    <col min="14341" max="14341" width="22.42578125" style="66" customWidth="1"/>
    <col min="14342" max="14592" width="9.140625" style="66"/>
    <col min="14593" max="14593" width="7" style="66" bestFit="1" customWidth="1"/>
    <col min="14594" max="14594" width="7.7109375" style="66" customWidth="1"/>
    <col min="14595" max="14596" width="9.140625" style="66"/>
    <col min="14597" max="14597" width="22.42578125" style="66" customWidth="1"/>
    <col min="14598" max="14848" width="9.140625" style="66"/>
    <col min="14849" max="14849" width="7" style="66" bestFit="1" customWidth="1"/>
    <col min="14850" max="14850" width="7.7109375" style="66" customWidth="1"/>
    <col min="14851" max="14852" width="9.140625" style="66"/>
    <col min="14853" max="14853" width="22.42578125" style="66" customWidth="1"/>
    <col min="14854" max="15104" width="9.140625" style="66"/>
    <col min="15105" max="15105" width="7" style="66" bestFit="1" customWidth="1"/>
    <col min="15106" max="15106" width="7.7109375" style="66" customWidth="1"/>
    <col min="15107" max="15108" width="9.140625" style="66"/>
    <col min="15109" max="15109" width="22.42578125" style="66" customWidth="1"/>
    <col min="15110" max="15360" width="9.140625" style="66"/>
    <col min="15361" max="15361" width="7" style="66" bestFit="1" customWidth="1"/>
    <col min="15362" max="15362" width="7.7109375" style="66" customWidth="1"/>
    <col min="15363" max="15364" width="9.140625" style="66"/>
    <col min="15365" max="15365" width="22.42578125" style="66" customWidth="1"/>
    <col min="15366" max="15616" width="9.140625" style="66"/>
    <col min="15617" max="15617" width="7" style="66" bestFit="1" customWidth="1"/>
    <col min="15618" max="15618" width="7.7109375" style="66" customWidth="1"/>
    <col min="15619" max="15620" width="9.140625" style="66"/>
    <col min="15621" max="15621" width="22.42578125" style="66" customWidth="1"/>
    <col min="15622" max="15872" width="9.140625" style="66"/>
    <col min="15873" max="15873" width="7" style="66" bestFit="1" customWidth="1"/>
    <col min="15874" max="15874" width="7.7109375" style="66" customWidth="1"/>
    <col min="15875" max="15876" width="9.140625" style="66"/>
    <col min="15877" max="15877" width="22.42578125" style="66" customWidth="1"/>
    <col min="15878" max="16128" width="9.140625" style="66"/>
    <col min="16129" max="16129" width="7" style="66" bestFit="1" customWidth="1"/>
    <col min="16130" max="16130" width="7.7109375" style="66" customWidth="1"/>
    <col min="16131" max="16132" width="9.140625" style="66"/>
    <col min="16133" max="16133" width="22.42578125" style="66" customWidth="1"/>
    <col min="16134" max="16384" width="9.140625" style="66"/>
  </cols>
  <sheetData>
    <row r="1" spans="1:12" hidden="1">
      <c r="I1" s="66">
        <v>13</v>
      </c>
    </row>
    <row r="2" spans="1:12">
      <c r="A2" s="569" t="s">
        <v>732</v>
      </c>
      <c r="B2" s="569"/>
      <c r="C2" s="569"/>
      <c r="D2" s="569"/>
      <c r="E2" s="569"/>
      <c r="F2" s="569"/>
      <c r="G2" s="569"/>
      <c r="H2" s="569"/>
      <c r="I2" s="569"/>
    </row>
    <row r="3" spans="1:12">
      <c r="A3" s="570" t="s">
        <v>733</v>
      </c>
      <c r="B3" s="570"/>
      <c r="C3" s="570"/>
      <c r="D3" s="570"/>
      <c r="E3" s="570"/>
      <c r="F3" s="570"/>
      <c r="G3" s="570"/>
      <c r="H3" s="570"/>
      <c r="I3" s="570"/>
    </row>
    <row r="4" spans="1:12">
      <c r="A4" s="569"/>
      <c r="B4" s="569"/>
      <c r="C4" s="569"/>
      <c r="D4" s="569"/>
      <c r="E4" s="569"/>
      <c r="F4" s="569"/>
      <c r="G4" s="569"/>
      <c r="H4" s="569"/>
      <c r="I4" s="569"/>
    </row>
    <row r="5" spans="1:12" ht="15.75" customHeight="1">
      <c r="A5" s="571" t="s">
        <v>734</v>
      </c>
      <c r="B5" s="571"/>
      <c r="C5" s="571"/>
      <c r="D5" s="571"/>
      <c r="E5" s="571"/>
      <c r="F5" s="571"/>
      <c r="G5" s="571"/>
      <c r="H5" s="571"/>
      <c r="I5" s="571"/>
      <c r="K5" s="573" t="s">
        <v>735</v>
      </c>
      <c r="L5" s="573"/>
    </row>
    <row r="6" spans="1:12" ht="17.25" customHeight="1">
      <c r="A6" s="572"/>
      <c r="B6" s="572"/>
      <c r="C6" s="572"/>
      <c r="D6" s="572"/>
      <c r="E6" s="572"/>
      <c r="F6" s="572"/>
      <c r="G6" s="572"/>
      <c r="H6" s="572"/>
      <c r="I6" s="572"/>
      <c r="K6" s="574" t="s">
        <v>736</v>
      </c>
      <c r="L6" s="574"/>
    </row>
    <row r="7" spans="1:12">
      <c r="A7" s="575">
        <v>1</v>
      </c>
      <c r="B7" s="576" t="s">
        <v>713</v>
      </c>
      <c r="C7" s="577"/>
      <c r="D7" s="577"/>
      <c r="E7" s="577"/>
      <c r="F7" s="577"/>
      <c r="G7" s="577"/>
      <c r="H7" s="577"/>
      <c r="I7" s="578"/>
    </row>
    <row r="8" spans="1:12" ht="27" customHeight="1">
      <c r="A8" s="575"/>
      <c r="B8" s="232" t="s">
        <v>184</v>
      </c>
      <c r="C8" s="579" t="str">
        <f>'[1]Family data'!$C$21</f>
        <v>Widow</v>
      </c>
      <c r="D8" s="579"/>
      <c r="E8" s="579"/>
      <c r="F8" s="576" t="str">
        <f>IF('[1]Family data'!$C$24="Not Minor",'[1]Family data'!$B$24,"N.A.")</f>
        <v>SAVITRI DEVI</v>
      </c>
      <c r="G8" s="577"/>
      <c r="H8" s="577"/>
      <c r="I8" s="578"/>
    </row>
    <row r="9" spans="1:12" ht="18" customHeight="1">
      <c r="A9" s="575"/>
      <c r="B9" s="575" t="s">
        <v>186</v>
      </c>
      <c r="C9" s="580" t="s">
        <v>737</v>
      </c>
      <c r="D9" s="580"/>
      <c r="E9" s="580"/>
      <c r="F9" s="581" t="str">
        <f>IF('[1]Family data'!$C$25="YES",'[1]Family data'!$B$25,"N.A.")</f>
        <v>N.A.</v>
      </c>
      <c r="G9" s="582"/>
      <c r="H9" s="582"/>
      <c r="I9" s="583"/>
    </row>
    <row r="10" spans="1:12">
      <c r="A10" s="575"/>
      <c r="B10" s="575"/>
      <c r="C10" s="580"/>
      <c r="D10" s="580"/>
      <c r="E10" s="580"/>
      <c r="F10" s="584"/>
      <c r="G10" s="585"/>
      <c r="H10" s="585"/>
      <c r="I10" s="586"/>
    </row>
    <row r="11" spans="1:12">
      <c r="A11" s="575">
        <v>2</v>
      </c>
      <c r="B11" s="579" t="s">
        <v>738</v>
      </c>
      <c r="C11" s="579"/>
      <c r="D11" s="579"/>
      <c r="E11" s="579"/>
      <c r="F11" s="579"/>
      <c r="G11" s="579"/>
      <c r="H11" s="579"/>
      <c r="I11" s="579"/>
    </row>
    <row r="12" spans="1:12">
      <c r="A12" s="575"/>
      <c r="B12" s="579" t="s">
        <v>739</v>
      </c>
      <c r="C12" s="579"/>
      <c r="D12" s="579"/>
      <c r="E12" s="579"/>
      <c r="F12" s="587"/>
      <c r="G12" s="587"/>
      <c r="H12" s="587"/>
      <c r="I12" s="587"/>
    </row>
    <row r="13" spans="1:12" ht="52.5" customHeight="1">
      <c r="A13" s="575"/>
      <c r="B13" s="233" t="s">
        <v>570</v>
      </c>
      <c r="C13" s="588" t="s">
        <v>91</v>
      </c>
      <c r="D13" s="588"/>
      <c r="E13" s="588"/>
      <c r="F13" s="589" t="s">
        <v>740</v>
      </c>
      <c r="G13" s="590"/>
      <c r="H13" s="588" t="s">
        <v>701</v>
      </c>
      <c r="I13" s="588"/>
    </row>
    <row r="14" spans="1:12">
      <c r="A14" s="575"/>
      <c r="B14" s="232">
        <v>1</v>
      </c>
      <c r="C14" s="576" t="str">
        <f>IF('[1]Family data'!$A$11&gt;0,'[1]Family data'!$A$11,"")</f>
        <v>SAVITRI DEVI</v>
      </c>
      <c r="D14" s="577"/>
      <c r="E14" s="578"/>
      <c r="F14" s="576" t="str">
        <f>IF('[1]Family data'!$B$11&gt;0,'[1]Family data'!$B$11,"")</f>
        <v>Wife</v>
      </c>
      <c r="G14" s="578"/>
      <c r="H14" s="591">
        <f>IF('[1]Family data'!$E$11&gt;0,'[1]Family data'!$E$11,"")</f>
        <v>19824</v>
      </c>
      <c r="I14" s="592"/>
    </row>
    <row r="15" spans="1:12">
      <c r="A15" s="575"/>
      <c r="B15" s="226">
        <f t="shared" ref="B15:B22" si="0">IF(C15="","",B14+1)</f>
        <v>2</v>
      </c>
      <c r="C15" s="576" t="str">
        <f>IF('[1]Family data'!$A$12&gt;0,'[1]Family data'!$A$12,"")</f>
        <v>ANIAL PUROHIT</v>
      </c>
      <c r="D15" s="577"/>
      <c r="E15" s="578"/>
      <c r="F15" s="576" t="str">
        <f>IF('[1]Family data'!$B$12&gt;0,'[1]Family data'!$B$12,"")</f>
        <v>Son</v>
      </c>
      <c r="G15" s="578"/>
      <c r="H15" s="591">
        <f>IF('[1]Family data'!$E$12&gt;0,'[1]Family data'!$E$12,"")</f>
        <v>34666</v>
      </c>
      <c r="I15" s="592"/>
    </row>
    <row r="16" spans="1:12">
      <c r="A16" s="575"/>
      <c r="B16" s="226" t="str">
        <f t="shared" si="0"/>
        <v/>
      </c>
      <c r="C16" s="576" t="str">
        <f>IF('[1]Family data'!$A$13&gt;0,'[1]Family data'!$A$13,"")</f>
        <v/>
      </c>
      <c r="D16" s="577"/>
      <c r="E16" s="578"/>
      <c r="F16" s="576" t="str">
        <f>IF('[1]Family data'!$B$13&gt;0,'[1]Family data'!$B$13,"")</f>
        <v/>
      </c>
      <c r="G16" s="578"/>
      <c r="H16" s="591" t="str">
        <f>IF('[1]Family data'!$E$13&gt;0,'[1]Family data'!$E$13,"")</f>
        <v/>
      </c>
      <c r="I16" s="592"/>
    </row>
    <row r="17" spans="1:10">
      <c r="A17" s="575"/>
      <c r="B17" s="226" t="str">
        <f t="shared" si="0"/>
        <v/>
      </c>
      <c r="C17" s="576" t="str">
        <f>IF('[1]Family data'!$A$14&gt;0,'[1]Family data'!$A$14,"")</f>
        <v/>
      </c>
      <c r="D17" s="577"/>
      <c r="E17" s="578"/>
      <c r="F17" s="576" t="str">
        <f>IF('[1]Family data'!$B$14&gt;0,'[1]Family data'!$B$14,"")</f>
        <v/>
      </c>
      <c r="G17" s="578"/>
      <c r="H17" s="591" t="str">
        <f>IF('[1]Family data'!$E$14&gt;0,'[1]Family data'!$E$14,"")</f>
        <v/>
      </c>
      <c r="I17" s="592"/>
    </row>
    <row r="18" spans="1:10">
      <c r="A18" s="575"/>
      <c r="B18" s="226" t="str">
        <f t="shared" si="0"/>
        <v/>
      </c>
      <c r="C18" s="576" t="str">
        <f>IF('[1]Family data'!$A$15&gt;0,'[1]Family data'!$A$15,"")</f>
        <v/>
      </c>
      <c r="D18" s="577"/>
      <c r="E18" s="578"/>
      <c r="F18" s="576" t="str">
        <f>IF('[1]Family data'!$B$15&gt;0,'[1]Family data'!$B$15,"")</f>
        <v/>
      </c>
      <c r="G18" s="578"/>
      <c r="H18" s="591" t="str">
        <f>IF('[1]Family data'!$E$15&gt;0,'[1]Family data'!$E$15,"")</f>
        <v/>
      </c>
      <c r="I18" s="592"/>
    </row>
    <row r="19" spans="1:10">
      <c r="A19" s="575"/>
      <c r="B19" s="226" t="str">
        <f t="shared" si="0"/>
        <v/>
      </c>
      <c r="C19" s="576" t="str">
        <f>IF('[1]Family data'!$A$16&gt;0,'[1]Family data'!$A$16,"")</f>
        <v/>
      </c>
      <c r="D19" s="577"/>
      <c r="E19" s="578"/>
      <c r="F19" s="576" t="str">
        <f>IF('[1]Family data'!$B$16&gt;0,'[1]Family data'!$B$16,"")</f>
        <v/>
      </c>
      <c r="G19" s="578"/>
      <c r="H19" s="591" t="str">
        <f>IF('[1]Family data'!$E$16&gt;0,'[1]Family data'!$E$16,"")</f>
        <v/>
      </c>
      <c r="I19" s="592"/>
    </row>
    <row r="20" spans="1:10">
      <c r="A20" s="575"/>
      <c r="B20" s="226" t="str">
        <f t="shared" si="0"/>
        <v/>
      </c>
      <c r="C20" s="576" t="str">
        <f>IF('[1]Family data'!$A$17&gt;0,'[1]Family data'!$A$17,"")</f>
        <v/>
      </c>
      <c r="D20" s="577"/>
      <c r="E20" s="578"/>
      <c r="F20" s="576" t="str">
        <f>IF('[1]Family data'!$B$17&gt;0,'[1]Family data'!$B$17,"")</f>
        <v/>
      </c>
      <c r="G20" s="578"/>
      <c r="H20" s="591" t="str">
        <f>IF('[1]Family data'!$E$17&gt;0,'[1]Family data'!$E$17,"")</f>
        <v/>
      </c>
      <c r="I20" s="592"/>
    </row>
    <row r="21" spans="1:10">
      <c r="A21" s="575"/>
      <c r="B21" s="226" t="str">
        <f t="shared" si="0"/>
        <v/>
      </c>
      <c r="C21" s="576" t="str">
        <f>IF('[1]Family data'!$A$18&gt;0,'[1]Family data'!$A$18,"")</f>
        <v/>
      </c>
      <c r="D21" s="577"/>
      <c r="E21" s="578"/>
      <c r="F21" s="576" t="str">
        <f>IF('[1]Family data'!$B$18&gt;0,'[1]Family data'!$B$18,"")</f>
        <v/>
      </c>
      <c r="G21" s="578"/>
      <c r="H21" s="591" t="str">
        <f>IF('[1]Family data'!$E$18&gt;0,'[1]Family data'!$E$18,"")</f>
        <v/>
      </c>
      <c r="I21" s="592"/>
    </row>
    <row r="22" spans="1:10">
      <c r="A22" s="575"/>
      <c r="B22" s="226" t="str">
        <f t="shared" si="0"/>
        <v/>
      </c>
      <c r="C22" s="576" t="str">
        <f>IF('[1]Family data'!$A$19&gt;0,'[1]Family data'!$A$19,"")</f>
        <v/>
      </c>
      <c r="D22" s="577"/>
      <c r="E22" s="578"/>
      <c r="F22" s="576" t="str">
        <f>IF('[1]Family data'!$B$19&gt;0,'[1]Family data'!$B$19,"")</f>
        <v/>
      </c>
      <c r="G22" s="578"/>
      <c r="H22" s="591" t="str">
        <f>IF('[1]Family data'!$E$19&gt;0,'[1]Family data'!$E$19,"")</f>
        <v/>
      </c>
      <c r="I22" s="592"/>
    </row>
    <row r="23" spans="1:10">
      <c r="A23" s="575">
        <v>3</v>
      </c>
      <c r="B23" s="594" t="s">
        <v>741</v>
      </c>
      <c r="C23" s="594"/>
      <c r="D23" s="594"/>
      <c r="E23" s="594"/>
      <c r="F23" s="595">
        <f>[1]Mastersheet!$B$129</f>
        <v>650644</v>
      </c>
      <c r="G23" s="596"/>
      <c r="H23" s="596"/>
      <c r="I23" s="597"/>
    </row>
    <row r="24" spans="1:10">
      <c r="A24" s="575"/>
      <c r="B24" s="594"/>
      <c r="C24" s="594"/>
      <c r="D24" s="594"/>
      <c r="E24" s="594"/>
      <c r="F24" s="598"/>
      <c r="G24" s="599"/>
      <c r="H24" s="599"/>
      <c r="I24" s="600"/>
    </row>
    <row r="25" spans="1:10">
      <c r="A25" s="232">
        <v>4</v>
      </c>
      <c r="B25" s="594" t="s">
        <v>782</v>
      </c>
      <c r="C25" s="594"/>
      <c r="D25" s="594"/>
      <c r="E25" s="594"/>
      <c r="F25" s="601">
        <f>[1]Mastersheet!$B$128</f>
        <v>42546</v>
      </c>
      <c r="G25" s="587"/>
      <c r="H25" s="587"/>
      <c r="I25" s="587"/>
      <c r="J25" s="234"/>
    </row>
    <row r="26" spans="1:10" ht="20.25" customHeight="1">
      <c r="A26" s="602">
        <v>5</v>
      </c>
      <c r="B26" s="603" t="s">
        <v>742</v>
      </c>
      <c r="C26" s="604"/>
      <c r="D26" s="604"/>
      <c r="E26" s="604"/>
      <c r="F26" s="580" t="str">
        <f>[1]Pravesh!D5</f>
        <v>ASSISTANT DIRECTOR, DEVSTHAN VIBHAG, BIKANER</v>
      </c>
      <c r="G26" s="607"/>
      <c r="H26" s="607"/>
      <c r="I26" s="607"/>
      <c r="J26" s="234"/>
    </row>
    <row r="27" spans="1:10" ht="19.5" customHeight="1">
      <c r="A27" s="602"/>
      <c r="B27" s="605"/>
      <c r="C27" s="606"/>
      <c r="D27" s="606"/>
      <c r="E27" s="606"/>
      <c r="F27" s="580"/>
      <c r="G27" s="580"/>
      <c r="H27" s="580"/>
      <c r="I27" s="580"/>
      <c r="J27" s="234"/>
    </row>
    <row r="28" spans="1:10" ht="18" customHeight="1">
      <c r="A28" s="575">
        <v>6</v>
      </c>
      <c r="B28" s="603" t="s">
        <v>743</v>
      </c>
      <c r="C28" s="608"/>
      <c r="D28" s="608"/>
      <c r="E28" s="609"/>
      <c r="F28" s="616" t="str">
        <f>IF('[1]Family data'!$C$25="YES",'[1]Family data'!$A$25,"N.A.")</f>
        <v>N.A.</v>
      </c>
      <c r="G28" s="617"/>
      <c r="H28" s="617"/>
      <c r="I28" s="618"/>
    </row>
    <row r="29" spans="1:10">
      <c r="A29" s="575"/>
      <c r="B29" s="610"/>
      <c r="C29" s="611"/>
      <c r="D29" s="611"/>
      <c r="E29" s="612"/>
      <c r="F29" s="619" t="str">
        <f>IF('[1]Family data'!$C$25="YES",'[1]Family data'!$E$25,"N.A.")</f>
        <v>N.A.</v>
      </c>
      <c r="G29" s="617"/>
      <c r="H29" s="617"/>
      <c r="I29" s="618"/>
    </row>
    <row r="30" spans="1:10">
      <c r="A30" s="575"/>
      <c r="B30" s="613"/>
      <c r="C30" s="614"/>
      <c r="D30" s="614"/>
      <c r="E30" s="615"/>
      <c r="F30" s="619" t="str">
        <f>IF('[1]Family data'!$C$25="YES",'[1]Family data'!$I$25,"N.A.")</f>
        <v>N.A.</v>
      </c>
      <c r="G30" s="617"/>
      <c r="H30" s="617"/>
      <c r="I30" s="618"/>
    </row>
    <row r="31" spans="1:10" ht="18" customHeight="1">
      <c r="A31" s="575" t="s">
        <v>744</v>
      </c>
      <c r="B31" s="580" t="s">
        <v>745</v>
      </c>
      <c r="C31" s="580"/>
      <c r="D31" s="580"/>
      <c r="E31" s="580"/>
      <c r="F31" s="593" t="str">
        <f>IF([1]Mastersheet!$E$23&gt;0,[1]Mastersheet!$E$23,"N.A.")</f>
        <v>N.A.</v>
      </c>
      <c r="G31" s="593"/>
      <c r="H31" s="593"/>
      <c r="I31" s="593"/>
    </row>
    <row r="32" spans="1:10">
      <c r="A32" s="575"/>
      <c r="B32" s="580"/>
      <c r="C32" s="580"/>
      <c r="D32" s="580"/>
      <c r="E32" s="580"/>
      <c r="F32" s="593"/>
      <c r="G32" s="593"/>
      <c r="H32" s="593"/>
      <c r="I32" s="593"/>
    </row>
    <row r="33" spans="1:9">
      <c r="A33" s="575"/>
      <c r="B33" s="580"/>
      <c r="C33" s="580"/>
      <c r="D33" s="580"/>
      <c r="E33" s="580"/>
      <c r="F33" s="593"/>
      <c r="G33" s="593"/>
      <c r="H33" s="593"/>
      <c r="I33" s="593"/>
    </row>
    <row r="34" spans="1:9" ht="18" customHeight="1">
      <c r="A34" s="575">
        <v>7</v>
      </c>
      <c r="B34" s="580" t="s">
        <v>746</v>
      </c>
      <c r="C34" s="580"/>
      <c r="D34" s="580"/>
      <c r="E34" s="580"/>
      <c r="F34" s="580" t="str">
        <f>IF('[1]Family data'!$C$25="YES",'[1]Family data'!$G$25,'[1]Family data'!$G$24)</f>
        <v>ACHORYA KA CHOUWK BIKANER</v>
      </c>
      <c r="G34" s="580"/>
      <c r="H34" s="580"/>
      <c r="I34" s="580"/>
    </row>
    <row r="35" spans="1:9">
      <c r="A35" s="575"/>
      <c r="B35" s="580"/>
      <c r="C35" s="580"/>
      <c r="D35" s="580"/>
      <c r="E35" s="580"/>
      <c r="F35" s="580"/>
      <c r="G35" s="580"/>
      <c r="H35" s="580"/>
      <c r="I35" s="580"/>
    </row>
    <row r="36" spans="1:9" ht="18" customHeight="1">
      <c r="A36" s="575">
        <v>8</v>
      </c>
      <c r="B36" s="580" t="s">
        <v>747</v>
      </c>
      <c r="C36" s="580"/>
      <c r="D36" s="580"/>
      <c r="E36" s="580"/>
      <c r="F36" s="579" t="str">
        <f>[1]Pravesh!I197</f>
        <v>Treasury  Bikaner</v>
      </c>
      <c r="G36" s="579"/>
      <c r="H36" s="579"/>
      <c r="I36" s="579"/>
    </row>
    <row r="37" spans="1:9">
      <c r="A37" s="575"/>
      <c r="B37" s="580"/>
      <c r="C37" s="580"/>
      <c r="D37" s="580"/>
      <c r="E37" s="580"/>
      <c r="F37" s="579" t="str">
        <f>[1]Mastersheet!H26</f>
        <v>SBBJ</v>
      </c>
      <c r="G37" s="579"/>
      <c r="H37" s="579"/>
      <c r="I37" s="579"/>
    </row>
    <row r="38" spans="1:9" ht="21.75" customHeight="1">
      <c r="A38" s="575"/>
      <c r="B38" s="580"/>
      <c r="C38" s="580"/>
      <c r="D38" s="580"/>
      <c r="E38" s="580"/>
      <c r="F38" s="579" t="str">
        <f>[1]Mastersheet!H27</f>
        <v>CITY BRANCH, BIKANER</v>
      </c>
      <c r="G38" s="579"/>
      <c r="H38" s="579"/>
      <c r="I38" s="579"/>
    </row>
    <row r="39" spans="1:9">
      <c r="A39" s="620" t="s">
        <v>748</v>
      </c>
      <c r="B39" s="620"/>
      <c r="C39" s="620"/>
      <c r="D39" s="620"/>
      <c r="E39" s="620"/>
      <c r="F39" s="620"/>
      <c r="G39" s="620"/>
      <c r="H39" s="620"/>
      <c r="I39" s="620"/>
    </row>
    <row r="40" spans="1:9">
      <c r="A40" s="232" t="s">
        <v>184</v>
      </c>
      <c r="B40" s="620" t="s">
        <v>749</v>
      </c>
      <c r="C40" s="620"/>
      <c r="D40" s="620"/>
      <c r="E40" s="620"/>
      <c r="F40" s="620"/>
      <c r="G40" s="620"/>
      <c r="H40" s="620"/>
      <c r="I40" s="620"/>
    </row>
    <row r="41" spans="1:9">
      <c r="A41" s="621">
        <v>14</v>
      </c>
      <c r="B41" s="622"/>
      <c r="C41" s="622"/>
      <c r="D41" s="622"/>
      <c r="E41" s="622"/>
      <c r="F41" s="622"/>
      <c r="G41" s="622"/>
      <c r="H41" s="622"/>
      <c r="I41" s="623"/>
    </row>
    <row r="42" spans="1:9">
      <c r="A42" s="575" t="s">
        <v>186</v>
      </c>
      <c r="B42" s="624" t="s">
        <v>750</v>
      </c>
      <c r="C42" s="625"/>
      <c r="D42" s="625"/>
      <c r="E42" s="625"/>
      <c r="F42" s="625"/>
      <c r="G42" s="625"/>
      <c r="H42" s="625"/>
      <c r="I42" s="626"/>
    </row>
    <row r="43" spans="1:9">
      <c r="A43" s="575"/>
      <c r="B43" s="627"/>
      <c r="C43" s="628"/>
      <c r="D43" s="628"/>
      <c r="E43" s="628"/>
      <c r="F43" s="628"/>
      <c r="G43" s="628"/>
      <c r="H43" s="628"/>
      <c r="I43" s="629"/>
    </row>
    <row r="44" spans="1:9">
      <c r="A44" s="575"/>
      <c r="B44" s="627"/>
      <c r="C44" s="628"/>
      <c r="D44" s="628"/>
      <c r="E44" s="628"/>
      <c r="F44" s="628"/>
      <c r="G44" s="628"/>
      <c r="H44" s="628"/>
      <c r="I44" s="629"/>
    </row>
    <row r="45" spans="1:9">
      <c r="A45" s="575"/>
      <c r="B45" s="630"/>
      <c r="C45" s="631"/>
      <c r="D45" s="631"/>
      <c r="E45" s="631"/>
      <c r="F45" s="631"/>
      <c r="G45" s="631"/>
      <c r="H45" s="631"/>
      <c r="I45" s="632"/>
    </row>
    <row r="46" spans="1:9">
      <c r="A46" s="232" t="s">
        <v>286</v>
      </c>
      <c r="B46" s="620" t="s">
        <v>751</v>
      </c>
      <c r="C46" s="620"/>
      <c r="D46" s="620"/>
      <c r="E46" s="620"/>
      <c r="F46" s="620"/>
      <c r="G46" s="620"/>
      <c r="H46" s="620"/>
      <c r="I46" s="620"/>
    </row>
    <row r="47" spans="1:9">
      <c r="A47" s="232" t="s">
        <v>632</v>
      </c>
      <c r="B47" s="620" t="s">
        <v>752</v>
      </c>
      <c r="C47" s="620"/>
      <c r="D47" s="620"/>
      <c r="E47" s="620"/>
      <c r="F47" s="620"/>
      <c r="G47" s="620"/>
      <c r="H47" s="620"/>
      <c r="I47" s="620"/>
    </row>
    <row r="48" spans="1:9" ht="18" customHeight="1">
      <c r="A48" s="575">
        <v>10</v>
      </c>
      <c r="B48" s="580" t="s">
        <v>753</v>
      </c>
      <c r="C48" s="580"/>
      <c r="D48" s="580"/>
      <c r="E48" s="580"/>
      <c r="F48" s="580"/>
      <c r="G48" s="580"/>
      <c r="H48" s="580"/>
      <c r="I48" s="580"/>
    </row>
    <row r="49" spans="1:9">
      <c r="A49" s="575"/>
      <c r="B49" s="580"/>
      <c r="C49" s="580"/>
      <c r="D49" s="580"/>
      <c r="E49" s="580"/>
      <c r="F49" s="580"/>
      <c r="G49" s="580"/>
      <c r="H49" s="580"/>
      <c r="I49" s="580"/>
    </row>
    <row r="50" spans="1:9">
      <c r="A50" s="575"/>
      <c r="B50" s="580"/>
      <c r="C50" s="580"/>
      <c r="D50" s="580"/>
      <c r="E50" s="580"/>
      <c r="F50" s="580"/>
      <c r="G50" s="580"/>
      <c r="H50" s="580"/>
      <c r="I50" s="580"/>
    </row>
    <row r="51" spans="1:9" ht="18" customHeight="1">
      <c r="A51" s="233">
        <v>11</v>
      </c>
      <c r="B51" s="620" t="s">
        <v>754</v>
      </c>
      <c r="C51" s="620"/>
      <c r="D51" s="620"/>
      <c r="E51" s="620"/>
      <c r="F51" s="620"/>
      <c r="G51" s="620"/>
      <c r="H51" s="620"/>
      <c r="I51" s="620"/>
    </row>
    <row r="52" spans="1:9">
      <c r="A52" s="633">
        <v>12</v>
      </c>
      <c r="B52" s="636" t="s">
        <v>755</v>
      </c>
      <c r="C52" s="636"/>
      <c r="D52" s="636"/>
      <c r="E52" s="636"/>
      <c r="F52" s="636"/>
      <c r="G52" s="636"/>
      <c r="H52" s="636"/>
      <c r="I52" s="636"/>
    </row>
    <row r="53" spans="1:9" ht="18" customHeight="1">
      <c r="A53" s="634"/>
      <c r="B53" s="589" t="s">
        <v>91</v>
      </c>
      <c r="C53" s="637"/>
      <c r="D53" s="637"/>
      <c r="E53" s="637"/>
      <c r="F53" s="637"/>
      <c r="G53" s="590"/>
      <c r="H53" s="638" t="s">
        <v>159</v>
      </c>
      <c r="I53" s="638"/>
    </row>
    <row r="54" spans="1:9">
      <c r="A54" s="634"/>
      <c r="B54" s="575" t="s">
        <v>184</v>
      </c>
      <c r="C54" s="639" t="str">
        <f>IF([1]Mastersheet!A54&gt;0,[1]Mastersheet!A54,"")</f>
        <v/>
      </c>
      <c r="D54" s="640"/>
      <c r="E54" s="640"/>
      <c r="F54" s="640"/>
      <c r="G54" s="641"/>
      <c r="H54" s="587"/>
      <c r="I54" s="587"/>
    </row>
    <row r="55" spans="1:9">
      <c r="A55" s="634"/>
      <c r="B55" s="575"/>
      <c r="C55" s="639" t="str">
        <f>IF([1]Mastersheet!D54&gt;0,[1]Mastersheet!D54,"")</f>
        <v/>
      </c>
      <c r="D55" s="640"/>
      <c r="E55" s="640"/>
      <c r="F55" s="640"/>
      <c r="G55" s="641"/>
      <c r="H55" s="587"/>
      <c r="I55" s="587"/>
    </row>
    <row r="56" spans="1:9">
      <c r="A56" s="634"/>
      <c r="B56" s="575" t="s">
        <v>186</v>
      </c>
      <c r="C56" s="639" t="str">
        <f>IF([1]Mastersheet!A55&gt;0,[1]Mastersheet!A55,"")</f>
        <v/>
      </c>
      <c r="D56" s="640"/>
      <c r="E56" s="640"/>
      <c r="F56" s="640"/>
      <c r="G56" s="641"/>
      <c r="H56" s="587"/>
      <c r="I56" s="587"/>
    </row>
    <row r="57" spans="1:9">
      <c r="A57" s="635"/>
      <c r="B57" s="575"/>
      <c r="C57" s="639" t="str">
        <f>IF([1]Mastersheet!D55&gt;0,[1]Mastersheet!D55,"")</f>
        <v/>
      </c>
      <c r="D57" s="640"/>
      <c r="E57" s="640"/>
      <c r="F57" s="640"/>
      <c r="G57" s="641"/>
      <c r="H57" s="587"/>
      <c r="I57" s="587"/>
    </row>
    <row r="58" spans="1:9">
      <c r="A58" s="644">
        <v>13</v>
      </c>
      <c r="B58" s="636" t="s">
        <v>756</v>
      </c>
      <c r="C58" s="636"/>
      <c r="D58" s="636"/>
      <c r="E58" s="636"/>
      <c r="F58" s="636"/>
      <c r="G58" s="636"/>
      <c r="H58" s="636"/>
      <c r="I58" s="636"/>
    </row>
    <row r="59" spans="1:9" ht="29.25" customHeight="1">
      <c r="A59" s="645"/>
      <c r="B59" s="232" t="s">
        <v>184</v>
      </c>
      <c r="C59" s="587"/>
      <c r="D59" s="587"/>
      <c r="E59" s="587"/>
      <c r="F59" s="587"/>
      <c r="G59" s="587"/>
      <c r="H59" s="587"/>
      <c r="I59" s="587"/>
    </row>
    <row r="60" spans="1:9" ht="39" customHeight="1">
      <c r="A60" s="645"/>
      <c r="B60" s="232" t="s">
        <v>186</v>
      </c>
      <c r="C60" s="587"/>
      <c r="D60" s="587"/>
      <c r="E60" s="587"/>
      <c r="F60" s="587"/>
      <c r="G60" s="587"/>
      <c r="H60" s="587"/>
      <c r="I60" s="587"/>
    </row>
    <row r="61" spans="1:9">
      <c r="A61" s="235" t="s">
        <v>757</v>
      </c>
      <c r="B61" s="646" t="s">
        <v>758</v>
      </c>
      <c r="C61" s="646"/>
      <c r="D61" s="646"/>
      <c r="E61" s="646"/>
      <c r="F61" s="646"/>
      <c r="G61" s="646"/>
      <c r="H61" s="646"/>
      <c r="I61" s="646"/>
    </row>
    <row r="62" spans="1:9" ht="16.5" thickBot="1">
      <c r="A62" s="236"/>
      <c r="B62" s="647"/>
      <c r="C62" s="647"/>
      <c r="D62" s="647"/>
      <c r="E62" s="647"/>
      <c r="F62" s="647"/>
      <c r="G62" s="647"/>
      <c r="H62" s="647"/>
      <c r="I62" s="647"/>
    </row>
    <row r="63" spans="1:9" ht="18" customHeight="1">
      <c r="A63" s="237" t="s">
        <v>702</v>
      </c>
      <c r="B63" s="642" t="s">
        <v>759</v>
      </c>
      <c r="C63" s="642"/>
      <c r="D63" s="642"/>
      <c r="E63" s="642"/>
      <c r="F63" s="642"/>
      <c r="G63" s="642"/>
      <c r="H63" s="642"/>
      <c r="I63" s="642"/>
    </row>
    <row r="64" spans="1:9">
      <c r="A64" s="237"/>
      <c r="B64" s="643"/>
      <c r="C64" s="643"/>
      <c r="D64" s="643"/>
      <c r="E64" s="643"/>
      <c r="F64" s="643"/>
      <c r="G64" s="643"/>
      <c r="H64" s="643"/>
      <c r="I64" s="643"/>
    </row>
    <row r="65" spans="1:9">
      <c r="A65" s="237"/>
      <c r="B65" s="643"/>
      <c r="C65" s="643"/>
      <c r="D65" s="643"/>
      <c r="E65" s="643"/>
      <c r="F65" s="643"/>
      <c r="G65" s="643"/>
      <c r="H65" s="643"/>
      <c r="I65" s="643"/>
    </row>
  </sheetData>
  <mergeCells count="99">
    <mergeCell ref="A58:A60"/>
    <mergeCell ref="B58:I58"/>
    <mergeCell ref="C59:I59"/>
    <mergeCell ref="C60:I60"/>
    <mergeCell ref="B61:I62"/>
    <mergeCell ref="B63:I65"/>
    <mergeCell ref="H54:I55"/>
    <mergeCell ref="C55:G55"/>
    <mergeCell ref="B56:B57"/>
    <mergeCell ref="C56:G56"/>
    <mergeCell ref="H56:I57"/>
    <mergeCell ref="C57:G57"/>
    <mergeCell ref="B47:I47"/>
    <mergeCell ref="A48:A50"/>
    <mergeCell ref="B48:I50"/>
    <mergeCell ref="B51:I51"/>
    <mergeCell ref="A52:A57"/>
    <mergeCell ref="B52:I52"/>
    <mergeCell ref="B53:G53"/>
    <mergeCell ref="H53:I53"/>
    <mergeCell ref="B54:B55"/>
    <mergeCell ref="C54:G54"/>
    <mergeCell ref="B46:I46"/>
    <mergeCell ref="A34:A35"/>
    <mergeCell ref="B34:E35"/>
    <mergeCell ref="F34:I35"/>
    <mergeCell ref="A36:A38"/>
    <mergeCell ref="B36:E38"/>
    <mergeCell ref="F36:I36"/>
    <mergeCell ref="F37:I37"/>
    <mergeCell ref="F38:I38"/>
    <mergeCell ref="A39:I39"/>
    <mergeCell ref="B40:I40"/>
    <mergeCell ref="A41:I41"/>
    <mergeCell ref="A42:A45"/>
    <mergeCell ref="B42:I45"/>
    <mergeCell ref="A31:A33"/>
    <mergeCell ref="B31:E33"/>
    <mergeCell ref="F31:I33"/>
    <mergeCell ref="A23:A24"/>
    <mergeCell ref="B23:E24"/>
    <mergeCell ref="F23:I24"/>
    <mergeCell ref="B25:E25"/>
    <mergeCell ref="F25:I25"/>
    <mergeCell ref="A26:A27"/>
    <mergeCell ref="B26:E27"/>
    <mergeCell ref="F26:I27"/>
    <mergeCell ref="A28:A30"/>
    <mergeCell ref="B28:E30"/>
    <mergeCell ref="F28:I28"/>
    <mergeCell ref="F29:I29"/>
    <mergeCell ref="F30:I30"/>
    <mergeCell ref="C21:E21"/>
    <mergeCell ref="F21:G21"/>
    <mergeCell ref="H21:I21"/>
    <mergeCell ref="C22:E22"/>
    <mergeCell ref="F22:G22"/>
    <mergeCell ref="H22:I22"/>
    <mergeCell ref="C19:E19"/>
    <mergeCell ref="F19:G19"/>
    <mergeCell ref="H19:I19"/>
    <mergeCell ref="C20:E20"/>
    <mergeCell ref="F20:G20"/>
    <mergeCell ref="H20:I20"/>
    <mergeCell ref="C17:E17"/>
    <mergeCell ref="F17:G17"/>
    <mergeCell ref="H17:I17"/>
    <mergeCell ref="C18:E18"/>
    <mergeCell ref="F18:G18"/>
    <mergeCell ref="H18:I18"/>
    <mergeCell ref="A11:A22"/>
    <mergeCell ref="B11:I11"/>
    <mergeCell ref="B12:E12"/>
    <mergeCell ref="F12:I12"/>
    <mergeCell ref="C13:E13"/>
    <mergeCell ref="F13:G13"/>
    <mergeCell ref="H13:I13"/>
    <mergeCell ref="C14:E14"/>
    <mergeCell ref="F14:G14"/>
    <mergeCell ref="H14:I14"/>
    <mergeCell ref="C15:E15"/>
    <mergeCell ref="F15:G15"/>
    <mergeCell ref="H15:I15"/>
    <mergeCell ref="C16:E16"/>
    <mergeCell ref="F16:G16"/>
    <mergeCell ref="H16:I16"/>
    <mergeCell ref="A7:A10"/>
    <mergeCell ref="B7:I7"/>
    <mergeCell ref="C8:E8"/>
    <mergeCell ref="F8:I8"/>
    <mergeCell ref="B9:B10"/>
    <mergeCell ref="C9:E10"/>
    <mergeCell ref="F9:I10"/>
    <mergeCell ref="A2:I2"/>
    <mergeCell ref="A3:I3"/>
    <mergeCell ref="A4:I4"/>
    <mergeCell ref="A5:I6"/>
    <mergeCell ref="K5:L5"/>
    <mergeCell ref="K6:L6"/>
  </mergeCells>
  <conditionalFormatting sqref="C14:I22">
    <cfRule type="containsBlanks" dxfId="73" priority="1" stopIfTrue="1">
      <formula>LEN(TRIM(C14))=0</formula>
    </cfRule>
  </conditionalFormatting>
  <dataValidations count="1">
    <dataValidation type="list" allowBlank="1" showInputMessage="1" showErrorMessage="1" sqref="K6:L6 JG6:JH6 TC6:TD6 ACY6:ACZ6 AMU6:AMV6 AWQ6:AWR6 BGM6:BGN6 BQI6:BQJ6 CAE6:CAF6 CKA6:CKB6 CTW6:CTX6 DDS6:DDT6 DNO6:DNP6 DXK6:DXL6 EHG6:EHH6 ERC6:ERD6 FAY6:FAZ6 FKU6:FKV6 FUQ6:FUR6 GEM6:GEN6 GOI6:GOJ6 GYE6:GYF6 HIA6:HIB6 HRW6:HRX6 IBS6:IBT6 ILO6:ILP6 IVK6:IVL6 JFG6:JFH6 JPC6:JPD6 JYY6:JYZ6 KIU6:KIV6 KSQ6:KSR6 LCM6:LCN6 LMI6:LMJ6 LWE6:LWF6 MGA6:MGB6 MPW6:MPX6 MZS6:MZT6 NJO6:NJP6 NTK6:NTL6 ODG6:ODH6 ONC6:OND6 OWY6:OWZ6 PGU6:PGV6 PQQ6:PQR6 QAM6:QAN6 QKI6:QKJ6 QUE6:QUF6 REA6:REB6 RNW6:RNX6 RXS6:RXT6 SHO6:SHP6 SRK6:SRL6 TBG6:TBH6 TLC6:TLD6 TUY6:TUZ6 UEU6:UEV6 UOQ6:UOR6 UYM6:UYN6 VII6:VIJ6 VSE6:VSF6 WCA6:WCB6 WLW6:WLX6 WVS6:WVT6 K65542:L65542 JG65542:JH65542 TC65542:TD65542 ACY65542:ACZ65542 AMU65542:AMV65542 AWQ65542:AWR65542 BGM65542:BGN65542 BQI65542:BQJ65542 CAE65542:CAF65542 CKA65542:CKB65542 CTW65542:CTX65542 DDS65542:DDT65542 DNO65542:DNP65542 DXK65542:DXL65542 EHG65542:EHH65542 ERC65542:ERD65542 FAY65542:FAZ65542 FKU65542:FKV65542 FUQ65542:FUR65542 GEM65542:GEN65542 GOI65542:GOJ65542 GYE65542:GYF65542 HIA65542:HIB65542 HRW65542:HRX65542 IBS65542:IBT65542 ILO65542:ILP65542 IVK65542:IVL65542 JFG65542:JFH65542 JPC65542:JPD65542 JYY65542:JYZ65542 KIU65542:KIV65542 KSQ65542:KSR65542 LCM65542:LCN65542 LMI65542:LMJ65542 LWE65542:LWF65542 MGA65542:MGB65542 MPW65542:MPX65542 MZS65542:MZT65542 NJO65542:NJP65542 NTK65542:NTL65542 ODG65542:ODH65542 ONC65542:OND65542 OWY65542:OWZ65542 PGU65542:PGV65542 PQQ65542:PQR65542 QAM65542:QAN65542 QKI65542:QKJ65542 QUE65542:QUF65542 REA65542:REB65542 RNW65542:RNX65542 RXS65542:RXT65542 SHO65542:SHP65542 SRK65542:SRL65542 TBG65542:TBH65542 TLC65542:TLD65542 TUY65542:TUZ65542 UEU65542:UEV65542 UOQ65542:UOR65542 UYM65542:UYN65542 VII65542:VIJ65542 VSE65542:VSF65542 WCA65542:WCB65542 WLW65542:WLX65542 WVS65542:WVT65542 K131078:L131078 JG131078:JH131078 TC131078:TD131078 ACY131078:ACZ131078 AMU131078:AMV131078 AWQ131078:AWR131078 BGM131078:BGN131078 BQI131078:BQJ131078 CAE131078:CAF131078 CKA131078:CKB131078 CTW131078:CTX131078 DDS131078:DDT131078 DNO131078:DNP131078 DXK131078:DXL131078 EHG131078:EHH131078 ERC131078:ERD131078 FAY131078:FAZ131078 FKU131078:FKV131078 FUQ131078:FUR131078 GEM131078:GEN131078 GOI131078:GOJ131078 GYE131078:GYF131078 HIA131078:HIB131078 HRW131078:HRX131078 IBS131078:IBT131078 ILO131078:ILP131078 IVK131078:IVL131078 JFG131078:JFH131078 JPC131078:JPD131078 JYY131078:JYZ131078 KIU131078:KIV131078 KSQ131078:KSR131078 LCM131078:LCN131078 LMI131078:LMJ131078 LWE131078:LWF131078 MGA131078:MGB131078 MPW131078:MPX131078 MZS131078:MZT131078 NJO131078:NJP131078 NTK131078:NTL131078 ODG131078:ODH131078 ONC131078:OND131078 OWY131078:OWZ131078 PGU131078:PGV131078 PQQ131078:PQR131078 QAM131078:QAN131078 QKI131078:QKJ131078 QUE131078:QUF131078 REA131078:REB131078 RNW131078:RNX131078 RXS131078:RXT131078 SHO131078:SHP131078 SRK131078:SRL131078 TBG131078:TBH131078 TLC131078:TLD131078 TUY131078:TUZ131078 UEU131078:UEV131078 UOQ131078:UOR131078 UYM131078:UYN131078 VII131078:VIJ131078 VSE131078:VSF131078 WCA131078:WCB131078 WLW131078:WLX131078 WVS131078:WVT131078 K196614:L196614 JG196614:JH196614 TC196614:TD196614 ACY196614:ACZ196614 AMU196614:AMV196614 AWQ196614:AWR196614 BGM196614:BGN196614 BQI196614:BQJ196614 CAE196614:CAF196614 CKA196614:CKB196614 CTW196614:CTX196614 DDS196614:DDT196614 DNO196614:DNP196614 DXK196614:DXL196614 EHG196614:EHH196614 ERC196614:ERD196614 FAY196614:FAZ196614 FKU196614:FKV196614 FUQ196614:FUR196614 GEM196614:GEN196614 GOI196614:GOJ196614 GYE196614:GYF196614 HIA196614:HIB196614 HRW196614:HRX196614 IBS196614:IBT196614 ILO196614:ILP196614 IVK196614:IVL196614 JFG196614:JFH196614 JPC196614:JPD196614 JYY196614:JYZ196614 KIU196614:KIV196614 KSQ196614:KSR196614 LCM196614:LCN196614 LMI196614:LMJ196614 LWE196614:LWF196614 MGA196614:MGB196614 MPW196614:MPX196614 MZS196614:MZT196614 NJO196614:NJP196614 NTK196614:NTL196614 ODG196614:ODH196614 ONC196614:OND196614 OWY196614:OWZ196614 PGU196614:PGV196614 PQQ196614:PQR196614 QAM196614:QAN196614 QKI196614:QKJ196614 QUE196614:QUF196614 REA196614:REB196614 RNW196614:RNX196614 RXS196614:RXT196614 SHO196614:SHP196614 SRK196614:SRL196614 TBG196614:TBH196614 TLC196614:TLD196614 TUY196614:TUZ196614 UEU196614:UEV196614 UOQ196614:UOR196614 UYM196614:UYN196614 VII196614:VIJ196614 VSE196614:VSF196614 WCA196614:WCB196614 WLW196614:WLX196614 WVS196614:WVT196614 K262150:L262150 JG262150:JH262150 TC262150:TD262150 ACY262150:ACZ262150 AMU262150:AMV262150 AWQ262150:AWR262150 BGM262150:BGN262150 BQI262150:BQJ262150 CAE262150:CAF262150 CKA262150:CKB262150 CTW262150:CTX262150 DDS262150:DDT262150 DNO262150:DNP262150 DXK262150:DXL262150 EHG262150:EHH262150 ERC262150:ERD262150 FAY262150:FAZ262150 FKU262150:FKV262150 FUQ262150:FUR262150 GEM262150:GEN262150 GOI262150:GOJ262150 GYE262150:GYF262150 HIA262150:HIB262150 HRW262150:HRX262150 IBS262150:IBT262150 ILO262150:ILP262150 IVK262150:IVL262150 JFG262150:JFH262150 JPC262150:JPD262150 JYY262150:JYZ262150 KIU262150:KIV262150 KSQ262150:KSR262150 LCM262150:LCN262150 LMI262150:LMJ262150 LWE262150:LWF262150 MGA262150:MGB262150 MPW262150:MPX262150 MZS262150:MZT262150 NJO262150:NJP262150 NTK262150:NTL262150 ODG262150:ODH262150 ONC262150:OND262150 OWY262150:OWZ262150 PGU262150:PGV262150 PQQ262150:PQR262150 QAM262150:QAN262150 QKI262150:QKJ262150 QUE262150:QUF262150 REA262150:REB262150 RNW262150:RNX262150 RXS262150:RXT262150 SHO262150:SHP262150 SRK262150:SRL262150 TBG262150:TBH262150 TLC262150:TLD262150 TUY262150:TUZ262150 UEU262150:UEV262150 UOQ262150:UOR262150 UYM262150:UYN262150 VII262150:VIJ262150 VSE262150:VSF262150 WCA262150:WCB262150 WLW262150:WLX262150 WVS262150:WVT262150 K327686:L327686 JG327686:JH327686 TC327686:TD327686 ACY327686:ACZ327686 AMU327686:AMV327686 AWQ327686:AWR327686 BGM327686:BGN327686 BQI327686:BQJ327686 CAE327686:CAF327686 CKA327686:CKB327686 CTW327686:CTX327686 DDS327686:DDT327686 DNO327686:DNP327686 DXK327686:DXL327686 EHG327686:EHH327686 ERC327686:ERD327686 FAY327686:FAZ327686 FKU327686:FKV327686 FUQ327686:FUR327686 GEM327686:GEN327686 GOI327686:GOJ327686 GYE327686:GYF327686 HIA327686:HIB327686 HRW327686:HRX327686 IBS327686:IBT327686 ILO327686:ILP327686 IVK327686:IVL327686 JFG327686:JFH327686 JPC327686:JPD327686 JYY327686:JYZ327686 KIU327686:KIV327686 KSQ327686:KSR327686 LCM327686:LCN327686 LMI327686:LMJ327686 LWE327686:LWF327686 MGA327686:MGB327686 MPW327686:MPX327686 MZS327686:MZT327686 NJO327686:NJP327686 NTK327686:NTL327686 ODG327686:ODH327686 ONC327686:OND327686 OWY327686:OWZ327686 PGU327686:PGV327686 PQQ327686:PQR327686 QAM327686:QAN327686 QKI327686:QKJ327686 QUE327686:QUF327686 REA327686:REB327686 RNW327686:RNX327686 RXS327686:RXT327686 SHO327686:SHP327686 SRK327686:SRL327686 TBG327686:TBH327686 TLC327686:TLD327686 TUY327686:TUZ327686 UEU327686:UEV327686 UOQ327686:UOR327686 UYM327686:UYN327686 VII327686:VIJ327686 VSE327686:VSF327686 WCA327686:WCB327686 WLW327686:WLX327686 WVS327686:WVT327686 K393222:L393222 JG393222:JH393222 TC393222:TD393222 ACY393222:ACZ393222 AMU393222:AMV393222 AWQ393222:AWR393222 BGM393222:BGN393222 BQI393222:BQJ393222 CAE393222:CAF393222 CKA393222:CKB393222 CTW393222:CTX393222 DDS393222:DDT393222 DNO393222:DNP393222 DXK393222:DXL393222 EHG393222:EHH393222 ERC393222:ERD393222 FAY393222:FAZ393222 FKU393222:FKV393222 FUQ393222:FUR393222 GEM393222:GEN393222 GOI393222:GOJ393222 GYE393222:GYF393222 HIA393222:HIB393222 HRW393222:HRX393222 IBS393222:IBT393222 ILO393222:ILP393222 IVK393222:IVL393222 JFG393222:JFH393222 JPC393222:JPD393222 JYY393222:JYZ393222 KIU393222:KIV393222 KSQ393222:KSR393222 LCM393222:LCN393222 LMI393222:LMJ393222 LWE393222:LWF393222 MGA393222:MGB393222 MPW393222:MPX393222 MZS393222:MZT393222 NJO393222:NJP393222 NTK393222:NTL393222 ODG393222:ODH393222 ONC393222:OND393222 OWY393222:OWZ393222 PGU393222:PGV393222 PQQ393222:PQR393222 QAM393222:QAN393222 QKI393222:QKJ393222 QUE393222:QUF393222 REA393222:REB393222 RNW393222:RNX393222 RXS393222:RXT393222 SHO393222:SHP393222 SRK393222:SRL393222 TBG393222:TBH393222 TLC393222:TLD393222 TUY393222:TUZ393222 UEU393222:UEV393222 UOQ393222:UOR393222 UYM393222:UYN393222 VII393222:VIJ393222 VSE393222:VSF393222 WCA393222:WCB393222 WLW393222:WLX393222 WVS393222:WVT393222 K458758:L458758 JG458758:JH458758 TC458758:TD458758 ACY458758:ACZ458758 AMU458758:AMV458758 AWQ458758:AWR458758 BGM458758:BGN458758 BQI458758:BQJ458758 CAE458758:CAF458758 CKA458758:CKB458758 CTW458758:CTX458758 DDS458758:DDT458758 DNO458758:DNP458758 DXK458758:DXL458758 EHG458758:EHH458758 ERC458758:ERD458758 FAY458758:FAZ458758 FKU458758:FKV458758 FUQ458758:FUR458758 GEM458758:GEN458758 GOI458758:GOJ458758 GYE458758:GYF458758 HIA458758:HIB458758 HRW458758:HRX458758 IBS458758:IBT458758 ILO458758:ILP458758 IVK458758:IVL458758 JFG458758:JFH458758 JPC458758:JPD458758 JYY458758:JYZ458758 KIU458758:KIV458758 KSQ458758:KSR458758 LCM458758:LCN458758 LMI458758:LMJ458758 LWE458758:LWF458758 MGA458758:MGB458758 MPW458758:MPX458758 MZS458758:MZT458758 NJO458758:NJP458758 NTK458758:NTL458758 ODG458758:ODH458758 ONC458758:OND458758 OWY458758:OWZ458758 PGU458758:PGV458758 PQQ458758:PQR458758 QAM458758:QAN458758 QKI458758:QKJ458758 QUE458758:QUF458758 REA458758:REB458758 RNW458758:RNX458758 RXS458758:RXT458758 SHO458758:SHP458758 SRK458758:SRL458758 TBG458758:TBH458758 TLC458758:TLD458758 TUY458758:TUZ458758 UEU458758:UEV458758 UOQ458758:UOR458758 UYM458758:UYN458758 VII458758:VIJ458758 VSE458758:VSF458758 WCA458758:WCB458758 WLW458758:WLX458758 WVS458758:WVT458758 K524294:L524294 JG524294:JH524294 TC524294:TD524294 ACY524294:ACZ524294 AMU524294:AMV524294 AWQ524294:AWR524294 BGM524294:BGN524294 BQI524294:BQJ524294 CAE524294:CAF524294 CKA524294:CKB524294 CTW524294:CTX524294 DDS524294:DDT524294 DNO524294:DNP524294 DXK524294:DXL524294 EHG524294:EHH524294 ERC524294:ERD524294 FAY524294:FAZ524294 FKU524294:FKV524294 FUQ524294:FUR524294 GEM524294:GEN524294 GOI524294:GOJ524294 GYE524294:GYF524294 HIA524294:HIB524294 HRW524294:HRX524294 IBS524294:IBT524294 ILO524294:ILP524294 IVK524294:IVL524294 JFG524294:JFH524294 JPC524294:JPD524294 JYY524294:JYZ524294 KIU524294:KIV524294 KSQ524294:KSR524294 LCM524294:LCN524294 LMI524294:LMJ524294 LWE524294:LWF524294 MGA524294:MGB524294 MPW524294:MPX524294 MZS524294:MZT524294 NJO524294:NJP524294 NTK524294:NTL524294 ODG524294:ODH524294 ONC524294:OND524294 OWY524294:OWZ524294 PGU524294:PGV524294 PQQ524294:PQR524294 QAM524294:QAN524294 QKI524294:QKJ524294 QUE524294:QUF524294 REA524294:REB524294 RNW524294:RNX524294 RXS524294:RXT524294 SHO524294:SHP524294 SRK524294:SRL524294 TBG524294:TBH524294 TLC524294:TLD524294 TUY524294:TUZ524294 UEU524294:UEV524294 UOQ524294:UOR524294 UYM524294:UYN524294 VII524294:VIJ524294 VSE524294:VSF524294 WCA524294:WCB524294 WLW524294:WLX524294 WVS524294:WVT524294 K589830:L589830 JG589830:JH589830 TC589830:TD589830 ACY589830:ACZ589830 AMU589830:AMV589830 AWQ589830:AWR589830 BGM589830:BGN589830 BQI589830:BQJ589830 CAE589830:CAF589830 CKA589830:CKB589830 CTW589830:CTX589830 DDS589830:DDT589830 DNO589830:DNP589830 DXK589830:DXL589830 EHG589830:EHH589830 ERC589830:ERD589830 FAY589830:FAZ589830 FKU589830:FKV589830 FUQ589830:FUR589830 GEM589830:GEN589830 GOI589830:GOJ589830 GYE589830:GYF589830 HIA589830:HIB589830 HRW589830:HRX589830 IBS589830:IBT589830 ILO589830:ILP589830 IVK589830:IVL589830 JFG589830:JFH589830 JPC589830:JPD589830 JYY589830:JYZ589830 KIU589830:KIV589830 KSQ589830:KSR589830 LCM589830:LCN589830 LMI589830:LMJ589830 LWE589830:LWF589830 MGA589830:MGB589830 MPW589830:MPX589830 MZS589830:MZT589830 NJO589830:NJP589830 NTK589830:NTL589830 ODG589830:ODH589830 ONC589830:OND589830 OWY589830:OWZ589830 PGU589830:PGV589830 PQQ589830:PQR589830 QAM589830:QAN589830 QKI589830:QKJ589830 QUE589830:QUF589830 REA589830:REB589830 RNW589830:RNX589830 RXS589830:RXT589830 SHO589830:SHP589830 SRK589830:SRL589830 TBG589830:TBH589830 TLC589830:TLD589830 TUY589830:TUZ589830 UEU589830:UEV589830 UOQ589830:UOR589830 UYM589830:UYN589830 VII589830:VIJ589830 VSE589830:VSF589830 WCA589830:WCB589830 WLW589830:WLX589830 WVS589830:WVT589830 K655366:L655366 JG655366:JH655366 TC655366:TD655366 ACY655366:ACZ655366 AMU655366:AMV655366 AWQ655366:AWR655366 BGM655366:BGN655366 BQI655366:BQJ655366 CAE655366:CAF655366 CKA655366:CKB655366 CTW655366:CTX655366 DDS655366:DDT655366 DNO655366:DNP655366 DXK655366:DXL655366 EHG655366:EHH655366 ERC655366:ERD655366 FAY655366:FAZ655366 FKU655366:FKV655366 FUQ655366:FUR655366 GEM655366:GEN655366 GOI655366:GOJ655366 GYE655366:GYF655366 HIA655366:HIB655366 HRW655366:HRX655366 IBS655366:IBT655366 ILO655366:ILP655366 IVK655366:IVL655366 JFG655366:JFH655366 JPC655366:JPD655366 JYY655366:JYZ655366 KIU655366:KIV655366 KSQ655366:KSR655366 LCM655366:LCN655366 LMI655366:LMJ655366 LWE655366:LWF655366 MGA655366:MGB655366 MPW655366:MPX655366 MZS655366:MZT655366 NJO655366:NJP655366 NTK655366:NTL655366 ODG655366:ODH655366 ONC655366:OND655366 OWY655366:OWZ655366 PGU655366:PGV655366 PQQ655366:PQR655366 QAM655366:QAN655366 QKI655366:QKJ655366 QUE655366:QUF655366 REA655366:REB655366 RNW655366:RNX655366 RXS655366:RXT655366 SHO655366:SHP655366 SRK655366:SRL655366 TBG655366:TBH655366 TLC655366:TLD655366 TUY655366:TUZ655366 UEU655366:UEV655366 UOQ655366:UOR655366 UYM655366:UYN655366 VII655366:VIJ655366 VSE655366:VSF655366 WCA655366:WCB655366 WLW655366:WLX655366 WVS655366:WVT655366 K720902:L720902 JG720902:JH720902 TC720902:TD720902 ACY720902:ACZ720902 AMU720902:AMV720902 AWQ720902:AWR720902 BGM720902:BGN720902 BQI720902:BQJ720902 CAE720902:CAF720902 CKA720902:CKB720902 CTW720902:CTX720902 DDS720902:DDT720902 DNO720902:DNP720902 DXK720902:DXL720902 EHG720902:EHH720902 ERC720902:ERD720902 FAY720902:FAZ720902 FKU720902:FKV720902 FUQ720902:FUR720902 GEM720902:GEN720902 GOI720902:GOJ720902 GYE720902:GYF720902 HIA720902:HIB720902 HRW720902:HRX720902 IBS720902:IBT720902 ILO720902:ILP720902 IVK720902:IVL720902 JFG720902:JFH720902 JPC720902:JPD720902 JYY720902:JYZ720902 KIU720902:KIV720902 KSQ720902:KSR720902 LCM720902:LCN720902 LMI720902:LMJ720902 LWE720902:LWF720902 MGA720902:MGB720902 MPW720902:MPX720902 MZS720902:MZT720902 NJO720902:NJP720902 NTK720902:NTL720902 ODG720902:ODH720902 ONC720902:OND720902 OWY720902:OWZ720902 PGU720902:PGV720902 PQQ720902:PQR720902 QAM720902:QAN720902 QKI720902:QKJ720902 QUE720902:QUF720902 REA720902:REB720902 RNW720902:RNX720902 RXS720902:RXT720902 SHO720902:SHP720902 SRK720902:SRL720902 TBG720902:TBH720902 TLC720902:TLD720902 TUY720902:TUZ720902 UEU720902:UEV720902 UOQ720902:UOR720902 UYM720902:UYN720902 VII720902:VIJ720902 VSE720902:VSF720902 WCA720902:WCB720902 WLW720902:WLX720902 WVS720902:WVT720902 K786438:L786438 JG786438:JH786438 TC786438:TD786438 ACY786438:ACZ786438 AMU786438:AMV786438 AWQ786438:AWR786438 BGM786438:BGN786438 BQI786438:BQJ786438 CAE786438:CAF786438 CKA786438:CKB786438 CTW786438:CTX786438 DDS786438:DDT786438 DNO786438:DNP786438 DXK786438:DXL786438 EHG786438:EHH786438 ERC786438:ERD786438 FAY786438:FAZ786438 FKU786438:FKV786438 FUQ786438:FUR786438 GEM786438:GEN786438 GOI786438:GOJ786438 GYE786438:GYF786438 HIA786438:HIB786438 HRW786438:HRX786438 IBS786438:IBT786438 ILO786438:ILP786438 IVK786438:IVL786438 JFG786438:JFH786438 JPC786438:JPD786438 JYY786438:JYZ786438 KIU786438:KIV786438 KSQ786438:KSR786438 LCM786438:LCN786438 LMI786438:LMJ786438 LWE786438:LWF786438 MGA786438:MGB786438 MPW786438:MPX786438 MZS786438:MZT786438 NJO786438:NJP786438 NTK786438:NTL786438 ODG786438:ODH786438 ONC786438:OND786438 OWY786438:OWZ786438 PGU786438:PGV786438 PQQ786438:PQR786438 QAM786438:QAN786438 QKI786438:QKJ786438 QUE786438:QUF786438 REA786438:REB786438 RNW786438:RNX786438 RXS786438:RXT786438 SHO786438:SHP786438 SRK786438:SRL786438 TBG786438:TBH786438 TLC786438:TLD786438 TUY786438:TUZ786438 UEU786438:UEV786438 UOQ786438:UOR786438 UYM786438:UYN786438 VII786438:VIJ786438 VSE786438:VSF786438 WCA786438:WCB786438 WLW786438:WLX786438 WVS786438:WVT786438 K851974:L851974 JG851974:JH851974 TC851974:TD851974 ACY851974:ACZ851974 AMU851974:AMV851974 AWQ851974:AWR851974 BGM851974:BGN851974 BQI851974:BQJ851974 CAE851974:CAF851974 CKA851974:CKB851974 CTW851974:CTX851974 DDS851974:DDT851974 DNO851974:DNP851974 DXK851974:DXL851974 EHG851974:EHH851974 ERC851974:ERD851974 FAY851974:FAZ851974 FKU851974:FKV851974 FUQ851974:FUR851974 GEM851974:GEN851974 GOI851974:GOJ851974 GYE851974:GYF851974 HIA851974:HIB851974 HRW851974:HRX851974 IBS851974:IBT851974 ILO851974:ILP851974 IVK851974:IVL851974 JFG851974:JFH851974 JPC851974:JPD851974 JYY851974:JYZ851974 KIU851974:KIV851974 KSQ851974:KSR851974 LCM851974:LCN851974 LMI851974:LMJ851974 LWE851974:LWF851974 MGA851974:MGB851974 MPW851974:MPX851974 MZS851974:MZT851974 NJO851974:NJP851974 NTK851974:NTL851974 ODG851974:ODH851974 ONC851974:OND851974 OWY851974:OWZ851974 PGU851974:PGV851974 PQQ851974:PQR851974 QAM851974:QAN851974 QKI851974:QKJ851974 QUE851974:QUF851974 REA851974:REB851974 RNW851974:RNX851974 RXS851974:RXT851974 SHO851974:SHP851974 SRK851974:SRL851974 TBG851974:TBH851974 TLC851974:TLD851974 TUY851974:TUZ851974 UEU851974:UEV851974 UOQ851974:UOR851974 UYM851974:UYN851974 VII851974:VIJ851974 VSE851974:VSF851974 WCA851974:WCB851974 WLW851974:WLX851974 WVS851974:WVT851974 K917510:L917510 JG917510:JH917510 TC917510:TD917510 ACY917510:ACZ917510 AMU917510:AMV917510 AWQ917510:AWR917510 BGM917510:BGN917510 BQI917510:BQJ917510 CAE917510:CAF917510 CKA917510:CKB917510 CTW917510:CTX917510 DDS917510:DDT917510 DNO917510:DNP917510 DXK917510:DXL917510 EHG917510:EHH917510 ERC917510:ERD917510 FAY917510:FAZ917510 FKU917510:FKV917510 FUQ917510:FUR917510 GEM917510:GEN917510 GOI917510:GOJ917510 GYE917510:GYF917510 HIA917510:HIB917510 HRW917510:HRX917510 IBS917510:IBT917510 ILO917510:ILP917510 IVK917510:IVL917510 JFG917510:JFH917510 JPC917510:JPD917510 JYY917510:JYZ917510 KIU917510:KIV917510 KSQ917510:KSR917510 LCM917510:LCN917510 LMI917510:LMJ917510 LWE917510:LWF917510 MGA917510:MGB917510 MPW917510:MPX917510 MZS917510:MZT917510 NJO917510:NJP917510 NTK917510:NTL917510 ODG917510:ODH917510 ONC917510:OND917510 OWY917510:OWZ917510 PGU917510:PGV917510 PQQ917510:PQR917510 QAM917510:QAN917510 QKI917510:QKJ917510 QUE917510:QUF917510 REA917510:REB917510 RNW917510:RNX917510 RXS917510:RXT917510 SHO917510:SHP917510 SRK917510:SRL917510 TBG917510:TBH917510 TLC917510:TLD917510 TUY917510:TUZ917510 UEU917510:UEV917510 UOQ917510:UOR917510 UYM917510:UYN917510 VII917510:VIJ917510 VSE917510:VSF917510 WCA917510:WCB917510 WLW917510:WLX917510 WVS917510:WVT917510 K983046:L983046 JG983046:JH983046 TC983046:TD983046 ACY983046:ACZ983046 AMU983046:AMV983046 AWQ983046:AWR983046 BGM983046:BGN983046 BQI983046:BQJ983046 CAE983046:CAF983046 CKA983046:CKB983046 CTW983046:CTX983046 DDS983046:DDT983046 DNO983046:DNP983046 DXK983046:DXL983046 EHG983046:EHH983046 ERC983046:ERD983046 FAY983046:FAZ983046 FKU983046:FKV983046 FUQ983046:FUR983046 GEM983046:GEN983046 GOI983046:GOJ983046 GYE983046:GYF983046 HIA983046:HIB983046 HRW983046:HRX983046 IBS983046:IBT983046 ILO983046:ILP983046 IVK983046:IVL983046 JFG983046:JFH983046 JPC983046:JPD983046 JYY983046:JYZ983046 KIU983046:KIV983046 KSQ983046:KSR983046 LCM983046:LCN983046 LMI983046:LMJ983046 LWE983046:LWF983046 MGA983046:MGB983046 MPW983046:MPX983046 MZS983046:MZT983046 NJO983046:NJP983046 NTK983046:NTL983046 ODG983046:ODH983046 ONC983046:OND983046 OWY983046:OWZ983046 PGU983046:PGV983046 PQQ983046:PQR983046 QAM983046:QAN983046 QKI983046:QKJ983046 QUE983046:QUF983046 REA983046:REB983046 RNW983046:RNX983046 RXS983046:RXT983046 SHO983046:SHP983046 SRK983046:SRL983046 TBG983046:TBH983046 TLC983046:TLD983046 TUY983046:TUZ983046 UEU983046:UEV983046 UOQ983046:UOR983046 UYM983046:UYN983046 VII983046:VIJ983046 VSE983046:VSF983046 WCA983046:WCB983046 WLW983046:WLX983046 WVS983046:WVT98304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8.xml><?xml version="1.0" encoding="utf-8"?>
<worksheet xmlns="http://schemas.openxmlformats.org/spreadsheetml/2006/main" xmlns:r="http://schemas.openxmlformats.org/officeDocument/2006/relationships">
  <sheetPr codeName="Sheet14"/>
  <dimension ref="A1:L132"/>
  <sheetViews>
    <sheetView view="pageBreakPreview" topLeftCell="A55" zoomScaleNormal="100" workbookViewId="0">
      <selection activeCell="A2" sqref="J2"/>
    </sheetView>
  </sheetViews>
  <sheetFormatPr defaultRowHeight="15.75"/>
  <cols>
    <col min="1" max="1" width="6.42578125" style="231" customWidth="1"/>
    <col min="2" max="2" width="6" style="66" customWidth="1"/>
    <col min="3" max="3" width="11.85546875" style="66" customWidth="1"/>
    <col min="4" max="4" width="9.140625" style="66"/>
    <col min="5" max="5" width="14.5703125" style="66" customWidth="1"/>
    <col min="6" max="8" width="9.140625" style="66"/>
    <col min="9" max="9" width="16.5703125" style="66" customWidth="1"/>
    <col min="10" max="256" width="9.140625" style="66"/>
    <col min="257" max="257" width="6.42578125" style="66" customWidth="1"/>
    <col min="258" max="258" width="6" style="66" customWidth="1"/>
    <col min="259" max="259" width="11.85546875" style="66" customWidth="1"/>
    <col min="260" max="260" width="9.140625" style="66"/>
    <col min="261" max="261" width="14.5703125" style="66" customWidth="1"/>
    <col min="262" max="264" width="9.140625" style="66"/>
    <col min="265" max="265" width="16.5703125" style="66" customWidth="1"/>
    <col min="266" max="512" width="9.140625" style="66"/>
    <col min="513" max="513" width="6.42578125" style="66" customWidth="1"/>
    <col min="514" max="514" width="6" style="66" customWidth="1"/>
    <col min="515" max="515" width="11.85546875" style="66" customWidth="1"/>
    <col min="516" max="516" width="9.140625" style="66"/>
    <col min="517" max="517" width="14.5703125" style="66" customWidth="1"/>
    <col min="518" max="520" width="9.140625" style="66"/>
    <col min="521" max="521" width="16.5703125" style="66" customWidth="1"/>
    <col min="522" max="768" width="9.140625" style="66"/>
    <col min="769" max="769" width="6.42578125" style="66" customWidth="1"/>
    <col min="770" max="770" width="6" style="66" customWidth="1"/>
    <col min="771" max="771" width="11.85546875" style="66" customWidth="1"/>
    <col min="772" max="772" width="9.140625" style="66"/>
    <col min="773" max="773" width="14.5703125" style="66" customWidth="1"/>
    <col min="774" max="776" width="9.140625" style="66"/>
    <col min="777" max="777" width="16.5703125" style="66" customWidth="1"/>
    <col min="778" max="1024" width="9.140625" style="66"/>
    <col min="1025" max="1025" width="6.42578125" style="66" customWidth="1"/>
    <col min="1026" max="1026" width="6" style="66" customWidth="1"/>
    <col min="1027" max="1027" width="11.85546875" style="66" customWidth="1"/>
    <col min="1028" max="1028" width="9.140625" style="66"/>
    <col min="1029" max="1029" width="14.5703125" style="66" customWidth="1"/>
    <col min="1030" max="1032" width="9.140625" style="66"/>
    <col min="1033" max="1033" width="16.5703125" style="66" customWidth="1"/>
    <col min="1034" max="1280" width="9.140625" style="66"/>
    <col min="1281" max="1281" width="6.42578125" style="66" customWidth="1"/>
    <col min="1282" max="1282" width="6" style="66" customWidth="1"/>
    <col min="1283" max="1283" width="11.85546875" style="66" customWidth="1"/>
    <col min="1284" max="1284" width="9.140625" style="66"/>
    <col min="1285" max="1285" width="14.5703125" style="66" customWidth="1"/>
    <col min="1286" max="1288" width="9.140625" style="66"/>
    <col min="1289" max="1289" width="16.5703125" style="66" customWidth="1"/>
    <col min="1290" max="1536" width="9.140625" style="66"/>
    <col min="1537" max="1537" width="6.42578125" style="66" customWidth="1"/>
    <col min="1538" max="1538" width="6" style="66" customWidth="1"/>
    <col min="1539" max="1539" width="11.85546875" style="66" customWidth="1"/>
    <col min="1540" max="1540" width="9.140625" style="66"/>
    <col min="1541" max="1541" width="14.5703125" style="66" customWidth="1"/>
    <col min="1542" max="1544" width="9.140625" style="66"/>
    <col min="1545" max="1545" width="16.5703125" style="66" customWidth="1"/>
    <col min="1546" max="1792" width="9.140625" style="66"/>
    <col min="1793" max="1793" width="6.42578125" style="66" customWidth="1"/>
    <col min="1794" max="1794" width="6" style="66" customWidth="1"/>
    <col min="1795" max="1795" width="11.85546875" style="66" customWidth="1"/>
    <col min="1796" max="1796" width="9.140625" style="66"/>
    <col min="1797" max="1797" width="14.5703125" style="66" customWidth="1"/>
    <col min="1798" max="1800" width="9.140625" style="66"/>
    <col min="1801" max="1801" width="16.5703125" style="66" customWidth="1"/>
    <col min="1802" max="2048" width="9.140625" style="66"/>
    <col min="2049" max="2049" width="6.42578125" style="66" customWidth="1"/>
    <col min="2050" max="2050" width="6" style="66" customWidth="1"/>
    <col min="2051" max="2051" width="11.85546875" style="66" customWidth="1"/>
    <col min="2052" max="2052" width="9.140625" style="66"/>
    <col min="2053" max="2053" width="14.5703125" style="66" customWidth="1"/>
    <col min="2054" max="2056" width="9.140625" style="66"/>
    <col min="2057" max="2057" width="16.5703125" style="66" customWidth="1"/>
    <col min="2058" max="2304" width="9.140625" style="66"/>
    <col min="2305" max="2305" width="6.42578125" style="66" customWidth="1"/>
    <col min="2306" max="2306" width="6" style="66" customWidth="1"/>
    <col min="2307" max="2307" width="11.85546875" style="66" customWidth="1"/>
    <col min="2308" max="2308" width="9.140625" style="66"/>
    <col min="2309" max="2309" width="14.5703125" style="66" customWidth="1"/>
    <col min="2310" max="2312" width="9.140625" style="66"/>
    <col min="2313" max="2313" width="16.5703125" style="66" customWidth="1"/>
    <col min="2314" max="2560" width="9.140625" style="66"/>
    <col min="2561" max="2561" width="6.42578125" style="66" customWidth="1"/>
    <col min="2562" max="2562" width="6" style="66" customWidth="1"/>
    <col min="2563" max="2563" width="11.85546875" style="66" customWidth="1"/>
    <col min="2564" max="2564" width="9.140625" style="66"/>
    <col min="2565" max="2565" width="14.5703125" style="66" customWidth="1"/>
    <col min="2566" max="2568" width="9.140625" style="66"/>
    <col min="2569" max="2569" width="16.5703125" style="66" customWidth="1"/>
    <col min="2570" max="2816" width="9.140625" style="66"/>
    <col min="2817" max="2817" width="6.42578125" style="66" customWidth="1"/>
    <col min="2818" max="2818" width="6" style="66" customWidth="1"/>
    <col min="2819" max="2819" width="11.85546875" style="66" customWidth="1"/>
    <col min="2820" max="2820" width="9.140625" style="66"/>
    <col min="2821" max="2821" width="14.5703125" style="66" customWidth="1"/>
    <col min="2822" max="2824" width="9.140625" style="66"/>
    <col min="2825" max="2825" width="16.5703125" style="66" customWidth="1"/>
    <col min="2826" max="3072" width="9.140625" style="66"/>
    <col min="3073" max="3073" width="6.42578125" style="66" customWidth="1"/>
    <col min="3074" max="3074" width="6" style="66" customWidth="1"/>
    <col min="3075" max="3075" width="11.85546875" style="66" customWidth="1"/>
    <col min="3076" max="3076" width="9.140625" style="66"/>
    <col min="3077" max="3077" width="14.5703125" style="66" customWidth="1"/>
    <col min="3078" max="3080" width="9.140625" style="66"/>
    <col min="3081" max="3081" width="16.5703125" style="66" customWidth="1"/>
    <col min="3082" max="3328" width="9.140625" style="66"/>
    <col min="3329" max="3329" width="6.42578125" style="66" customWidth="1"/>
    <col min="3330" max="3330" width="6" style="66" customWidth="1"/>
    <col min="3331" max="3331" width="11.85546875" style="66" customWidth="1"/>
    <col min="3332" max="3332" width="9.140625" style="66"/>
    <col min="3333" max="3333" width="14.5703125" style="66" customWidth="1"/>
    <col min="3334" max="3336" width="9.140625" style="66"/>
    <col min="3337" max="3337" width="16.5703125" style="66" customWidth="1"/>
    <col min="3338" max="3584" width="9.140625" style="66"/>
    <col min="3585" max="3585" width="6.42578125" style="66" customWidth="1"/>
    <col min="3586" max="3586" width="6" style="66" customWidth="1"/>
    <col min="3587" max="3587" width="11.85546875" style="66" customWidth="1"/>
    <col min="3588" max="3588" width="9.140625" style="66"/>
    <col min="3589" max="3589" width="14.5703125" style="66" customWidth="1"/>
    <col min="3590" max="3592" width="9.140625" style="66"/>
    <col min="3593" max="3593" width="16.5703125" style="66" customWidth="1"/>
    <col min="3594" max="3840" width="9.140625" style="66"/>
    <col min="3841" max="3841" width="6.42578125" style="66" customWidth="1"/>
    <col min="3842" max="3842" width="6" style="66" customWidth="1"/>
    <col min="3843" max="3843" width="11.85546875" style="66" customWidth="1"/>
    <col min="3844" max="3844" width="9.140625" style="66"/>
    <col min="3845" max="3845" width="14.5703125" style="66" customWidth="1"/>
    <col min="3846" max="3848" width="9.140625" style="66"/>
    <col min="3849" max="3849" width="16.5703125" style="66" customWidth="1"/>
    <col min="3850" max="4096" width="9.140625" style="66"/>
    <col min="4097" max="4097" width="6.42578125" style="66" customWidth="1"/>
    <col min="4098" max="4098" width="6" style="66" customWidth="1"/>
    <col min="4099" max="4099" width="11.85546875" style="66" customWidth="1"/>
    <col min="4100" max="4100" width="9.140625" style="66"/>
    <col min="4101" max="4101" width="14.5703125" style="66" customWidth="1"/>
    <col min="4102" max="4104" width="9.140625" style="66"/>
    <col min="4105" max="4105" width="16.5703125" style="66" customWidth="1"/>
    <col min="4106" max="4352" width="9.140625" style="66"/>
    <col min="4353" max="4353" width="6.42578125" style="66" customWidth="1"/>
    <col min="4354" max="4354" width="6" style="66" customWidth="1"/>
    <col min="4355" max="4355" width="11.85546875" style="66" customWidth="1"/>
    <col min="4356" max="4356" width="9.140625" style="66"/>
    <col min="4357" max="4357" width="14.5703125" style="66" customWidth="1"/>
    <col min="4358" max="4360" width="9.140625" style="66"/>
    <col min="4361" max="4361" width="16.5703125" style="66" customWidth="1"/>
    <col min="4362" max="4608" width="9.140625" style="66"/>
    <col min="4609" max="4609" width="6.42578125" style="66" customWidth="1"/>
    <col min="4610" max="4610" width="6" style="66" customWidth="1"/>
    <col min="4611" max="4611" width="11.85546875" style="66" customWidth="1"/>
    <col min="4612" max="4612" width="9.140625" style="66"/>
    <col min="4613" max="4613" width="14.5703125" style="66" customWidth="1"/>
    <col min="4614" max="4616" width="9.140625" style="66"/>
    <col min="4617" max="4617" width="16.5703125" style="66" customWidth="1"/>
    <col min="4618" max="4864" width="9.140625" style="66"/>
    <col min="4865" max="4865" width="6.42578125" style="66" customWidth="1"/>
    <col min="4866" max="4866" width="6" style="66" customWidth="1"/>
    <col min="4867" max="4867" width="11.85546875" style="66" customWidth="1"/>
    <col min="4868" max="4868" width="9.140625" style="66"/>
    <col min="4869" max="4869" width="14.5703125" style="66" customWidth="1"/>
    <col min="4870" max="4872" width="9.140625" style="66"/>
    <col min="4873" max="4873" width="16.5703125" style="66" customWidth="1"/>
    <col min="4874" max="5120" width="9.140625" style="66"/>
    <col min="5121" max="5121" width="6.42578125" style="66" customWidth="1"/>
    <col min="5122" max="5122" width="6" style="66" customWidth="1"/>
    <col min="5123" max="5123" width="11.85546875" style="66" customWidth="1"/>
    <col min="5124" max="5124" width="9.140625" style="66"/>
    <col min="5125" max="5125" width="14.5703125" style="66" customWidth="1"/>
    <col min="5126" max="5128" width="9.140625" style="66"/>
    <col min="5129" max="5129" width="16.5703125" style="66" customWidth="1"/>
    <col min="5130" max="5376" width="9.140625" style="66"/>
    <col min="5377" max="5377" width="6.42578125" style="66" customWidth="1"/>
    <col min="5378" max="5378" width="6" style="66" customWidth="1"/>
    <col min="5379" max="5379" width="11.85546875" style="66" customWidth="1"/>
    <col min="5380" max="5380" width="9.140625" style="66"/>
    <col min="5381" max="5381" width="14.5703125" style="66" customWidth="1"/>
    <col min="5382" max="5384" width="9.140625" style="66"/>
    <col min="5385" max="5385" width="16.5703125" style="66" customWidth="1"/>
    <col min="5386" max="5632" width="9.140625" style="66"/>
    <col min="5633" max="5633" width="6.42578125" style="66" customWidth="1"/>
    <col min="5634" max="5634" width="6" style="66" customWidth="1"/>
    <col min="5635" max="5635" width="11.85546875" style="66" customWidth="1"/>
    <col min="5636" max="5636" width="9.140625" style="66"/>
    <col min="5637" max="5637" width="14.5703125" style="66" customWidth="1"/>
    <col min="5638" max="5640" width="9.140625" style="66"/>
    <col min="5641" max="5641" width="16.5703125" style="66" customWidth="1"/>
    <col min="5642" max="5888" width="9.140625" style="66"/>
    <col min="5889" max="5889" width="6.42578125" style="66" customWidth="1"/>
    <col min="5890" max="5890" width="6" style="66" customWidth="1"/>
    <col min="5891" max="5891" width="11.85546875" style="66" customWidth="1"/>
    <col min="5892" max="5892" width="9.140625" style="66"/>
    <col min="5893" max="5893" width="14.5703125" style="66" customWidth="1"/>
    <col min="5894" max="5896" width="9.140625" style="66"/>
    <col min="5897" max="5897" width="16.5703125" style="66" customWidth="1"/>
    <col min="5898" max="6144" width="9.140625" style="66"/>
    <col min="6145" max="6145" width="6.42578125" style="66" customWidth="1"/>
    <col min="6146" max="6146" width="6" style="66" customWidth="1"/>
    <col min="6147" max="6147" width="11.85546875" style="66" customWidth="1"/>
    <col min="6148" max="6148" width="9.140625" style="66"/>
    <col min="6149" max="6149" width="14.5703125" style="66" customWidth="1"/>
    <col min="6150" max="6152" width="9.140625" style="66"/>
    <col min="6153" max="6153" width="16.5703125" style="66" customWidth="1"/>
    <col min="6154" max="6400" width="9.140625" style="66"/>
    <col min="6401" max="6401" width="6.42578125" style="66" customWidth="1"/>
    <col min="6402" max="6402" width="6" style="66" customWidth="1"/>
    <col min="6403" max="6403" width="11.85546875" style="66" customWidth="1"/>
    <col min="6404" max="6404" width="9.140625" style="66"/>
    <col min="6405" max="6405" width="14.5703125" style="66" customWidth="1"/>
    <col min="6406" max="6408" width="9.140625" style="66"/>
    <col min="6409" max="6409" width="16.5703125" style="66" customWidth="1"/>
    <col min="6410" max="6656" width="9.140625" style="66"/>
    <col min="6657" max="6657" width="6.42578125" style="66" customWidth="1"/>
    <col min="6658" max="6658" width="6" style="66" customWidth="1"/>
    <col min="6659" max="6659" width="11.85546875" style="66" customWidth="1"/>
    <col min="6660" max="6660" width="9.140625" style="66"/>
    <col min="6661" max="6661" width="14.5703125" style="66" customWidth="1"/>
    <col min="6662" max="6664" width="9.140625" style="66"/>
    <col min="6665" max="6665" width="16.5703125" style="66" customWidth="1"/>
    <col min="6666" max="6912" width="9.140625" style="66"/>
    <col min="6913" max="6913" width="6.42578125" style="66" customWidth="1"/>
    <col min="6914" max="6914" width="6" style="66" customWidth="1"/>
    <col min="6915" max="6915" width="11.85546875" style="66" customWidth="1"/>
    <col min="6916" max="6916" width="9.140625" style="66"/>
    <col min="6917" max="6917" width="14.5703125" style="66" customWidth="1"/>
    <col min="6918" max="6920" width="9.140625" style="66"/>
    <col min="6921" max="6921" width="16.5703125" style="66" customWidth="1"/>
    <col min="6922" max="7168" width="9.140625" style="66"/>
    <col min="7169" max="7169" width="6.42578125" style="66" customWidth="1"/>
    <col min="7170" max="7170" width="6" style="66" customWidth="1"/>
    <col min="7171" max="7171" width="11.85546875" style="66" customWidth="1"/>
    <col min="7172" max="7172" width="9.140625" style="66"/>
    <col min="7173" max="7173" width="14.5703125" style="66" customWidth="1"/>
    <col min="7174" max="7176" width="9.140625" style="66"/>
    <col min="7177" max="7177" width="16.5703125" style="66" customWidth="1"/>
    <col min="7178" max="7424" width="9.140625" style="66"/>
    <col min="7425" max="7425" width="6.42578125" style="66" customWidth="1"/>
    <col min="7426" max="7426" width="6" style="66" customWidth="1"/>
    <col min="7427" max="7427" width="11.85546875" style="66" customWidth="1"/>
    <col min="7428" max="7428" width="9.140625" style="66"/>
    <col min="7429" max="7429" width="14.5703125" style="66" customWidth="1"/>
    <col min="7430" max="7432" width="9.140625" style="66"/>
    <col min="7433" max="7433" width="16.5703125" style="66" customWidth="1"/>
    <col min="7434" max="7680" width="9.140625" style="66"/>
    <col min="7681" max="7681" width="6.42578125" style="66" customWidth="1"/>
    <col min="7682" max="7682" width="6" style="66" customWidth="1"/>
    <col min="7683" max="7683" width="11.85546875" style="66" customWidth="1"/>
    <col min="7684" max="7684" width="9.140625" style="66"/>
    <col min="7685" max="7685" width="14.5703125" style="66" customWidth="1"/>
    <col min="7686" max="7688" width="9.140625" style="66"/>
    <col min="7689" max="7689" width="16.5703125" style="66" customWidth="1"/>
    <col min="7690" max="7936" width="9.140625" style="66"/>
    <col min="7937" max="7937" width="6.42578125" style="66" customWidth="1"/>
    <col min="7938" max="7938" width="6" style="66" customWidth="1"/>
    <col min="7939" max="7939" width="11.85546875" style="66" customWidth="1"/>
    <col min="7940" max="7940" width="9.140625" style="66"/>
    <col min="7941" max="7941" width="14.5703125" style="66" customWidth="1"/>
    <col min="7942" max="7944" width="9.140625" style="66"/>
    <col min="7945" max="7945" width="16.5703125" style="66" customWidth="1"/>
    <col min="7946" max="8192" width="9.140625" style="66"/>
    <col min="8193" max="8193" width="6.42578125" style="66" customWidth="1"/>
    <col min="8194" max="8194" width="6" style="66" customWidth="1"/>
    <col min="8195" max="8195" width="11.85546875" style="66" customWidth="1"/>
    <col min="8196" max="8196" width="9.140625" style="66"/>
    <col min="8197" max="8197" width="14.5703125" style="66" customWidth="1"/>
    <col min="8198" max="8200" width="9.140625" style="66"/>
    <col min="8201" max="8201" width="16.5703125" style="66" customWidth="1"/>
    <col min="8202" max="8448" width="9.140625" style="66"/>
    <col min="8449" max="8449" width="6.42578125" style="66" customWidth="1"/>
    <col min="8450" max="8450" width="6" style="66" customWidth="1"/>
    <col min="8451" max="8451" width="11.85546875" style="66" customWidth="1"/>
    <col min="8452" max="8452" width="9.140625" style="66"/>
    <col min="8453" max="8453" width="14.5703125" style="66" customWidth="1"/>
    <col min="8454" max="8456" width="9.140625" style="66"/>
    <col min="8457" max="8457" width="16.5703125" style="66" customWidth="1"/>
    <col min="8458" max="8704" width="9.140625" style="66"/>
    <col min="8705" max="8705" width="6.42578125" style="66" customWidth="1"/>
    <col min="8706" max="8706" width="6" style="66" customWidth="1"/>
    <col min="8707" max="8707" width="11.85546875" style="66" customWidth="1"/>
    <col min="8708" max="8708" width="9.140625" style="66"/>
    <col min="8709" max="8709" width="14.5703125" style="66" customWidth="1"/>
    <col min="8710" max="8712" width="9.140625" style="66"/>
    <col min="8713" max="8713" width="16.5703125" style="66" customWidth="1"/>
    <col min="8714" max="8960" width="9.140625" style="66"/>
    <col min="8961" max="8961" width="6.42578125" style="66" customWidth="1"/>
    <col min="8962" max="8962" width="6" style="66" customWidth="1"/>
    <col min="8963" max="8963" width="11.85546875" style="66" customWidth="1"/>
    <col min="8964" max="8964" width="9.140625" style="66"/>
    <col min="8965" max="8965" width="14.5703125" style="66" customWidth="1"/>
    <col min="8966" max="8968" width="9.140625" style="66"/>
    <col min="8969" max="8969" width="16.5703125" style="66" customWidth="1"/>
    <col min="8970" max="9216" width="9.140625" style="66"/>
    <col min="9217" max="9217" width="6.42578125" style="66" customWidth="1"/>
    <col min="9218" max="9218" width="6" style="66" customWidth="1"/>
    <col min="9219" max="9219" width="11.85546875" style="66" customWidth="1"/>
    <col min="9220" max="9220" width="9.140625" style="66"/>
    <col min="9221" max="9221" width="14.5703125" style="66" customWidth="1"/>
    <col min="9222" max="9224" width="9.140625" style="66"/>
    <col min="9225" max="9225" width="16.5703125" style="66" customWidth="1"/>
    <col min="9226" max="9472" width="9.140625" style="66"/>
    <col min="9473" max="9473" width="6.42578125" style="66" customWidth="1"/>
    <col min="9474" max="9474" width="6" style="66" customWidth="1"/>
    <col min="9475" max="9475" width="11.85546875" style="66" customWidth="1"/>
    <col min="9476" max="9476" width="9.140625" style="66"/>
    <col min="9477" max="9477" width="14.5703125" style="66" customWidth="1"/>
    <col min="9478" max="9480" width="9.140625" style="66"/>
    <col min="9481" max="9481" width="16.5703125" style="66" customWidth="1"/>
    <col min="9482" max="9728" width="9.140625" style="66"/>
    <col min="9729" max="9729" width="6.42578125" style="66" customWidth="1"/>
    <col min="9730" max="9730" width="6" style="66" customWidth="1"/>
    <col min="9731" max="9731" width="11.85546875" style="66" customWidth="1"/>
    <col min="9732" max="9732" width="9.140625" style="66"/>
    <col min="9733" max="9733" width="14.5703125" style="66" customWidth="1"/>
    <col min="9734" max="9736" width="9.140625" style="66"/>
    <col min="9737" max="9737" width="16.5703125" style="66" customWidth="1"/>
    <col min="9738" max="9984" width="9.140625" style="66"/>
    <col min="9985" max="9985" width="6.42578125" style="66" customWidth="1"/>
    <col min="9986" max="9986" width="6" style="66" customWidth="1"/>
    <col min="9987" max="9987" width="11.85546875" style="66" customWidth="1"/>
    <col min="9988" max="9988" width="9.140625" style="66"/>
    <col min="9989" max="9989" width="14.5703125" style="66" customWidth="1"/>
    <col min="9990" max="9992" width="9.140625" style="66"/>
    <col min="9993" max="9993" width="16.5703125" style="66" customWidth="1"/>
    <col min="9994" max="10240" width="9.140625" style="66"/>
    <col min="10241" max="10241" width="6.42578125" style="66" customWidth="1"/>
    <col min="10242" max="10242" width="6" style="66" customWidth="1"/>
    <col min="10243" max="10243" width="11.85546875" style="66" customWidth="1"/>
    <col min="10244" max="10244" width="9.140625" style="66"/>
    <col min="10245" max="10245" width="14.5703125" style="66" customWidth="1"/>
    <col min="10246" max="10248" width="9.140625" style="66"/>
    <col min="10249" max="10249" width="16.5703125" style="66" customWidth="1"/>
    <col min="10250" max="10496" width="9.140625" style="66"/>
    <col min="10497" max="10497" width="6.42578125" style="66" customWidth="1"/>
    <col min="10498" max="10498" width="6" style="66" customWidth="1"/>
    <col min="10499" max="10499" width="11.85546875" style="66" customWidth="1"/>
    <col min="10500" max="10500" width="9.140625" style="66"/>
    <col min="10501" max="10501" width="14.5703125" style="66" customWidth="1"/>
    <col min="10502" max="10504" width="9.140625" style="66"/>
    <col min="10505" max="10505" width="16.5703125" style="66" customWidth="1"/>
    <col min="10506" max="10752" width="9.140625" style="66"/>
    <col min="10753" max="10753" width="6.42578125" style="66" customWidth="1"/>
    <col min="10754" max="10754" width="6" style="66" customWidth="1"/>
    <col min="10755" max="10755" width="11.85546875" style="66" customWidth="1"/>
    <col min="10756" max="10756" width="9.140625" style="66"/>
    <col min="10757" max="10757" width="14.5703125" style="66" customWidth="1"/>
    <col min="10758" max="10760" width="9.140625" style="66"/>
    <col min="10761" max="10761" width="16.5703125" style="66" customWidth="1"/>
    <col min="10762" max="11008" width="9.140625" style="66"/>
    <col min="11009" max="11009" width="6.42578125" style="66" customWidth="1"/>
    <col min="11010" max="11010" width="6" style="66" customWidth="1"/>
    <col min="11011" max="11011" width="11.85546875" style="66" customWidth="1"/>
    <col min="11012" max="11012" width="9.140625" style="66"/>
    <col min="11013" max="11013" width="14.5703125" style="66" customWidth="1"/>
    <col min="11014" max="11016" width="9.140625" style="66"/>
    <col min="11017" max="11017" width="16.5703125" style="66" customWidth="1"/>
    <col min="11018" max="11264" width="9.140625" style="66"/>
    <col min="11265" max="11265" width="6.42578125" style="66" customWidth="1"/>
    <col min="11266" max="11266" width="6" style="66" customWidth="1"/>
    <col min="11267" max="11267" width="11.85546875" style="66" customWidth="1"/>
    <col min="11268" max="11268" width="9.140625" style="66"/>
    <col min="11269" max="11269" width="14.5703125" style="66" customWidth="1"/>
    <col min="11270" max="11272" width="9.140625" style="66"/>
    <col min="11273" max="11273" width="16.5703125" style="66" customWidth="1"/>
    <col min="11274" max="11520" width="9.140625" style="66"/>
    <col min="11521" max="11521" width="6.42578125" style="66" customWidth="1"/>
    <col min="11522" max="11522" width="6" style="66" customWidth="1"/>
    <col min="11523" max="11523" width="11.85546875" style="66" customWidth="1"/>
    <col min="11524" max="11524" width="9.140625" style="66"/>
    <col min="11525" max="11525" width="14.5703125" style="66" customWidth="1"/>
    <col min="11526" max="11528" width="9.140625" style="66"/>
    <col min="11529" max="11529" width="16.5703125" style="66" customWidth="1"/>
    <col min="11530" max="11776" width="9.140625" style="66"/>
    <col min="11777" max="11777" width="6.42578125" style="66" customWidth="1"/>
    <col min="11778" max="11778" width="6" style="66" customWidth="1"/>
    <col min="11779" max="11779" width="11.85546875" style="66" customWidth="1"/>
    <col min="11780" max="11780" width="9.140625" style="66"/>
    <col min="11781" max="11781" width="14.5703125" style="66" customWidth="1"/>
    <col min="11782" max="11784" width="9.140625" style="66"/>
    <col min="11785" max="11785" width="16.5703125" style="66" customWidth="1"/>
    <col min="11786" max="12032" width="9.140625" style="66"/>
    <col min="12033" max="12033" width="6.42578125" style="66" customWidth="1"/>
    <col min="12034" max="12034" width="6" style="66" customWidth="1"/>
    <col min="12035" max="12035" width="11.85546875" style="66" customWidth="1"/>
    <col min="12036" max="12036" width="9.140625" style="66"/>
    <col min="12037" max="12037" width="14.5703125" style="66" customWidth="1"/>
    <col min="12038" max="12040" width="9.140625" style="66"/>
    <col min="12041" max="12041" width="16.5703125" style="66" customWidth="1"/>
    <col min="12042" max="12288" width="9.140625" style="66"/>
    <col min="12289" max="12289" width="6.42578125" style="66" customWidth="1"/>
    <col min="12290" max="12290" width="6" style="66" customWidth="1"/>
    <col min="12291" max="12291" width="11.85546875" style="66" customWidth="1"/>
    <col min="12292" max="12292" width="9.140625" style="66"/>
    <col min="12293" max="12293" width="14.5703125" style="66" customWidth="1"/>
    <col min="12294" max="12296" width="9.140625" style="66"/>
    <col min="12297" max="12297" width="16.5703125" style="66" customWidth="1"/>
    <col min="12298" max="12544" width="9.140625" style="66"/>
    <col min="12545" max="12545" width="6.42578125" style="66" customWidth="1"/>
    <col min="12546" max="12546" width="6" style="66" customWidth="1"/>
    <col min="12547" max="12547" width="11.85546875" style="66" customWidth="1"/>
    <col min="12548" max="12548" width="9.140625" style="66"/>
    <col min="12549" max="12549" width="14.5703125" style="66" customWidth="1"/>
    <col min="12550" max="12552" width="9.140625" style="66"/>
    <col min="12553" max="12553" width="16.5703125" style="66" customWidth="1"/>
    <col min="12554" max="12800" width="9.140625" style="66"/>
    <col min="12801" max="12801" width="6.42578125" style="66" customWidth="1"/>
    <col min="12802" max="12802" width="6" style="66" customWidth="1"/>
    <col min="12803" max="12803" width="11.85546875" style="66" customWidth="1"/>
    <col min="12804" max="12804" width="9.140625" style="66"/>
    <col min="12805" max="12805" width="14.5703125" style="66" customWidth="1"/>
    <col min="12806" max="12808" width="9.140625" style="66"/>
    <col min="12809" max="12809" width="16.5703125" style="66" customWidth="1"/>
    <col min="12810" max="13056" width="9.140625" style="66"/>
    <col min="13057" max="13057" width="6.42578125" style="66" customWidth="1"/>
    <col min="13058" max="13058" width="6" style="66" customWidth="1"/>
    <col min="13059" max="13059" width="11.85546875" style="66" customWidth="1"/>
    <col min="13060" max="13060" width="9.140625" style="66"/>
    <col min="13061" max="13061" width="14.5703125" style="66" customWidth="1"/>
    <col min="13062" max="13064" width="9.140625" style="66"/>
    <col min="13065" max="13065" width="16.5703125" style="66" customWidth="1"/>
    <col min="13066" max="13312" width="9.140625" style="66"/>
    <col min="13313" max="13313" width="6.42578125" style="66" customWidth="1"/>
    <col min="13314" max="13314" width="6" style="66" customWidth="1"/>
    <col min="13315" max="13315" width="11.85546875" style="66" customWidth="1"/>
    <col min="13316" max="13316" width="9.140625" style="66"/>
    <col min="13317" max="13317" width="14.5703125" style="66" customWidth="1"/>
    <col min="13318" max="13320" width="9.140625" style="66"/>
    <col min="13321" max="13321" width="16.5703125" style="66" customWidth="1"/>
    <col min="13322" max="13568" width="9.140625" style="66"/>
    <col min="13569" max="13569" width="6.42578125" style="66" customWidth="1"/>
    <col min="13570" max="13570" width="6" style="66" customWidth="1"/>
    <col min="13571" max="13571" width="11.85546875" style="66" customWidth="1"/>
    <col min="13572" max="13572" width="9.140625" style="66"/>
    <col min="13573" max="13573" width="14.5703125" style="66" customWidth="1"/>
    <col min="13574" max="13576" width="9.140625" style="66"/>
    <col min="13577" max="13577" width="16.5703125" style="66" customWidth="1"/>
    <col min="13578" max="13824" width="9.140625" style="66"/>
    <col min="13825" max="13825" width="6.42578125" style="66" customWidth="1"/>
    <col min="13826" max="13826" width="6" style="66" customWidth="1"/>
    <col min="13827" max="13827" width="11.85546875" style="66" customWidth="1"/>
    <col min="13828" max="13828" width="9.140625" style="66"/>
    <col min="13829" max="13829" width="14.5703125" style="66" customWidth="1"/>
    <col min="13830" max="13832" width="9.140625" style="66"/>
    <col min="13833" max="13833" width="16.5703125" style="66" customWidth="1"/>
    <col min="13834" max="14080" width="9.140625" style="66"/>
    <col min="14081" max="14081" width="6.42578125" style="66" customWidth="1"/>
    <col min="14082" max="14082" width="6" style="66" customWidth="1"/>
    <col min="14083" max="14083" width="11.85546875" style="66" customWidth="1"/>
    <col min="14084" max="14084" width="9.140625" style="66"/>
    <col min="14085" max="14085" width="14.5703125" style="66" customWidth="1"/>
    <col min="14086" max="14088" width="9.140625" style="66"/>
    <col min="14089" max="14089" width="16.5703125" style="66" customWidth="1"/>
    <col min="14090" max="14336" width="9.140625" style="66"/>
    <col min="14337" max="14337" width="6.42578125" style="66" customWidth="1"/>
    <col min="14338" max="14338" width="6" style="66" customWidth="1"/>
    <col min="14339" max="14339" width="11.85546875" style="66" customWidth="1"/>
    <col min="14340" max="14340" width="9.140625" style="66"/>
    <col min="14341" max="14341" width="14.5703125" style="66" customWidth="1"/>
    <col min="14342" max="14344" width="9.140625" style="66"/>
    <col min="14345" max="14345" width="16.5703125" style="66" customWidth="1"/>
    <col min="14346" max="14592" width="9.140625" style="66"/>
    <col min="14593" max="14593" width="6.42578125" style="66" customWidth="1"/>
    <col min="14594" max="14594" width="6" style="66" customWidth="1"/>
    <col min="14595" max="14595" width="11.85546875" style="66" customWidth="1"/>
    <col min="14596" max="14596" width="9.140625" style="66"/>
    <col min="14597" max="14597" width="14.5703125" style="66" customWidth="1"/>
    <col min="14598" max="14600" width="9.140625" style="66"/>
    <col min="14601" max="14601" width="16.5703125" style="66" customWidth="1"/>
    <col min="14602" max="14848" width="9.140625" style="66"/>
    <col min="14849" max="14849" width="6.42578125" style="66" customWidth="1"/>
    <col min="14850" max="14850" width="6" style="66" customWidth="1"/>
    <col min="14851" max="14851" width="11.85546875" style="66" customWidth="1"/>
    <col min="14852" max="14852" width="9.140625" style="66"/>
    <col min="14853" max="14853" width="14.5703125" style="66" customWidth="1"/>
    <col min="14854" max="14856" width="9.140625" style="66"/>
    <col min="14857" max="14857" width="16.5703125" style="66" customWidth="1"/>
    <col min="14858" max="15104" width="9.140625" style="66"/>
    <col min="15105" max="15105" width="6.42578125" style="66" customWidth="1"/>
    <col min="15106" max="15106" width="6" style="66" customWidth="1"/>
    <col min="15107" max="15107" width="11.85546875" style="66" customWidth="1"/>
    <col min="15108" max="15108" width="9.140625" style="66"/>
    <col min="15109" max="15109" width="14.5703125" style="66" customWidth="1"/>
    <col min="15110" max="15112" width="9.140625" style="66"/>
    <col min="15113" max="15113" width="16.5703125" style="66" customWidth="1"/>
    <col min="15114" max="15360" width="9.140625" style="66"/>
    <col min="15361" max="15361" width="6.42578125" style="66" customWidth="1"/>
    <col min="15362" max="15362" width="6" style="66" customWidth="1"/>
    <col min="15363" max="15363" width="11.85546875" style="66" customWidth="1"/>
    <col min="15364" max="15364" width="9.140625" style="66"/>
    <col min="15365" max="15365" width="14.5703125" style="66" customWidth="1"/>
    <col min="15366" max="15368" width="9.140625" style="66"/>
    <col min="15369" max="15369" width="16.5703125" style="66" customWidth="1"/>
    <col min="15370" max="15616" width="9.140625" style="66"/>
    <col min="15617" max="15617" width="6.42578125" style="66" customWidth="1"/>
    <col min="15618" max="15618" width="6" style="66" customWidth="1"/>
    <col min="15619" max="15619" width="11.85546875" style="66" customWidth="1"/>
    <col min="15620" max="15620" width="9.140625" style="66"/>
    <col min="15621" max="15621" width="14.5703125" style="66" customWidth="1"/>
    <col min="15622" max="15624" width="9.140625" style="66"/>
    <col min="15625" max="15625" width="16.5703125" style="66" customWidth="1"/>
    <col min="15626" max="15872" width="9.140625" style="66"/>
    <col min="15873" max="15873" width="6.42578125" style="66" customWidth="1"/>
    <col min="15874" max="15874" width="6" style="66" customWidth="1"/>
    <col min="15875" max="15875" width="11.85546875" style="66" customWidth="1"/>
    <col min="15876" max="15876" width="9.140625" style="66"/>
    <col min="15877" max="15877" width="14.5703125" style="66" customWidth="1"/>
    <col min="15878" max="15880" width="9.140625" style="66"/>
    <col min="15881" max="15881" width="16.5703125" style="66" customWidth="1"/>
    <col min="15882" max="16128" width="9.140625" style="66"/>
    <col min="16129" max="16129" width="6.42578125" style="66" customWidth="1"/>
    <col min="16130" max="16130" width="6" style="66" customWidth="1"/>
    <col min="16131" max="16131" width="11.85546875" style="66" customWidth="1"/>
    <col min="16132" max="16132" width="9.140625" style="66"/>
    <col min="16133" max="16133" width="14.5703125" style="66" customWidth="1"/>
    <col min="16134" max="16136" width="9.140625" style="66"/>
    <col min="16137" max="16137" width="16.5703125" style="66" customWidth="1"/>
    <col min="16138" max="16384" width="9.140625" style="66"/>
  </cols>
  <sheetData>
    <row r="1" spans="1:12" hidden="1">
      <c r="I1" s="66">
        <v>15</v>
      </c>
    </row>
    <row r="2" spans="1:12">
      <c r="A2" s="569" t="s">
        <v>760</v>
      </c>
      <c r="B2" s="569"/>
      <c r="C2" s="569"/>
      <c r="D2" s="569"/>
      <c r="E2" s="569"/>
      <c r="F2" s="569"/>
      <c r="G2" s="569"/>
      <c r="H2" s="569"/>
      <c r="I2" s="569"/>
    </row>
    <row r="3" spans="1:12">
      <c r="A3" s="569" t="s">
        <v>761</v>
      </c>
      <c r="B3" s="569"/>
      <c r="C3" s="569"/>
      <c r="D3" s="569"/>
      <c r="E3" s="569"/>
      <c r="F3" s="569"/>
      <c r="G3" s="569"/>
      <c r="H3" s="569"/>
      <c r="I3" s="569"/>
    </row>
    <row r="4" spans="1:12">
      <c r="A4" s="569" t="s">
        <v>762</v>
      </c>
      <c r="B4" s="569"/>
      <c r="C4" s="569"/>
      <c r="D4" s="569"/>
      <c r="E4" s="569"/>
      <c r="F4" s="569"/>
      <c r="G4" s="569"/>
      <c r="H4" s="569"/>
      <c r="I4" s="569"/>
      <c r="K4" s="573" t="s">
        <v>735</v>
      </c>
      <c r="L4" s="573"/>
    </row>
    <row r="5" spans="1:12">
      <c r="A5" s="570"/>
      <c r="B5" s="570"/>
      <c r="C5" s="570"/>
      <c r="D5" s="570"/>
      <c r="E5" s="570"/>
      <c r="F5" s="570"/>
      <c r="G5" s="570"/>
      <c r="H5" s="570"/>
      <c r="I5" s="570"/>
      <c r="K5" s="574" t="s">
        <v>763</v>
      </c>
      <c r="L5" s="574"/>
    </row>
    <row r="6" spans="1:12">
      <c r="A6" s="232">
        <v>1</v>
      </c>
      <c r="B6" s="579" t="s">
        <v>764</v>
      </c>
      <c r="C6" s="579"/>
      <c r="D6" s="579"/>
      <c r="E6" s="579"/>
      <c r="F6" s="576" t="str">
        <f>[1]Pravesh!$C$407</f>
        <v>SAVITRI DEVI</v>
      </c>
      <c r="G6" s="577"/>
      <c r="H6" s="577"/>
      <c r="I6" s="578"/>
    </row>
    <row r="7" spans="1:12">
      <c r="A7" s="633">
        <v>2</v>
      </c>
      <c r="B7" s="648" t="s">
        <v>765</v>
      </c>
      <c r="C7" s="649"/>
      <c r="D7" s="649"/>
      <c r="E7" s="649"/>
      <c r="F7" s="650" t="str">
        <f>[1]Mastersheet!$B$3</f>
        <v>DAU LAL PUROHIT</v>
      </c>
      <c r="G7" s="651"/>
      <c r="H7" s="651"/>
      <c r="I7" s="651"/>
    </row>
    <row r="8" spans="1:12">
      <c r="A8" s="635"/>
      <c r="B8" s="649"/>
      <c r="C8" s="649"/>
      <c r="D8" s="649"/>
      <c r="E8" s="649"/>
      <c r="F8" s="651"/>
      <c r="G8" s="651"/>
      <c r="H8" s="651"/>
      <c r="I8" s="651"/>
    </row>
    <row r="9" spans="1:12">
      <c r="A9" s="633">
        <v>3</v>
      </c>
      <c r="B9" s="648" t="s">
        <v>766</v>
      </c>
      <c r="C9" s="649"/>
      <c r="D9" s="649"/>
      <c r="E9" s="649"/>
      <c r="F9" s="650" t="str">
        <f>[1]Pravesh!$C$409</f>
        <v>Wife</v>
      </c>
      <c r="G9" s="651"/>
      <c r="H9" s="651"/>
      <c r="I9" s="651"/>
    </row>
    <row r="10" spans="1:12">
      <c r="A10" s="635"/>
      <c r="B10" s="649"/>
      <c r="C10" s="649"/>
      <c r="D10" s="649"/>
      <c r="E10" s="649"/>
      <c r="F10" s="651"/>
      <c r="G10" s="651"/>
      <c r="H10" s="651"/>
      <c r="I10" s="651"/>
    </row>
    <row r="11" spans="1:12">
      <c r="A11" s="232">
        <v>4</v>
      </c>
      <c r="B11" s="579" t="s">
        <v>767</v>
      </c>
      <c r="C11" s="579"/>
      <c r="D11" s="579"/>
      <c r="E11" s="579"/>
      <c r="F11" s="591">
        <f>[1]Pravesh!$C$408</f>
        <v>19824</v>
      </c>
      <c r="G11" s="652"/>
      <c r="H11" s="652"/>
      <c r="I11" s="592"/>
    </row>
    <row r="12" spans="1:12">
      <c r="A12" s="232">
        <v>5</v>
      </c>
      <c r="B12" s="579" t="s">
        <v>378</v>
      </c>
      <c r="C12" s="579"/>
      <c r="D12" s="579"/>
      <c r="E12" s="579"/>
      <c r="F12" s="576" t="str">
        <f>[1]Pravesh!$C$410</f>
        <v>4.6  Ft</v>
      </c>
      <c r="G12" s="577"/>
      <c r="H12" s="577"/>
      <c r="I12" s="578"/>
    </row>
    <row r="13" spans="1:12">
      <c r="A13" s="633">
        <v>6</v>
      </c>
      <c r="B13" s="579" t="s">
        <v>768</v>
      </c>
      <c r="C13" s="579"/>
      <c r="D13" s="579"/>
      <c r="E13" s="579"/>
      <c r="F13" s="587"/>
      <c r="G13" s="587"/>
      <c r="H13" s="587"/>
      <c r="I13" s="587"/>
    </row>
    <row r="14" spans="1:12">
      <c r="A14" s="634"/>
      <c r="B14" s="653">
        <v>1</v>
      </c>
      <c r="C14" s="655"/>
      <c r="D14" s="656"/>
      <c r="E14" s="656"/>
      <c r="F14" s="656"/>
      <c r="G14" s="656"/>
      <c r="H14" s="656"/>
      <c r="I14" s="657"/>
    </row>
    <row r="15" spans="1:12">
      <c r="A15" s="634"/>
      <c r="B15" s="654"/>
      <c r="C15" s="658"/>
      <c r="D15" s="659"/>
      <c r="E15" s="659"/>
      <c r="F15" s="659"/>
      <c r="G15" s="659"/>
      <c r="H15" s="659"/>
      <c r="I15" s="660"/>
    </row>
    <row r="16" spans="1:12">
      <c r="A16" s="634"/>
      <c r="B16" s="653">
        <v>2</v>
      </c>
      <c r="C16" s="655"/>
      <c r="D16" s="656"/>
      <c r="E16" s="656"/>
      <c r="F16" s="656"/>
      <c r="G16" s="656"/>
      <c r="H16" s="656"/>
      <c r="I16" s="657"/>
    </row>
    <row r="17" spans="1:10">
      <c r="A17" s="634"/>
      <c r="B17" s="654"/>
      <c r="C17" s="658"/>
      <c r="D17" s="659"/>
      <c r="E17" s="659"/>
      <c r="F17" s="659"/>
      <c r="G17" s="659"/>
      <c r="H17" s="659"/>
      <c r="I17" s="660"/>
    </row>
    <row r="18" spans="1:10">
      <c r="A18" s="634"/>
      <c r="B18" s="653">
        <v>3</v>
      </c>
      <c r="C18" s="655"/>
      <c r="D18" s="656"/>
      <c r="E18" s="656"/>
      <c r="F18" s="656"/>
      <c r="G18" s="656"/>
      <c r="H18" s="656"/>
      <c r="I18" s="657"/>
    </row>
    <row r="19" spans="1:10">
      <c r="A19" s="634"/>
      <c r="B19" s="654"/>
      <c r="C19" s="658"/>
      <c r="D19" s="659"/>
      <c r="E19" s="659"/>
      <c r="F19" s="659"/>
      <c r="G19" s="659"/>
      <c r="H19" s="659"/>
      <c r="I19" s="660"/>
    </row>
    <row r="20" spans="1:10" ht="18" customHeight="1">
      <c r="A20" s="634"/>
      <c r="B20" s="581" t="s">
        <v>769</v>
      </c>
      <c r="C20" s="582"/>
      <c r="D20" s="582"/>
      <c r="E20" s="583"/>
      <c r="F20" s="655" t="s">
        <v>770</v>
      </c>
      <c r="G20" s="656"/>
      <c r="H20" s="656"/>
      <c r="I20" s="657"/>
    </row>
    <row r="21" spans="1:10">
      <c r="A21" s="635"/>
      <c r="B21" s="673"/>
      <c r="C21" s="674"/>
      <c r="D21" s="674"/>
      <c r="E21" s="675"/>
      <c r="F21" s="658"/>
      <c r="G21" s="659"/>
      <c r="H21" s="659"/>
      <c r="I21" s="660"/>
    </row>
    <row r="22" spans="1:10">
      <c r="A22" s="633">
        <v>7</v>
      </c>
      <c r="B22" s="648" t="s">
        <v>771</v>
      </c>
      <c r="C22" s="649"/>
      <c r="D22" s="649"/>
      <c r="E22" s="649"/>
      <c r="F22" s="650" t="str">
        <f>[1]Pravesh!$C$411</f>
        <v>HOLE IN LEFT EAR</v>
      </c>
      <c r="G22" s="651"/>
      <c r="H22" s="651"/>
      <c r="I22" s="651"/>
    </row>
    <row r="23" spans="1:10">
      <c r="A23" s="635"/>
      <c r="B23" s="649"/>
      <c r="C23" s="649"/>
      <c r="D23" s="649"/>
      <c r="E23" s="649"/>
      <c r="F23" s="651"/>
      <c r="G23" s="651"/>
      <c r="H23" s="651"/>
      <c r="I23" s="651"/>
    </row>
    <row r="24" spans="1:10">
      <c r="A24" s="633">
        <v>8</v>
      </c>
      <c r="B24" s="648" t="s">
        <v>772</v>
      </c>
      <c r="C24" s="649"/>
      <c r="D24" s="649"/>
      <c r="E24" s="649"/>
      <c r="F24" s="603" t="str">
        <f>[1]Pravesh!$C$412</f>
        <v>ACHORYA KA CHOUWK BIKANER</v>
      </c>
      <c r="G24" s="661"/>
      <c r="H24" s="661"/>
      <c r="I24" s="662"/>
    </row>
    <row r="25" spans="1:10">
      <c r="A25" s="635"/>
      <c r="B25" s="649"/>
      <c r="C25" s="649"/>
      <c r="D25" s="649"/>
      <c r="E25" s="649"/>
      <c r="F25" s="663"/>
      <c r="G25" s="664"/>
      <c r="H25" s="664"/>
      <c r="I25" s="665"/>
      <c r="J25" s="234"/>
    </row>
    <row r="26" spans="1:10" ht="18" customHeight="1">
      <c r="A26" s="575">
        <v>9</v>
      </c>
      <c r="B26" s="666" t="s">
        <v>773</v>
      </c>
      <c r="C26" s="650"/>
      <c r="D26" s="650"/>
      <c r="E26" s="667"/>
      <c r="F26" s="603" t="str">
        <f>[1]Pravesh!$I$197</f>
        <v>Treasury  Bikaner</v>
      </c>
      <c r="G26" s="604"/>
      <c r="H26" s="604"/>
      <c r="I26" s="669"/>
      <c r="J26" s="234"/>
    </row>
    <row r="27" spans="1:10">
      <c r="A27" s="575"/>
      <c r="B27" s="643"/>
      <c r="C27" s="643"/>
      <c r="D27" s="643"/>
      <c r="E27" s="643"/>
      <c r="F27" s="670" t="str">
        <f>[1]Mastersheet!$H$26</f>
        <v>SBBJ</v>
      </c>
      <c r="G27" s="671"/>
      <c r="H27" s="671"/>
      <c r="I27" s="672"/>
      <c r="J27" s="234"/>
    </row>
    <row r="28" spans="1:10" ht="18" customHeight="1">
      <c r="A28" s="575"/>
      <c r="B28" s="666"/>
      <c r="C28" s="650"/>
      <c r="D28" s="650"/>
      <c r="E28" s="668"/>
      <c r="F28" s="670" t="str">
        <f>[1]Mastersheet!$H$27</f>
        <v>CITY BRANCH, BIKANER</v>
      </c>
      <c r="G28" s="671"/>
      <c r="H28" s="671"/>
      <c r="I28" s="672"/>
    </row>
    <row r="29" spans="1:10">
      <c r="A29" s="575">
        <v>10</v>
      </c>
      <c r="B29" s="241" t="s">
        <v>774</v>
      </c>
      <c r="C29" s="242"/>
      <c r="D29" s="242"/>
      <c r="E29" s="242"/>
      <c r="F29" s="242"/>
      <c r="G29" s="242"/>
      <c r="H29" s="242"/>
      <c r="I29" s="243"/>
    </row>
    <row r="30" spans="1:10">
      <c r="A30" s="575"/>
      <c r="B30" s="587" t="s">
        <v>775</v>
      </c>
      <c r="C30" s="587"/>
      <c r="D30" s="587"/>
      <c r="E30" s="587"/>
      <c r="F30" s="678"/>
      <c r="G30" s="679"/>
      <c r="H30" s="679"/>
      <c r="I30" s="680"/>
    </row>
    <row r="31" spans="1:10">
      <c r="A31" s="575"/>
      <c r="B31" s="587"/>
      <c r="C31" s="587"/>
      <c r="D31" s="587"/>
      <c r="E31" s="587"/>
      <c r="F31" s="681"/>
      <c r="G31" s="682"/>
      <c r="H31" s="682"/>
      <c r="I31" s="683"/>
    </row>
    <row r="32" spans="1:10">
      <c r="A32" s="575"/>
      <c r="B32" s="587"/>
      <c r="C32" s="587"/>
      <c r="D32" s="587"/>
      <c r="E32" s="587"/>
      <c r="F32" s="684"/>
      <c r="G32" s="685"/>
      <c r="H32" s="685"/>
      <c r="I32" s="686"/>
    </row>
    <row r="33" spans="1:9">
      <c r="A33" s="575"/>
      <c r="B33" s="587"/>
      <c r="C33" s="587"/>
      <c r="D33" s="587"/>
      <c r="E33" s="587"/>
      <c r="F33" s="587" t="s">
        <v>379</v>
      </c>
      <c r="G33" s="587"/>
      <c r="H33" s="587"/>
      <c r="I33" s="587"/>
    </row>
    <row r="34" spans="1:9">
      <c r="A34" s="575"/>
      <c r="B34" s="587"/>
      <c r="C34" s="587"/>
      <c r="D34" s="587"/>
      <c r="E34" s="587"/>
      <c r="F34" s="587" t="s">
        <v>755</v>
      </c>
      <c r="G34" s="587"/>
      <c r="H34" s="587"/>
      <c r="I34" s="587"/>
    </row>
    <row r="35" spans="1:9">
      <c r="A35" s="575"/>
      <c r="B35" s="587"/>
      <c r="C35" s="587"/>
      <c r="D35" s="587"/>
      <c r="E35" s="587"/>
      <c r="F35" s="687" t="s">
        <v>776</v>
      </c>
      <c r="G35" s="688"/>
      <c r="H35" s="688"/>
      <c r="I35" s="688"/>
    </row>
    <row r="36" spans="1:9">
      <c r="A36" s="575"/>
      <c r="B36" s="587"/>
      <c r="C36" s="587"/>
      <c r="D36" s="587"/>
      <c r="E36" s="587"/>
      <c r="F36" s="688"/>
      <c r="G36" s="688"/>
      <c r="H36" s="688"/>
      <c r="I36" s="688"/>
    </row>
    <row r="37" spans="1:9" ht="15.75" customHeight="1">
      <c r="A37" s="676" t="s">
        <v>523</v>
      </c>
      <c r="B37" s="676"/>
      <c r="C37" s="244">
        <f ca="1">IF('[1]Family data'!$D$6&gt;0,'[1]Family data'!$D$6,"")</f>
        <v>42708</v>
      </c>
      <c r="D37" s="691" t="str">
        <f>'C3'!A24</f>
        <v/>
      </c>
      <c r="E37" s="689" t="str">
        <f>'C3'!B24</f>
        <v/>
      </c>
      <c r="F37" s="689"/>
      <c r="G37" s="689"/>
      <c r="H37" s="689"/>
      <c r="I37" s="689"/>
    </row>
    <row r="38" spans="1:9">
      <c r="A38" s="693" t="s">
        <v>777</v>
      </c>
      <c r="B38" s="693"/>
      <c r="C38" s="693"/>
      <c r="D38" s="692"/>
      <c r="E38" s="690"/>
      <c r="F38" s="690"/>
      <c r="G38" s="690"/>
      <c r="H38" s="690"/>
      <c r="I38" s="690"/>
    </row>
    <row r="39" spans="1:9">
      <c r="A39" s="693"/>
      <c r="B39" s="693"/>
      <c r="C39" s="693"/>
      <c r="D39" s="692"/>
      <c r="E39" s="690"/>
      <c r="F39" s="690"/>
      <c r="G39" s="690"/>
      <c r="H39" s="690"/>
      <c r="I39" s="690"/>
    </row>
    <row r="40" spans="1:9">
      <c r="A40" s="677">
        <v>1</v>
      </c>
      <c r="B40" s="643" t="s">
        <v>778</v>
      </c>
      <c r="C40" s="643"/>
      <c r="D40" s="643"/>
      <c r="E40" s="643"/>
      <c r="F40" s="643"/>
      <c r="G40" s="643"/>
      <c r="H40" s="643"/>
      <c r="I40" s="643"/>
    </row>
    <row r="41" spans="1:9">
      <c r="A41" s="677"/>
      <c r="B41" s="643"/>
      <c r="C41" s="643"/>
      <c r="D41" s="643"/>
      <c r="E41" s="643"/>
      <c r="F41" s="643"/>
      <c r="G41" s="643"/>
      <c r="H41" s="643"/>
      <c r="I41" s="643"/>
    </row>
    <row r="42" spans="1:9">
      <c r="A42" s="238">
        <v>2</v>
      </c>
      <c r="B42" s="643" t="s">
        <v>779</v>
      </c>
      <c r="C42" s="643"/>
      <c r="D42" s="643"/>
      <c r="E42" s="643"/>
      <c r="F42" s="643"/>
      <c r="G42" s="643"/>
      <c r="H42" s="643"/>
      <c r="I42" s="643"/>
    </row>
    <row r="43" spans="1:9">
      <c r="A43" s="677">
        <v>3</v>
      </c>
      <c r="B43" s="643" t="s">
        <v>780</v>
      </c>
      <c r="C43" s="643"/>
      <c r="D43" s="643"/>
      <c r="E43" s="643"/>
      <c r="F43" s="643"/>
      <c r="G43" s="643"/>
      <c r="H43" s="643"/>
      <c r="I43" s="643"/>
    </row>
    <row r="44" spans="1:9">
      <c r="A44" s="677"/>
      <c r="B44" s="643"/>
      <c r="C44" s="643"/>
      <c r="D44" s="643"/>
      <c r="E44" s="643"/>
      <c r="F44" s="643"/>
      <c r="G44" s="643"/>
      <c r="H44" s="643"/>
      <c r="I44" s="643"/>
    </row>
    <row r="45" spans="1:9">
      <c r="A45" s="238"/>
      <c r="B45" s="239"/>
      <c r="C45" s="239"/>
      <c r="D45" s="239"/>
      <c r="E45" s="239"/>
      <c r="F45" s="239"/>
      <c r="G45" s="239"/>
      <c r="H45" s="239"/>
      <c r="I45" s="240">
        <v>16</v>
      </c>
    </row>
    <row r="46" spans="1:9">
      <c r="A46" s="569" t="s">
        <v>760</v>
      </c>
      <c r="B46" s="569"/>
      <c r="C46" s="569"/>
      <c r="D46" s="569"/>
      <c r="E46" s="569"/>
      <c r="F46" s="569"/>
      <c r="G46" s="569"/>
      <c r="H46" s="569"/>
      <c r="I46" s="569"/>
    </row>
    <row r="47" spans="1:9">
      <c r="A47" s="569" t="s">
        <v>761</v>
      </c>
      <c r="B47" s="569"/>
      <c r="C47" s="569"/>
      <c r="D47" s="569"/>
      <c r="E47" s="569"/>
      <c r="F47" s="569"/>
      <c r="G47" s="569"/>
      <c r="H47" s="569"/>
      <c r="I47" s="569"/>
    </row>
    <row r="48" spans="1:9">
      <c r="A48" s="569" t="s">
        <v>762</v>
      </c>
      <c r="B48" s="569"/>
      <c r="C48" s="569"/>
      <c r="D48" s="569"/>
      <c r="E48" s="569"/>
      <c r="F48" s="569"/>
      <c r="G48" s="569"/>
      <c r="H48" s="569"/>
      <c r="I48" s="569"/>
    </row>
    <row r="49" spans="1:9">
      <c r="A49" s="570"/>
      <c r="B49" s="570"/>
      <c r="C49" s="570"/>
      <c r="D49" s="570"/>
      <c r="E49" s="570"/>
      <c r="F49" s="570"/>
      <c r="G49" s="570"/>
      <c r="H49" s="570"/>
      <c r="I49" s="570"/>
    </row>
    <row r="50" spans="1:9">
      <c r="A50" s="232">
        <v>1</v>
      </c>
      <c r="B50" s="579" t="s">
        <v>764</v>
      </c>
      <c r="C50" s="579"/>
      <c r="D50" s="579"/>
      <c r="E50" s="579"/>
      <c r="F50" s="576" t="str">
        <f>[1]Pravesh!$C$407</f>
        <v>SAVITRI DEVI</v>
      </c>
      <c r="G50" s="577"/>
      <c r="H50" s="577"/>
      <c r="I50" s="578"/>
    </row>
    <row r="51" spans="1:9">
      <c r="A51" s="633">
        <v>2</v>
      </c>
      <c r="B51" s="648" t="s">
        <v>765</v>
      </c>
      <c r="C51" s="649"/>
      <c r="D51" s="649"/>
      <c r="E51" s="649"/>
      <c r="F51" s="650" t="str">
        <f>[1]Mastersheet!$B$3</f>
        <v>DAU LAL PUROHIT</v>
      </c>
      <c r="G51" s="651"/>
      <c r="H51" s="651"/>
      <c r="I51" s="651"/>
    </row>
    <row r="52" spans="1:9">
      <c r="A52" s="635"/>
      <c r="B52" s="649"/>
      <c r="C52" s="649"/>
      <c r="D52" s="649"/>
      <c r="E52" s="649"/>
      <c r="F52" s="651"/>
      <c r="G52" s="651"/>
      <c r="H52" s="651"/>
      <c r="I52" s="651"/>
    </row>
    <row r="53" spans="1:9">
      <c r="A53" s="633">
        <v>3</v>
      </c>
      <c r="B53" s="648" t="s">
        <v>766</v>
      </c>
      <c r="C53" s="649"/>
      <c r="D53" s="649"/>
      <c r="E53" s="649"/>
      <c r="F53" s="650" t="str">
        <f>[1]Pravesh!$C$409</f>
        <v>Wife</v>
      </c>
      <c r="G53" s="651"/>
      <c r="H53" s="651"/>
      <c r="I53" s="651"/>
    </row>
    <row r="54" spans="1:9">
      <c r="A54" s="635"/>
      <c r="B54" s="649"/>
      <c r="C54" s="649"/>
      <c r="D54" s="649"/>
      <c r="E54" s="649"/>
      <c r="F54" s="651"/>
      <c r="G54" s="651"/>
      <c r="H54" s="651"/>
      <c r="I54" s="651"/>
    </row>
    <row r="55" spans="1:9">
      <c r="A55" s="232">
        <v>4</v>
      </c>
      <c r="B55" s="579" t="s">
        <v>767</v>
      </c>
      <c r="C55" s="579"/>
      <c r="D55" s="579"/>
      <c r="E55" s="579"/>
      <c r="F55" s="591">
        <f>[1]Pravesh!$C$408</f>
        <v>19824</v>
      </c>
      <c r="G55" s="652"/>
      <c r="H55" s="652"/>
      <c r="I55" s="592"/>
    </row>
    <row r="56" spans="1:9">
      <c r="A56" s="232">
        <v>5</v>
      </c>
      <c r="B56" s="579" t="s">
        <v>378</v>
      </c>
      <c r="C56" s="579"/>
      <c r="D56" s="579"/>
      <c r="E56" s="579"/>
      <c r="F56" s="576" t="str">
        <f>[1]Pravesh!$C$410</f>
        <v>4.6  Ft</v>
      </c>
      <c r="G56" s="577"/>
      <c r="H56" s="577"/>
      <c r="I56" s="578"/>
    </row>
    <row r="57" spans="1:9">
      <c r="A57" s="633">
        <v>6</v>
      </c>
      <c r="B57" s="579" t="s">
        <v>768</v>
      </c>
      <c r="C57" s="579"/>
      <c r="D57" s="579"/>
      <c r="E57" s="579"/>
      <c r="F57" s="587"/>
      <c r="G57" s="587"/>
      <c r="H57" s="587"/>
      <c r="I57" s="587"/>
    </row>
    <row r="58" spans="1:9">
      <c r="A58" s="634"/>
      <c r="B58" s="653">
        <v>1</v>
      </c>
      <c r="C58" s="655"/>
      <c r="D58" s="656"/>
      <c r="E58" s="656"/>
      <c r="F58" s="656"/>
      <c r="G58" s="656"/>
      <c r="H58" s="656"/>
      <c r="I58" s="657"/>
    </row>
    <row r="59" spans="1:9">
      <c r="A59" s="634"/>
      <c r="B59" s="654"/>
      <c r="C59" s="658"/>
      <c r="D59" s="659"/>
      <c r="E59" s="659"/>
      <c r="F59" s="659"/>
      <c r="G59" s="659"/>
      <c r="H59" s="659"/>
      <c r="I59" s="660"/>
    </row>
    <row r="60" spans="1:9">
      <c r="A60" s="634"/>
      <c r="B60" s="653">
        <v>2</v>
      </c>
      <c r="C60" s="655"/>
      <c r="D60" s="656"/>
      <c r="E60" s="656"/>
      <c r="F60" s="656"/>
      <c r="G60" s="656"/>
      <c r="H60" s="656"/>
      <c r="I60" s="657"/>
    </row>
    <row r="61" spans="1:9">
      <c r="A61" s="634"/>
      <c r="B61" s="654"/>
      <c r="C61" s="658"/>
      <c r="D61" s="659"/>
      <c r="E61" s="659"/>
      <c r="F61" s="659"/>
      <c r="G61" s="659"/>
      <c r="H61" s="659"/>
      <c r="I61" s="660"/>
    </row>
    <row r="62" spans="1:9">
      <c r="A62" s="634"/>
      <c r="B62" s="653">
        <v>3</v>
      </c>
      <c r="C62" s="655"/>
      <c r="D62" s="656"/>
      <c r="E62" s="656"/>
      <c r="F62" s="656"/>
      <c r="G62" s="656"/>
      <c r="H62" s="656"/>
      <c r="I62" s="657"/>
    </row>
    <row r="63" spans="1:9">
      <c r="A63" s="634"/>
      <c r="B63" s="654"/>
      <c r="C63" s="658"/>
      <c r="D63" s="659"/>
      <c r="E63" s="659"/>
      <c r="F63" s="659"/>
      <c r="G63" s="659"/>
      <c r="H63" s="659"/>
      <c r="I63" s="660"/>
    </row>
    <row r="64" spans="1:9">
      <c r="A64" s="634"/>
      <c r="B64" s="581" t="s">
        <v>769</v>
      </c>
      <c r="C64" s="582"/>
      <c r="D64" s="582"/>
      <c r="E64" s="583"/>
      <c r="F64" s="655" t="s">
        <v>770</v>
      </c>
      <c r="G64" s="656"/>
      <c r="H64" s="656"/>
      <c r="I64" s="657"/>
    </row>
    <row r="65" spans="1:9">
      <c r="A65" s="635"/>
      <c r="B65" s="673"/>
      <c r="C65" s="674"/>
      <c r="D65" s="674"/>
      <c r="E65" s="675"/>
      <c r="F65" s="658"/>
      <c r="G65" s="659"/>
      <c r="H65" s="659"/>
      <c r="I65" s="660"/>
    </row>
    <row r="66" spans="1:9">
      <c r="A66" s="633">
        <v>7</v>
      </c>
      <c r="B66" s="648" t="s">
        <v>771</v>
      </c>
      <c r="C66" s="649"/>
      <c r="D66" s="649"/>
      <c r="E66" s="649"/>
      <c r="F66" s="650" t="str">
        <f>[1]Pravesh!$C$411</f>
        <v>HOLE IN LEFT EAR</v>
      </c>
      <c r="G66" s="651"/>
      <c r="H66" s="651"/>
      <c r="I66" s="651"/>
    </row>
    <row r="67" spans="1:9">
      <c r="A67" s="635"/>
      <c r="B67" s="649"/>
      <c r="C67" s="649"/>
      <c r="D67" s="649"/>
      <c r="E67" s="649"/>
      <c r="F67" s="651"/>
      <c r="G67" s="651"/>
      <c r="H67" s="651"/>
      <c r="I67" s="651"/>
    </row>
    <row r="68" spans="1:9">
      <c r="A68" s="633">
        <v>8</v>
      </c>
      <c r="B68" s="648" t="s">
        <v>772</v>
      </c>
      <c r="C68" s="649"/>
      <c r="D68" s="649"/>
      <c r="E68" s="649"/>
      <c r="F68" s="603" t="str">
        <f>[1]Pravesh!$C$412</f>
        <v>ACHORYA KA CHOUWK BIKANER</v>
      </c>
      <c r="G68" s="661"/>
      <c r="H68" s="661"/>
      <c r="I68" s="662"/>
    </row>
    <row r="69" spans="1:9">
      <c r="A69" s="635"/>
      <c r="B69" s="649"/>
      <c r="C69" s="649"/>
      <c r="D69" s="649"/>
      <c r="E69" s="649"/>
      <c r="F69" s="663"/>
      <c r="G69" s="664"/>
      <c r="H69" s="664"/>
      <c r="I69" s="665"/>
    </row>
    <row r="70" spans="1:9">
      <c r="A70" s="575">
        <v>9</v>
      </c>
      <c r="B70" s="666" t="s">
        <v>773</v>
      </c>
      <c r="C70" s="650"/>
      <c r="D70" s="650"/>
      <c r="E70" s="667"/>
      <c r="F70" s="603" t="str">
        <f>[1]Pravesh!$I$197</f>
        <v>Treasury  Bikaner</v>
      </c>
      <c r="G70" s="604"/>
      <c r="H70" s="604"/>
      <c r="I70" s="669"/>
    </row>
    <row r="71" spans="1:9">
      <c r="A71" s="575"/>
      <c r="B71" s="643"/>
      <c r="C71" s="643"/>
      <c r="D71" s="643"/>
      <c r="E71" s="643"/>
      <c r="F71" s="670" t="str">
        <f>[1]Mastersheet!$H$26</f>
        <v>SBBJ</v>
      </c>
      <c r="G71" s="671"/>
      <c r="H71" s="671"/>
      <c r="I71" s="672"/>
    </row>
    <row r="72" spans="1:9">
      <c r="A72" s="575"/>
      <c r="B72" s="666"/>
      <c r="C72" s="650"/>
      <c r="D72" s="650"/>
      <c r="E72" s="668"/>
      <c r="F72" s="670" t="str">
        <f>[1]Mastersheet!$H$27</f>
        <v>CITY BRANCH, BIKANER</v>
      </c>
      <c r="G72" s="671"/>
      <c r="H72" s="671"/>
      <c r="I72" s="672"/>
    </row>
    <row r="73" spans="1:9">
      <c r="A73" s="575">
        <v>10</v>
      </c>
      <c r="B73" s="579" t="s">
        <v>774</v>
      </c>
      <c r="C73" s="579"/>
      <c r="D73" s="579"/>
      <c r="E73" s="579"/>
      <c r="F73" s="579"/>
      <c r="G73" s="579"/>
      <c r="H73" s="579"/>
      <c r="I73" s="579"/>
    </row>
    <row r="74" spans="1:9">
      <c r="A74" s="575"/>
      <c r="B74" s="587" t="s">
        <v>775</v>
      </c>
      <c r="C74" s="587"/>
      <c r="D74" s="587"/>
      <c r="E74" s="587"/>
      <c r="F74" s="587"/>
      <c r="G74" s="587"/>
      <c r="H74" s="587"/>
      <c r="I74" s="587"/>
    </row>
    <row r="75" spans="1:9">
      <c r="A75" s="575"/>
      <c r="B75" s="587"/>
      <c r="C75" s="587"/>
      <c r="D75" s="587"/>
      <c r="E75" s="587"/>
      <c r="F75" s="587"/>
      <c r="G75" s="587"/>
      <c r="H75" s="587"/>
      <c r="I75" s="587"/>
    </row>
    <row r="76" spans="1:9">
      <c r="A76" s="575"/>
      <c r="B76" s="587"/>
      <c r="C76" s="587"/>
      <c r="D76" s="587"/>
      <c r="E76" s="587"/>
      <c r="F76" s="587"/>
      <c r="G76" s="587"/>
      <c r="H76" s="587"/>
      <c r="I76" s="587"/>
    </row>
    <row r="77" spans="1:9">
      <c r="A77" s="575"/>
      <c r="B77" s="587"/>
      <c r="C77" s="587"/>
      <c r="D77" s="587"/>
      <c r="E77" s="587"/>
      <c r="F77" s="587" t="s">
        <v>379</v>
      </c>
      <c r="G77" s="587"/>
      <c r="H77" s="587"/>
      <c r="I77" s="587"/>
    </row>
    <row r="78" spans="1:9">
      <c r="A78" s="575"/>
      <c r="B78" s="587"/>
      <c r="C78" s="587"/>
      <c r="D78" s="587"/>
      <c r="E78" s="587"/>
      <c r="F78" s="587" t="s">
        <v>755</v>
      </c>
      <c r="G78" s="587"/>
      <c r="H78" s="587"/>
      <c r="I78" s="587"/>
    </row>
    <row r="79" spans="1:9">
      <c r="A79" s="575"/>
      <c r="B79" s="587"/>
      <c r="C79" s="587"/>
      <c r="D79" s="587"/>
      <c r="E79" s="587"/>
      <c r="F79" s="687" t="s">
        <v>776</v>
      </c>
      <c r="G79" s="688"/>
      <c r="H79" s="688"/>
      <c r="I79" s="688"/>
    </row>
    <row r="80" spans="1:9">
      <c r="A80" s="575"/>
      <c r="B80" s="587"/>
      <c r="C80" s="587"/>
      <c r="D80" s="587"/>
      <c r="E80" s="587"/>
      <c r="F80" s="688"/>
      <c r="G80" s="688"/>
      <c r="H80" s="688"/>
      <c r="I80" s="688"/>
    </row>
    <row r="81" spans="1:9">
      <c r="A81" s="676" t="s">
        <v>523</v>
      </c>
      <c r="B81" s="676"/>
      <c r="C81" s="244">
        <f ca="1">IF('[1]Family data'!$D$6&gt;0,'[1]Family data'!$D$6,"")</f>
        <v>42708</v>
      </c>
      <c r="D81" s="691" t="str">
        <f>D37</f>
        <v/>
      </c>
      <c r="E81" s="689" t="str">
        <f>E37</f>
        <v/>
      </c>
      <c r="F81" s="689"/>
      <c r="G81" s="689"/>
      <c r="H81" s="689"/>
      <c r="I81" s="689"/>
    </row>
    <row r="82" spans="1:9">
      <c r="A82" s="245"/>
      <c r="B82" s="245"/>
      <c r="C82" s="246"/>
      <c r="D82" s="692"/>
      <c r="E82" s="690"/>
      <c r="F82" s="690"/>
      <c r="G82" s="690"/>
      <c r="H82" s="690"/>
      <c r="I82" s="690"/>
    </row>
    <row r="83" spans="1:9">
      <c r="A83" s="247" t="s">
        <v>777</v>
      </c>
      <c r="B83" s="247"/>
      <c r="C83" s="247"/>
      <c r="D83" s="692"/>
      <c r="E83" s="690"/>
      <c r="F83" s="690"/>
      <c r="G83" s="690"/>
      <c r="H83" s="690"/>
      <c r="I83" s="690"/>
    </row>
    <row r="84" spans="1:9">
      <c r="A84" s="677">
        <v>1</v>
      </c>
      <c r="B84" s="643" t="s">
        <v>778</v>
      </c>
      <c r="C84" s="643"/>
      <c r="D84" s="643"/>
      <c r="E84" s="643"/>
      <c r="F84" s="643"/>
      <c r="G84" s="643"/>
      <c r="H84" s="643"/>
      <c r="I84" s="643"/>
    </row>
    <row r="85" spans="1:9">
      <c r="A85" s="677"/>
      <c r="B85" s="643"/>
      <c r="C85" s="643"/>
      <c r="D85" s="643"/>
      <c r="E85" s="643"/>
      <c r="F85" s="643"/>
      <c r="G85" s="643"/>
      <c r="H85" s="643"/>
      <c r="I85" s="643"/>
    </row>
    <row r="86" spans="1:9">
      <c r="A86" s="238">
        <v>2</v>
      </c>
      <c r="B86" s="643" t="s">
        <v>779</v>
      </c>
      <c r="C86" s="643"/>
      <c r="D86" s="643"/>
      <c r="E86" s="643"/>
      <c r="F86" s="643"/>
      <c r="G86" s="643"/>
      <c r="H86" s="643"/>
      <c r="I86" s="643"/>
    </row>
    <row r="87" spans="1:9">
      <c r="A87" s="677">
        <v>3</v>
      </c>
      <c r="B87" s="643" t="s">
        <v>780</v>
      </c>
      <c r="C87" s="643"/>
      <c r="D87" s="643"/>
      <c r="E87" s="643"/>
      <c r="F87" s="643"/>
      <c r="G87" s="643"/>
      <c r="H87" s="643"/>
      <c r="I87" s="643"/>
    </row>
    <row r="88" spans="1:9">
      <c r="A88" s="677"/>
      <c r="B88" s="643"/>
      <c r="C88" s="643"/>
      <c r="D88" s="643"/>
      <c r="E88" s="643"/>
      <c r="F88" s="643"/>
      <c r="G88" s="643"/>
      <c r="H88" s="643"/>
      <c r="I88" s="643"/>
    </row>
    <row r="89" spans="1:9">
      <c r="A89" s="238"/>
      <c r="B89" s="239"/>
      <c r="C89" s="239"/>
      <c r="D89" s="239"/>
      <c r="E89" s="239"/>
      <c r="F89" s="239"/>
      <c r="G89" s="239"/>
      <c r="H89" s="239"/>
      <c r="I89" s="240">
        <v>17</v>
      </c>
    </row>
    <row r="90" spans="1:9">
      <c r="A90" s="569" t="s">
        <v>760</v>
      </c>
      <c r="B90" s="569"/>
      <c r="C90" s="569"/>
      <c r="D90" s="569"/>
      <c r="E90" s="569"/>
      <c r="F90" s="569"/>
      <c r="G90" s="569"/>
      <c r="H90" s="569"/>
      <c r="I90" s="569"/>
    </row>
    <row r="91" spans="1:9">
      <c r="A91" s="569" t="s">
        <v>761</v>
      </c>
      <c r="B91" s="569"/>
      <c r="C91" s="569"/>
      <c r="D91" s="569"/>
      <c r="E91" s="569"/>
      <c r="F91" s="569"/>
      <c r="G91" s="569"/>
      <c r="H91" s="569"/>
      <c r="I91" s="569"/>
    </row>
    <row r="92" spans="1:9">
      <c r="A92" s="569" t="s">
        <v>762</v>
      </c>
      <c r="B92" s="569"/>
      <c r="C92" s="569"/>
      <c r="D92" s="569"/>
      <c r="E92" s="569"/>
      <c r="F92" s="569"/>
      <c r="G92" s="569"/>
      <c r="H92" s="569"/>
      <c r="I92" s="569"/>
    </row>
    <row r="93" spans="1:9">
      <c r="A93" s="570"/>
      <c r="B93" s="570"/>
      <c r="C93" s="570"/>
      <c r="D93" s="570"/>
      <c r="E93" s="570"/>
      <c r="F93" s="570"/>
      <c r="G93" s="570"/>
      <c r="H93" s="570"/>
      <c r="I93" s="570"/>
    </row>
    <row r="94" spans="1:9">
      <c r="A94" s="232">
        <v>1</v>
      </c>
      <c r="B94" s="579" t="s">
        <v>764</v>
      </c>
      <c r="C94" s="579"/>
      <c r="D94" s="579"/>
      <c r="E94" s="579"/>
      <c r="F94" s="576" t="str">
        <f>[1]Pravesh!$C$407</f>
        <v>SAVITRI DEVI</v>
      </c>
      <c r="G94" s="577"/>
      <c r="H94" s="577"/>
      <c r="I94" s="578"/>
    </row>
    <row r="95" spans="1:9">
      <c r="A95" s="633">
        <v>2</v>
      </c>
      <c r="B95" s="648" t="s">
        <v>765</v>
      </c>
      <c r="C95" s="649"/>
      <c r="D95" s="649"/>
      <c r="E95" s="649"/>
      <c r="F95" s="650" t="str">
        <f>[1]Mastersheet!$B$3</f>
        <v>DAU LAL PUROHIT</v>
      </c>
      <c r="G95" s="651"/>
      <c r="H95" s="651"/>
      <c r="I95" s="651"/>
    </row>
    <row r="96" spans="1:9">
      <c r="A96" s="635"/>
      <c r="B96" s="649"/>
      <c r="C96" s="649"/>
      <c r="D96" s="649"/>
      <c r="E96" s="649"/>
      <c r="F96" s="651"/>
      <c r="G96" s="651"/>
      <c r="H96" s="651"/>
      <c r="I96" s="651"/>
    </row>
    <row r="97" spans="1:9">
      <c r="A97" s="633">
        <v>3</v>
      </c>
      <c r="B97" s="648" t="s">
        <v>766</v>
      </c>
      <c r="C97" s="649"/>
      <c r="D97" s="649"/>
      <c r="E97" s="649"/>
      <c r="F97" s="650" t="str">
        <f>[1]Pravesh!$C$409</f>
        <v>Wife</v>
      </c>
      <c r="G97" s="651"/>
      <c r="H97" s="651"/>
      <c r="I97" s="651"/>
    </row>
    <row r="98" spans="1:9">
      <c r="A98" s="635"/>
      <c r="B98" s="649"/>
      <c r="C98" s="649"/>
      <c r="D98" s="649"/>
      <c r="E98" s="649"/>
      <c r="F98" s="651"/>
      <c r="G98" s="651"/>
      <c r="H98" s="651"/>
      <c r="I98" s="651"/>
    </row>
    <row r="99" spans="1:9">
      <c r="A99" s="232">
        <v>4</v>
      </c>
      <c r="B99" s="579" t="s">
        <v>767</v>
      </c>
      <c r="C99" s="579"/>
      <c r="D99" s="579"/>
      <c r="E99" s="579"/>
      <c r="F99" s="591">
        <f>[1]Pravesh!$C$408</f>
        <v>19824</v>
      </c>
      <c r="G99" s="652"/>
      <c r="H99" s="652"/>
      <c r="I99" s="592"/>
    </row>
    <row r="100" spans="1:9">
      <c r="A100" s="232">
        <v>5</v>
      </c>
      <c r="B100" s="579" t="s">
        <v>378</v>
      </c>
      <c r="C100" s="579"/>
      <c r="D100" s="579"/>
      <c r="E100" s="579"/>
      <c r="F100" s="576" t="str">
        <f>[1]Pravesh!$C$410</f>
        <v>4.6  Ft</v>
      </c>
      <c r="G100" s="577"/>
      <c r="H100" s="577"/>
      <c r="I100" s="578"/>
    </row>
    <row r="101" spans="1:9">
      <c r="A101" s="633">
        <v>6</v>
      </c>
      <c r="B101" s="579" t="s">
        <v>768</v>
      </c>
      <c r="C101" s="579"/>
      <c r="D101" s="579"/>
      <c r="E101" s="579"/>
      <c r="F101" s="587"/>
      <c r="G101" s="587"/>
      <c r="H101" s="587"/>
      <c r="I101" s="587"/>
    </row>
    <row r="102" spans="1:9">
      <c r="A102" s="634"/>
      <c r="B102" s="653">
        <v>1</v>
      </c>
      <c r="C102" s="655"/>
      <c r="D102" s="656"/>
      <c r="E102" s="656"/>
      <c r="F102" s="656"/>
      <c r="G102" s="656"/>
      <c r="H102" s="656"/>
      <c r="I102" s="657"/>
    </row>
    <row r="103" spans="1:9">
      <c r="A103" s="634"/>
      <c r="B103" s="654"/>
      <c r="C103" s="658"/>
      <c r="D103" s="659"/>
      <c r="E103" s="659"/>
      <c r="F103" s="659"/>
      <c r="G103" s="659"/>
      <c r="H103" s="659"/>
      <c r="I103" s="660"/>
    </row>
    <row r="104" spans="1:9">
      <c r="A104" s="634"/>
      <c r="B104" s="653">
        <v>2</v>
      </c>
      <c r="C104" s="655"/>
      <c r="D104" s="656"/>
      <c r="E104" s="656"/>
      <c r="F104" s="656"/>
      <c r="G104" s="656"/>
      <c r="H104" s="656"/>
      <c r="I104" s="657"/>
    </row>
    <row r="105" spans="1:9">
      <c r="A105" s="634"/>
      <c r="B105" s="654"/>
      <c r="C105" s="658"/>
      <c r="D105" s="659"/>
      <c r="E105" s="659"/>
      <c r="F105" s="659"/>
      <c r="G105" s="659"/>
      <c r="H105" s="659"/>
      <c r="I105" s="660"/>
    </row>
    <row r="106" spans="1:9">
      <c r="A106" s="634"/>
      <c r="B106" s="653">
        <v>3</v>
      </c>
      <c r="C106" s="655"/>
      <c r="D106" s="656"/>
      <c r="E106" s="656"/>
      <c r="F106" s="656"/>
      <c r="G106" s="656"/>
      <c r="H106" s="656"/>
      <c r="I106" s="657"/>
    </row>
    <row r="107" spans="1:9">
      <c r="A107" s="634"/>
      <c r="B107" s="654"/>
      <c r="C107" s="658"/>
      <c r="D107" s="659"/>
      <c r="E107" s="659"/>
      <c r="F107" s="659"/>
      <c r="G107" s="659"/>
      <c r="H107" s="659"/>
      <c r="I107" s="660"/>
    </row>
    <row r="108" spans="1:9">
      <c r="A108" s="634"/>
      <c r="B108" s="581" t="s">
        <v>769</v>
      </c>
      <c r="C108" s="582"/>
      <c r="D108" s="582"/>
      <c r="E108" s="583"/>
      <c r="F108" s="655" t="s">
        <v>770</v>
      </c>
      <c r="G108" s="656"/>
      <c r="H108" s="656"/>
      <c r="I108" s="657"/>
    </row>
    <row r="109" spans="1:9">
      <c r="A109" s="635"/>
      <c r="B109" s="673"/>
      <c r="C109" s="674"/>
      <c r="D109" s="674"/>
      <c r="E109" s="675"/>
      <c r="F109" s="658"/>
      <c r="G109" s="659"/>
      <c r="H109" s="659"/>
      <c r="I109" s="660"/>
    </row>
    <row r="110" spans="1:9">
      <c r="A110" s="633">
        <v>7</v>
      </c>
      <c r="B110" s="648" t="s">
        <v>771</v>
      </c>
      <c r="C110" s="649"/>
      <c r="D110" s="649"/>
      <c r="E110" s="649"/>
      <c r="F110" s="650" t="str">
        <f>[1]Pravesh!$C$411</f>
        <v>HOLE IN LEFT EAR</v>
      </c>
      <c r="G110" s="651"/>
      <c r="H110" s="651"/>
      <c r="I110" s="651"/>
    </row>
    <row r="111" spans="1:9">
      <c r="A111" s="635"/>
      <c r="B111" s="649"/>
      <c r="C111" s="649"/>
      <c r="D111" s="649"/>
      <c r="E111" s="649"/>
      <c r="F111" s="651"/>
      <c r="G111" s="651"/>
      <c r="H111" s="651"/>
      <c r="I111" s="651"/>
    </row>
    <row r="112" spans="1:9">
      <c r="A112" s="633">
        <v>8</v>
      </c>
      <c r="B112" s="648" t="s">
        <v>772</v>
      </c>
      <c r="C112" s="649"/>
      <c r="D112" s="649"/>
      <c r="E112" s="649"/>
      <c r="F112" s="603" t="str">
        <f>[1]Pravesh!$C$412</f>
        <v>ACHORYA KA CHOUWK BIKANER</v>
      </c>
      <c r="G112" s="661"/>
      <c r="H112" s="661"/>
      <c r="I112" s="662"/>
    </row>
    <row r="113" spans="1:9">
      <c r="A113" s="635"/>
      <c r="B113" s="649"/>
      <c r="C113" s="649"/>
      <c r="D113" s="649"/>
      <c r="E113" s="649"/>
      <c r="F113" s="663"/>
      <c r="G113" s="664"/>
      <c r="H113" s="664"/>
      <c r="I113" s="665"/>
    </row>
    <row r="114" spans="1:9">
      <c r="A114" s="575">
        <v>9</v>
      </c>
      <c r="B114" s="666" t="s">
        <v>773</v>
      </c>
      <c r="C114" s="650"/>
      <c r="D114" s="650"/>
      <c r="E114" s="667"/>
      <c r="F114" s="603" t="str">
        <f>[1]Pravesh!$I$197</f>
        <v>Treasury  Bikaner</v>
      </c>
      <c r="G114" s="604"/>
      <c r="H114" s="604"/>
      <c r="I114" s="669"/>
    </row>
    <row r="115" spans="1:9">
      <c r="A115" s="575"/>
      <c r="B115" s="643"/>
      <c r="C115" s="643"/>
      <c r="D115" s="643"/>
      <c r="E115" s="643"/>
      <c r="F115" s="670" t="str">
        <f>[1]Mastersheet!$H$26</f>
        <v>SBBJ</v>
      </c>
      <c r="G115" s="671"/>
      <c r="H115" s="671"/>
      <c r="I115" s="672"/>
    </row>
    <row r="116" spans="1:9">
      <c r="A116" s="575"/>
      <c r="B116" s="666"/>
      <c r="C116" s="650"/>
      <c r="D116" s="650"/>
      <c r="E116" s="668"/>
      <c r="F116" s="670" t="str">
        <f>[1]Mastersheet!$H$27</f>
        <v>CITY BRANCH, BIKANER</v>
      </c>
      <c r="G116" s="671"/>
      <c r="H116" s="671"/>
      <c r="I116" s="672"/>
    </row>
    <row r="117" spans="1:9">
      <c r="A117" s="575">
        <v>10</v>
      </c>
      <c r="B117" s="579" t="s">
        <v>774</v>
      </c>
      <c r="C117" s="579"/>
      <c r="D117" s="579"/>
      <c r="E117" s="579"/>
      <c r="F117" s="579"/>
      <c r="G117" s="579"/>
      <c r="H117" s="579"/>
      <c r="I117" s="579"/>
    </row>
    <row r="118" spans="1:9">
      <c r="A118" s="575"/>
      <c r="B118" s="587" t="s">
        <v>775</v>
      </c>
      <c r="C118" s="587"/>
      <c r="D118" s="587"/>
      <c r="E118" s="587"/>
      <c r="F118" s="587"/>
      <c r="G118" s="587"/>
      <c r="H118" s="587"/>
      <c r="I118" s="587"/>
    </row>
    <row r="119" spans="1:9">
      <c r="A119" s="575"/>
      <c r="B119" s="587"/>
      <c r="C119" s="587"/>
      <c r="D119" s="587"/>
      <c r="E119" s="587"/>
      <c r="F119" s="587"/>
      <c r="G119" s="587"/>
      <c r="H119" s="587"/>
      <c r="I119" s="587"/>
    </row>
    <row r="120" spans="1:9">
      <c r="A120" s="575"/>
      <c r="B120" s="587"/>
      <c r="C120" s="587"/>
      <c r="D120" s="587"/>
      <c r="E120" s="587"/>
      <c r="F120" s="587"/>
      <c r="G120" s="587"/>
      <c r="H120" s="587"/>
      <c r="I120" s="587"/>
    </row>
    <row r="121" spans="1:9">
      <c r="A121" s="575"/>
      <c r="B121" s="587"/>
      <c r="C121" s="587"/>
      <c r="D121" s="587"/>
      <c r="E121" s="587"/>
      <c r="F121" s="587" t="s">
        <v>379</v>
      </c>
      <c r="G121" s="587"/>
      <c r="H121" s="587"/>
      <c r="I121" s="587"/>
    </row>
    <row r="122" spans="1:9">
      <c r="A122" s="575"/>
      <c r="B122" s="587"/>
      <c r="C122" s="587"/>
      <c r="D122" s="587"/>
      <c r="E122" s="587"/>
      <c r="F122" s="587" t="s">
        <v>755</v>
      </c>
      <c r="G122" s="587"/>
      <c r="H122" s="587"/>
      <c r="I122" s="587"/>
    </row>
    <row r="123" spans="1:9">
      <c r="A123" s="575"/>
      <c r="B123" s="587"/>
      <c r="C123" s="587"/>
      <c r="D123" s="587"/>
      <c r="E123" s="587"/>
      <c r="F123" s="687" t="s">
        <v>776</v>
      </c>
      <c r="G123" s="688"/>
      <c r="H123" s="688"/>
      <c r="I123" s="688"/>
    </row>
    <row r="124" spans="1:9">
      <c r="A124" s="575"/>
      <c r="B124" s="587"/>
      <c r="C124" s="587"/>
      <c r="D124" s="587"/>
      <c r="E124" s="587"/>
      <c r="F124" s="688"/>
      <c r="G124" s="688"/>
      <c r="H124" s="688"/>
      <c r="I124" s="688"/>
    </row>
    <row r="125" spans="1:9">
      <c r="A125" s="676" t="s">
        <v>523</v>
      </c>
      <c r="B125" s="676"/>
      <c r="C125" s="244">
        <f ca="1">IF('[1]Family data'!$D$6&gt;0,'[1]Family data'!$D$6,"")</f>
        <v>42708</v>
      </c>
      <c r="D125" s="691" t="str">
        <f>D81</f>
        <v/>
      </c>
      <c r="E125" s="689" t="str">
        <f>E81</f>
        <v/>
      </c>
      <c r="F125" s="689"/>
      <c r="G125" s="689"/>
      <c r="H125" s="689"/>
      <c r="I125" s="689"/>
    </row>
    <row r="126" spans="1:9">
      <c r="A126" s="245"/>
      <c r="B126" s="245"/>
      <c r="C126" s="248"/>
      <c r="D126" s="692"/>
      <c r="E126" s="690"/>
      <c r="F126" s="690"/>
      <c r="G126" s="690"/>
      <c r="H126" s="690"/>
      <c r="I126" s="690"/>
    </row>
    <row r="127" spans="1:9">
      <c r="A127" s="247" t="s">
        <v>777</v>
      </c>
      <c r="B127" s="247"/>
      <c r="C127" s="247"/>
      <c r="D127" s="692"/>
      <c r="E127" s="690"/>
      <c r="F127" s="690"/>
      <c r="G127" s="690"/>
      <c r="H127" s="690"/>
      <c r="I127" s="690"/>
    </row>
    <row r="128" spans="1:9">
      <c r="A128" s="677">
        <v>1</v>
      </c>
      <c r="B128" s="643" t="s">
        <v>778</v>
      </c>
      <c r="C128" s="643"/>
      <c r="D128" s="643"/>
      <c r="E128" s="643"/>
      <c r="F128" s="643"/>
      <c r="G128" s="643"/>
      <c r="H128" s="643"/>
      <c r="I128" s="643"/>
    </row>
    <row r="129" spans="1:9">
      <c r="A129" s="677"/>
      <c r="B129" s="643"/>
      <c r="C129" s="643"/>
      <c r="D129" s="643"/>
      <c r="E129" s="643"/>
      <c r="F129" s="643"/>
      <c r="G129" s="643"/>
      <c r="H129" s="643"/>
      <c r="I129" s="643"/>
    </row>
    <row r="130" spans="1:9">
      <c r="A130" s="238">
        <v>2</v>
      </c>
      <c r="B130" s="643" t="s">
        <v>779</v>
      </c>
      <c r="C130" s="643"/>
      <c r="D130" s="643"/>
      <c r="E130" s="643"/>
      <c r="F130" s="643"/>
      <c r="G130" s="643"/>
      <c r="H130" s="643"/>
      <c r="I130" s="643"/>
    </row>
    <row r="131" spans="1:9">
      <c r="A131" s="677">
        <v>3</v>
      </c>
      <c r="B131" s="643" t="s">
        <v>780</v>
      </c>
      <c r="C131" s="643"/>
      <c r="D131" s="643"/>
      <c r="E131" s="643"/>
      <c r="F131" s="643"/>
      <c r="G131" s="643"/>
      <c r="H131" s="643"/>
      <c r="I131" s="643"/>
    </row>
    <row r="132" spans="1:9">
      <c r="A132" s="677"/>
      <c r="B132" s="643"/>
      <c r="C132" s="643"/>
      <c r="D132" s="643"/>
      <c r="E132" s="643"/>
      <c r="F132" s="643"/>
      <c r="G132" s="643"/>
      <c r="H132" s="643"/>
      <c r="I132" s="643"/>
    </row>
  </sheetData>
  <mergeCells count="164">
    <mergeCell ref="A131:A132"/>
    <mergeCell ref="B131:I132"/>
    <mergeCell ref="E37:I39"/>
    <mergeCell ref="D37:D39"/>
    <mergeCell ref="A38:C39"/>
    <mergeCell ref="D81:D83"/>
    <mergeCell ref="E81:I83"/>
    <mergeCell ref="D125:D127"/>
    <mergeCell ref="A125:B125"/>
    <mergeCell ref="A128:A129"/>
    <mergeCell ref="B128:I129"/>
    <mergeCell ref="B130:I130"/>
    <mergeCell ref="E125:I127"/>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5"/>
    <mergeCell ref="F116:I116"/>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A81:B81"/>
    <mergeCell ref="A84:A85"/>
    <mergeCell ref="B84:I85"/>
    <mergeCell ref="B86:I86"/>
    <mergeCell ref="A73:A80"/>
    <mergeCell ref="B73:I73"/>
    <mergeCell ref="B74:E74"/>
    <mergeCell ref="F74:I76"/>
    <mergeCell ref="B75:E80"/>
    <mergeCell ref="F77:I77"/>
    <mergeCell ref="F78:I78"/>
    <mergeCell ref="F79:I80"/>
    <mergeCell ref="A68:A69"/>
    <mergeCell ref="B68:E69"/>
    <mergeCell ref="F68:I69"/>
    <mergeCell ref="A70:A72"/>
    <mergeCell ref="B70:E72"/>
    <mergeCell ref="F70:I70"/>
    <mergeCell ref="F71:I71"/>
    <mergeCell ref="F72:I72"/>
    <mergeCell ref="C60:I61"/>
    <mergeCell ref="B62:B63"/>
    <mergeCell ref="C62:I63"/>
    <mergeCell ref="B64:E65"/>
    <mergeCell ref="F64:I65"/>
    <mergeCell ref="A66:A67"/>
    <mergeCell ref="B66:E67"/>
    <mergeCell ref="F66:I67"/>
    <mergeCell ref="B55:E55"/>
    <mergeCell ref="F55:I55"/>
    <mergeCell ref="B56:E56"/>
    <mergeCell ref="F56:I56"/>
    <mergeCell ref="A57:A65"/>
    <mergeCell ref="B57:E57"/>
    <mergeCell ref="F57:I57"/>
    <mergeCell ref="B58:B59"/>
    <mergeCell ref="C58:I59"/>
    <mergeCell ref="B60:B61"/>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A37:B37"/>
    <mergeCell ref="A40:A41"/>
    <mergeCell ref="B40:I41"/>
    <mergeCell ref="B42:I42"/>
    <mergeCell ref="A29:A36"/>
    <mergeCell ref="B30:E30"/>
    <mergeCell ref="F30:I32"/>
    <mergeCell ref="B31:E36"/>
    <mergeCell ref="F33:I33"/>
    <mergeCell ref="F34:I34"/>
    <mergeCell ref="F35:I36"/>
    <mergeCell ref="A24:A25"/>
    <mergeCell ref="B24:E25"/>
    <mergeCell ref="F24:I25"/>
    <mergeCell ref="A26:A28"/>
    <mergeCell ref="B26:E28"/>
    <mergeCell ref="F26:I26"/>
    <mergeCell ref="F27:I27"/>
    <mergeCell ref="F28:I28"/>
    <mergeCell ref="C16:I17"/>
    <mergeCell ref="B18:B19"/>
    <mergeCell ref="C18:I19"/>
    <mergeCell ref="B20:E21"/>
    <mergeCell ref="F20:I21"/>
    <mergeCell ref="A22:A23"/>
    <mergeCell ref="B22:E23"/>
    <mergeCell ref="F22:I23"/>
    <mergeCell ref="A2:I2"/>
    <mergeCell ref="A3:I3"/>
    <mergeCell ref="A4:I4"/>
    <mergeCell ref="B11:E11"/>
    <mergeCell ref="F11:I11"/>
    <mergeCell ref="B12:E12"/>
    <mergeCell ref="F12:I12"/>
    <mergeCell ref="A13:A21"/>
    <mergeCell ref="B13:E13"/>
    <mergeCell ref="F13:I13"/>
    <mergeCell ref="B14:B15"/>
    <mergeCell ref="C14:I15"/>
    <mergeCell ref="B16:B17"/>
    <mergeCell ref="K4:L4"/>
    <mergeCell ref="A5:I5"/>
    <mergeCell ref="K5:L5"/>
    <mergeCell ref="B6:E6"/>
    <mergeCell ref="F6:I6"/>
    <mergeCell ref="A7:A8"/>
    <mergeCell ref="B7:E8"/>
    <mergeCell ref="F7:I8"/>
    <mergeCell ref="A9:A10"/>
    <mergeCell ref="B9:E10"/>
    <mergeCell ref="F9:I10"/>
  </mergeCells>
  <dataValidations count="1">
    <dataValidation type="list" allowBlank="1" showInputMessage="1" showErrorMessage="1" sqref="K65541:L65541 WVS983045:WVT983045 WLW983045:WLX983045 WCA983045:WCB983045 VSE983045:VSF983045 VII983045:VIJ983045 UYM983045:UYN983045 UOQ983045:UOR983045 UEU983045:UEV983045 TUY983045:TUZ983045 TLC983045:TLD983045 TBG983045:TBH983045 SRK983045:SRL983045 SHO983045:SHP983045 RXS983045:RXT983045 RNW983045:RNX983045 REA983045:REB983045 QUE983045:QUF983045 QKI983045:QKJ983045 QAM983045:QAN983045 PQQ983045:PQR983045 PGU983045:PGV983045 OWY983045:OWZ983045 ONC983045:OND983045 ODG983045:ODH983045 NTK983045:NTL983045 NJO983045:NJP983045 MZS983045:MZT983045 MPW983045:MPX983045 MGA983045:MGB983045 LWE983045:LWF983045 LMI983045:LMJ983045 LCM983045:LCN983045 KSQ983045:KSR983045 KIU983045:KIV983045 JYY983045:JYZ983045 JPC983045:JPD983045 JFG983045:JFH983045 IVK983045:IVL983045 ILO983045:ILP983045 IBS983045:IBT983045 HRW983045:HRX983045 HIA983045:HIB983045 GYE983045:GYF983045 GOI983045:GOJ983045 GEM983045:GEN983045 FUQ983045:FUR983045 FKU983045:FKV983045 FAY983045:FAZ983045 ERC983045:ERD983045 EHG983045:EHH983045 DXK983045:DXL983045 DNO983045:DNP983045 DDS983045:DDT983045 CTW983045:CTX983045 CKA983045:CKB983045 CAE983045:CAF983045 BQI983045:BQJ983045 BGM983045:BGN983045 AWQ983045:AWR983045 AMU983045:AMV983045 ACY983045:ACZ983045 TC983045:TD983045 JG983045:JH983045 K983045:L983045 WVS917509:WVT917509 WLW917509:WLX917509 WCA917509:WCB917509 VSE917509:VSF917509 VII917509:VIJ917509 UYM917509:UYN917509 UOQ917509:UOR917509 UEU917509:UEV917509 TUY917509:TUZ917509 TLC917509:TLD917509 TBG917509:TBH917509 SRK917509:SRL917509 SHO917509:SHP917509 RXS917509:RXT917509 RNW917509:RNX917509 REA917509:REB917509 QUE917509:QUF917509 QKI917509:QKJ917509 QAM917509:QAN917509 PQQ917509:PQR917509 PGU917509:PGV917509 OWY917509:OWZ917509 ONC917509:OND917509 ODG917509:ODH917509 NTK917509:NTL917509 NJO917509:NJP917509 MZS917509:MZT917509 MPW917509:MPX917509 MGA917509:MGB917509 LWE917509:LWF917509 LMI917509:LMJ917509 LCM917509:LCN917509 KSQ917509:KSR917509 KIU917509:KIV917509 JYY917509:JYZ917509 JPC917509:JPD917509 JFG917509:JFH917509 IVK917509:IVL917509 ILO917509:ILP917509 IBS917509:IBT917509 HRW917509:HRX917509 HIA917509:HIB917509 GYE917509:GYF917509 GOI917509:GOJ917509 GEM917509:GEN917509 FUQ917509:FUR917509 FKU917509:FKV917509 FAY917509:FAZ917509 ERC917509:ERD917509 EHG917509:EHH917509 DXK917509:DXL917509 DNO917509:DNP917509 DDS917509:DDT917509 CTW917509:CTX917509 CKA917509:CKB917509 CAE917509:CAF917509 BQI917509:BQJ917509 BGM917509:BGN917509 AWQ917509:AWR917509 AMU917509:AMV917509 ACY917509:ACZ917509 TC917509:TD917509 JG917509:JH917509 K917509:L917509 WVS851973:WVT851973 WLW851973:WLX851973 WCA851973:WCB851973 VSE851973:VSF851973 VII851973:VIJ851973 UYM851973:UYN851973 UOQ851973:UOR851973 UEU851973:UEV851973 TUY851973:TUZ851973 TLC851973:TLD851973 TBG851973:TBH851973 SRK851973:SRL851973 SHO851973:SHP851973 RXS851973:RXT851973 RNW851973:RNX851973 REA851973:REB851973 QUE851973:QUF851973 QKI851973:QKJ851973 QAM851973:QAN851973 PQQ851973:PQR851973 PGU851973:PGV851973 OWY851973:OWZ851973 ONC851973:OND851973 ODG851973:ODH851973 NTK851973:NTL851973 NJO851973:NJP851973 MZS851973:MZT851973 MPW851973:MPX851973 MGA851973:MGB851973 LWE851973:LWF851973 LMI851973:LMJ851973 LCM851973:LCN851973 KSQ851973:KSR851973 KIU851973:KIV851973 JYY851973:JYZ851973 JPC851973:JPD851973 JFG851973:JFH851973 IVK851973:IVL851973 ILO851973:ILP851973 IBS851973:IBT851973 HRW851973:HRX851973 HIA851973:HIB851973 GYE851973:GYF851973 GOI851973:GOJ851973 GEM851973:GEN851973 FUQ851973:FUR851973 FKU851973:FKV851973 FAY851973:FAZ851973 ERC851973:ERD851973 EHG851973:EHH851973 DXK851973:DXL851973 DNO851973:DNP851973 DDS851973:DDT851973 CTW851973:CTX851973 CKA851973:CKB851973 CAE851973:CAF851973 BQI851973:BQJ851973 BGM851973:BGN851973 AWQ851973:AWR851973 AMU851973:AMV851973 ACY851973:ACZ851973 TC851973:TD851973 JG851973:JH851973 K851973:L851973 WVS786437:WVT786437 WLW786437:WLX786437 WCA786437:WCB786437 VSE786437:VSF786437 VII786437:VIJ786437 UYM786437:UYN786437 UOQ786437:UOR786437 UEU786437:UEV786437 TUY786437:TUZ786437 TLC786437:TLD786437 TBG786437:TBH786437 SRK786437:SRL786437 SHO786437:SHP786437 RXS786437:RXT786437 RNW786437:RNX786437 REA786437:REB786437 QUE786437:QUF786437 QKI786437:QKJ786437 QAM786437:QAN786437 PQQ786437:PQR786437 PGU786437:PGV786437 OWY786437:OWZ786437 ONC786437:OND786437 ODG786437:ODH786437 NTK786437:NTL786437 NJO786437:NJP786437 MZS786437:MZT786437 MPW786437:MPX786437 MGA786437:MGB786437 LWE786437:LWF786437 LMI786437:LMJ786437 LCM786437:LCN786437 KSQ786437:KSR786437 KIU786437:KIV786437 JYY786437:JYZ786437 JPC786437:JPD786437 JFG786437:JFH786437 IVK786437:IVL786437 ILO786437:ILP786437 IBS786437:IBT786437 HRW786437:HRX786437 HIA786437:HIB786437 GYE786437:GYF786437 GOI786437:GOJ786437 GEM786437:GEN786437 FUQ786437:FUR786437 FKU786437:FKV786437 FAY786437:FAZ786437 ERC786437:ERD786437 EHG786437:EHH786437 DXK786437:DXL786437 DNO786437:DNP786437 DDS786437:DDT786437 CTW786437:CTX786437 CKA786437:CKB786437 CAE786437:CAF786437 BQI786437:BQJ786437 BGM786437:BGN786437 AWQ786437:AWR786437 AMU786437:AMV786437 ACY786437:ACZ786437 TC786437:TD786437 JG786437:JH786437 K786437:L786437 WVS720901:WVT720901 WLW720901:WLX720901 WCA720901:WCB720901 VSE720901:VSF720901 VII720901:VIJ720901 UYM720901:UYN720901 UOQ720901:UOR720901 UEU720901:UEV720901 TUY720901:TUZ720901 TLC720901:TLD720901 TBG720901:TBH720901 SRK720901:SRL720901 SHO720901:SHP720901 RXS720901:RXT720901 RNW720901:RNX720901 REA720901:REB720901 QUE720901:QUF720901 QKI720901:QKJ720901 QAM720901:QAN720901 PQQ720901:PQR720901 PGU720901:PGV720901 OWY720901:OWZ720901 ONC720901:OND720901 ODG720901:ODH720901 NTK720901:NTL720901 NJO720901:NJP720901 MZS720901:MZT720901 MPW720901:MPX720901 MGA720901:MGB720901 LWE720901:LWF720901 LMI720901:LMJ720901 LCM720901:LCN720901 KSQ720901:KSR720901 KIU720901:KIV720901 JYY720901:JYZ720901 JPC720901:JPD720901 JFG720901:JFH720901 IVK720901:IVL720901 ILO720901:ILP720901 IBS720901:IBT720901 HRW720901:HRX720901 HIA720901:HIB720901 GYE720901:GYF720901 GOI720901:GOJ720901 GEM720901:GEN720901 FUQ720901:FUR720901 FKU720901:FKV720901 FAY720901:FAZ720901 ERC720901:ERD720901 EHG720901:EHH720901 DXK720901:DXL720901 DNO720901:DNP720901 DDS720901:DDT720901 CTW720901:CTX720901 CKA720901:CKB720901 CAE720901:CAF720901 BQI720901:BQJ720901 BGM720901:BGN720901 AWQ720901:AWR720901 AMU720901:AMV720901 ACY720901:ACZ720901 TC720901:TD720901 JG720901:JH720901 K720901:L720901 WVS655365:WVT655365 WLW655365:WLX655365 WCA655365:WCB655365 VSE655365:VSF655365 VII655365:VIJ655365 UYM655365:UYN655365 UOQ655365:UOR655365 UEU655365:UEV655365 TUY655365:TUZ655365 TLC655365:TLD655365 TBG655365:TBH655365 SRK655365:SRL655365 SHO655365:SHP655365 RXS655365:RXT655365 RNW655365:RNX655365 REA655365:REB655365 QUE655365:QUF655365 QKI655365:QKJ655365 QAM655365:QAN655365 PQQ655365:PQR655365 PGU655365:PGV655365 OWY655365:OWZ655365 ONC655365:OND655365 ODG655365:ODH655365 NTK655365:NTL655365 NJO655365:NJP655365 MZS655365:MZT655365 MPW655365:MPX655365 MGA655365:MGB655365 LWE655365:LWF655365 LMI655365:LMJ655365 LCM655365:LCN655365 KSQ655365:KSR655365 KIU655365:KIV655365 JYY655365:JYZ655365 JPC655365:JPD655365 JFG655365:JFH655365 IVK655365:IVL655365 ILO655365:ILP655365 IBS655365:IBT655365 HRW655365:HRX655365 HIA655365:HIB655365 GYE655365:GYF655365 GOI655365:GOJ655365 GEM655365:GEN655365 FUQ655365:FUR655365 FKU655365:FKV655365 FAY655365:FAZ655365 ERC655365:ERD655365 EHG655365:EHH655365 DXK655365:DXL655365 DNO655365:DNP655365 DDS655365:DDT655365 CTW655365:CTX655365 CKA655365:CKB655365 CAE655365:CAF655365 BQI655365:BQJ655365 BGM655365:BGN655365 AWQ655365:AWR655365 AMU655365:AMV655365 ACY655365:ACZ655365 TC655365:TD655365 JG655365:JH655365 K655365:L655365 WVS589829:WVT589829 WLW589829:WLX589829 WCA589829:WCB589829 VSE589829:VSF589829 VII589829:VIJ589829 UYM589829:UYN589829 UOQ589829:UOR589829 UEU589829:UEV589829 TUY589829:TUZ589829 TLC589829:TLD589829 TBG589829:TBH589829 SRK589829:SRL589829 SHO589829:SHP589829 RXS589829:RXT589829 RNW589829:RNX589829 REA589829:REB589829 QUE589829:QUF589829 QKI589829:QKJ589829 QAM589829:QAN589829 PQQ589829:PQR589829 PGU589829:PGV589829 OWY589829:OWZ589829 ONC589829:OND589829 ODG589829:ODH589829 NTK589829:NTL589829 NJO589829:NJP589829 MZS589829:MZT589829 MPW589829:MPX589829 MGA589829:MGB589829 LWE589829:LWF589829 LMI589829:LMJ589829 LCM589829:LCN589829 KSQ589829:KSR589829 KIU589829:KIV589829 JYY589829:JYZ589829 JPC589829:JPD589829 JFG589829:JFH589829 IVK589829:IVL589829 ILO589829:ILP589829 IBS589829:IBT589829 HRW589829:HRX589829 HIA589829:HIB589829 GYE589829:GYF589829 GOI589829:GOJ589829 GEM589829:GEN589829 FUQ589829:FUR589829 FKU589829:FKV589829 FAY589829:FAZ589829 ERC589829:ERD589829 EHG589829:EHH589829 DXK589829:DXL589829 DNO589829:DNP589829 DDS589829:DDT589829 CTW589829:CTX589829 CKA589829:CKB589829 CAE589829:CAF589829 BQI589829:BQJ589829 BGM589829:BGN589829 AWQ589829:AWR589829 AMU589829:AMV589829 ACY589829:ACZ589829 TC589829:TD589829 JG589829:JH589829 K589829:L589829 WVS524293:WVT524293 WLW524293:WLX524293 WCA524293:WCB524293 VSE524293:VSF524293 VII524293:VIJ524293 UYM524293:UYN524293 UOQ524293:UOR524293 UEU524293:UEV524293 TUY524293:TUZ524293 TLC524293:TLD524293 TBG524293:TBH524293 SRK524293:SRL524293 SHO524293:SHP524293 RXS524293:RXT524293 RNW524293:RNX524293 REA524293:REB524293 QUE524293:QUF524293 QKI524293:QKJ524293 QAM524293:QAN524293 PQQ524293:PQR524293 PGU524293:PGV524293 OWY524293:OWZ524293 ONC524293:OND524293 ODG524293:ODH524293 NTK524293:NTL524293 NJO524293:NJP524293 MZS524293:MZT524293 MPW524293:MPX524293 MGA524293:MGB524293 LWE524293:LWF524293 LMI524293:LMJ524293 LCM524293:LCN524293 KSQ524293:KSR524293 KIU524293:KIV524293 JYY524293:JYZ524293 JPC524293:JPD524293 JFG524293:JFH524293 IVK524293:IVL524293 ILO524293:ILP524293 IBS524293:IBT524293 HRW524293:HRX524293 HIA524293:HIB524293 GYE524293:GYF524293 GOI524293:GOJ524293 GEM524293:GEN524293 FUQ524293:FUR524293 FKU524293:FKV524293 FAY524293:FAZ524293 ERC524293:ERD524293 EHG524293:EHH524293 DXK524293:DXL524293 DNO524293:DNP524293 DDS524293:DDT524293 CTW524293:CTX524293 CKA524293:CKB524293 CAE524293:CAF524293 BQI524293:BQJ524293 BGM524293:BGN524293 AWQ524293:AWR524293 AMU524293:AMV524293 ACY524293:ACZ524293 TC524293:TD524293 JG524293:JH524293 K524293:L524293 WVS458757:WVT458757 WLW458757:WLX458757 WCA458757:WCB458757 VSE458757:VSF458757 VII458757:VIJ458757 UYM458757:UYN458757 UOQ458757:UOR458757 UEU458757:UEV458757 TUY458757:TUZ458757 TLC458757:TLD458757 TBG458757:TBH458757 SRK458757:SRL458757 SHO458757:SHP458757 RXS458757:RXT458757 RNW458757:RNX458757 REA458757:REB458757 QUE458757:QUF458757 QKI458757:QKJ458757 QAM458757:QAN458757 PQQ458757:PQR458757 PGU458757:PGV458757 OWY458757:OWZ458757 ONC458757:OND458757 ODG458757:ODH458757 NTK458757:NTL458757 NJO458757:NJP458757 MZS458757:MZT458757 MPW458757:MPX458757 MGA458757:MGB458757 LWE458757:LWF458757 LMI458757:LMJ458757 LCM458757:LCN458757 KSQ458757:KSR458757 KIU458757:KIV458757 JYY458757:JYZ458757 JPC458757:JPD458757 JFG458757:JFH458757 IVK458757:IVL458757 ILO458757:ILP458757 IBS458757:IBT458757 HRW458757:HRX458757 HIA458757:HIB458757 GYE458757:GYF458757 GOI458757:GOJ458757 GEM458757:GEN458757 FUQ458757:FUR458757 FKU458757:FKV458757 FAY458757:FAZ458757 ERC458757:ERD458757 EHG458757:EHH458757 DXK458757:DXL458757 DNO458757:DNP458757 DDS458757:DDT458757 CTW458757:CTX458757 CKA458757:CKB458757 CAE458757:CAF458757 BQI458757:BQJ458757 BGM458757:BGN458757 AWQ458757:AWR458757 AMU458757:AMV458757 ACY458757:ACZ458757 TC458757:TD458757 JG458757:JH458757 K458757:L458757 WVS393221:WVT393221 WLW393221:WLX393221 WCA393221:WCB393221 VSE393221:VSF393221 VII393221:VIJ393221 UYM393221:UYN393221 UOQ393221:UOR393221 UEU393221:UEV393221 TUY393221:TUZ393221 TLC393221:TLD393221 TBG393221:TBH393221 SRK393221:SRL393221 SHO393221:SHP393221 RXS393221:RXT393221 RNW393221:RNX393221 REA393221:REB393221 QUE393221:QUF393221 QKI393221:QKJ393221 QAM393221:QAN393221 PQQ393221:PQR393221 PGU393221:PGV393221 OWY393221:OWZ393221 ONC393221:OND393221 ODG393221:ODH393221 NTK393221:NTL393221 NJO393221:NJP393221 MZS393221:MZT393221 MPW393221:MPX393221 MGA393221:MGB393221 LWE393221:LWF393221 LMI393221:LMJ393221 LCM393221:LCN393221 KSQ393221:KSR393221 KIU393221:KIV393221 JYY393221:JYZ393221 JPC393221:JPD393221 JFG393221:JFH393221 IVK393221:IVL393221 ILO393221:ILP393221 IBS393221:IBT393221 HRW393221:HRX393221 HIA393221:HIB393221 GYE393221:GYF393221 GOI393221:GOJ393221 GEM393221:GEN393221 FUQ393221:FUR393221 FKU393221:FKV393221 FAY393221:FAZ393221 ERC393221:ERD393221 EHG393221:EHH393221 DXK393221:DXL393221 DNO393221:DNP393221 DDS393221:DDT393221 CTW393221:CTX393221 CKA393221:CKB393221 CAE393221:CAF393221 BQI393221:BQJ393221 BGM393221:BGN393221 AWQ393221:AWR393221 AMU393221:AMV393221 ACY393221:ACZ393221 TC393221:TD393221 JG393221:JH393221 K393221:L393221 WVS327685:WVT327685 WLW327685:WLX327685 WCA327685:WCB327685 VSE327685:VSF327685 VII327685:VIJ327685 UYM327685:UYN327685 UOQ327685:UOR327685 UEU327685:UEV327685 TUY327685:TUZ327685 TLC327685:TLD327685 TBG327685:TBH327685 SRK327685:SRL327685 SHO327685:SHP327685 RXS327685:RXT327685 RNW327685:RNX327685 REA327685:REB327685 QUE327685:QUF327685 QKI327685:QKJ327685 QAM327685:QAN327685 PQQ327685:PQR327685 PGU327685:PGV327685 OWY327685:OWZ327685 ONC327685:OND327685 ODG327685:ODH327685 NTK327685:NTL327685 NJO327685:NJP327685 MZS327685:MZT327685 MPW327685:MPX327685 MGA327685:MGB327685 LWE327685:LWF327685 LMI327685:LMJ327685 LCM327685:LCN327685 KSQ327685:KSR327685 KIU327685:KIV327685 JYY327685:JYZ327685 JPC327685:JPD327685 JFG327685:JFH327685 IVK327685:IVL327685 ILO327685:ILP327685 IBS327685:IBT327685 HRW327685:HRX327685 HIA327685:HIB327685 GYE327685:GYF327685 GOI327685:GOJ327685 GEM327685:GEN327685 FUQ327685:FUR327685 FKU327685:FKV327685 FAY327685:FAZ327685 ERC327685:ERD327685 EHG327685:EHH327685 DXK327685:DXL327685 DNO327685:DNP327685 DDS327685:DDT327685 CTW327685:CTX327685 CKA327685:CKB327685 CAE327685:CAF327685 BQI327685:BQJ327685 BGM327685:BGN327685 AWQ327685:AWR327685 AMU327685:AMV327685 ACY327685:ACZ327685 TC327685:TD327685 JG327685:JH327685 K327685:L327685 WVS262149:WVT262149 WLW262149:WLX262149 WCA262149:WCB262149 VSE262149:VSF262149 VII262149:VIJ262149 UYM262149:UYN262149 UOQ262149:UOR262149 UEU262149:UEV262149 TUY262149:TUZ262149 TLC262149:TLD262149 TBG262149:TBH262149 SRK262149:SRL262149 SHO262149:SHP262149 RXS262149:RXT262149 RNW262149:RNX262149 REA262149:REB262149 QUE262149:QUF262149 QKI262149:QKJ262149 QAM262149:QAN262149 PQQ262149:PQR262149 PGU262149:PGV262149 OWY262149:OWZ262149 ONC262149:OND262149 ODG262149:ODH262149 NTK262149:NTL262149 NJO262149:NJP262149 MZS262149:MZT262149 MPW262149:MPX262149 MGA262149:MGB262149 LWE262149:LWF262149 LMI262149:LMJ262149 LCM262149:LCN262149 KSQ262149:KSR262149 KIU262149:KIV262149 JYY262149:JYZ262149 JPC262149:JPD262149 JFG262149:JFH262149 IVK262149:IVL262149 ILO262149:ILP262149 IBS262149:IBT262149 HRW262149:HRX262149 HIA262149:HIB262149 GYE262149:GYF262149 GOI262149:GOJ262149 GEM262149:GEN262149 FUQ262149:FUR262149 FKU262149:FKV262149 FAY262149:FAZ262149 ERC262149:ERD262149 EHG262149:EHH262149 DXK262149:DXL262149 DNO262149:DNP262149 DDS262149:DDT262149 CTW262149:CTX262149 CKA262149:CKB262149 CAE262149:CAF262149 BQI262149:BQJ262149 BGM262149:BGN262149 AWQ262149:AWR262149 AMU262149:AMV262149 ACY262149:ACZ262149 TC262149:TD262149 JG262149:JH262149 K262149:L262149 WVS196613:WVT196613 WLW196613:WLX196613 WCA196613:WCB196613 VSE196613:VSF196613 VII196613:VIJ196613 UYM196613:UYN196613 UOQ196613:UOR196613 UEU196613:UEV196613 TUY196613:TUZ196613 TLC196613:TLD196613 TBG196613:TBH196613 SRK196613:SRL196613 SHO196613:SHP196613 RXS196613:RXT196613 RNW196613:RNX196613 REA196613:REB196613 QUE196613:QUF196613 QKI196613:QKJ196613 QAM196613:QAN196613 PQQ196613:PQR196613 PGU196613:PGV196613 OWY196613:OWZ196613 ONC196613:OND196613 ODG196613:ODH196613 NTK196613:NTL196613 NJO196613:NJP196613 MZS196613:MZT196613 MPW196613:MPX196613 MGA196613:MGB196613 LWE196613:LWF196613 LMI196613:LMJ196613 LCM196613:LCN196613 KSQ196613:KSR196613 KIU196613:KIV196613 JYY196613:JYZ196613 JPC196613:JPD196613 JFG196613:JFH196613 IVK196613:IVL196613 ILO196613:ILP196613 IBS196613:IBT196613 HRW196613:HRX196613 HIA196613:HIB196613 GYE196613:GYF196613 GOI196613:GOJ196613 GEM196613:GEN196613 FUQ196613:FUR196613 FKU196613:FKV196613 FAY196613:FAZ196613 ERC196613:ERD196613 EHG196613:EHH196613 DXK196613:DXL196613 DNO196613:DNP196613 DDS196613:DDT196613 CTW196613:CTX196613 CKA196613:CKB196613 CAE196613:CAF196613 BQI196613:BQJ196613 BGM196613:BGN196613 AWQ196613:AWR196613 AMU196613:AMV196613 ACY196613:ACZ196613 TC196613:TD196613 JG196613:JH196613 K196613:L196613 WVS131077:WVT131077 WLW131077:WLX131077 WCA131077:WCB131077 VSE131077:VSF131077 VII131077:VIJ131077 UYM131077:UYN131077 UOQ131077:UOR131077 UEU131077:UEV131077 TUY131077:TUZ131077 TLC131077:TLD131077 TBG131077:TBH131077 SRK131077:SRL131077 SHO131077:SHP131077 RXS131077:RXT131077 RNW131077:RNX131077 REA131077:REB131077 QUE131077:QUF131077 QKI131077:QKJ131077 QAM131077:QAN131077 PQQ131077:PQR131077 PGU131077:PGV131077 OWY131077:OWZ131077 ONC131077:OND131077 ODG131077:ODH131077 NTK131077:NTL131077 NJO131077:NJP131077 MZS131077:MZT131077 MPW131077:MPX131077 MGA131077:MGB131077 LWE131077:LWF131077 LMI131077:LMJ131077 LCM131077:LCN131077 KSQ131077:KSR131077 KIU131077:KIV131077 JYY131077:JYZ131077 JPC131077:JPD131077 JFG131077:JFH131077 IVK131077:IVL131077 ILO131077:ILP131077 IBS131077:IBT131077 HRW131077:HRX131077 HIA131077:HIB131077 GYE131077:GYF131077 GOI131077:GOJ131077 GEM131077:GEN131077 FUQ131077:FUR131077 FKU131077:FKV131077 FAY131077:FAZ131077 ERC131077:ERD131077 EHG131077:EHH131077 DXK131077:DXL131077 DNO131077:DNP131077 DDS131077:DDT131077 CTW131077:CTX131077 CKA131077:CKB131077 CAE131077:CAF131077 BQI131077:BQJ131077 BGM131077:BGN131077 AWQ131077:AWR131077 AMU131077:AMV131077 ACY131077:ACZ131077 TC131077:TD131077 JG131077:JH131077 K131077:L131077 WVS65541:WVT65541 WLW65541:WLX65541 WCA65541:WCB65541 VSE65541:VSF65541 VII65541:VIJ65541 UYM65541:UYN65541 UOQ65541:UOR65541 UEU65541:UEV65541 TUY65541:TUZ65541 TLC65541:TLD65541 TBG65541:TBH65541 SRK65541:SRL65541 SHO65541:SHP65541 RXS65541:RXT65541 RNW65541:RNX65541 REA65541:REB65541 QUE65541:QUF65541 QKI65541:QKJ65541 QAM65541:QAN65541 PQQ65541:PQR65541 PGU65541:PGV65541 OWY65541:OWZ65541 ONC65541:OND65541 ODG65541:ODH65541 NTK65541:NTL65541 NJO65541:NJP65541 MZS65541:MZT65541 MPW65541:MPX65541 MGA65541:MGB65541 LWE65541:LWF65541 LMI65541:LMJ65541 LCM65541:LCN65541 KSQ65541:KSR65541 KIU65541:KIV65541 JYY65541:JYZ65541 JPC65541:JPD65541 JFG65541:JFH65541 IVK65541:IVL65541 ILO65541:ILP65541 IBS65541:IBT65541 HRW65541:HRX65541 HIA65541:HIB65541 GYE65541:GYF65541 GOI65541:GOJ65541 GEM65541:GEN65541 FUQ65541:FUR65541 FKU65541:FKV65541 FAY65541:FAZ65541 ERC65541:ERD65541 EHG65541:EHH65541 DXK65541:DXL65541 DNO65541:DNP65541 DDS65541:DDT65541 CTW65541:CTX65541 CKA65541:CKB65541 CAE65541:CAF65541 BQI65541:BQJ65541 BGM65541:BGN65541 AWQ65541:AWR65541 AMU65541:AMV65541 ACY65541:ACZ65541 TC65541:TD65541 JG65541:JH65541 K5:L5 JG5:JH5 TC5:TD5 ACY5:ACZ5 AMU5:AMV5 AWQ5:AWR5 BGM5:BGN5 BQI5:BQJ5 CAE5:CAF5 CKA5:CKB5 CTW5:CTX5 DDS5:DDT5 DNO5:DNP5 DXK5:DXL5 EHG5:EHH5 ERC5:ERD5 FAY5:FAZ5 FKU5:FKV5 FUQ5:FUR5 GEM5:GEN5 GOI5:GOJ5 GYE5:GYF5 HIA5:HIB5 HRW5:HRX5 IBS5:IBT5 ILO5:ILP5 IVK5:IVL5 JFG5:JFH5 JPC5:JPD5 JYY5:JYZ5 KIU5:KIV5 KSQ5:KSR5 LCM5:LCN5 LMI5:LMJ5 LWE5:LWF5 MGA5:MGB5 MPW5:MPX5 MZS5:MZT5 NJO5:NJP5 NTK5:NTL5 ODG5:ODH5 ONC5:OND5 OWY5:OWZ5 PGU5:PGV5 PQQ5:PQR5 QAM5:QAN5 QKI5:QKJ5 QUE5:QUF5 REA5:REB5 RNW5:RNX5 RXS5:RXT5 SHO5:SHP5 SRK5:SRL5 TBG5:TBH5 TLC5:TLD5 TUY5:TUZ5 UEU5:UEV5 UOQ5:UOR5 UYM5:UYN5 VII5:VIJ5 VSE5:VSF5 WCA5:WCB5 WLW5:WLX5 WVS5:WVT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9.xml><?xml version="1.0" encoding="utf-8"?>
<worksheet xmlns="http://schemas.openxmlformats.org/spreadsheetml/2006/main" xmlns:r="http://schemas.openxmlformats.org/officeDocument/2006/relationships">
  <dimension ref="A1:J63"/>
  <sheetViews>
    <sheetView view="pageBreakPreview" topLeftCell="A52" zoomScaleNormal="100" zoomScaleSheetLayoutView="100" workbookViewId="0">
      <selection activeCell="A2" sqref="J2"/>
    </sheetView>
  </sheetViews>
  <sheetFormatPr defaultRowHeight="15.75"/>
  <cols>
    <col min="1" max="1" width="6.140625" style="227" customWidth="1"/>
    <col min="2" max="6" width="9.140625" style="227"/>
    <col min="7" max="8" width="10.28515625" style="227" customWidth="1"/>
    <col min="9" max="9" width="9.140625" style="227" customWidth="1"/>
    <col min="10" max="10" width="10.5703125" style="227" customWidth="1"/>
    <col min="11" max="16384" width="9.140625" style="227"/>
  </cols>
  <sheetData>
    <row r="1" spans="1:10" hidden="1">
      <c r="A1" s="772" t="s">
        <v>785</v>
      </c>
      <c r="B1" s="772"/>
      <c r="C1" s="772"/>
      <c r="D1" s="772"/>
      <c r="E1" s="772"/>
      <c r="F1" s="772"/>
      <c r="G1" s="772"/>
      <c r="H1" s="772"/>
      <c r="I1" s="772"/>
      <c r="J1" s="228">
        <v>18</v>
      </c>
    </row>
    <row r="2" spans="1:10">
      <c r="A2" s="779" t="s">
        <v>703</v>
      </c>
      <c r="B2" s="779"/>
      <c r="C2" s="779"/>
      <c r="D2" s="779"/>
      <c r="E2" s="779"/>
      <c r="F2" s="779"/>
      <c r="G2" s="779"/>
      <c r="H2" s="779"/>
      <c r="I2" s="779"/>
      <c r="J2" s="779"/>
    </row>
    <row r="3" spans="1:10">
      <c r="A3" s="780" t="s">
        <v>730</v>
      </c>
      <c r="B3" s="780"/>
      <c r="C3" s="780"/>
      <c r="D3" s="780"/>
      <c r="E3" s="780"/>
      <c r="F3" s="780"/>
      <c r="G3" s="780"/>
      <c r="H3" s="780"/>
      <c r="I3" s="780"/>
      <c r="J3" s="780"/>
    </row>
    <row r="4" spans="1:10">
      <c r="A4" s="780"/>
      <c r="B4" s="780"/>
      <c r="C4" s="780"/>
      <c r="D4" s="780"/>
      <c r="E4" s="780"/>
      <c r="F4" s="780"/>
      <c r="G4" s="780"/>
      <c r="H4" s="780"/>
      <c r="I4" s="780"/>
      <c r="J4" s="780"/>
    </row>
    <row r="5" spans="1:10">
      <c r="A5" s="779" t="s">
        <v>704</v>
      </c>
      <c r="B5" s="779"/>
      <c r="C5" s="779"/>
      <c r="D5" s="779"/>
      <c r="E5" s="779"/>
      <c r="F5" s="779"/>
      <c r="G5" s="779"/>
      <c r="H5" s="779"/>
      <c r="I5" s="779"/>
      <c r="J5" s="779"/>
    </row>
    <row r="6" spans="1:10" ht="15.75" customHeight="1">
      <c r="A6" s="695">
        <v>1</v>
      </c>
      <c r="B6" s="793" t="s">
        <v>713</v>
      </c>
      <c r="C6" s="793"/>
      <c r="D6" s="793"/>
      <c r="E6" s="793"/>
      <c r="F6" s="793"/>
      <c r="G6" s="781" t="str">
        <f>f14a!F6</f>
        <v>SAVITRI DEVI</v>
      </c>
      <c r="H6" s="782"/>
      <c r="I6" s="782"/>
      <c r="J6" s="783"/>
    </row>
    <row r="7" spans="1:10">
      <c r="A7" s="696"/>
      <c r="B7" s="793"/>
      <c r="C7" s="793"/>
      <c r="D7" s="793"/>
      <c r="E7" s="793"/>
      <c r="F7" s="793"/>
      <c r="G7" s="784"/>
      <c r="H7" s="785"/>
      <c r="I7" s="785"/>
      <c r="J7" s="786"/>
    </row>
    <row r="8" spans="1:10" ht="15.75" customHeight="1">
      <c r="A8" s="694">
        <v>2</v>
      </c>
      <c r="B8" s="791" t="s">
        <v>184</v>
      </c>
      <c r="C8" s="698" t="s">
        <v>731</v>
      </c>
      <c r="D8" s="698"/>
      <c r="E8" s="698"/>
      <c r="F8" s="698"/>
      <c r="G8" s="734" t="str">
        <f>'f14'!F9</f>
        <v>N.A.</v>
      </c>
      <c r="H8" s="719"/>
      <c r="I8" s="719"/>
      <c r="J8" s="720"/>
    </row>
    <row r="9" spans="1:10">
      <c r="A9" s="694"/>
      <c r="B9" s="792"/>
      <c r="C9" s="698"/>
      <c r="D9" s="698"/>
      <c r="E9" s="698"/>
      <c r="F9" s="698"/>
      <c r="G9" s="724"/>
      <c r="H9" s="725"/>
      <c r="I9" s="725"/>
      <c r="J9" s="726"/>
    </row>
    <row r="10" spans="1:10">
      <c r="A10" s="694"/>
      <c r="B10" s="229" t="s">
        <v>220</v>
      </c>
      <c r="C10" s="697" t="s">
        <v>714</v>
      </c>
      <c r="D10" s="697"/>
      <c r="E10" s="697"/>
      <c r="F10" s="697"/>
      <c r="G10" s="787" t="str">
        <f>IF(G8="N.A.","",'[1]Family data'!$E$25)</f>
        <v/>
      </c>
      <c r="H10" s="788"/>
      <c r="I10" s="788"/>
      <c r="J10" s="789"/>
    </row>
    <row r="11" spans="1:10">
      <c r="A11" s="229">
        <v>3</v>
      </c>
      <c r="B11" s="727" t="s">
        <v>715</v>
      </c>
      <c r="C11" s="728"/>
      <c r="D11" s="728"/>
      <c r="E11" s="728"/>
      <c r="F11" s="729"/>
      <c r="G11" s="790" t="str">
        <f>[1]Mastersheet!$B$3</f>
        <v>DAU LAL PUROHIT</v>
      </c>
      <c r="H11" s="788"/>
      <c r="I11" s="788"/>
      <c r="J11" s="789"/>
    </row>
    <row r="12" spans="1:10" ht="15.75" customHeight="1">
      <c r="A12" s="694">
        <v>4</v>
      </c>
      <c r="B12" s="698" t="s">
        <v>716</v>
      </c>
      <c r="C12" s="698"/>
      <c r="D12" s="698"/>
      <c r="E12" s="698"/>
      <c r="F12" s="698"/>
      <c r="G12" s="773" t="str">
        <f>[1]Mastersheet!$B$5</f>
        <v>ASSISTANT DIRECTOR, DEVSTHAN VIBHAG, BIKANER</v>
      </c>
      <c r="H12" s="774"/>
      <c r="I12" s="774"/>
      <c r="J12" s="775"/>
    </row>
    <row r="13" spans="1:10">
      <c r="A13" s="694"/>
      <c r="B13" s="698"/>
      <c r="C13" s="698"/>
      <c r="D13" s="698"/>
      <c r="E13" s="698"/>
      <c r="F13" s="698"/>
      <c r="G13" s="776"/>
      <c r="H13" s="777"/>
      <c r="I13" s="777"/>
      <c r="J13" s="778"/>
    </row>
    <row r="14" spans="1:10">
      <c r="A14" s="229">
        <v>5</v>
      </c>
      <c r="B14" s="697" t="s">
        <v>717</v>
      </c>
      <c r="C14" s="697"/>
      <c r="D14" s="697"/>
      <c r="E14" s="697"/>
      <c r="F14" s="697"/>
      <c r="G14" s="755">
        <f>[1]Mastersheet!$B$128</f>
        <v>42546</v>
      </c>
      <c r="H14" s="756"/>
      <c r="I14" s="756"/>
      <c r="J14" s="756"/>
    </row>
    <row r="15" spans="1:10">
      <c r="A15" s="229">
        <v>6</v>
      </c>
      <c r="B15" s="697" t="s">
        <v>718</v>
      </c>
      <c r="C15" s="697"/>
      <c r="D15" s="697"/>
      <c r="E15" s="697"/>
      <c r="F15" s="697"/>
      <c r="G15" s="755" t="str">
        <f>[1]Mastersheet!$H$62</f>
        <v>31/05/2010</v>
      </c>
      <c r="H15" s="756"/>
      <c r="I15" s="756"/>
      <c r="J15" s="756"/>
    </row>
    <row r="16" spans="1:10" ht="15.75" customHeight="1">
      <c r="A16" s="695">
        <v>7</v>
      </c>
      <c r="B16" s="698" t="s">
        <v>719</v>
      </c>
      <c r="C16" s="698"/>
      <c r="D16" s="698"/>
      <c r="E16" s="698"/>
      <c r="F16" s="698"/>
      <c r="G16" s="741">
        <f>[1]Mastersheet!$H$128</f>
        <v>9455</v>
      </c>
      <c r="H16" s="742"/>
      <c r="I16" s="742"/>
      <c r="J16" s="743"/>
    </row>
    <row r="17" spans="1:10">
      <c r="A17" s="696"/>
      <c r="B17" s="698"/>
      <c r="C17" s="698"/>
      <c r="D17" s="698"/>
      <c r="E17" s="698"/>
      <c r="F17" s="698"/>
      <c r="G17" s="744"/>
      <c r="H17" s="745"/>
      <c r="I17" s="745"/>
      <c r="J17" s="746"/>
    </row>
    <row r="18" spans="1:10" ht="15.75" customHeight="1">
      <c r="A18" s="695">
        <v>8</v>
      </c>
      <c r="B18" s="698" t="s">
        <v>720</v>
      </c>
      <c r="C18" s="698"/>
      <c r="D18" s="698"/>
      <c r="E18" s="698"/>
      <c r="F18" s="698"/>
      <c r="G18" s="741">
        <f>[1]Mastersheet!$F$129</f>
        <v>0</v>
      </c>
      <c r="H18" s="742"/>
      <c r="I18" s="742"/>
      <c r="J18" s="743"/>
    </row>
    <row r="19" spans="1:10">
      <c r="A19" s="696"/>
      <c r="B19" s="698"/>
      <c r="C19" s="698"/>
      <c r="D19" s="698"/>
      <c r="E19" s="698"/>
      <c r="F19" s="698"/>
      <c r="G19" s="744"/>
      <c r="H19" s="745"/>
      <c r="I19" s="745"/>
      <c r="J19" s="746"/>
    </row>
    <row r="20" spans="1:10" ht="15.75" customHeight="1">
      <c r="A20" s="695">
        <v>9</v>
      </c>
      <c r="B20" s="698" t="s">
        <v>721</v>
      </c>
      <c r="C20" s="698"/>
      <c r="D20" s="698"/>
      <c r="E20" s="698"/>
      <c r="F20" s="698"/>
      <c r="G20" s="741">
        <f>[1]Mastersheet!$H$132</f>
        <v>0</v>
      </c>
      <c r="H20" s="742"/>
      <c r="I20" s="742"/>
      <c r="J20" s="743"/>
    </row>
    <row r="21" spans="1:10">
      <c r="A21" s="696"/>
      <c r="B21" s="698"/>
      <c r="C21" s="698"/>
      <c r="D21" s="698"/>
      <c r="E21" s="698"/>
      <c r="F21" s="698"/>
      <c r="G21" s="744"/>
      <c r="H21" s="745"/>
      <c r="I21" s="745"/>
      <c r="J21" s="746"/>
    </row>
    <row r="22" spans="1:10" ht="15.75" customHeight="1">
      <c r="A22" s="695">
        <v>10</v>
      </c>
      <c r="B22" s="698" t="s">
        <v>722</v>
      </c>
      <c r="C22" s="698"/>
      <c r="D22" s="698"/>
      <c r="E22" s="698"/>
      <c r="F22" s="698"/>
      <c r="G22" s="733">
        <f>[1]Mastersheet!$H$133</f>
        <v>0</v>
      </c>
      <c r="H22" s="733"/>
      <c r="I22" s="733"/>
      <c r="J22" s="733"/>
    </row>
    <row r="23" spans="1:10" ht="15.75" customHeight="1">
      <c r="A23" s="699"/>
      <c r="B23" s="698"/>
      <c r="C23" s="698"/>
      <c r="D23" s="698"/>
      <c r="E23" s="698"/>
      <c r="F23" s="698"/>
      <c r="G23" s="733"/>
      <c r="H23" s="733"/>
      <c r="I23" s="733"/>
      <c r="J23" s="733"/>
    </row>
    <row r="24" spans="1:10">
      <c r="A24" s="696"/>
      <c r="B24" s="698"/>
      <c r="C24" s="698"/>
      <c r="D24" s="698"/>
      <c r="E24" s="698"/>
      <c r="F24" s="698"/>
      <c r="G24" s="733"/>
      <c r="H24" s="733"/>
      <c r="I24" s="733"/>
      <c r="J24" s="733"/>
    </row>
    <row r="25" spans="1:10">
      <c r="A25" s="229">
        <v>11</v>
      </c>
      <c r="B25" s="697" t="s">
        <v>723</v>
      </c>
      <c r="C25" s="697"/>
      <c r="D25" s="697"/>
      <c r="E25" s="697"/>
      <c r="F25" s="697"/>
      <c r="G25" s="733">
        <f>SUM(G18:J24)</f>
        <v>0</v>
      </c>
      <c r="H25" s="733"/>
      <c r="I25" s="733"/>
      <c r="J25" s="733"/>
    </row>
    <row r="26" spans="1:10">
      <c r="A26" s="695">
        <v>12</v>
      </c>
      <c r="B26" s="698" t="s">
        <v>724</v>
      </c>
      <c r="C26" s="698"/>
      <c r="D26" s="698"/>
      <c r="E26" s="698"/>
      <c r="F26" s="698"/>
      <c r="G26" s="718">
        <f>[1]Mastersheet!$H$70</f>
        <v>421229</v>
      </c>
      <c r="H26" s="747"/>
      <c r="I26" s="747"/>
      <c r="J26" s="748"/>
    </row>
    <row r="27" spans="1:10">
      <c r="A27" s="696"/>
      <c r="B27" s="698"/>
      <c r="C27" s="698"/>
      <c r="D27" s="698"/>
      <c r="E27" s="698"/>
      <c r="F27" s="698"/>
      <c r="G27" s="749"/>
      <c r="H27" s="750"/>
      <c r="I27" s="750"/>
      <c r="J27" s="751"/>
    </row>
    <row r="28" spans="1:10" ht="15" customHeight="1">
      <c r="A28" s="695">
        <v>13</v>
      </c>
      <c r="B28" s="700" t="s">
        <v>725</v>
      </c>
      <c r="C28" s="701"/>
      <c r="D28" s="701"/>
      <c r="E28" s="701"/>
      <c r="F28" s="702"/>
      <c r="G28" s="718">
        <f>G26-G25</f>
        <v>421229</v>
      </c>
      <c r="H28" s="719"/>
      <c r="I28" s="719"/>
      <c r="J28" s="720"/>
    </row>
    <row r="29" spans="1:10" ht="15" customHeight="1">
      <c r="A29" s="699"/>
      <c r="B29" s="752"/>
      <c r="C29" s="753"/>
      <c r="D29" s="753"/>
      <c r="E29" s="753"/>
      <c r="F29" s="754"/>
      <c r="G29" s="721"/>
      <c r="H29" s="722"/>
      <c r="I29" s="722"/>
      <c r="J29" s="723"/>
    </row>
    <row r="30" spans="1:10">
      <c r="A30" s="696"/>
      <c r="B30" s="703"/>
      <c r="C30" s="704"/>
      <c r="D30" s="704"/>
      <c r="E30" s="704"/>
      <c r="F30" s="705"/>
      <c r="G30" s="724"/>
      <c r="H30" s="725"/>
      <c r="I30" s="725"/>
      <c r="J30" s="726"/>
    </row>
    <row r="31" spans="1:10" ht="15.75" customHeight="1">
      <c r="A31" s="695">
        <v>14</v>
      </c>
      <c r="B31" s="700" t="s">
        <v>726</v>
      </c>
      <c r="C31" s="701"/>
      <c r="D31" s="701"/>
      <c r="E31" s="701"/>
      <c r="F31" s="702"/>
      <c r="G31" s="773" t="str">
        <f>f14a!F9</f>
        <v>Wife</v>
      </c>
      <c r="H31" s="774"/>
      <c r="I31" s="774"/>
      <c r="J31" s="775"/>
    </row>
    <row r="32" spans="1:10">
      <c r="A32" s="696"/>
      <c r="B32" s="703"/>
      <c r="C32" s="704"/>
      <c r="D32" s="704"/>
      <c r="E32" s="704"/>
      <c r="F32" s="705"/>
      <c r="G32" s="776"/>
      <c r="H32" s="777"/>
      <c r="I32" s="777"/>
      <c r="J32" s="778"/>
    </row>
    <row r="33" spans="1:10">
      <c r="A33" s="229">
        <v>15</v>
      </c>
      <c r="B33" s="727" t="s">
        <v>727</v>
      </c>
      <c r="C33" s="728"/>
      <c r="D33" s="728"/>
      <c r="E33" s="728"/>
      <c r="F33" s="729"/>
      <c r="G33" s="730">
        <f>f14a!F11</f>
        <v>19824</v>
      </c>
      <c r="H33" s="731"/>
      <c r="I33" s="731"/>
      <c r="J33" s="732"/>
    </row>
    <row r="34" spans="1:10">
      <c r="A34" s="695">
        <v>16</v>
      </c>
      <c r="B34" s="700" t="s">
        <v>728</v>
      </c>
      <c r="C34" s="701"/>
      <c r="D34" s="701"/>
      <c r="E34" s="701"/>
      <c r="F34" s="702"/>
      <c r="G34" s="735" t="str">
        <f>'R5'!E20</f>
        <v>Treasury  Bikaner</v>
      </c>
      <c r="H34" s="736"/>
      <c r="I34" s="736"/>
      <c r="J34" s="737"/>
    </row>
    <row r="35" spans="1:10">
      <c r="A35" s="696"/>
      <c r="B35" s="703"/>
      <c r="C35" s="704"/>
      <c r="D35" s="704"/>
      <c r="E35" s="704"/>
      <c r="F35" s="705"/>
      <c r="G35" s="738"/>
      <c r="H35" s="739"/>
      <c r="I35" s="739"/>
      <c r="J35" s="740"/>
    </row>
    <row r="36" spans="1:10">
      <c r="A36" s="695">
        <v>17</v>
      </c>
      <c r="B36" s="706" t="s">
        <v>729</v>
      </c>
      <c r="C36" s="707"/>
      <c r="D36" s="707"/>
      <c r="E36" s="707"/>
      <c r="F36" s="708"/>
      <c r="G36" s="700" t="str">
        <f>'f14'!F34</f>
        <v>ACHORYA KA CHOUWK BIKANER</v>
      </c>
      <c r="H36" s="701"/>
      <c r="I36" s="701"/>
      <c r="J36" s="702"/>
    </row>
    <row r="37" spans="1:10">
      <c r="A37" s="696"/>
      <c r="B37" s="709"/>
      <c r="C37" s="710"/>
      <c r="D37" s="710"/>
      <c r="E37" s="710"/>
      <c r="F37" s="711"/>
      <c r="G37" s="703"/>
      <c r="H37" s="704"/>
      <c r="I37" s="704"/>
      <c r="J37" s="705"/>
    </row>
    <row r="38" spans="1:10">
      <c r="A38" s="695">
        <v>18</v>
      </c>
      <c r="B38" s="697" t="s">
        <v>705</v>
      </c>
      <c r="C38" s="697"/>
      <c r="D38" s="697"/>
      <c r="E38" s="697"/>
      <c r="F38" s="697"/>
      <c r="G38" s="697"/>
      <c r="H38" s="712"/>
      <c r="I38" s="713"/>
      <c r="J38" s="714"/>
    </row>
    <row r="39" spans="1:10">
      <c r="A39" s="696"/>
      <c r="B39" s="697" t="s">
        <v>706</v>
      </c>
      <c r="C39" s="697"/>
      <c r="D39" s="697"/>
      <c r="E39" s="697"/>
      <c r="F39" s="697"/>
      <c r="G39" s="697"/>
      <c r="H39" s="715"/>
      <c r="I39" s="716"/>
      <c r="J39" s="717"/>
    </row>
    <row r="40" spans="1:10">
      <c r="A40" s="695">
        <v>19</v>
      </c>
      <c r="B40" s="697" t="s">
        <v>707</v>
      </c>
      <c r="C40" s="697"/>
      <c r="D40" s="697"/>
      <c r="E40" s="697"/>
      <c r="F40" s="697"/>
      <c r="G40" s="697"/>
      <c r="H40" s="697"/>
      <c r="I40" s="697"/>
      <c r="J40" s="697"/>
    </row>
    <row r="41" spans="1:10" ht="15.75" customHeight="1">
      <c r="A41" s="696"/>
      <c r="B41" s="767" t="s">
        <v>91</v>
      </c>
      <c r="C41" s="767"/>
      <c r="D41" s="769" t="s">
        <v>708</v>
      </c>
      <c r="E41" s="770"/>
      <c r="F41" s="770"/>
      <c r="G41" s="770"/>
      <c r="H41" s="771"/>
      <c r="I41" s="767" t="s">
        <v>159</v>
      </c>
      <c r="J41" s="767"/>
    </row>
    <row r="42" spans="1:10">
      <c r="A42" s="694" t="s">
        <v>184</v>
      </c>
      <c r="B42" s="768" t="str">
        <f>IF([1]Mastersheet!$A$54="","",[1]Mastersheet!$A$54)</f>
        <v/>
      </c>
      <c r="C42" s="768"/>
      <c r="D42" s="760" t="str">
        <f>IF([1]Mastersheet!$D$54="","",[1]Mastersheet!$D$54)</f>
        <v/>
      </c>
      <c r="E42" s="761"/>
      <c r="F42" s="761"/>
      <c r="G42" s="761"/>
      <c r="H42" s="762"/>
      <c r="I42" s="766"/>
      <c r="J42" s="766"/>
    </row>
    <row r="43" spans="1:10">
      <c r="A43" s="694"/>
      <c r="B43" s="768"/>
      <c r="C43" s="768"/>
      <c r="D43" s="763"/>
      <c r="E43" s="764"/>
      <c r="F43" s="764"/>
      <c r="G43" s="764"/>
      <c r="H43" s="765"/>
      <c r="I43" s="766"/>
      <c r="J43" s="766"/>
    </row>
    <row r="44" spans="1:10">
      <c r="A44" s="694" t="s">
        <v>186</v>
      </c>
      <c r="B44" s="768" t="str">
        <f>IF([1]Mastersheet!$A$55="","",[1]Mastersheet!$A$55)</f>
        <v/>
      </c>
      <c r="C44" s="768"/>
      <c r="D44" s="760" t="str">
        <f>IF([1]Mastersheet!$D$55="","",[1]Mastersheet!$D$55)</f>
        <v/>
      </c>
      <c r="E44" s="761"/>
      <c r="F44" s="761"/>
      <c r="G44" s="761"/>
      <c r="H44" s="762"/>
      <c r="I44" s="766"/>
      <c r="J44" s="766"/>
    </row>
    <row r="45" spans="1:10">
      <c r="A45" s="694"/>
      <c r="B45" s="768"/>
      <c r="C45" s="768"/>
      <c r="D45" s="763"/>
      <c r="E45" s="764"/>
      <c r="F45" s="764"/>
      <c r="G45" s="764"/>
      <c r="H45" s="765"/>
      <c r="I45" s="766"/>
      <c r="J45" s="766"/>
    </row>
    <row r="46" spans="1:10">
      <c r="A46" s="229">
        <v>20</v>
      </c>
      <c r="B46" s="697" t="s">
        <v>709</v>
      </c>
      <c r="C46" s="697"/>
      <c r="D46" s="697"/>
      <c r="E46" s="697"/>
      <c r="F46" s="697"/>
      <c r="G46" s="697"/>
      <c r="H46" s="697"/>
      <c r="I46" s="697"/>
      <c r="J46" s="697"/>
    </row>
    <row r="47" spans="1:10">
      <c r="A47" s="694" t="s">
        <v>184</v>
      </c>
      <c r="B47" s="767"/>
      <c r="C47" s="767"/>
      <c r="D47" s="760"/>
      <c r="E47" s="761"/>
      <c r="F47" s="761"/>
      <c r="G47" s="761"/>
      <c r="H47" s="762"/>
      <c r="I47" s="766"/>
      <c r="J47" s="766"/>
    </row>
    <row r="48" spans="1:10">
      <c r="A48" s="694"/>
      <c r="B48" s="767"/>
      <c r="C48" s="767"/>
      <c r="D48" s="763"/>
      <c r="E48" s="764"/>
      <c r="F48" s="764"/>
      <c r="G48" s="764"/>
      <c r="H48" s="765"/>
      <c r="I48" s="766"/>
      <c r="J48" s="766"/>
    </row>
    <row r="49" spans="1:10">
      <c r="A49" s="694" t="s">
        <v>186</v>
      </c>
      <c r="B49" s="767"/>
      <c r="C49" s="767"/>
      <c r="D49" s="760"/>
      <c r="E49" s="761"/>
      <c r="F49" s="761"/>
      <c r="G49" s="761"/>
      <c r="H49" s="762"/>
      <c r="I49" s="766"/>
      <c r="J49" s="766"/>
    </row>
    <row r="50" spans="1:10">
      <c r="A50" s="694"/>
      <c r="B50" s="767"/>
      <c r="C50" s="767"/>
      <c r="D50" s="763"/>
      <c r="E50" s="764"/>
      <c r="F50" s="764"/>
      <c r="G50" s="764"/>
      <c r="H50" s="765"/>
      <c r="I50" s="766"/>
      <c r="J50" s="766"/>
    </row>
    <row r="51" spans="1:10">
      <c r="A51" s="230"/>
      <c r="J51" s="227">
        <v>19</v>
      </c>
    </row>
    <row r="52" spans="1:10">
      <c r="A52" s="757">
        <v>1</v>
      </c>
      <c r="B52" s="759" t="s">
        <v>710</v>
      </c>
      <c r="C52" s="759"/>
      <c r="D52" s="759"/>
      <c r="E52" s="759"/>
      <c r="F52" s="759"/>
      <c r="G52" s="759"/>
      <c r="H52" s="759"/>
      <c r="I52" s="759"/>
      <c r="J52" s="759"/>
    </row>
    <row r="53" spans="1:10">
      <c r="A53" s="757"/>
      <c r="B53" s="759"/>
      <c r="C53" s="759"/>
      <c r="D53" s="759"/>
      <c r="E53" s="759"/>
      <c r="F53" s="759"/>
      <c r="G53" s="759"/>
      <c r="H53" s="759"/>
      <c r="I53" s="759"/>
      <c r="J53" s="759"/>
    </row>
    <row r="54" spans="1:10">
      <c r="A54" s="757"/>
      <c r="B54" s="759"/>
      <c r="C54" s="759"/>
      <c r="D54" s="759"/>
      <c r="E54" s="759"/>
      <c r="F54" s="759"/>
      <c r="G54" s="759"/>
      <c r="H54" s="759"/>
      <c r="I54" s="759"/>
      <c r="J54" s="759"/>
    </row>
    <row r="55" spans="1:10">
      <c r="A55" s="757"/>
      <c r="B55" s="759"/>
      <c r="C55" s="759"/>
      <c r="D55" s="759"/>
      <c r="E55" s="759"/>
      <c r="F55" s="759"/>
      <c r="G55" s="759"/>
      <c r="H55" s="759"/>
      <c r="I55" s="759"/>
      <c r="J55" s="759"/>
    </row>
    <row r="56" spans="1:10">
      <c r="A56" s="757"/>
      <c r="B56" s="759"/>
      <c r="C56" s="759"/>
      <c r="D56" s="759"/>
      <c r="E56" s="759"/>
      <c r="F56" s="759"/>
      <c r="G56" s="759"/>
      <c r="H56" s="759"/>
      <c r="I56" s="759"/>
      <c r="J56" s="759"/>
    </row>
    <row r="57" spans="1:10">
      <c r="A57" s="757"/>
      <c r="B57" s="759"/>
      <c r="C57" s="759"/>
      <c r="D57" s="759"/>
      <c r="E57" s="759"/>
      <c r="F57" s="759"/>
      <c r="G57" s="759"/>
      <c r="H57" s="759"/>
      <c r="I57" s="759"/>
      <c r="J57" s="759"/>
    </row>
    <row r="58" spans="1:10" ht="25.5" customHeight="1">
      <c r="A58" s="757"/>
      <c r="B58" s="759"/>
      <c r="C58" s="759"/>
      <c r="D58" s="759"/>
      <c r="E58" s="759"/>
      <c r="F58" s="759"/>
      <c r="G58" s="759"/>
      <c r="H58" s="759"/>
      <c r="I58" s="759"/>
      <c r="J58" s="759"/>
    </row>
    <row r="59" spans="1:10">
      <c r="A59" s="757">
        <v>2</v>
      </c>
      <c r="B59" s="758" t="s">
        <v>711</v>
      </c>
      <c r="C59" s="758"/>
      <c r="D59" s="758"/>
      <c r="E59" s="758"/>
      <c r="F59" s="758"/>
      <c r="G59" s="758"/>
      <c r="H59" s="758"/>
      <c r="I59" s="758"/>
      <c r="J59" s="758"/>
    </row>
    <row r="60" spans="1:10" ht="24.75" customHeight="1">
      <c r="A60" s="757"/>
      <c r="B60" s="758"/>
      <c r="C60" s="758"/>
      <c r="D60" s="758"/>
      <c r="E60" s="758"/>
      <c r="F60" s="758"/>
      <c r="G60" s="758"/>
      <c r="H60" s="758"/>
      <c r="I60" s="758"/>
      <c r="J60" s="758"/>
    </row>
    <row r="61" spans="1:10" ht="15.75" customHeight="1">
      <c r="A61" s="757" t="s">
        <v>702</v>
      </c>
      <c r="B61" s="759" t="s">
        <v>712</v>
      </c>
      <c r="C61" s="759"/>
      <c r="D61" s="759"/>
      <c r="E61" s="759"/>
      <c r="F61" s="759"/>
      <c r="G61" s="759"/>
      <c r="H61" s="759"/>
      <c r="I61" s="759"/>
      <c r="J61" s="759"/>
    </row>
    <row r="62" spans="1:10">
      <c r="A62" s="757"/>
      <c r="B62" s="759"/>
      <c r="C62" s="759"/>
      <c r="D62" s="759"/>
      <c r="E62" s="759"/>
      <c r="F62" s="759"/>
      <c r="G62" s="759"/>
      <c r="H62" s="759"/>
      <c r="I62" s="759"/>
      <c r="J62" s="759"/>
    </row>
    <row r="63" spans="1:10">
      <c r="A63" s="757"/>
      <c r="B63" s="759"/>
      <c r="C63" s="759"/>
      <c r="D63" s="759"/>
      <c r="E63" s="759"/>
      <c r="F63" s="759"/>
      <c r="G63" s="759"/>
      <c r="H63" s="759"/>
      <c r="I63" s="759"/>
      <c r="J63" s="759"/>
    </row>
  </sheetData>
  <mergeCells count="85">
    <mergeCell ref="A1:I1"/>
    <mergeCell ref="A8:A10"/>
    <mergeCell ref="G31:J32"/>
    <mergeCell ref="A2:J2"/>
    <mergeCell ref="A5:J5"/>
    <mergeCell ref="A3:J4"/>
    <mergeCell ref="A6:A7"/>
    <mergeCell ref="B11:F11"/>
    <mergeCell ref="B12:F13"/>
    <mergeCell ref="G6:J7"/>
    <mergeCell ref="G10:J10"/>
    <mergeCell ref="G11:J11"/>
    <mergeCell ref="G12:J13"/>
    <mergeCell ref="B8:B9"/>
    <mergeCell ref="B6:F7"/>
    <mergeCell ref="C8:F9"/>
    <mergeCell ref="B41:C41"/>
    <mergeCell ref="B46:J46"/>
    <mergeCell ref="B47:C48"/>
    <mergeCell ref="I47:J48"/>
    <mergeCell ref="B39:G39"/>
    <mergeCell ref="I41:J41"/>
    <mergeCell ref="B40:J40"/>
    <mergeCell ref="B42:C43"/>
    <mergeCell ref="I42:J43"/>
    <mergeCell ref="D42:H43"/>
    <mergeCell ref="D41:H41"/>
    <mergeCell ref="B59:J60"/>
    <mergeCell ref="B61:J63"/>
    <mergeCell ref="D44:H45"/>
    <mergeCell ref="D47:H48"/>
    <mergeCell ref="D49:H50"/>
    <mergeCell ref="B52:J58"/>
    <mergeCell ref="I49:J50"/>
    <mergeCell ref="I44:J45"/>
    <mergeCell ref="B49:C50"/>
    <mergeCell ref="B44:C45"/>
    <mergeCell ref="A52:A58"/>
    <mergeCell ref="A59:A60"/>
    <mergeCell ref="A61:A63"/>
    <mergeCell ref="A26:A27"/>
    <mergeCell ref="A28:A30"/>
    <mergeCell ref="A31:A32"/>
    <mergeCell ref="A34:A35"/>
    <mergeCell ref="A36:A37"/>
    <mergeCell ref="A38:A39"/>
    <mergeCell ref="A40:A41"/>
    <mergeCell ref="A42:A43"/>
    <mergeCell ref="A44:A45"/>
    <mergeCell ref="A47:A48"/>
    <mergeCell ref="A49:A50"/>
    <mergeCell ref="C10:F10"/>
    <mergeCell ref="G8:J9"/>
    <mergeCell ref="G34:J35"/>
    <mergeCell ref="B26:F27"/>
    <mergeCell ref="G16:J17"/>
    <mergeCell ref="G18:J19"/>
    <mergeCell ref="G20:J21"/>
    <mergeCell ref="G26:J27"/>
    <mergeCell ref="B28:F30"/>
    <mergeCell ref="G14:J14"/>
    <mergeCell ref="G15:J15"/>
    <mergeCell ref="A20:A21"/>
    <mergeCell ref="A22:A24"/>
    <mergeCell ref="G36:J37"/>
    <mergeCell ref="B36:F37"/>
    <mergeCell ref="H38:J39"/>
    <mergeCell ref="G28:J30"/>
    <mergeCell ref="B25:F25"/>
    <mergeCell ref="B20:F21"/>
    <mergeCell ref="B38:G38"/>
    <mergeCell ref="B31:F32"/>
    <mergeCell ref="B33:F33"/>
    <mergeCell ref="B34:F35"/>
    <mergeCell ref="G33:J33"/>
    <mergeCell ref="B22:F24"/>
    <mergeCell ref="G22:J24"/>
    <mergeCell ref="G25:J25"/>
    <mergeCell ref="A12:A13"/>
    <mergeCell ref="A16:A17"/>
    <mergeCell ref="A18:A19"/>
    <mergeCell ref="B15:F15"/>
    <mergeCell ref="B14:F14"/>
    <mergeCell ref="B16:F17"/>
    <mergeCell ref="B18:F19"/>
  </mergeCells>
  <pageMargins left="0.7" right="0.26" top="0.56999999999999995" bottom="0.43"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30</vt:i4>
      </vt:variant>
    </vt:vector>
  </HeadingPairs>
  <TitlesOfParts>
    <vt:vector size="51" baseType="lpstr">
      <vt:lpstr>CFront</vt:lpstr>
      <vt:lpstr>Index</vt:lpstr>
      <vt:lpstr>CIFMS</vt:lpstr>
      <vt:lpstr>R8</vt:lpstr>
      <vt:lpstr>R5</vt:lpstr>
      <vt:lpstr>R7</vt:lpstr>
      <vt:lpstr>f14</vt:lpstr>
      <vt:lpstr>f14a</vt:lpstr>
      <vt:lpstr>F22</vt:lpstr>
      <vt:lpstr>C 6</vt:lpstr>
      <vt:lpstr>C31</vt:lpstr>
      <vt:lpstr>C28</vt:lpstr>
      <vt:lpstr>28A</vt:lpstr>
      <vt:lpstr>C27</vt:lpstr>
      <vt:lpstr>R1</vt:lpstr>
      <vt:lpstr>C3</vt:lpstr>
      <vt:lpstr>R2</vt:lpstr>
      <vt:lpstr>RComm</vt:lpstr>
      <vt:lpstr>C5</vt:lpstr>
      <vt:lpstr>C9 </vt:lpstr>
      <vt:lpstr>EOL</vt:lpstr>
      <vt:lpstr>RComm!page224</vt:lpstr>
      <vt:lpstr>'C5'!page236</vt:lpstr>
      <vt:lpstr>'R1'!page363</vt:lpstr>
      <vt:lpstr>'R2'!page363</vt:lpstr>
      <vt:lpstr>'R7'!page373</vt:lpstr>
      <vt:lpstr>'R7'!page374</vt:lpstr>
      <vt:lpstr>'R7'!page375</vt:lpstr>
      <vt:lpstr>'R7'!page376</vt:lpstr>
      <vt:lpstr>'C9 '!page380</vt:lpstr>
      <vt:lpstr>'f14'!page387</vt:lpstr>
      <vt:lpstr>'F22'!page413</vt:lpstr>
      <vt:lpstr>'C27'!page424</vt:lpstr>
      <vt:lpstr>'C28'!page426</vt:lpstr>
      <vt:lpstr>'C31'!page432</vt:lpstr>
      <vt:lpstr>'28A'!Print_Area</vt:lpstr>
      <vt:lpstr>'C 6'!Print_Area</vt:lpstr>
      <vt:lpstr>'C27'!Print_Area</vt:lpstr>
      <vt:lpstr>'C28'!Print_Area</vt:lpstr>
      <vt:lpstr>'C31'!Print_Area</vt:lpstr>
      <vt:lpstr>'C9 '!Print_Area</vt:lpstr>
      <vt:lpstr>CFront!Print_Area</vt:lpstr>
      <vt:lpstr>CIFMS!Print_Area</vt:lpstr>
      <vt:lpstr>EOL!Print_Area</vt:lpstr>
      <vt:lpstr>'f14'!Print_Area</vt:lpstr>
      <vt:lpstr>f14a!Print_Area</vt:lpstr>
      <vt:lpstr>'R1'!Print_Area</vt:lpstr>
      <vt:lpstr>'R2'!Print_Area</vt:lpstr>
      <vt:lpstr>'R5'!Print_Area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2016-12-04T14:54:13Z</dcterms:modified>
</cp:coreProperties>
</file>